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PyProjects\DynRanking\app\dashboard\"/>
    </mc:Choice>
  </mc:AlternateContent>
  <xr:revisionPtr revIDLastSave="0" documentId="8_{9EB9F35A-B683-46D6-86C5-F2B66F2E27A4}" xr6:coauthVersionLast="43" xr6:coauthVersionMax="43" xr10:uidLastSave="{00000000-0000-0000-0000-000000000000}"/>
  <bookViews>
    <workbookView xWindow="-120" yWindow="-120" windowWidth="29040" windowHeight="15840" xr2:uid="{ABDD0611-8E0C-40F0-BA70-7E850D3343A7}"/>
  </bookViews>
  <sheets>
    <sheet name="DATA" sheetId="1" r:id="rId1"/>
  </sheets>
  <externalReferences>
    <externalReference r:id="rId2"/>
  </externalReferences>
  <definedNames>
    <definedName name="tabla">[1]Hoja1!$A$2:$A$107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L349" i="1" l="1"/>
  <c r="DK349" i="1"/>
  <c r="DI349" i="1"/>
  <c r="DH349" i="1"/>
  <c r="DG349" i="1"/>
  <c r="DF349" i="1"/>
  <c r="DE349" i="1"/>
  <c r="DD349" i="1"/>
  <c r="DC349" i="1"/>
  <c r="DB349" i="1"/>
  <c r="DA349" i="1"/>
  <c r="CZ349" i="1"/>
  <c r="CY349" i="1"/>
  <c r="CX349" i="1"/>
  <c r="CW349" i="1"/>
  <c r="CV349" i="1"/>
  <c r="CU349" i="1"/>
  <c r="CT349" i="1"/>
  <c r="CS349" i="1"/>
  <c r="CR349" i="1"/>
  <c r="CQ349" i="1"/>
  <c r="CP349" i="1"/>
  <c r="CO349" i="1"/>
  <c r="CN349" i="1"/>
  <c r="CM349" i="1"/>
  <c r="CL349" i="1"/>
  <c r="CK349" i="1"/>
  <c r="CJ349" i="1"/>
  <c r="CI349" i="1"/>
  <c r="CH349" i="1"/>
  <c r="C349" i="1"/>
  <c r="B349" i="1"/>
  <c r="DL348" i="1"/>
  <c r="DK348" i="1"/>
  <c r="DI348" i="1"/>
  <c r="DH348" i="1"/>
  <c r="DG348" i="1"/>
  <c r="DF348" i="1"/>
  <c r="DE348" i="1"/>
  <c r="DD348" i="1"/>
  <c r="DC348" i="1"/>
  <c r="DB348" i="1"/>
  <c r="DA348" i="1"/>
  <c r="CZ348" i="1"/>
  <c r="CY348" i="1"/>
  <c r="CX348" i="1"/>
  <c r="CW348" i="1"/>
  <c r="CV348" i="1"/>
  <c r="CU348" i="1"/>
  <c r="CT348" i="1"/>
  <c r="CS348" i="1"/>
  <c r="CR348" i="1"/>
  <c r="CQ348" i="1"/>
  <c r="CP348" i="1"/>
  <c r="CO348" i="1"/>
  <c r="CN348" i="1"/>
  <c r="CM348" i="1"/>
  <c r="CL348" i="1"/>
  <c r="CK348" i="1"/>
  <c r="CJ348" i="1"/>
  <c r="CI348" i="1"/>
  <c r="CH348" i="1"/>
  <c r="C348" i="1"/>
  <c r="B348" i="1"/>
  <c r="DL347" i="1"/>
  <c r="DK347" i="1"/>
  <c r="DI347" i="1"/>
  <c r="DH347" i="1"/>
  <c r="DG347" i="1"/>
  <c r="DF347" i="1"/>
  <c r="DE347" i="1"/>
  <c r="DD347" i="1"/>
  <c r="DC347" i="1"/>
  <c r="DB347" i="1"/>
  <c r="DA347" i="1"/>
  <c r="CZ347" i="1"/>
  <c r="CY347" i="1"/>
  <c r="CX347" i="1"/>
  <c r="CW347" i="1"/>
  <c r="CV347" i="1"/>
  <c r="CU347" i="1"/>
  <c r="CT347" i="1"/>
  <c r="CS347" i="1"/>
  <c r="CR347" i="1"/>
  <c r="CQ347" i="1"/>
  <c r="CP347" i="1"/>
  <c r="CO347" i="1"/>
  <c r="CN347" i="1"/>
  <c r="CM347" i="1"/>
  <c r="CL347" i="1"/>
  <c r="CK347" i="1"/>
  <c r="CJ347" i="1"/>
  <c r="CI347" i="1"/>
  <c r="CH347" i="1"/>
  <c r="C347" i="1"/>
  <c r="B347" i="1"/>
  <c r="DL346" i="1"/>
  <c r="DK346" i="1"/>
  <c r="DI346" i="1"/>
  <c r="DH346" i="1"/>
  <c r="DG346" i="1"/>
  <c r="DF346" i="1"/>
  <c r="DE346" i="1"/>
  <c r="DD346" i="1"/>
  <c r="DC346" i="1"/>
  <c r="DB346" i="1"/>
  <c r="DA346" i="1"/>
  <c r="CZ346" i="1"/>
  <c r="CY346" i="1"/>
  <c r="CX346" i="1"/>
  <c r="CW346" i="1"/>
  <c r="CV346" i="1"/>
  <c r="CU346" i="1"/>
  <c r="CT346" i="1"/>
  <c r="CS346" i="1"/>
  <c r="CR346" i="1"/>
  <c r="CQ346" i="1"/>
  <c r="CP346" i="1"/>
  <c r="CO346" i="1"/>
  <c r="CN346" i="1"/>
  <c r="CM346" i="1"/>
  <c r="CL346" i="1"/>
  <c r="CK346" i="1"/>
  <c r="CJ346" i="1"/>
  <c r="CI346" i="1"/>
  <c r="CH346" i="1"/>
  <c r="C346" i="1"/>
  <c r="B346" i="1"/>
  <c r="DL345" i="1"/>
  <c r="DK345" i="1"/>
  <c r="DI345" i="1"/>
  <c r="DH345" i="1"/>
  <c r="DG345" i="1"/>
  <c r="DF345" i="1"/>
  <c r="DE345" i="1"/>
  <c r="DD345" i="1"/>
  <c r="DC345" i="1"/>
  <c r="DB345" i="1"/>
  <c r="DA345" i="1"/>
  <c r="CZ345" i="1"/>
  <c r="CY345" i="1"/>
  <c r="CX345" i="1"/>
  <c r="CW345" i="1"/>
  <c r="CV345" i="1"/>
  <c r="CU345" i="1"/>
  <c r="CT345" i="1"/>
  <c r="CS345" i="1"/>
  <c r="CR345" i="1"/>
  <c r="CQ345" i="1"/>
  <c r="CP345" i="1"/>
  <c r="CO345" i="1"/>
  <c r="CN345" i="1"/>
  <c r="CM345" i="1"/>
  <c r="CL345" i="1"/>
  <c r="CK345" i="1"/>
  <c r="CJ345" i="1"/>
  <c r="CI345" i="1"/>
  <c r="CH345" i="1"/>
  <c r="C345" i="1"/>
  <c r="B345" i="1"/>
  <c r="DL344" i="1"/>
  <c r="DK344" i="1"/>
  <c r="DI344" i="1"/>
  <c r="DH344" i="1"/>
  <c r="DG344" i="1"/>
  <c r="DF344" i="1"/>
  <c r="DE344" i="1"/>
  <c r="DD344" i="1"/>
  <c r="DC344" i="1"/>
  <c r="DB344" i="1"/>
  <c r="DA344" i="1"/>
  <c r="CZ344" i="1"/>
  <c r="CY344" i="1"/>
  <c r="CX344" i="1"/>
  <c r="CW344" i="1"/>
  <c r="CV344" i="1"/>
  <c r="CU344" i="1"/>
  <c r="CT344" i="1"/>
  <c r="CS344" i="1"/>
  <c r="CR344" i="1"/>
  <c r="CQ344" i="1"/>
  <c r="CP344" i="1"/>
  <c r="CO344" i="1"/>
  <c r="CN344" i="1"/>
  <c r="CM344" i="1"/>
  <c r="CL344" i="1"/>
  <c r="CK344" i="1"/>
  <c r="CJ344" i="1"/>
  <c r="CI344" i="1"/>
  <c r="CH344" i="1"/>
  <c r="C344" i="1"/>
  <c r="B344" i="1"/>
  <c r="DL343" i="1"/>
  <c r="DK343" i="1"/>
  <c r="DI343" i="1"/>
  <c r="DH343" i="1"/>
  <c r="DG343" i="1"/>
  <c r="DF343" i="1"/>
  <c r="DE343" i="1"/>
  <c r="DD343" i="1"/>
  <c r="DC343" i="1"/>
  <c r="DB343" i="1"/>
  <c r="DA343" i="1"/>
  <c r="CZ343" i="1"/>
  <c r="CY343" i="1"/>
  <c r="CX343" i="1"/>
  <c r="CW343" i="1"/>
  <c r="CV343" i="1"/>
  <c r="CU343" i="1"/>
  <c r="CT343" i="1"/>
  <c r="CS343" i="1"/>
  <c r="CR343" i="1"/>
  <c r="CQ343" i="1"/>
  <c r="CP343" i="1"/>
  <c r="CO343" i="1"/>
  <c r="CN343" i="1"/>
  <c r="CM343" i="1"/>
  <c r="CL343" i="1"/>
  <c r="CK343" i="1"/>
  <c r="CJ343" i="1"/>
  <c r="CI343" i="1"/>
  <c r="CH343" i="1"/>
  <c r="C343" i="1"/>
  <c r="B343" i="1"/>
  <c r="DL342" i="1"/>
  <c r="DK342" i="1"/>
  <c r="DI342" i="1"/>
  <c r="DH342" i="1"/>
  <c r="DG342" i="1"/>
  <c r="DF342" i="1"/>
  <c r="DE342" i="1"/>
  <c r="DD342" i="1"/>
  <c r="DC342" i="1"/>
  <c r="DB342" i="1"/>
  <c r="DA342" i="1"/>
  <c r="CZ342" i="1"/>
  <c r="CY342" i="1"/>
  <c r="CX342" i="1"/>
  <c r="CW342" i="1"/>
  <c r="CV342" i="1"/>
  <c r="CU342" i="1"/>
  <c r="CT342" i="1"/>
  <c r="CS342" i="1"/>
  <c r="CR342" i="1"/>
  <c r="CQ342" i="1"/>
  <c r="CP342" i="1"/>
  <c r="CO342" i="1"/>
  <c r="CN342" i="1"/>
  <c r="CM342" i="1"/>
  <c r="CL342" i="1"/>
  <c r="CK342" i="1"/>
  <c r="CJ342" i="1"/>
  <c r="CI342" i="1"/>
  <c r="CH342" i="1"/>
  <c r="C342" i="1"/>
  <c r="B342" i="1"/>
  <c r="DL341" i="1"/>
  <c r="DK341" i="1"/>
  <c r="DI341" i="1"/>
  <c r="DH341" i="1"/>
  <c r="DG341" i="1"/>
  <c r="DF341" i="1"/>
  <c r="DE341" i="1"/>
  <c r="DD341" i="1"/>
  <c r="DC341" i="1"/>
  <c r="DB341" i="1"/>
  <c r="DA341" i="1"/>
  <c r="CZ341" i="1"/>
  <c r="CY341" i="1"/>
  <c r="CX341" i="1"/>
  <c r="CW341" i="1"/>
  <c r="CV341" i="1"/>
  <c r="CU341" i="1"/>
  <c r="CT341" i="1"/>
  <c r="CS341" i="1"/>
  <c r="CR341" i="1"/>
  <c r="CQ341" i="1"/>
  <c r="CP341" i="1"/>
  <c r="CO341" i="1"/>
  <c r="CN341" i="1"/>
  <c r="CM341" i="1"/>
  <c r="CL341" i="1"/>
  <c r="CK341" i="1"/>
  <c r="CJ341" i="1"/>
  <c r="CI341" i="1"/>
  <c r="CH341" i="1"/>
  <c r="C341" i="1"/>
  <c r="B341" i="1"/>
  <c r="DL340" i="1"/>
  <c r="DK340" i="1"/>
  <c r="DI340" i="1"/>
  <c r="DH340" i="1"/>
  <c r="DG340" i="1"/>
  <c r="DF340" i="1"/>
  <c r="DE340" i="1"/>
  <c r="DD340" i="1"/>
  <c r="DC340" i="1"/>
  <c r="DB340" i="1"/>
  <c r="DA340" i="1"/>
  <c r="CZ340" i="1"/>
  <c r="CY340" i="1"/>
  <c r="CX340" i="1"/>
  <c r="CW340" i="1"/>
  <c r="CV340" i="1"/>
  <c r="CU340" i="1"/>
  <c r="CT340" i="1"/>
  <c r="CS340" i="1"/>
  <c r="CR340" i="1"/>
  <c r="CQ340" i="1"/>
  <c r="CP340" i="1"/>
  <c r="CO340" i="1"/>
  <c r="CN340" i="1"/>
  <c r="CM340" i="1"/>
  <c r="CL340" i="1"/>
  <c r="CK340" i="1"/>
  <c r="CJ340" i="1"/>
  <c r="CI340" i="1"/>
  <c r="CH340" i="1"/>
  <c r="C340" i="1"/>
  <c r="B340" i="1"/>
  <c r="DL339" i="1"/>
  <c r="DK339" i="1"/>
  <c r="DI339" i="1"/>
  <c r="DH339" i="1"/>
  <c r="DG339" i="1"/>
  <c r="DF339" i="1"/>
  <c r="DE339" i="1"/>
  <c r="DD339" i="1"/>
  <c r="DC339" i="1"/>
  <c r="DB339" i="1"/>
  <c r="DA339" i="1"/>
  <c r="CZ339" i="1"/>
  <c r="CY339" i="1"/>
  <c r="CX339" i="1"/>
  <c r="CW339" i="1"/>
  <c r="CV339" i="1"/>
  <c r="CU339" i="1"/>
  <c r="CT339" i="1"/>
  <c r="CS339" i="1"/>
  <c r="CR339" i="1"/>
  <c r="CQ339" i="1"/>
  <c r="CP339" i="1"/>
  <c r="CO339" i="1"/>
  <c r="CN339" i="1"/>
  <c r="CM339" i="1"/>
  <c r="CL339" i="1"/>
  <c r="CK339" i="1"/>
  <c r="CJ339" i="1"/>
  <c r="CI339" i="1"/>
  <c r="CH339" i="1"/>
  <c r="C339" i="1"/>
  <c r="B339" i="1"/>
  <c r="DL338" i="1"/>
  <c r="DK338" i="1"/>
  <c r="DI338" i="1"/>
  <c r="DH338" i="1"/>
  <c r="DG338" i="1"/>
  <c r="DF338" i="1"/>
  <c r="DE338" i="1"/>
  <c r="DD338" i="1"/>
  <c r="DC338" i="1"/>
  <c r="DB338" i="1"/>
  <c r="DA338" i="1"/>
  <c r="CZ338" i="1"/>
  <c r="CY338" i="1"/>
  <c r="CX338" i="1"/>
  <c r="CW338" i="1"/>
  <c r="CV338" i="1"/>
  <c r="CU338" i="1"/>
  <c r="CT338" i="1"/>
  <c r="CS338" i="1"/>
  <c r="CR338" i="1"/>
  <c r="CQ338" i="1"/>
  <c r="CP338" i="1"/>
  <c r="CO338" i="1"/>
  <c r="CN338" i="1"/>
  <c r="CM338" i="1"/>
  <c r="CL338" i="1"/>
  <c r="CK338" i="1"/>
  <c r="CJ338" i="1"/>
  <c r="CI338" i="1"/>
  <c r="CH338" i="1"/>
  <c r="C338" i="1"/>
  <c r="B338" i="1"/>
  <c r="DL337" i="1"/>
  <c r="DK337" i="1"/>
  <c r="DI337" i="1"/>
  <c r="DH337" i="1"/>
  <c r="DG337" i="1"/>
  <c r="DF337" i="1"/>
  <c r="DE337" i="1"/>
  <c r="DD337" i="1"/>
  <c r="DC337" i="1"/>
  <c r="DB337" i="1"/>
  <c r="DA337" i="1"/>
  <c r="CZ337" i="1"/>
  <c r="CY337" i="1"/>
  <c r="CX337" i="1"/>
  <c r="CW337" i="1"/>
  <c r="CV337" i="1"/>
  <c r="CU337" i="1"/>
  <c r="CT337" i="1"/>
  <c r="CS337" i="1"/>
  <c r="CR337" i="1"/>
  <c r="CQ337" i="1"/>
  <c r="CP337" i="1"/>
  <c r="CO337" i="1"/>
  <c r="CN337" i="1"/>
  <c r="CM337" i="1"/>
  <c r="CL337" i="1"/>
  <c r="CK337" i="1"/>
  <c r="CJ337" i="1"/>
  <c r="CI337" i="1"/>
  <c r="CH337" i="1"/>
  <c r="C337" i="1"/>
  <c r="B337" i="1"/>
  <c r="DL336" i="1"/>
  <c r="DK336" i="1"/>
  <c r="DI336" i="1"/>
  <c r="DH336" i="1"/>
  <c r="DG336" i="1"/>
  <c r="DF336" i="1"/>
  <c r="DE336" i="1"/>
  <c r="DD336" i="1"/>
  <c r="DC336" i="1"/>
  <c r="DB336" i="1"/>
  <c r="DA336" i="1"/>
  <c r="CZ336" i="1"/>
  <c r="CY336" i="1"/>
  <c r="CX336" i="1"/>
  <c r="CW336" i="1"/>
  <c r="CV336" i="1"/>
  <c r="CU336" i="1"/>
  <c r="CT336" i="1"/>
  <c r="CS336" i="1"/>
  <c r="CR336" i="1"/>
  <c r="CQ336" i="1"/>
  <c r="CP336" i="1"/>
  <c r="CO336" i="1"/>
  <c r="CN336" i="1"/>
  <c r="CM336" i="1"/>
  <c r="CL336" i="1"/>
  <c r="CK336" i="1"/>
  <c r="CJ336" i="1"/>
  <c r="CI336" i="1"/>
  <c r="CH336" i="1"/>
  <c r="C336" i="1"/>
  <c r="B336" i="1"/>
  <c r="DL335" i="1"/>
  <c r="DK335" i="1"/>
  <c r="DI335" i="1"/>
  <c r="DH335" i="1"/>
  <c r="DG335" i="1"/>
  <c r="DF335" i="1"/>
  <c r="DE335" i="1"/>
  <c r="DD335" i="1"/>
  <c r="DC335" i="1"/>
  <c r="DB335" i="1"/>
  <c r="DA335" i="1"/>
  <c r="CZ335" i="1"/>
  <c r="CY335" i="1"/>
  <c r="CX335" i="1"/>
  <c r="CW335" i="1"/>
  <c r="CV335" i="1"/>
  <c r="CU335" i="1"/>
  <c r="CT335" i="1"/>
  <c r="CS335" i="1"/>
  <c r="CR335" i="1"/>
  <c r="CQ335" i="1"/>
  <c r="CP335" i="1"/>
  <c r="CO335" i="1"/>
  <c r="CN335" i="1"/>
  <c r="CM335" i="1"/>
  <c r="CL335" i="1"/>
  <c r="CK335" i="1"/>
  <c r="CJ335" i="1"/>
  <c r="CI335" i="1"/>
  <c r="CH335" i="1"/>
  <c r="C335" i="1"/>
  <c r="B335" i="1"/>
  <c r="DL334" i="1"/>
  <c r="DK334" i="1"/>
  <c r="DI334" i="1"/>
  <c r="DH334" i="1"/>
  <c r="DG334" i="1"/>
  <c r="DF334" i="1"/>
  <c r="DE334" i="1"/>
  <c r="DD334" i="1"/>
  <c r="DC334" i="1"/>
  <c r="DB334" i="1"/>
  <c r="DA334" i="1"/>
  <c r="CZ334" i="1"/>
  <c r="CY334" i="1"/>
  <c r="CX334" i="1"/>
  <c r="CW334" i="1"/>
  <c r="CV334" i="1"/>
  <c r="CU334" i="1"/>
  <c r="CT334" i="1"/>
  <c r="CS334" i="1"/>
  <c r="CR334" i="1"/>
  <c r="CQ334" i="1"/>
  <c r="CP334" i="1"/>
  <c r="CO334" i="1"/>
  <c r="CN334" i="1"/>
  <c r="CM334" i="1"/>
  <c r="CL334" i="1"/>
  <c r="CK334" i="1"/>
  <c r="CJ334" i="1"/>
  <c r="CI334" i="1"/>
  <c r="CH334" i="1"/>
  <c r="C334" i="1"/>
  <c r="B334" i="1"/>
  <c r="DL333" i="1"/>
  <c r="DK333" i="1"/>
  <c r="DI333" i="1"/>
  <c r="DH333" i="1"/>
  <c r="DG333" i="1"/>
  <c r="DF333" i="1"/>
  <c r="DE333" i="1"/>
  <c r="DD333" i="1"/>
  <c r="DC333" i="1"/>
  <c r="DB333" i="1"/>
  <c r="DA333" i="1"/>
  <c r="CZ333" i="1"/>
  <c r="CY333" i="1"/>
  <c r="CX333" i="1"/>
  <c r="CW333" i="1"/>
  <c r="CV333" i="1"/>
  <c r="CU333" i="1"/>
  <c r="CT333" i="1"/>
  <c r="CS333" i="1"/>
  <c r="CR333" i="1"/>
  <c r="CQ333" i="1"/>
  <c r="CP333" i="1"/>
  <c r="CO333" i="1"/>
  <c r="CN333" i="1"/>
  <c r="CM333" i="1"/>
  <c r="CL333" i="1"/>
  <c r="CK333" i="1"/>
  <c r="CJ333" i="1"/>
  <c r="CI333" i="1"/>
  <c r="CH333" i="1"/>
  <c r="C333" i="1"/>
  <c r="B333" i="1"/>
  <c r="DL332" i="1"/>
  <c r="DK332" i="1"/>
  <c r="DI332" i="1"/>
  <c r="DH332" i="1"/>
  <c r="DG332" i="1"/>
  <c r="DF332" i="1"/>
  <c r="DE332" i="1"/>
  <c r="DD332" i="1"/>
  <c r="DC332" i="1"/>
  <c r="DB332" i="1"/>
  <c r="DA332" i="1"/>
  <c r="CZ332" i="1"/>
  <c r="CY332" i="1"/>
  <c r="CX332" i="1"/>
  <c r="CW332" i="1"/>
  <c r="CV332" i="1"/>
  <c r="CU332" i="1"/>
  <c r="CT332" i="1"/>
  <c r="CS332" i="1"/>
  <c r="CR332" i="1"/>
  <c r="CQ332" i="1"/>
  <c r="CP332" i="1"/>
  <c r="CO332" i="1"/>
  <c r="CN332" i="1"/>
  <c r="CM332" i="1"/>
  <c r="CL332" i="1"/>
  <c r="CK332" i="1"/>
  <c r="CJ332" i="1"/>
  <c r="CI332" i="1"/>
  <c r="CH332" i="1"/>
  <c r="C332" i="1"/>
  <c r="B332" i="1"/>
  <c r="DL331" i="1"/>
  <c r="DK331" i="1"/>
  <c r="DI331" i="1"/>
  <c r="DH331" i="1"/>
  <c r="DG331" i="1"/>
  <c r="DF331" i="1"/>
  <c r="DE331" i="1"/>
  <c r="DD331" i="1"/>
  <c r="DC331" i="1"/>
  <c r="DB331" i="1"/>
  <c r="DA331" i="1"/>
  <c r="CZ331" i="1"/>
  <c r="CY331" i="1"/>
  <c r="CX331" i="1"/>
  <c r="CW331" i="1"/>
  <c r="CV331" i="1"/>
  <c r="CU331" i="1"/>
  <c r="CT331" i="1"/>
  <c r="CS331" i="1"/>
  <c r="CR331" i="1"/>
  <c r="CQ331" i="1"/>
  <c r="CP331" i="1"/>
  <c r="CO331" i="1"/>
  <c r="CN331" i="1"/>
  <c r="CM331" i="1"/>
  <c r="CL331" i="1"/>
  <c r="CK331" i="1"/>
  <c r="CJ331" i="1"/>
  <c r="CI331" i="1"/>
  <c r="CH331" i="1"/>
  <c r="C331" i="1"/>
  <c r="B331" i="1"/>
  <c r="DL330" i="1"/>
  <c r="DK330" i="1"/>
  <c r="DI330" i="1"/>
  <c r="DH330" i="1"/>
  <c r="DG330" i="1"/>
  <c r="DF330" i="1"/>
  <c r="DE330" i="1"/>
  <c r="DD330" i="1"/>
  <c r="DC330" i="1"/>
  <c r="DB330" i="1"/>
  <c r="DA330" i="1"/>
  <c r="CZ330" i="1"/>
  <c r="CY330" i="1"/>
  <c r="CX330" i="1"/>
  <c r="CW330" i="1"/>
  <c r="CV330" i="1"/>
  <c r="CU330" i="1"/>
  <c r="CT330" i="1"/>
  <c r="CS330" i="1"/>
  <c r="CR330" i="1"/>
  <c r="CQ330" i="1"/>
  <c r="CP330" i="1"/>
  <c r="CO330" i="1"/>
  <c r="CN330" i="1"/>
  <c r="CM330" i="1"/>
  <c r="CL330" i="1"/>
  <c r="CK330" i="1"/>
  <c r="CJ330" i="1"/>
  <c r="CI330" i="1"/>
  <c r="CH330" i="1"/>
  <c r="C330" i="1"/>
  <c r="B330" i="1"/>
  <c r="DL329" i="1"/>
  <c r="DK329" i="1"/>
  <c r="DI329" i="1"/>
  <c r="DH329" i="1"/>
  <c r="DG329" i="1"/>
  <c r="DF329" i="1"/>
  <c r="DE329" i="1"/>
  <c r="DD329" i="1"/>
  <c r="DC329" i="1"/>
  <c r="DB329" i="1"/>
  <c r="DA329" i="1"/>
  <c r="CZ329" i="1"/>
  <c r="CY329" i="1"/>
  <c r="CX329" i="1"/>
  <c r="CW329" i="1"/>
  <c r="CV329" i="1"/>
  <c r="CU329" i="1"/>
  <c r="CT329" i="1"/>
  <c r="CS329" i="1"/>
  <c r="CR329" i="1"/>
  <c r="CQ329" i="1"/>
  <c r="CP329" i="1"/>
  <c r="CO329" i="1"/>
  <c r="CN329" i="1"/>
  <c r="CM329" i="1"/>
  <c r="CL329" i="1"/>
  <c r="CK329" i="1"/>
  <c r="CJ329" i="1"/>
  <c r="CI329" i="1"/>
  <c r="CH329" i="1"/>
  <c r="C329" i="1"/>
  <c r="B329" i="1"/>
  <c r="DL328" i="1"/>
  <c r="DK328" i="1"/>
  <c r="DI328" i="1"/>
  <c r="DH328" i="1"/>
  <c r="DG328" i="1"/>
  <c r="DF328" i="1"/>
  <c r="DE328" i="1"/>
  <c r="DD328" i="1"/>
  <c r="DC328" i="1"/>
  <c r="DB328" i="1"/>
  <c r="DA328" i="1"/>
  <c r="CZ328" i="1"/>
  <c r="CY328" i="1"/>
  <c r="CX328" i="1"/>
  <c r="CW328" i="1"/>
  <c r="CV328" i="1"/>
  <c r="CU328" i="1"/>
  <c r="CT328" i="1"/>
  <c r="CS328" i="1"/>
  <c r="CR328" i="1"/>
  <c r="CQ328" i="1"/>
  <c r="CP328" i="1"/>
  <c r="CO328" i="1"/>
  <c r="CN328" i="1"/>
  <c r="CM328" i="1"/>
  <c r="CL328" i="1"/>
  <c r="CK328" i="1"/>
  <c r="CJ328" i="1"/>
  <c r="CI328" i="1"/>
  <c r="CH328" i="1"/>
  <c r="C328" i="1"/>
  <c r="B328" i="1"/>
  <c r="DL327" i="1"/>
  <c r="DK327" i="1"/>
  <c r="DI327" i="1"/>
  <c r="DH327" i="1"/>
  <c r="DG327" i="1"/>
  <c r="DF327" i="1"/>
  <c r="DE327" i="1"/>
  <c r="DD327" i="1"/>
  <c r="DC327" i="1"/>
  <c r="DB327" i="1"/>
  <c r="DA327" i="1"/>
  <c r="CZ327" i="1"/>
  <c r="CY327" i="1"/>
  <c r="CX327" i="1"/>
  <c r="CW327" i="1"/>
  <c r="CV327" i="1"/>
  <c r="CU327" i="1"/>
  <c r="CT327" i="1"/>
  <c r="CS327" i="1"/>
  <c r="CR327" i="1"/>
  <c r="CQ327" i="1"/>
  <c r="CP327" i="1"/>
  <c r="CO327" i="1"/>
  <c r="CN327" i="1"/>
  <c r="CM327" i="1"/>
  <c r="CL327" i="1"/>
  <c r="CK327" i="1"/>
  <c r="CJ327" i="1"/>
  <c r="CI327" i="1"/>
  <c r="CH327" i="1"/>
  <c r="C327" i="1"/>
  <c r="B327" i="1"/>
  <c r="DL326" i="1"/>
  <c r="DK326" i="1"/>
  <c r="DI326" i="1"/>
  <c r="DH326" i="1"/>
  <c r="DG326" i="1"/>
  <c r="DF326" i="1"/>
  <c r="DE326" i="1"/>
  <c r="DD326" i="1"/>
  <c r="DC326" i="1"/>
  <c r="DB326" i="1"/>
  <c r="DA326" i="1"/>
  <c r="CZ326" i="1"/>
  <c r="CY326" i="1"/>
  <c r="CX326" i="1"/>
  <c r="CW326" i="1"/>
  <c r="CV326" i="1"/>
  <c r="CU326" i="1"/>
  <c r="CT326" i="1"/>
  <c r="CS326" i="1"/>
  <c r="CR326" i="1"/>
  <c r="CQ326" i="1"/>
  <c r="CP326" i="1"/>
  <c r="CO326" i="1"/>
  <c r="CN326" i="1"/>
  <c r="CM326" i="1"/>
  <c r="CL326" i="1"/>
  <c r="CK326" i="1"/>
  <c r="CJ326" i="1"/>
  <c r="CI326" i="1"/>
  <c r="CH326" i="1"/>
  <c r="C326" i="1"/>
  <c r="B326" i="1"/>
  <c r="DL325" i="1"/>
  <c r="DK325" i="1"/>
  <c r="DI325" i="1"/>
  <c r="DH325" i="1"/>
  <c r="DG325" i="1"/>
  <c r="DF325" i="1"/>
  <c r="DE325" i="1"/>
  <c r="DD325" i="1"/>
  <c r="DC325" i="1"/>
  <c r="DB325" i="1"/>
  <c r="DA325" i="1"/>
  <c r="CZ325" i="1"/>
  <c r="CY325" i="1"/>
  <c r="CX325" i="1"/>
  <c r="CW325" i="1"/>
  <c r="CV325" i="1"/>
  <c r="CU325" i="1"/>
  <c r="CT325" i="1"/>
  <c r="CS325" i="1"/>
  <c r="CR325" i="1"/>
  <c r="CQ325" i="1"/>
  <c r="CP325" i="1"/>
  <c r="CO325" i="1"/>
  <c r="CN325" i="1"/>
  <c r="CM325" i="1"/>
  <c r="CL325" i="1"/>
  <c r="CK325" i="1"/>
  <c r="CJ325" i="1"/>
  <c r="CI325" i="1"/>
  <c r="CH325" i="1"/>
  <c r="C325" i="1"/>
  <c r="B325" i="1"/>
  <c r="DL324" i="1"/>
  <c r="DK324" i="1"/>
  <c r="DI324" i="1"/>
  <c r="DH324" i="1"/>
  <c r="DG324" i="1"/>
  <c r="DF324" i="1"/>
  <c r="DE324" i="1"/>
  <c r="DD324" i="1"/>
  <c r="DC324" i="1"/>
  <c r="DB324" i="1"/>
  <c r="DA324" i="1"/>
  <c r="CZ324" i="1"/>
  <c r="CY324" i="1"/>
  <c r="CX324" i="1"/>
  <c r="CW324" i="1"/>
  <c r="CV324" i="1"/>
  <c r="CU324" i="1"/>
  <c r="CT324" i="1"/>
  <c r="CS324" i="1"/>
  <c r="CR324" i="1"/>
  <c r="CQ324" i="1"/>
  <c r="CP324" i="1"/>
  <c r="CO324" i="1"/>
  <c r="CN324" i="1"/>
  <c r="CM324" i="1"/>
  <c r="CL324" i="1"/>
  <c r="CK324" i="1"/>
  <c r="CJ324" i="1"/>
  <c r="CI324" i="1"/>
  <c r="CH324" i="1"/>
  <c r="C324" i="1"/>
  <c r="B324" i="1"/>
  <c r="DL323" i="1"/>
  <c r="DK323" i="1"/>
  <c r="DI323" i="1"/>
  <c r="DH323" i="1"/>
  <c r="DG323" i="1"/>
  <c r="DF323" i="1"/>
  <c r="DE323" i="1"/>
  <c r="DD323" i="1"/>
  <c r="DC323" i="1"/>
  <c r="DB323" i="1"/>
  <c r="DA323" i="1"/>
  <c r="CZ323" i="1"/>
  <c r="CY323" i="1"/>
  <c r="CX323" i="1"/>
  <c r="CW323" i="1"/>
  <c r="CV323" i="1"/>
  <c r="CU323" i="1"/>
  <c r="CT323" i="1"/>
  <c r="CS323" i="1"/>
  <c r="CR323" i="1"/>
  <c r="CQ323" i="1"/>
  <c r="CP323" i="1"/>
  <c r="CO323" i="1"/>
  <c r="CN323" i="1"/>
  <c r="CM323" i="1"/>
  <c r="CL323" i="1"/>
  <c r="CK323" i="1"/>
  <c r="CJ323" i="1"/>
  <c r="CI323" i="1"/>
  <c r="CH323" i="1"/>
  <c r="C323" i="1"/>
  <c r="B323" i="1"/>
  <c r="DL322" i="1"/>
  <c r="DK322" i="1"/>
  <c r="DI322" i="1"/>
  <c r="DH322" i="1"/>
  <c r="DG322" i="1"/>
  <c r="DF322" i="1"/>
  <c r="DE322" i="1"/>
  <c r="DD322" i="1"/>
  <c r="DC322" i="1"/>
  <c r="DB322" i="1"/>
  <c r="DA322" i="1"/>
  <c r="CZ322" i="1"/>
  <c r="CY322" i="1"/>
  <c r="CX322" i="1"/>
  <c r="CW322" i="1"/>
  <c r="CV322" i="1"/>
  <c r="CU322" i="1"/>
  <c r="CT322" i="1"/>
  <c r="CS322" i="1"/>
  <c r="CR322" i="1"/>
  <c r="CQ322" i="1"/>
  <c r="CP322" i="1"/>
  <c r="CO322" i="1"/>
  <c r="CN322" i="1"/>
  <c r="CM322" i="1"/>
  <c r="CL322" i="1"/>
  <c r="CK322" i="1"/>
  <c r="CJ322" i="1"/>
  <c r="CI322" i="1"/>
  <c r="CH322" i="1"/>
  <c r="C322" i="1"/>
  <c r="B322" i="1"/>
  <c r="DL321" i="1"/>
  <c r="DK321" i="1"/>
  <c r="DI321" i="1"/>
  <c r="DH321" i="1"/>
  <c r="DG321" i="1"/>
  <c r="DF321" i="1"/>
  <c r="DE321" i="1"/>
  <c r="DD321" i="1"/>
  <c r="DC321" i="1"/>
  <c r="DB321" i="1"/>
  <c r="DA321" i="1"/>
  <c r="CZ321" i="1"/>
  <c r="CY321" i="1"/>
  <c r="CX321" i="1"/>
  <c r="CW321" i="1"/>
  <c r="CV321" i="1"/>
  <c r="CU321" i="1"/>
  <c r="CT321" i="1"/>
  <c r="CS321" i="1"/>
  <c r="CR321" i="1"/>
  <c r="CQ321" i="1"/>
  <c r="CP321" i="1"/>
  <c r="CO321" i="1"/>
  <c r="CN321" i="1"/>
  <c r="CM321" i="1"/>
  <c r="CL321" i="1"/>
  <c r="CK321" i="1"/>
  <c r="CJ321" i="1"/>
  <c r="CI321" i="1"/>
  <c r="CH321" i="1"/>
  <c r="C321" i="1"/>
  <c r="B321" i="1"/>
  <c r="DL320" i="1"/>
  <c r="DK320" i="1"/>
  <c r="DI320" i="1"/>
  <c r="DH320" i="1"/>
  <c r="DG320" i="1"/>
  <c r="DF320" i="1"/>
  <c r="DE320" i="1"/>
  <c r="DD320" i="1"/>
  <c r="DC320" i="1"/>
  <c r="DB320" i="1"/>
  <c r="DA320" i="1"/>
  <c r="CZ320" i="1"/>
  <c r="CY320" i="1"/>
  <c r="CX320" i="1"/>
  <c r="CW320" i="1"/>
  <c r="CV320" i="1"/>
  <c r="CU320" i="1"/>
  <c r="CT320" i="1"/>
  <c r="CS320" i="1"/>
  <c r="CR320" i="1"/>
  <c r="CQ320" i="1"/>
  <c r="CP320" i="1"/>
  <c r="CO320" i="1"/>
  <c r="CN320" i="1"/>
  <c r="CM320" i="1"/>
  <c r="CL320" i="1"/>
  <c r="CK320" i="1"/>
  <c r="CJ320" i="1"/>
  <c r="CI320" i="1"/>
  <c r="CH320" i="1"/>
  <c r="C320" i="1"/>
  <c r="B320" i="1"/>
  <c r="DL319" i="1"/>
  <c r="DK319" i="1"/>
  <c r="DI319" i="1"/>
  <c r="DH319" i="1"/>
  <c r="DG319" i="1"/>
  <c r="DF319" i="1"/>
  <c r="DE319" i="1"/>
  <c r="DD319" i="1"/>
  <c r="DC319" i="1"/>
  <c r="DB319" i="1"/>
  <c r="DA319" i="1"/>
  <c r="CZ319" i="1"/>
  <c r="CY319" i="1"/>
  <c r="CX319" i="1"/>
  <c r="CW319" i="1"/>
  <c r="CV319" i="1"/>
  <c r="CU319" i="1"/>
  <c r="CT319" i="1"/>
  <c r="CS319" i="1"/>
  <c r="CR319" i="1"/>
  <c r="CQ319" i="1"/>
  <c r="CP319" i="1"/>
  <c r="CO319" i="1"/>
  <c r="CN319" i="1"/>
  <c r="CM319" i="1"/>
  <c r="CL319" i="1"/>
  <c r="CK319" i="1"/>
  <c r="CJ319" i="1"/>
  <c r="CI319" i="1"/>
  <c r="CH319" i="1"/>
  <c r="C319" i="1"/>
  <c r="B319" i="1"/>
  <c r="DL318" i="1"/>
  <c r="DK318" i="1"/>
  <c r="DI318" i="1"/>
  <c r="DH318" i="1"/>
  <c r="DG318" i="1"/>
  <c r="DF318" i="1"/>
  <c r="DE318" i="1"/>
  <c r="DD318" i="1"/>
  <c r="DC318" i="1"/>
  <c r="DB318" i="1"/>
  <c r="DA318" i="1"/>
  <c r="CZ318" i="1"/>
  <c r="CY318" i="1"/>
  <c r="CX318" i="1"/>
  <c r="CW318" i="1"/>
  <c r="CV318" i="1"/>
  <c r="CU318" i="1"/>
  <c r="CT318" i="1"/>
  <c r="CS318" i="1"/>
  <c r="CR318" i="1"/>
  <c r="CQ318" i="1"/>
  <c r="CP318" i="1"/>
  <c r="CO318" i="1"/>
  <c r="CN318" i="1"/>
  <c r="CM318" i="1"/>
  <c r="CL318" i="1"/>
  <c r="CK318" i="1"/>
  <c r="CJ318" i="1"/>
  <c r="CI318" i="1"/>
  <c r="CH318" i="1"/>
  <c r="C318" i="1"/>
  <c r="B318" i="1"/>
  <c r="DL317" i="1"/>
  <c r="DK317" i="1"/>
  <c r="DI317" i="1"/>
  <c r="DH317" i="1"/>
  <c r="DG317" i="1"/>
  <c r="DF317" i="1"/>
  <c r="DE317" i="1"/>
  <c r="DD317" i="1"/>
  <c r="DC317" i="1"/>
  <c r="DB317" i="1"/>
  <c r="DA317" i="1"/>
  <c r="CZ317" i="1"/>
  <c r="CY317" i="1"/>
  <c r="CX317" i="1"/>
  <c r="CW317" i="1"/>
  <c r="CV317" i="1"/>
  <c r="CU317" i="1"/>
  <c r="CT317" i="1"/>
  <c r="CS317" i="1"/>
  <c r="CR317" i="1"/>
  <c r="CQ317" i="1"/>
  <c r="CP317" i="1"/>
  <c r="CO317" i="1"/>
  <c r="CN317" i="1"/>
  <c r="CM317" i="1"/>
  <c r="CL317" i="1"/>
  <c r="CK317" i="1"/>
  <c r="CJ317" i="1"/>
  <c r="CI317" i="1"/>
  <c r="CH317" i="1"/>
  <c r="C317" i="1"/>
  <c r="B317" i="1"/>
  <c r="DL316" i="1"/>
  <c r="DK316" i="1"/>
  <c r="DI316" i="1"/>
  <c r="DH316" i="1"/>
  <c r="DG316" i="1"/>
  <c r="DF316" i="1"/>
  <c r="DE316" i="1"/>
  <c r="DD316" i="1"/>
  <c r="DC316" i="1"/>
  <c r="DB316" i="1"/>
  <c r="DA316" i="1"/>
  <c r="CZ316" i="1"/>
  <c r="CY316" i="1"/>
  <c r="CX316" i="1"/>
  <c r="CW316" i="1"/>
  <c r="CV316" i="1"/>
  <c r="CU316" i="1"/>
  <c r="CT316" i="1"/>
  <c r="CS316" i="1"/>
  <c r="CR316" i="1"/>
  <c r="CQ316" i="1"/>
  <c r="CP316" i="1"/>
  <c r="CO316" i="1"/>
  <c r="CN316" i="1"/>
  <c r="CM316" i="1"/>
  <c r="CL316" i="1"/>
  <c r="CK316" i="1"/>
  <c r="CJ316" i="1"/>
  <c r="CI316" i="1"/>
  <c r="CH316" i="1"/>
  <c r="C316" i="1"/>
  <c r="B316" i="1"/>
  <c r="DL315" i="1"/>
  <c r="DK315" i="1"/>
  <c r="DI315" i="1"/>
  <c r="DH315" i="1"/>
  <c r="DG315" i="1"/>
  <c r="DF315" i="1"/>
  <c r="DE315" i="1"/>
  <c r="DD315" i="1"/>
  <c r="DC315" i="1"/>
  <c r="DB315" i="1"/>
  <c r="DA315" i="1"/>
  <c r="CZ315" i="1"/>
  <c r="CY315" i="1"/>
  <c r="CX315" i="1"/>
  <c r="CW315" i="1"/>
  <c r="CV315" i="1"/>
  <c r="CU315" i="1"/>
  <c r="CT315" i="1"/>
  <c r="CS315" i="1"/>
  <c r="CR315" i="1"/>
  <c r="CQ315" i="1"/>
  <c r="CP315" i="1"/>
  <c r="CO315" i="1"/>
  <c r="CN315" i="1"/>
  <c r="CM315" i="1"/>
  <c r="CL315" i="1"/>
  <c r="CK315" i="1"/>
  <c r="CJ315" i="1"/>
  <c r="CI315" i="1"/>
  <c r="CH315" i="1"/>
  <c r="C315" i="1"/>
  <c r="B315" i="1"/>
  <c r="DL314" i="1"/>
  <c r="DK314" i="1"/>
  <c r="DI314" i="1"/>
  <c r="DH314" i="1"/>
  <c r="DG314" i="1"/>
  <c r="DF314" i="1"/>
  <c r="DE314" i="1"/>
  <c r="DD314" i="1"/>
  <c r="DC314" i="1"/>
  <c r="DB314" i="1"/>
  <c r="DA314" i="1"/>
  <c r="CZ314" i="1"/>
  <c r="CY314" i="1"/>
  <c r="CX314" i="1"/>
  <c r="CW314" i="1"/>
  <c r="CV314" i="1"/>
  <c r="CU314" i="1"/>
  <c r="CT314" i="1"/>
  <c r="CS314" i="1"/>
  <c r="CR314" i="1"/>
  <c r="CQ314" i="1"/>
  <c r="CP314" i="1"/>
  <c r="CO314" i="1"/>
  <c r="CN314" i="1"/>
  <c r="CM314" i="1"/>
  <c r="CL314" i="1"/>
  <c r="CK314" i="1"/>
  <c r="CJ314" i="1"/>
  <c r="CI314" i="1"/>
  <c r="CH314" i="1"/>
  <c r="C314" i="1"/>
  <c r="B314" i="1"/>
  <c r="DL313" i="1"/>
  <c r="DK313" i="1"/>
  <c r="DI313" i="1"/>
  <c r="DH313" i="1"/>
  <c r="DG313" i="1"/>
  <c r="DF313" i="1"/>
  <c r="DE313" i="1"/>
  <c r="DD313" i="1"/>
  <c r="DC313" i="1"/>
  <c r="DB313" i="1"/>
  <c r="DA313" i="1"/>
  <c r="CZ313" i="1"/>
  <c r="CY313" i="1"/>
  <c r="CX313" i="1"/>
  <c r="CW313" i="1"/>
  <c r="CV313" i="1"/>
  <c r="CU313" i="1"/>
  <c r="CT313" i="1"/>
  <c r="CS313" i="1"/>
  <c r="CR313" i="1"/>
  <c r="CQ313" i="1"/>
  <c r="CP313" i="1"/>
  <c r="CO313" i="1"/>
  <c r="CN313" i="1"/>
  <c r="CM313" i="1"/>
  <c r="CL313" i="1"/>
  <c r="CK313" i="1"/>
  <c r="CJ313" i="1"/>
  <c r="CI313" i="1"/>
  <c r="CH313" i="1"/>
  <c r="C313" i="1"/>
  <c r="B313" i="1"/>
  <c r="DL312" i="1"/>
  <c r="DK312" i="1"/>
  <c r="DI312" i="1"/>
  <c r="DH312" i="1"/>
  <c r="DG312" i="1"/>
  <c r="DF312" i="1"/>
  <c r="DE312" i="1"/>
  <c r="DD312" i="1"/>
  <c r="DC312" i="1"/>
  <c r="DB312" i="1"/>
  <c r="DA312" i="1"/>
  <c r="CZ312" i="1"/>
  <c r="CY312" i="1"/>
  <c r="CX312" i="1"/>
  <c r="CW312" i="1"/>
  <c r="CV312" i="1"/>
  <c r="CU312" i="1"/>
  <c r="CT312" i="1"/>
  <c r="CS312" i="1"/>
  <c r="CR312" i="1"/>
  <c r="CQ312" i="1"/>
  <c r="CP312" i="1"/>
  <c r="CO312" i="1"/>
  <c r="CN312" i="1"/>
  <c r="CM312" i="1"/>
  <c r="CL312" i="1"/>
  <c r="CK312" i="1"/>
  <c r="CJ312" i="1"/>
  <c r="CI312" i="1"/>
  <c r="CH312" i="1"/>
  <c r="C312" i="1"/>
  <c r="B312" i="1"/>
  <c r="DL311" i="1"/>
  <c r="DK311" i="1"/>
  <c r="DI311" i="1"/>
  <c r="DH311" i="1"/>
  <c r="DG311" i="1"/>
  <c r="DF311" i="1"/>
  <c r="DE311" i="1"/>
  <c r="DD311" i="1"/>
  <c r="DC311" i="1"/>
  <c r="DB311" i="1"/>
  <c r="DA311" i="1"/>
  <c r="CZ311" i="1"/>
  <c r="CY311" i="1"/>
  <c r="CX311" i="1"/>
  <c r="CW311" i="1"/>
  <c r="CV311" i="1"/>
  <c r="CU311" i="1"/>
  <c r="CT311" i="1"/>
  <c r="CS311" i="1"/>
  <c r="CR311" i="1"/>
  <c r="CQ311" i="1"/>
  <c r="CP311" i="1"/>
  <c r="CO311" i="1"/>
  <c r="CN311" i="1"/>
  <c r="CM311" i="1"/>
  <c r="CL311" i="1"/>
  <c r="CK311" i="1"/>
  <c r="CJ311" i="1"/>
  <c r="CI311" i="1"/>
  <c r="CH311" i="1"/>
  <c r="C311" i="1"/>
  <c r="B311" i="1"/>
  <c r="DL310" i="1"/>
  <c r="DK310" i="1"/>
  <c r="DI310" i="1"/>
  <c r="DH310" i="1"/>
  <c r="DG310" i="1"/>
  <c r="DF310" i="1"/>
  <c r="DE310" i="1"/>
  <c r="DD310" i="1"/>
  <c r="DC310" i="1"/>
  <c r="DB310" i="1"/>
  <c r="DA310" i="1"/>
  <c r="CZ310" i="1"/>
  <c r="CY310" i="1"/>
  <c r="CX310" i="1"/>
  <c r="CW310" i="1"/>
  <c r="CV310" i="1"/>
  <c r="CU310" i="1"/>
  <c r="CT310" i="1"/>
  <c r="CS310" i="1"/>
  <c r="CR310" i="1"/>
  <c r="CQ310" i="1"/>
  <c r="CP310" i="1"/>
  <c r="CO310" i="1"/>
  <c r="CN310" i="1"/>
  <c r="CM310" i="1"/>
  <c r="CL310" i="1"/>
  <c r="CK310" i="1"/>
  <c r="CJ310" i="1"/>
  <c r="CI310" i="1"/>
  <c r="CH310" i="1"/>
  <c r="C310" i="1"/>
  <c r="B310" i="1"/>
  <c r="DL309" i="1"/>
  <c r="DK309" i="1"/>
  <c r="DI309" i="1"/>
  <c r="DH309" i="1"/>
  <c r="DG309" i="1"/>
  <c r="DF309" i="1"/>
  <c r="DE309" i="1"/>
  <c r="DD309" i="1"/>
  <c r="DC309" i="1"/>
  <c r="DB309" i="1"/>
  <c r="DA309" i="1"/>
  <c r="CZ309" i="1"/>
  <c r="CY309" i="1"/>
  <c r="CX309" i="1"/>
  <c r="CW309" i="1"/>
  <c r="CV309" i="1"/>
  <c r="CU309" i="1"/>
  <c r="CT309" i="1"/>
  <c r="CS309" i="1"/>
  <c r="CR309" i="1"/>
  <c r="CQ309" i="1"/>
  <c r="CP309" i="1"/>
  <c r="CO309" i="1"/>
  <c r="CN309" i="1"/>
  <c r="CM309" i="1"/>
  <c r="CL309" i="1"/>
  <c r="CK309" i="1"/>
  <c r="CJ309" i="1"/>
  <c r="CI309" i="1"/>
  <c r="CH309" i="1"/>
  <c r="C309" i="1"/>
  <c r="B309" i="1"/>
  <c r="DL308" i="1"/>
  <c r="DK308" i="1"/>
  <c r="DI308" i="1"/>
  <c r="DH308" i="1"/>
  <c r="DG308" i="1"/>
  <c r="DF308" i="1"/>
  <c r="DE308" i="1"/>
  <c r="DD308" i="1"/>
  <c r="DC308" i="1"/>
  <c r="DB308" i="1"/>
  <c r="DA308" i="1"/>
  <c r="CZ308" i="1"/>
  <c r="CY308" i="1"/>
  <c r="CX308" i="1"/>
  <c r="CW308" i="1"/>
  <c r="CV308" i="1"/>
  <c r="CU308" i="1"/>
  <c r="CT308" i="1"/>
  <c r="CS308" i="1"/>
  <c r="CR308" i="1"/>
  <c r="CQ308" i="1"/>
  <c r="CP308" i="1"/>
  <c r="CO308" i="1"/>
  <c r="CN308" i="1"/>
  <c r="CM308" i="1"/>
  <c r="CL308" i="1"/>
  <c r="CK308" i="1"/>
  <c r="CJ308" i="1"/>
  <c r="CI308" i="1"/>
  <c r="CH308" i="1"/>
  <c r="C308" i="1"/>
  <c r="B308" i="1"/>
  <c r="DL307" i="1"/>
  <c r="DK307" i="1"/>
  <c r="DI307" i="1"/>
  <c r="DH307" i="1"/>
  <c r="DG307" i="1"/>
  <c r="DF307" i="1"/>
  <c r="DE307" i="1"/>
  <c r="DD307" i="1"/>
  <c r="DC307" i="1"/>
  <c r="DB307" i="1"/>
  <c r="DA307" i="1"/>
  <c r="CZ307" i="1"/>
  <c r="CY307" i="1"/>
  <c r="CX307" i="1"/>
  <c r="CW307" i="1"/>
  <c r="CV307" i="1"/>
  <c r="CU307" i="1"/>
  <c r="CT307" i="1"/>
  <c r="CS307" i="1"/>
  <c r="CR307" i="1"/>
  <c r="CQ307" i="1"/>
  <c r="CP307" i="1"/>
  <c r="CO307" i="1"/>
  <c r="CN307" i="1"/>
  <c r="CM307" i="1"/>
  <c r="CL307" i="1"/>
  <c r="CK307" i="1"/>
  <c r="CJ307" i="1"/>
  <c r="CI307" i="1"/>
  <c r="CH307" i="1"/>
  <c r="C307" i="1"/>
  <c r="B307" i="1"/>
  <c r="DL306" i="1"/>
  <c r="DK306" i="1"/>
  <c r="DI306" i="1"/>
  <c r="DH306" i="1"/>
  <c r="DG306" i="1"/>
  <c r="DF306" i="1"/>
  <c r="DE306" i="1"/>
  <c r="DD306" i="1"/>
  <c r="DC306" i="1"/>
  <c r="DB306" i="1"/>
  <c r="DA306" i="1"/>
  <c r="CZ306" i="1"/>
  <c r="CY306" i="1"/>
  <c r="CX306" i="1"/>
  <c r="CW306" i="1"/>
  <c r="CV306" i="1"/>
  <c r="CU306" i="1"/>
  <c r="CT306" i="1"/>
  <c r="CS306" i="1"/>
  <c r="CR306" i="1"/>
  <c r="CQ306" i="1"/>
  <c r="CP306" i="1"/>
  <c r="CO306" i="1"/>
  <c r="CN306" i="1"/>
  <c r="CM306" i="1"/>
  <c r="CL306" i="1"/>
  <c r="CK306" i="1"/>
  <c r="CJ306" i="1"/>
  <c r="CI306" i="1"/>
  <c r="CH306" i="1"/>
  <c r="C306" i="1"/>
  <c r="B306" i="1"/>
  <c r="DL305" i="1"/>
  <c r="DK305" i="1"/>
  <c r="DI305" i="1"/>
  <c r="DH305" i="1"/>
  <c r="DG305" i="1"/>
  <c r="DF305" i="1"/>
  <c r="DE305" i="1"/>
  <c r="DD305" i="1"/>
  <c r="DC305" i="1"/>
  <c r="DB305" i="1"/>
  <c r="DA305" i="1"/>
  <c r="CZ305" i="1"/>
  <c r="CY305" i="1"/>
  <c r="CX305" i="1"/>
  <c r="CW305" i="1"/>
  <c r="CV305" i="1"/>
  <c r="CU305" i="1"/>
  <c r="CT305" i="1"/>
  <c r="CS305" i="1"/>
  <c r="CR305" i="1"/>
  <c r="CQ305" i="1"/>
  <c r="CP305" i="1"/>
  <c r="CO305" i="1"/>
  <c r="CN305" i="1"/>
  <c r="CM305" i="1"/>
  <c r="CL305" i="1"/>
  <c r="CK305" i="1"/>
  <c r="CJ305" i="1"/>
  <c r="CI305" i="1"/>
  <c r="CH305" i="1"/>
  <c r="C305" i="1"/>
  <c r="B305" i="1"/>
  <c r="DL304" i="1"/>
  <c r="DK304" i="1"/>
  <c r="DI304" i="1"/>
  <c r="DH304" i="1"/>
  <c r="DG304" i="1"/>
  <c r="DF304" i="1"/>
  <c r="DE304" i="1"/>
  <c r="DD304" i="1"/>
  <c r="DC304" i="1"/>
  <c r="DB304" i="1"/>
  <c r="DA304" i="1"/>
  <c r="CZ304" i="1"/>
  <c r="CY304" i="1"/>
  <c r="CX304" i="1"/>
  <c r="CW304" i="1"/>
  <c r="CV304" i="1"/>
  <c r="CU304" i="1"/>
  <c r="CT304" i="1"/>
  <c r="CS304" i="1"/>
  <c r="CR304" i="1"/>
  <c r="CQ304" i="1"/>
  <c r="CP304" i="1"/>
  <c r="CO304" i="1"/>
  <c r="CN304" i="1"/>
  <c r="CM304" i="1"/>
  <c r="CL304" i="1"/>
  <c r="CK304" i="1"/>
  <c r="CJ304" i="1"/>
  <c r="CI304" i="1"/>
  <c r="CH304" i="1"/>
  <c r="C304" i="1"/>
  <c r="B304" i="1"/>
  <c r="DL303" i="1"/>
  <c r="DK303" i="1"/>
  <c r="DI303" i="1"/>
  <c r="DH303" i="1"/>
  <c r="DG303" i="1"/>
  <c r="DF303" i="1"/>
  <c r="DE303" i="1"/>
  <c r="DD303" i="1"/>
  <c r="DC303" i="1"/>
  <c r="DB303" i="1"/>
  <c r="DA303" i="1"/>
  <c r="CZ303" i="1"/>
  <c r="CY303" i="1"/>
  <c r="CX303" i="1"/>
  <c r="CW303" i="1"/>
  <c r="CV303" i="1"/>
  <c r="CU303" i="1"/>
  <c r="CT303" i="1"/>
  <c r="CS303" i="1"/>
  <c r="CR303" i="1"/>
  <c r="CQ303" i="1"/>
  <c r="CP303" i="1"/>
  <c r="CO303" i="1"/>
  <c r="CN303" i="1"/>
  <c r="CM303" i="1"/>
  <c r="CL303" i="1"/>
  <c r="CK303" i="1"/>
  <c r="CJ303" i="1"/>
  <c r="CI303" i="1"/>
  <c r="CH303" i="1"/>
  <c r="C303" i="1"/>
  <c r="B303" i="1"/>
  <c r="DL302" i="1"/>
  <c r="DK302" i="1"/>
  <c r="DI302" i="1"/>
  <c r="DH302" i="1"/>
  <c r="DG302" i="1"/>
  <c r="DF302" i="1"/>
  <c r="DE302" i="1"/>
  <c r="DD302" i="1"/>
  <c r="DC302" i="1"/>
  <c r="DB302" i="1"/>
  <c r="DA302" i="1"/>
  <c r="CZ302" i="1"/>
  <c r="CY302" i="1"/>
  <c r="CX302" i="1"/>
  <c r="CW302" i="1"/>
  <c r="CV302" i="1"/>
  <c r="CU302" i="1"/>
  <c r="CT302" i="1"/>
  <c r="CS302" i="1"/>
  <c r="CR302" i="1"/>
  <c r="CQ302" i="1"/>
  <c r="CP302" i="1"/>
  <c r="CO302" i="1"/>
  <c r="CN302" i="1"/>
  <c r="CM302" i="1"/>
  <c r="CL302" i="1"/>
  <c r="CK302" i="1"/>
  <c r="CJ302" i="1"/>
  <c r="CI302" i="1"/>
  <c r="CH302" i="1"/>
  <c r="C302" i="1"/>
  <c r="B302" i="1"/>
  <c r="DL301" i="1"/>
  <c r="DK301" i="1"/>
  <c r="DI301" i="1"/>
  <c r="DH301" i="1"/>
  <c r="DG301" i="1"/>
  <c r="DF301" i="1"/>
  <c r="DE301" i="1"/>
  <c r="DD301" i="1"/>
  <c r="DC301" i="1"/>
  <c r="DB301" i="1"/>
  <c r="DA301" i="1"/>
  <c r="CZ301" i="1"/>
  <c r="CY301" i="1"/>
  <c r="CX301" i="1"/>
  <c r="CW301" i="1"/>
  <c r="CV301" i="1"/>
  <c r="CU301" i="1"/>
  <c r="CT301" i="1"/>
  <c r="CS301" i="1"/>
  <c r="CR301" i="1"/>
  <c r="CQ301" i="1"/>
  <c r="CP301" i="1"/>
  <c r="CO301" i="1"/>
  <c r="CN301" i="1"/>
  <c r="CM301" i="1"/>
  <c r="CL301" i="1"/>
  <c r="CK301" i="1"/>
  <c r="CJ301" i="1"/>
  <c r="CI301" i="1"/>
  <c r="CH301" i="1"/>
  <c r="C301" i="1"/>
  <c r="B301" i="1"/>
  <c r="DL300" i="1"/>
  <c r="DK300" i="1"/>
  <c r="DI300" i="1"/>
  <c r="DH300" i="1"/>
  <c r="DG300" i="1"/>
  <c r="DF300" i="1"/>
  <c r="DE300" i="1"/>
  <c r="DD300" i="1"/>
  <c r="DC300" i="1"/>
  <c r="DB300" i="1"/>
  <c r="DA300" i="1"/>
  <c r="CZ300" i="1"/>
  <c r="CY300" i="1"/>
  <c r="CX300" i="1"/>
  <c r="CW300" i="1"/>
  <c r="CV300" i="1"/>
  <c r="CU300" i="1"/>
  <c r="CT300" i="1"/>
  <c r="CS300" i="1"/>
  <c r="CR300" i="1"/>
  <c r="CQ300" i="1"/>
  <c r="CP300" i="1"/>
  <c r="CO300" i="1"/>
  <c r="CN300" i="1"/>
  <c r="CM300" i="1"/>
  <c r="CL300" i="1"/>
  <c r="CK300" i="1"/>
  <c r="CJ300" i="1"/>
  <c r="CI300" i="1"/>
  <c r="CH300" i="1"/>
  <c r="C300" i="1"/>
  <c r="B300" i="1"/>
  <c r="DL299" i="1"/>
  <c r="DK299" i="1"/>
  <c r="DI299" i="1"/>
  <c r="DH299" i="1"/>
  <c r="DG299" i="1"/>
  <c r="DF299" i="1"/>
  <c r="DE299" i="1"/>
  <c r="DD299" i="1"/>
  <c r="DC299" i="1"/>
  <c r="DB299" i="1"/>
  <c r="DA299" i="1"/>
  <c r="CZ299" i="1"/>
  <c r="CY299" i="1"/>
  <c r="CX299" i="1"/>
  <c r="CW299" i="1"/>
  <c r="CV299" i="1"/>
  <c r="CU299" i="1"/>
  <c r="CT299" i="1"/>
  <c r="CS299" i="1"/>
  <c r="CR299" i="1"/>
  <c r="CQ299" i="1"/>
  <c r="CP299" i="1"/>
  <c r="CO299" i="1"/>
  <c r="CN299" i="1"/>
  <c r="CM299" i="1"/>
  <c r="CL299" i="1"/>
  <c r="CK299" i="1"/>
  <c r="CJ299" i="1"/>
  <c r="CI299" i="1"/>
  <c r="CH299" i="1"/>
  <c r="C299" i="1"/>
  <c r="B299" i="1"/>
  <c r="DL298" i="1"/>
  <c r="DK298" i="1"/>
  <c r="DI298" i="1"/>
  <c r="DH298" i="1"/>
  <c r="DG298" i="1"/>
  <c r="DF298" i="1"/>
  <c r="DE298" i="1"/>
  <c r="DD298" i="1"/>
  <c r="DC298" i="1"/>
  <c r="DB298" i="1"/>
  <c r="DA298" i="1"/>
  <c r="CZ298" i="1"/>
  <c r="CY298" i="1"/>
  <c r="CX298" i="1"/>
  <c r="CW298" i="1"/>
  <c r="CV298" i="1"/>
  <c r="CU298" i="1"/>
  <c r="CT298" i="1"/>
  <c r="CS298" i="1"/>
  <c r="CR298" i="1"/>
  <c r="CQ298" i="1"/>
  <c r="CP298" i="1"/>
  <c r="CO298" i="1"/>
  <c r="CN298" i="1"/>
  <c r="CM298" i="1"/>
  <c r="CL298" i="1"/>
  <c r="CK298" i="1"/>
  <c r="CJ298" i="1"/>
  <c r="CI298" i="1"/>
  <c r="CH298" i="1"/>
  <c r="C298" i="1"/>
  <c r="B298" i="1"/>
  <c r="DL297" i="1"/>
  <c r="DK297" i="1"/>
  <c r="DI297" i="1"/>
  <c r="DH297" i="1"/>
  <c r="DG297" i="1"/>
  <c r="DF297" i="1"/>
  <c r="DE297" i="1"/>
  <c r="DD297" i="1"/>
  <c r="DC297" i="1"/>
  <c r="DB297" i="1"/>
  <c r="DA297" i="1"/>
  <c r="CZ297" i="1"/>
  <c r="CY297" i="1"/>
  <c r="CX297" i="1"/>
  <c r="CW297" i="1"/>
  <c r="CV297" i="1"/>
  <c r="CU297" i="1"/>
  <c r="CT297" i="1"/>
  <c r="CS297" i="1"/>
  <c r="CR297" i="1"/>
  <c r="CQ297" i="1"/>
  <c r="CP297" i="1"/>
  <c r="CO297" i="1"/>
  <c r="CN297" i="1"/>
  <c r="CM297" i="1"/>
  <c r="CL297" i="1"/>
  <c r="CK297" i="1"/>
  <c r="CJ297" i="1"/>
  <c r="CI297" i="1"/>
  <c r="CH297" i="1"/>
  <c r="C297" i="1"/>
  <c r="B297" i="1"/>
  <c r="DL296" i="1"/>
  <c r="DK296" i="1"/>
  <c r="DI296" i="1"/>
  <c r="DH296" i="1"/>
  <c r="DG296" i="1"/>
  <c r="DF296" i="1"/>
  <c r="DE296" i="1"/>
  <c r="DD296" i="1"/>
  <c r="DC296" i="1"/>
  <c r="DB296" i="1"/>
  <c r="DA296" i="1"/>
  <c r="CZ296" i="1"/>
  <c r="CY296" i="1"/>
  <c r="CX296" i="1"/>
  <c r="CW296" i="1"/>
  <c r="CV296" i="1"/>
  <c r="CU296" i="1"/>
  <c r="CT296" i="1"/>
  <c r="CS296" i="1"/>
  <c r="CR296" i="1"/>
  <c r="CQ296" i="1"/>
  <c r="CP296" i="1"/>
  <c r="CO296" i="1"/>
  <c r="CN296" i="1"/>
  <c r="CM296" i="1"/>
  <c r="CL296" i="1"/>
  <c r="CK296" i="1"/>
  <c r="CJ296" i="1"/>
  <c r="CI296" i="1"/>
  <c r="CH296" i="1"/>
  <c r="C296" i="1"/>
  <c r="B296" i="1"/>
  <c r="DL295" i="1"/>
  <c r="DK295" i="1"/>
  <c r="DI295" i="1"/>
  <c r="DH295" i="1"/>
  <c r="DG295" i="1"/>
  <c r="DF295" i="1"/>
  <c r="DE295" i="1"/>
  <c r="DD295" i="1"/>
  <c r="DC295" i="1"/>
  <c r="DB295" i="1"/>
  <c r="DA295" i="1"/>
  <c r="CZ295" i="1"/>
  <c r="CY295" i="1"/>
  <c r="CX295" i="1"/>
  <c r="CW295" i="1"/>
  <c r="CV295" i="1"/>
  <c r="CU295" i="1"/>
  <c r="CT295" i="1"/>
  <c r="CS295" i="1"/>
  <c r="CR295" i="1"/>
  <c r="CQ295" i="1"/>
  <c r="CP295" i="1"/>
  <c r="CO295" i="1"/>
  <c r="CN295" i="1"/>
  <c r="CM295" i="1"/>
  <c r="CL295" i="1"/>
  <c r="CK295" i="1"/>
  <c r="CJ295" i="1"/>
  <c r="CI295" i="1"/>
  <c r="CH295" i="1"/>
  <c r="C295" i="1"/>
  <c r="B295" i="1"/>
  <c r="DL294" i="1"/>
  <c r="DK294" i="1"/>
  <c r="DI294" i="1"/>
  <c r="DH294" i="1"/>
  <c r="DG294" i="1"/>
  <c r="DF294" i="1"/>
  <c r="DE294" i="1"/>
  <c r="DD294" i="1"/>
  <c r="DC294" i="1"/>
  <c r="DB294" i="1"/>
  <c r="DA294" i="1"/>
  <c r="CZ294" i="1"/>
  <c r="CY294" i="1"/>
  <c r="CX294" i="1"/>
  <c r="CW294" i="1"/>
  <c r="CV294" i="1"/>
  <c r="CU294" i="1"/>
  <c r="CT294" i="1"/>
  <c r="CS294" i="1"/>
  <c r="CR294" i="1"/>
  <c r="CQ294" i="1"/>
  <c r="CP294" i="1"/>
  <c r="CO294" i="1"/>
  <c r="CN294" i="1"/>
  <c r="CM294" i="1"/>
  <c r="CL294" i="1"/>
  <c r="CK294" i="1"/>
  <c r="CJ294" i="1"/>
  <c r="CI294" i="1"/>
  <c r="CH294" i="1"/>
  <c r="C294" i="1"/>
  <c r="B294" i="1"/>
  <c r="DL293" i="1"/>
  <c r="DK293" i="1"/>
  <c r="DI293" i="1"/>
  <c r="DH293" i="1"/>
  <c r="DG293" i="1"/>
  <c r="DF293" i="1"/>
  <c r="DE293" i="1"/>
  <c r="DD293" i="1"/>
  <c r="DC293" i="1"/>
  <c r="DB293" i="1"/>
  <c r="DA293" i="1"/>
  <c r="CZ293" i="1"/>
  <c r="CY293" i="1"/>
  <c r="CX293" i="1"/>
  <c r="CW293" i="1"/>
  <c r="CV293" i="1"/>
  <c r="CU293" i="1"/>
  <c r="CT293" i="1"/>
  <c r="CS293" i="1"/>
  <c r="CR293" i="1"/>
  <c r="CQ293" i="1"/>
  <c r="CP293" i="1"/>
  <c r="CO293" i="1"/>
  <c r="CN293" i="1"/>
  <c r="CM293" i="1"/>
  <c r="CL293" i="1"/>
  <c r="CK293" i="1"/>
  <c r="CJ293" i="1"/>
  <c r="CI293" i="1"/>
  <c r="CH293" i="1"/>
  <c r="C293" i="1"/>
  <c r="B293" i="1"/>
  <c r="DL292" i="1"/>
  <c r="DK292" i="1"/>
  <c r="DI292" i="1"/>
  <c r="DH292" i="1"/>
  <c r="DG292" i="1"/>
  <c r="DF292" i="1"/>
  <c r="DE292" i="1"/>
  <c r="DD292" i="1"/>
  <c r="DC292" i="1"/>
  <c r="DB292" i="1"/>
  <c r="DA292" i="1"/>
  <c r="CZ292" i="1"/>
  <c r="CY292" i="1"/>
  <c r="CX292" i="1"/>
  <c r="CW292" i="1"/>
  <c r="CV292" i="1"/>
  <c r="CU292" i="1"/>
  <c r="CT292" i="1"/>
  <c r="CS292" i="1"/>
  <c r="CR292" i="1"/>
  <c r="CQ292" i="1"/>
  <c r="CP292" i="1"/>
  <c r="CO292" i="1"/>
  <c r="CN292" i="1"/>
  <c r="CM292" i="1"/>
  <c r="CL292" i="1"/>
  <c r="CK292" i="1"/>
  <c r="CJ292" i="1"/>
  <c r="CI292" i="1"/>
  <c r="CH292" i="1"/>
  <c r="C292" i="1"/>
  <c r="B292" i="1"/>
  <c r="DL291" i="1"/>
  <c r="DK291" i="1"/>
  <c r="DI291" i="1"/>
  <c r="DH291" i="1"/>
  <c r="DG291" i="1"/>
  <c r="DF291" i="1"/>
  <c r="DE291" i="1"/>
  <c r="DD291" i="1"/>
  <c r="DC291" i="1"/>
  <c r="DB291" i="1"/>
  <c r="DA291" i="1"/>
  <c r="CZ291" i="1"/>
  <c r="CY291" i="1"/>
  <c r="CX291" i="1"/>
  <c r="CW291" i="1"/>
  <c r="CV291" i="1"/>
  <c r="CU291" i="1"/>
  <c r="CT291" i="1"/>
  <c r="CS291" i="1"/>
  <c r="CR291" i="1"/>
  <c r="CQ291" i="1"/>
  <c r="CP291" i="1"/>
  <c r="CO291" i="1"/>
  <c r="CN291" i="1"/>
  <c r="CM291" i="1"/>
  <c r="CL291" i="1"/>
  <c r="CK291" i="1"/>
  <c r="CJ291" i="1"/>
  <c r="CI291" i="1"/>
  <c r="CH291" i="1"/>
  <c r="C291" i="1"/>
  <c r="B291" i="1"/>
  <c r="DL290" i="1"/>
  <c r="DK290" i="1"/>
  <c r="DI290" i="1"/>
  <c r="DH290" i="1"/>
  <c r="DG290" i="1"/>
  <c r="DF290" i="1"/>
  <c r="DE290" i="1"/>
  <c r="DD290" i="1"/>
  <c r="DC290" i="1"/>
  <c r="DB290" i="1"/>
  <c r="DA290" i="1"/>
  <c r="CZ290" i="1"/>
  <c r="CY290" i="1"/>
  <c r="CX290" i="1"/>
  <c r="CW290" i="1"/>
  <c r="CV290" i="1"/>
  <c r="CU290" i="1"/>
  <c r="CT290" i="1"/>
  <c r="CS290" i="1"/>
  <c r="CR290" i="1"/>
  <c r="CQ290" i="1"/>
  <c r="CP290" i="1"/>
  <c r="CO290" i="1"/>
  <c r="CN290" i="1"/>
  <c r="CM290" i="1"/>
  <c r="CL290" i="1"/>
  <c r="CK290" i="1"/>
  <c r="CJ290" i="1"/>
  <c r="CI290" i="1"/>
  <c r="CH290" i="1"/>
  <c r="C290" i="1"/>
  <c r="B290" i="1"/>
  <c r="DL289" i="1"/>
  <c r="DK289" i="1"/>
  <c r="DI289" i="1"/>
  <c r="DH289" i="1"/>
  <c r="DG289" i="1"/>
  <c r="DF289" i="1"/>
  <c r="DE289" i="1"/>
  <c r="DD289" i="1"/>
  <c r="DC289" i="1"/>
  <c r="DB289" i="1"/>
  <c r="DA289" i="1"/>
  <c r="CZ289" i="1"/>
  <c r="CY289" i="1"/>
  <c r="CX289" i="1"/>
  <c r="CW289" i="1"/>
  <c r="CV289" i="1"/>
  <c r="CU289" i="1"/>
  <c r="CT289" i="1"/>
  <c r="CS289" i="1"/>
  <c r="CR289" i="1"/>
  <c r="CQ289" i="1"/>
  <c r="CP289" i="1"/>
  <c r="CO289" i="1"/>
  <c r="CN289" i="1"/>
  <c r="CM289" i="1"/>
  <c r="CL289" i="1"/>
  <c r="CK289" i="1"/>
  <c r="CJ289" i="1"/>
  <c r="CI289" i="1"/>
  <c r="CH289" i="1"/>
  <c r="C289" i="1"/>
  <c r="B289" i="1"/>
  <c r="DL288" i="1"/>
  <c r="DK288" i="1"/>
  <c r="DI288" i="1"/>
  <c r="DH288" i="1"/>
  <c r="DG288" i="1"/>
  <c r="DF288" i="1"/>
  <c r="DE288" i="1"/>
  <c r="DD288" i="1"/>
  <c r="DC288" i="1"/>
  <c r="DB288" i="1"/>
  <c r="DA288" i="1"/>
  <c r="CZ288" i="1"/>
  <c r="CY288" i="1"/>
  <c r="CX288" i="1"/>
  <c r="CW288" i="1"/>
  <c r="CV288" i="1"/>
  <c r="CU288" i="1"/>
  <c r="CT288" i="1"/>
  <c r="CS288" i="1"/>
  <c r="CR288" i="1"/>
  <c r="CQ288" i="1"/>
  <c r="CP288" i="1"/>
  <c r="CO288" i="1"/>
  <c r="CN288" i="1"/>
  <c r="CM288" i="1"/>
  <c r="CL288" i="1"/>
  <c r="CK288" i="1"/>
  <c r="CJ288" i="1"/>
  <c r="CI288" i="1"/>
  <c r="CH288" i="1"/>
  <c r="C288" i="1"/>
  <c r="B288" i="1"/>
  <c r="DL287" i="1"/>
  <c r="DK287" i="1"/>
  <c r="DI287" i="1"/>
  <c r="DH287" i="1"/>
  <c r="DG287" i="1"/>
  <c r="DF287" i="1"/>
  <c r="DE287" i="1"/>
  <c r="DD287" i="1"/>
  <c r="DC287" i="1"/>
  <c r="DB287" i="1"/>
  <c r="DA287" i="1"/>
  <c r="CZ287" i="1"/>
  <c r="CY287" i="1"/>
  <c r="CX287" i="1"/>
  <c r="CW287" i="1"/>
  <c r="CV287" i="1"/>
  <c r="CU287" i="1"/>
  <c r="CT287" i="1"/>
  <c r="CS287" i="1"/>
  <c r="CR287" i="1"/>
  <c r="CQ287" i="1"/>
  <c r="CP287" i="1"/>
  <c r="CO287" i="1"/>
  <c r="CN287" i="1"/>
  <c r="CM287" i="1"/>
  <c r="CL287" i="1"/>
  <c r="CK287" i="1"/>
  <c r="CJ287" i="1"/>
  <c r="CI287" i="1"/>
  <c r="CH287" i="1"/>
  <c r="C287" i="1"/>
  <c r="B287" i="1"/>
  <c r="DL286" i="1"/>
  <c r="DK286" i="1"/>
  <c r="DI286" i="1"/>
  <c r="DH286" i="1"/>
  <c r="DG286" i="1"/>
  <c r="DF286" i="1"/>
  <c r="DE286" i="1"/>
  <c r="DD286" i="1"/>
  <c r="DC286" i="1"/>
  <c r="DB286" i="1"/>
  <c r="DA286" i="1"/>
  <c r="CZ286" i="1"/>
  <c r="CY286" i="1"/>
  <c r="CX286" i="1"/>
  <c r="CW286" i="1"/>
  <c r="CV286" i="1"/>
  <c r="CU286" i="1"/>
  <c r="CT286" i="1"/>
  <c r="CS286" i="1"/>
  <c r="CR286" i="1"/>
  <c r="CQ286" i="1"/>
  <c r="CP286" i="1"/>
  <c r="CO286" i="1"/>
  <c r="CN286" i="1"/>
  <c r="CM286" i="1"/>
  <c r="CL286" i="1"/>
  <c r="CK286" i="1"/>
  <c r="CJ286" i="1"/>
  <c r="CI286" i="1"/>
  <c r="CH286" i="1"/>
  <c r="C286" i="1"/>
  <c r="B286" i="1"/>
  <c r="DL285" i="1"/>
  <c r="DK285" i="1"/>
  <c r="DI285" i="1"/>
  <c r="DH285" i="1"/>
  <c r="DG285" i="1"/>
  <c r="DF285" i="1"/>
  <c r="DE285" i="1"/>
  <c r="DD285" i="1"/>
  <c r="DC285" i="1"/>
  <c r="DB285" i="1"/>
  <c r="DA285" i="1"/>
  <c r="CZ285" i="1"/>
  <c r="CY285" i="1"/>
  <c r="CX285" i="1"/>
  <c r="CW285" i="1"/>
  <c r="CV285" i="1"/>
  <c r="CU285" i="1"/>
  <c r="CT285" i="1"/>
  <c r="CS285" i="1"/>
  <c r="CR285" i="1"/>
  <c r="CQ285" i="1"/>
  <c r="CP285" i="1"/>
  <c r="CO285" i="1"/>
  <c r="CN285" i="1"/>
  <c r="CM285" i="1"/>
  <c r="CL285" i="1"/>
  <c r="CK285" i="1"/>
  <c r="CJ285" i="1"/>
  <c r="CI285" i="1"/>
  <c r="CH285" i="1"/>
  <c r="C285" i="1"/>
  <c r="B285" i="1"/>
  <c r="DL284" i="1"/>
  <c r="DK284" i="1"/>
  <c r="DI284" i="1"/>
  <c r="DH284" i="1"/>
  <c r="DG284" i="1"/>
  <c r="DF284" i="1"/>
  <c r="DE284" i="1"/>
  <c r="DD284" i="1"/>
  <c r="DC284" i="1"/>
  <c r="DB284" i="1"/>
  <c r="DA284" i="1"/>
  <c r="CZ284" i="1"/>
  <c r="CY284" i="1"/>
  <c r="CX284" i="1"/>
  <c r="CW284" i="1"/>
  <c r="CV284" i="1"/>
  <c r="CU284" i="1"/>
  <c r="CT284" i="1"/>
  <c r="CS284" i="1"/>
  <c r="CR284" i="1"/>
  <c r="CQ284" i="1"/>
  <c r="CP284" i="1"/>
  <c r="CO284" i="1"/>
  <c r="CN284" i="1"/>
  <c r="CM284" i="1"/>
  <c r="CL284" i="1"/>
  <c r="CK284" i="1"/>
  <c r="CJ284" i="1"/>
  <c r="CI284" i="1"/>
  <c r="CH284" i="1"/>
  <c r="C284" i="1"/>
  <c r="B284" i="1"/>
  <c r="DL283" i="1"/>
  <c r="DK283" i="1"/>
  <c r="DI283" i="1"/>
  <c r="DH283" i="1"/>
  <c r="DG283" i="1"/>
  <c r="DF283" i="1"/>
  <c r="DE283" i="1"/>
  <c r="DD283" i="1"/>
  <c r="DC283" i="1"/>
  <c r="DB283" i="1"/>
  <c r="DA283" i="1"/>
  <c r="CZ283" i="1"/>
  <c r="CY283" i="1"/>
  <c r="CX283" i="1"/>
  <c r="CW283" i="1"/>
  <c r="CV283" i="1"/>
  <c r="CU283" i="1"/>
  <c r="CT283" i="1"/>
  <c r="CS283" i="1"/>
  <c r="CR283" i="1"/>
  <c r="CQ283" i="1"/>
  <c r="CP283" i="1"/>
  <c r="CO283" i="1"/>
  <c r="CN283" i="1"/>
  <c r="CM283" i="1"/>
  <c r="CL283" i="1"/>
  <c r="CK283" i="1"/>
  <c r="CJ283" i="1"/>
  <c r="CI283" i="1"/>
  <c r="CH283" i="1"/>
  <c r="C283" i="1"/>
  <c r="B283" i="1"/>
  <c r="DL282" i="1"/>
  <c r="DK282" i="1"/>
  <c r="DI282" i="1"/>
  <c r="DH282" i="1"/>
  <c r="DG282" i="1"/>
  <c r="DF282" i="1"/>
  <c r="DE282" i="1"/>
  <c r="DD282" i="1"/>
  <c r="DC282" i="1"/>
  <c r="DB282" i="1"/>
  <c r="DA282" i="1"/>
  <c r="CZ282" i="1"/>
  <c r="CY282" i="1"/>
  <c r="CX282" i="1"/>
  <c r="CW282" i="1"/>
  <c r="CV282" i="1"/>
  <c r="CU282" i="1"/>
  <c r="CT282" i="1"/>
  <c r="CS282" i="1"/>
  <c r="CR282" i="1"/>
  <c r="CQ282" i="1"/>
  <c r="CP282" i="1"/>
  <c r="CO282" i="1"/>
  <c r="CN282" i="1"/>
  <c r="CM282" i="1"/>
  <c r="CL282" i="1"/>
  <c r="CK282" i="1"/>
  <c r="CJ282" i="1"/>
  <c r="CI282" i="1"/>
  <c r="CH282" i="1"/>
  <c r="C282" i="1"/>
  <c r="B282" i="1"/>
  <c r="DL281" i="1"/>
  <c r="DK281" i="1"/>
  <c r="DI281" i="1"/>
  <c r="DH281" i="1"/>
  <c r="DG281" i="1"/>
  <c r="DF281" i="1"/>
  <c r="DE281" i="1"/>
  <c r="DD281" i="1"/>
  <c r="DC281" i="1"/>
  <c r="DB281" i="1"/>
  <c r="DA281" i="1"/>
  <c r="CZ281" i="1"/>
  <c r="CY281" i="1"/>
  <c r="CX281" i="1"/>
  <c r="CW281" i="1"/>
  <c r="CV281" i="1"/>
  <c r="CU281" i="1"/>
  <c r="CT281" i="1"/>
  <c r="CS281" i="1"/>
  <c r="CR281" i="1"/>
  <c r="CQ281" i="1"/>
  <c r="CP281" i="1"/>
  <c r="CO281" i="1"/>
  <c r="CN281" i="1"/>
  <c r="CM281" i="1"/>
  <c r="CL281" i="1"/>
  <c r="CK281" i="1"/>
  <c r="CJ281" i="1"/>
  <c r="CI281" i="1"/>
  <c r="CH281" i="1"/>
  <c r="C281" i="1"/>
  <c r="B281" i="1"/>
  <c r="DL280" i="1"/>
  <c r="DK280" i="1"/>
  <c r="DI280" i="1"/>
  <c r="DH280" i="1"/>
  <c r="DG280" i="1"/>
  <c r="DF280" i="1"/>
  <c r="DE280" i="1"/>
  <c r="DD280" i="1"/>
  <c r="DC280" i="1"/>
  <c r="DB280" i="1"/>
  <c r="DA280" i="1"/>
  <c r="CZ280" i="1"/>
  <c r="CY280" i="1"/>
  <c r="CX280" i="1"/>
  <c r="CW280" i="1"/>
  <c r="CV280" i="1"/>
  <c r="CU280" i="1"/>
  <c r="CT280" i="1"/>
  <c r="CS280" i="1"/>
  <c r="CR280" i="1"/>
  <c r="CQ280" i="1"/>
  <c r="CP280" i="1"/>
  <c r="CO280" i="1"/>
  <c r="CN280" i="1"/>
  <c r="CM280" i="1"/>
  <c r="CL280" i="1"/>
  <c r="CK280" i="1"/>
  <c r="CJ280" i="1"/>
  <c r="CI280" i="1"/>
  <c r="CH280" i="1"/>
  <c r="C280" i="1"/>
  <c r="B280" i="1"/>
  <c r="DL279" i="1"/>
  <c r="DK279" i="1"/>
  <c r="DI279" i="1"/>
  <c r="DH279" i="1"/>
  <c r="DG279" i="1"/>
  <c r="DF279" i="1"/>
  <c r="DE279" i="1"/>
  <c r="DD279" i="1"/>
  <c r="DC279" i="1"/>
  <c r="DB279" i="1"/>
  <c r="DA279" i="1"/>
  <c r="CZ279" i="1"/>
  <c r="CY279" i="1"/>
  <c r="CX279" i="1"/>
  <c r="CW279" i="1"/>
  <c r="CV279" i="1"/>
  <c r="CU279" i="1"/>
  <c r="CT279" i="1"/>
  <c r="CS279" i="1"/>
  <c r="CR279" i="1"/>
  <c r="CQ279" i="1"/>
  <c r="CP279" i="1"/>
  <c r="CO279" i="1"/>
  <c r="CN279" i="1"/>
  <c r="CM279" i="1"/>
  <c r="CL279" i="1"/>
  <c r="CK279" i="1"/>
  <c r="CJ279" i="1"/>
  <c r="CI279" i="1"/>
  <c r="CH279" i="1"/>
  <c r="C279" i="1"/>
  <c r="B279" i="1"/>
  <c r="DL278" i="1"/>
  <c r="DK278" i="1"/>
  <c r="DI278" i="1"/>
  <c r="DH278" i="1"/>
  <c r="DG278" i="1"/>
  <c r="DF278" i="1"/>
  <c r="DE278" i="1"/>
  <c r="DD278" i="1"/>
  <c r="DC278" i="1"/>
  <c r="DB278" i="1"/>
  <c r="DA278" i="1"/>
  <c r="CZ278" i="1"/>
  <c r="CY278" i="1"/>
  <c r="CX278" i="1"/>
  <c r="CW278" i="1"/>
  <c r="CV278" i="1"/>
  <c r="CU278" i="1"/>
  <c r="CT278" i="1"/>
  <c r="CS278" i="1"/>
  <c r="CR278" i="1"/>
  <c r="CQ278" i="1"/>
  <c r="CP278" i="1"/>
  <c r="CO278" i="1"/>
  <c r="CN278" i="1"/>
  <c r="CM278" i="1"/>
  <c r="CL278" i="1"/>
  <c r="CK278" i="1"/>
  <c r="CJ278" i="1"/>
  <c r="CI278" i="1"/>
  <c r="CH278" i="1"/>
  <c r="C278" i="1"/>
  <c r="B278" i="1"/>
  <c r="DL277" i="1"/>
  <c r="DK277" i="1"/>
  <c r="DI277" i="1"/>
  <c r="DH277" i="1"/>
  <c r="DG277" i="1"/>
  <c r="DF277" i="1"/>
  <c r="DE277" i="1"/>
  <c r="DD277" i="1"/>
  <c r="DC277" i="1"/>
  <c r="DB277" i="1"/>
  <c r="DA277" i="1"/>
  <c r="CZ277" i="1"/>
  <c r="CY277" i="1"/>
  <c r="CX277" i="1"/>
  <c r="CW277" i="1"/>
  <c r="CV277" i="1"/>
  <c r="CU277" i="1"/>
  <c r="CT277" i="1"/>
  <c r="CS277" i="1"/>
  <c r="CR277" i="1"/>
  <c r="CQ277" i="1"/>
  <c r="CP277" i="1"/>
  <c r="CO277" i="1"/>
  <c r="CN277" i="1"/>
  <c r="CM277" i="1"/>
  <c r="CL277" i="1"/>
  <c r="CK277" i="1"/>
  <c r="CJ277" i="1"/>
  <c r="CI277" i="1"/>
  <c r="CH277" i="1"/>
  <c r="C277" i="1"/>
  <c r="B277" i="1"/>
  <c r="DL276" i="1"/>
  <c r="DK276" i="1"/>
  <c r="DI276" i="1"/>
  <c r="DH276" i="1"/>
  <c r="DG276" i="1"/>
  <c r="DF276" i="1"/>
  <c r="DE276" i="1"/>
  <c r="DD276" i="1"/>
  <c r="DC276" i="1"/>
  <c r="DB276" i="1"/>
  <c r="DA276" i="1"/>
  <c r="CZ276" i="1"/>
  <c r="CY276" i="1"/>
  <c r="CX276" i="1"/>
  <c r="CW276" i="1"/>
  <c r="CV276" i="1"/>
  <c r="CU276" i="1"/>
  <c r="CT276" i="1"/>
  <c r="CS276" i="1"/>
  <c r="CR276" i="1"/>
  <c r="CQ276" i="1"/>
  <c r="CP276" i="1"/>
  <c r="CO276" i="1"/>
  <c r="CN276" i="1"/>
  <c r="CM276" i="1"/>
  <c r="CL276" i="1"/>
  <c r="CK276" i="1"/>
  <c r="CJ276" i="1"/>
  <c r="CI276" i="1"/>
  <c r="CH276" i="1"/>
  <c r="C276" i="1"/>
  <c r="B276" i="1"/>
  <c r="DL275" i="1"/>
  <c r="DK275" i="1"/>
  <c r="DI275" i="1"/>
  <c r="DH275" i="1"/>
  <c r="DG275" i="1"/>
  <c r="DF275" i="1"/>
  <c r="DE275" i="1"/>
  <c r="DD275" i="1"/>
  <c r="DC275" i="1"/>
  <c r="DB275" i="1"/>
  <c r="DA275" i="1"/>
  <c r="CZ275" i="1"/>
  <c r="CY275" i="1"/>
  <c r="CX275" i="1"/>
  <c r="CW275" i="1"/>
  <c r="CV275" i="1"/>
  <c r="CU275" i="1"/>
  <c r="CT275" i="1"/>
  <c r="CS275" i="1"/>
  <c r="CR275" i="1"/>
  <c r="CQ275" i="1"/>
  <c r="CP275" i="1"/>
  <c r="CO275" i="1"/>
  <c r="CN275" i="1"/>
  <c r="CM275" i="1"/>
  <c r="CL275" i="1"/>
  <c r="CK275" i="1"/>
  <c r="CJ275" i="1"/>
  <c r="CI275" i="1"/>
  <c r="CH275" i="1"/>
  <c r="C275" i="1"/>
  <c r="B275" i="1"/>
  <c r="DL274" i="1"/>
  <c r="DK274" i="1"/>
  <c r="DI274" i="1"/>
  <c r="DH274" i="1"/>
  <c r="DG274" i="1"/>
  <c r="DF274" i="1"/>
  <c r="DE274" i="1"/>
  <c r="DD274" i="1"/>
  <c r="DC274" i="1"/>
  <c r="DB274" i="1"/>
  <c r="DA274" i="1"/>
  <c r="CZ274" i="1"/>
  <c r="CY274" i="1"/>
  <c r="CX274" i="1"/>
  <c r="CW274" i="1"/>
  <c r="CV274" i="1"/>
  <c r="CU274" i="1"/>
  <c r="CT274" i="1"/>
  <c r="CS274" i="1"/>
  <c r="CR274" i="1"/>
  <c r="CQ274" i="1"/>
  <c r="CP274" i="1"/>
  <c r="CO274" i="1"/>
  <c r="CN274" i="1"/>
  <c r="CM274" i="1"/>
  <c r="CL274" i="1"/>
  <c r="CK274" i="1"/>
  <c r="CJ274" i="1"/>
  <c r="CI274" i="1"/>
  <c r="CH274" i="1"/>
  <c r="C274" i="1"/>
  <c r="B274" i="1"/>
  <c r="DL273" i="1"/>
  <c r="DK273" i="1"/>
  <c r="DI273" i="1"/>
  <c r="DH273" i="1"/>
  <c r="DG273" i="1"/>
  <c r="DF273" i="1"/>
  <c r="DE273" i="1"/>
  <c r="DD273" i="1"/>
  <c r="DC273" i="1"/>
  <c r="DB273" i="1"/>
  <c r="DA273" i="1"/>
  <c r="CZ273" i="1"/>
  <c r="CY273" i="1"/>
  <c r="CX273" i="1"/>
  <c r="CW273" i="1"/>
  <c r="CV273" i="1"/>
  <c r="CU273" i="1"/>
  <c r="CT273" i="1"/>
  <c r="CS273" i="1"/>
  <c r="CR273" i="1"/>
  <c r="CQ273" i="1"/>
  <c r="CP273" i="1"/>
  <c r="CO273" i="1"/>
  <c r="CN273" i="1"/>
  <c r="CM273" i="1"/>
  <c r="CL273" i="1"/>
  <c r="CK273" i="1"/>
  <c r="CJ273" i="1"/>
  <c r="CI273" i="1"/>
  <c r="CH273" i="1"/>
  <c r="C273" i="1"/>
  <c r="B273" i="1"/>
  <c r="DL272" i="1"/>
  <c r="DK272" i="1"/>
  <c r="DI272" i="1"/>
  <c r="DH272" i="1"/>
  <c r="DG272" i="1"/>
  <c r="DF272" i="1"/>
  <c r="DE272" i="1"/>
  <c r="DD272" i="1"/>
  <c r="DC272" i="1"/>
  <c r="DB272" i="1"/>
  <c r="DA272" i="1"/>
  <c r="CZ272" i="1"/>
  <c r="CY272" i="1"/>
  <c r="CX272" i="1"/>
  <c r="CW272" i="1"/>
  <c r="CV272" i="1"/>
  <c r="CU272" i="1"/>
  <c r="CT272" i="1"/>
  <c r="CS272" i="1"/>
  <c r="CR272" i="1"/>
  <c r="CQ272" i="1"/>
  <c r="CP272" i="1"/>
  <c r="CO272" i="1"/>
  <c r="CN272" i="1"/>
  <c r="CM272" i="1"/>
  <c r="CL272" i="1"/>
  <c r="CK272" i="1"/>
  <c r="CJ272" i="1"/>
  <c r="CI272" i="1"/>
  <c r="CH272" i="1"/>
  <c r="C272" i="1"/>
  <c r="B272" i="1"/>
  <c r="DL271" i="1"/>
  <c r="DK271" i="1"/>
  <c r="DI271" i="1"/>
  <c r="DH271" i="1"/>
  <c r="DG271" i="1"/>
  <c r="DF271" i="1"/>
  <c r="DE271" i="1"/>
  <c r="DD271" i="1"/>
  <c r="DC271" i="1"/>
  <c r="DB271" i="1"/>
  <c r="DA271" i="1"/>
  <c r="CZ271" i="1"/>
  <c r="CY271" i="1"/>
  <c r="CX271" i="1"/>
  <c r="CW271" i="1"/>
  <c r="CV271" i="1"/>
  <c r="CU271" i="1"/>
  <c r="CT271" i="1"/>
  <c r="CS271" i="1"/>
  <c r="CR271" i="1"/>
  <c r="CQ271" i="1"/>
  <c r="CP271" i="1"/>
  <c r="CO271" i="1"/>
  <c r="CN271" i="1"/>
  <c r="CM271" i="1"/>
  <c r="CL271" i="1"/>
  <c r="CK271" i="1"/>
  <c r="CJ271" i="1"/>
  <c r="CI271" i="1"/>
  <c r="CH271" i="1"/>
  <c r="C271" i="1"/>
  <c r="B271" i="1"/>
  <c r="DL270" i="1"/>
  <c r="DK270" i="1"/>
  <c r="DI270" i="1"/>
  <c r="DH270" i="1"/>
  <c r="DG270" i="1"/>
  <c r="DF270" i="1"/>
  <c r="DE270" i="1"/>
  <c r="DD270" i="1"/>
  <c r="DC270" i="1"/>
  <c r="DB270" i="1"/>
  <c r="DA270" i="1"/>
  <c r="CZ270" i="1"/>
  <c r="CY270" i="1"/>
  <c r="CX270" i="1"/>
  <c r="CW270" i="1"/>
  <c r="CV270" i="1"/>
  <c r="CU270" i="1"/>
  <c r="CT270" i="1"/>
  <c r="CS270" i="1"/>
  <c r="CR270" i="1"/>
  <c r="CQ270" i="1"/>
  <c r="CP270" i="1"/>
  <c r="CO270" i="1"/>
  <c r="CN270" i="1"/>
  <c r="CM270" i="1"/>
  <c r="CL270" i="1"/>
  <c r="CK270" i="1"/>
  <c r="CJ270" i="1"/>
  <c r="CI270" i="1"/>
  <c r="CH270" i="1"/>
  <c r="C270" i="1"/>
  <c r="B270" i="1"/>
  <c r="DL269" i="1"/>
  <c r="DK269" i="1"/>
  <c r="DI269" i="1"/>
  <c r="DH269" i="1"/>
  <c r="DG269" i="1"/>
  <c r="DF269" i="1"/>
  <c r="DE269" i="1"/>
  <c r="DD269" i="1"/>
  <c r="DC269" i="1"/>
  <c r="DB269" i="1"/>
  <c r="DA269" i="1"/>
  <c r="CZ269" i="1"/>
  <c r="CY269" i="1"/>
  <c r="CX269" i="1"/>
  <c r="CW269" i="1"/>
  <c r="CV269" i="1"/>
  <c r="CU269" i="1"/>
  <c r="CT269" i="1"/>
  <c r="CS269" i="1"/>
  <c r="CR269" i="1"/>
  <c r="CQ269" i="1"/>
  <c r="CP269" i="1"/>
  <c r="CO269" i="1"/>
  <c r="CN269" i="1"/>
  <c r="CM269" i="1"/>
  <c r="CL269" i="1"/>
  <c r="CK269" i="1"/>
  <c r="CJ269" i="1"/>
  <c r="CI269" i="1"/>
  <c r="CH269" i="1"/>
  <c r="C269" i="1"/>
  <c r="B269" i="1"/>
  <c r="DL268" i="1"/>
  <c r="DK268" i="1"/>
  <c r="DI268" i="1"/>
  <c r="DH268" i="1"/>
  <c r="DG268" i="1"/>
  <c r="DF268" i="1"/>
  <c r="DE268" i="1"/>
  <c r="DD268" i="1"/>
  <c r="DC268" i="1"/>
  <c r="DB268" i="1"/>
  <c r="DA268" i="1"/>
  <c r="CZ268" i="1"/>
  <c r="CY268" i="1"/>
  <c r="CX268" i="1"/>
  <c r="CW268" i="1"/>
  <c r="CV268" i="1"/>
  <c r="CU268" i="1"/>
  <c r="CT268" i="1"/>
  <c r="CS268" i="1"/>
  <c r="CR268" i="1"/>
  <c r="CQ268" i="1"/>
  <c r="CP268" i="1"/>
  <c r="CO268" i="1"/>
  <c r="CN268" i="1"/>
  <c r="CM268" i="1"/>
  <c r="CL268" i="1"/>
  <c r="CK268" i="1"/>
  <c r="CJ268" i="1"/>
  <c r="CI268" i="1"/>
  <c r="CH268" i="1"/>
  <c r="C268" i="1"/>
  <c r="B268" i="1"/>
  <c r="DL267" i="1"/>
  <c r="DK267" i="1"/>
  <c r="DI267" i="1"/>
  <c r="DH267" i="1"/>
  <c r="DG267" i="1"/>
  <c r="DF267" i="1"/>
  <c r="DE267" i="1"/>
  <c r="DD267" i="1"/>
  <c r="DC267" i="1"/>
  <c r="DB267" i="1"/>
  <c r="DA267" i="1"/>
  <c r="CZ267" i="1"/>
  <c r="CY267" i="1"/>
  <c r="CX267" i="1"/>
  <c r="CW267" i="1"/>
  <c r="CV267" i="1"/>
  <c r="CU267" i="1"/>
  <c r="CT267" i="1"/>
  <c r="CS267" i="1"/>
  <c r="CR267" i="1"/>
  <c r="CQ267" i="1"/>
  <c r="CP267" i="1"/>
  <c r="CO267" i="1"/>
  <c r="CN267" i="1"/>
  <c r="CM267" i="1"/>
  <c r="CL267" i="1"/>
  <c r="CK267" i="1"/>
  <c r="CJ267" i="1"/>
  <c r="CI267" i="1"/>
  <c r="CH267" i="1"/>
  <c r="C267" i="1"/>
  <c r="B267" i="1"/>
  <c r="DL266" i="1"/>
  <c r="DK266" i="1"/>
  <c r="DI266" i="1"/>
  <c r="DH266" i="1"/>
  <c r="DG266" i="1"/>
  <c r="DF266" i="1"/>
  <c r="DE266" i="1"/>
  <c r="DD266" i="1"/>
  <c r="DC266" i="1"/>
  <c r="DB266" i="1"/>
  <c r="DA266" i="1"/>
  <c r="CZ266" i="1"/>
  <c r="CY266" i="1"/>
  <c r="CX266" i="1"/>
  <c r="CW266" i="1"/>
  <c r="CV266" i="1"/>
  <c r="CU266" i="1"/>
  <c r="CT266" i="1"/>
  <c r="CS266" i="1"/>
  <c r="CR266" i="1"/>
  <c r="CQ266" i="1"/>
  <c r="CP266" i="1"/>
  <c r="CO266" i="1"/>
  <c r="CN266" i="1"/>
  <c r="CM266" i="1"/>
  <c r="CL266" i="1"/>
  <c r="CK266" i="1"/>
  <c r="CJ266" i="1"/>
  <c r="CI266" i="1"/>
  <c r="CH266" i="1"/>
  <c r="C266" i="1"/>
  <c r="B266" i="1"/>
  <c r="DL265" i="1"/>
  <c r="DK265" i="1"/>
  <c r="DI265" i="1"/>
  <c r="DH265" i="1"/>
  <c r="DG265" i="1"/>
  <c r="DF265" i="1"/>
  <c r="DE265" i="1"/>
  <c r="DD265" i="1"/>
  <c r="DC265" i="1"/>
  <c r="DB265" i="1"/>
  <c r="DA265" i="1"/>
  <c r="CZ265" i="1"/>
  <c r="CY265" i="1"/>
  <c r="CX265" i="1"/>
  <c r="CW265" i="1"/>
  <c r="CV265" i="1"/>
  <c r="CU265" i="1"/>
  <c r="CT265" i="1"/>
  <c r="CS265" i="1"/>
  <c r="CR265" i="1"/>
  <c r="CQ265" i="1"/>
  <c r="CP265" i="1"/>
  <c r="CO265" i="1"/>
  <c r="CN265" i="1"/>
  <c r="CM265" i="1"/>
  <c r="CL265" i="1"/>
  <c r="CK265" i="1"/>
  <c r="CJ265" i="1"/>
  <c r="CI265" i="1"/>
  <c r="CH265" i="1"/>
  <c r="C265" i="1"/>
  <c r="B265" i="1"/>
  <c r="DL264" i="1"/>
  <c r="DK264" i="1"/>
  <c r="DI264" i="1"/>
  <c r="DH264" i="1"/>
  <c r="DG264" i="1"/>
  <c r="DF264" i="1"/>
  <c r="DE264" i="1"/>
  <c r="DD264" i="1"/>
  <c r="DC264" i="1"/>
  <c r="DB264" i="1"/>
  <c r="DA264" i="1"/>
  <c r="CZ264" i="1"/>
  <c r="CY264" i="1"/>
  <c r="CX264" i="1"/>
  <c r="CW264" i="1"/>
  <c r="CV264" i="1"/>
  <c r="CU264" i="1"/>
  <c r="CT264" i="1"/>
  <c r="CS264" i="1"/>
  <c r="CR264" i="1"/>
  <c r="CQ264" i="1"/>
  <c r="CP264" i="1"/>
  <c r="CO264" i="1"/>
  <c r="CN264" i="1"/>
  <c r="CM264" i="1"/>
  <c r="CL264" i="1"/>
  <c r="CK264" i="1"/>
  <c r="CJ264" i="1"/>
  <c r="CI264" i="1"/>
  <c r="CH264" i="1"/>
  <c r="C264" i="1"/>
  <c r="B264" i="1"/>
  <c r="DL263" i="1"/>
  <c r="DK263" i="1"/>
  <c r="DI263" i="1"/>
  <c r="DH263" i="1"/>
  <c r="DG263" i="1"/>
  <c r="DF263" i="1"/>
  <c r="DE263" i="1"/>
  <c r="DD263" i="1"/>
  <c r="DC263" i="1"/>
  <c r="DB263" i="1"/>
  <c r="DA263" i="1"/>
  <c r="CZ263" i="1"/>
  <c r="CY263" i="1"/>
  <c r="CX263" i="1"/>
  <c r="CW263" i="1"/>
  <c r="CV263" i="1"/>
  <c r="CU263" i="1"/>
  <c r="CT263" i="1"/>
  <c r="CS263" i="1"/>
  <c r="CR263" i="1"/>
  <c r="CQ263" i="1"/>
  <c r="CP263" i="1"/>
  <c r="CO263" i="1"/>
  <c r="CN263" i="1"/>
  <c r="CM263" i="1"/>
  <c r="CL263" i="1"/>
  <c r="CK263" i="1"/>
  <c r="CJ263" i="1"/>
  <c r="CI263" i="1"/>
  <c r="CH263" i="1"/>
  <c r="C263" i="1"/>
  <c r="B263" i="1"/>
  <c r="DL262" i="1"/>
  <c r="DK262" i="1"/>
  <c r="DI262" i="1"/>
  <c r="DH262" i="1"/>
  <c r="DG262" i="1"/>
  <c r="DF262" i="1"/>
  <c r="DE262" i="1"/>
  <c r="DD262" i="1"/>
  <c r="DC262" i="1"/>
  <c r="DB262" i="1"/>
  <c r="DA262" i="1"/>
  <c r="CZ262" i="1"/>
  <c r="CY262" i="1"/>
  <c r="CX262" i="1"/>
  <c r="CW262" i="1"/>
  <c r="CV262" i="1"/>
  <c r="CU262" i="1"/>
  <c r="CT262" i="1"/>
  <c r="CS262" i="1"/>
  <c r="CR262" i="1"/>
  <c r="CQ262" i="1"/>
  <c r="CP262" i="1"/>
  <c r="CO262" i="1"/>
  <c r="CN262" i="1"/>
  <c r="CM262" i="1"/>
  <c r="CL262" i="1"/>
  <c r="CK262" i="1"/>
  <c r="CJ262" i="1"/>
  <c r="CI262" i="1"/>
  <c r="CH262" i="1"/>
  <c r="C262" i="1"/>
  <c r="B262" i="1"/>
  <c r="DL261" i="1"/>
  <c r="DK261" i="1"/>
  <c r="DI261" i="1"/>
  <c r="DH261" i="1"/>
  <c r="DG261" i="1"/>
  <c r="DF261" i="1"/>
  <c r="DE261" i="1"/>
  <c r="DD261" i="1"/>
  <c r="DC261" i="1"/>
  <c r="DB261" i="1"/>
  <c r="DA261" i="1"/>
  <c r="CZ261" i="1"/>
  <c r="CY261" i="1"/>
  <c r="CX261" i="1"/>
  <c r="CW261" i="1"/>
  <c r="CV261" i="1"/>
  <c r="CU261" i="1"/>
  <c r="CT261" i="1"/>
  <c r="CS261" i="1"/>
  <c r="CR261" i="1"/>
  <c r="CQ261" i="1"/>
  <c r="CP261" i="1"/>
  <c r="CO261" i="1"/>
  <c r="CN261" i="1"/>
  <c r="CM261" i="1"/>
  <c r="CL261" i="1"/>
  <c r="CK261" i="1"/>
  <c r="CJ261" i="1"/>
  <c r="CI261" i="1"/>
  <c r="CH261" i="1"/>
  <c r="C261" i="1"/>
  <c r="B261" i="1"/>
  <c r="DL260" i="1"/>
  <c r="DK260" i="1"/>
  <c r="DI260" i="1"/>
  <c r="DH260" i="1"/>
  <c r="DG260" i="1"/>
  <c r="DF260" i="1"/>
  <c r="DE260" i="1"/>
  <c r="DD260" i="1"/>
  <c r="DC260" i="1"/>
  <c r="DB260" i="1"/>
  <c r="DA260" i="1"/>
  <c r="CZ260" i="1"/>
  <c r="CY260" i="1"/>
  <c r="CX260" i="1"/>
  <c r="CW260" i="1"/>
  <c r="CV260" i="1"/>
  <c r="CU260" i="1"/>
  <c r="CT260" i="1"/>
  <c r="CS260" i="1"/>
  <c r="CR260" i="1"/>
  <c r="CQ260" i="1"/>
  <c r="CP260" i="1"/>
  <c r="CO260" i="1"/>
  <c r="CN260" i="1"/>
  <c r="CM260" i="1"/>
  <c r="CL260" i="1"/>
  <c r="CK260" i="1"/>
  <c r="CJ260" i="1"/>
  <c r="CI260" i="1"/>
  <c r="CH260" i="1"/>
  <c r="C260" i="1"/>
  <c r="B260" i="1"/>
  <c r="DL259" i="1"/>
  <c r="DK259" i="1"/>
  <c r="DI259" i="1"/>
  <c r="DH259" i="1"/>
  <c r="DG259" i="1"/>
  <c r="DF259" i="1"/>
  <c r="DE259" i="1"/>
  <c r="DD259" i="1"/>
  <c r="DC259" i="1"/>
  <c r="DB259" i="1"/>
  <c r="DA259" i="1"/>
  <c r="CZ259" i="1"/>
  <c r="CY259" i="1"/>
  <c r="CX259" i="1"/>
  <c r="CW259" i="1"/>
  <c r="CV259" i="1"/>
  <c r="CU259" i="1"/>
  <c r="CT259" i="1"/>
  <c r="CS259" i="1"/>
  <c r="CR259" i="1"/>
  <c r="CQ259" i="1"/>
  <c r="CP259" i="1"/>
  <c r="CO259" i="1"/>
  <c r="CN259" i="1"/>
  <c r="CM259" i="1"/>
  <c r="CL259" i="1"/>
  <c r="CK259" i="1"/>
  <c r="CJ259" i="1"/>
  <c r="CI259" i="1"/>
  <c r="CH259" i="1"/>
  <c r="C259" i="1"/>
  <c r="B259" i="1"/>
  <c r="DL258" i="1"/>
  <c r="DK258" i="1"/>
  <c r="DI258" i="1"/>
  <c r="DH258" i="1"/>
  <c r="DG258" i="1"/>
  <c r="DF258" i="1"/>
  <c r="DE258" i="1"/>
  <c r="DD258" i="1"/>
  <c r="DC258" i="1"/>
  <c r="DB258" i="1"/>
  <c r="DA258" i="1"/>
  <c r="CZ258" i="1"/>
  <c r="CY258" i="1"/>
  <c r="CX258" i="1"/>
  <c r="CW258" i="1"/>
  <c r="CV258" i="1"/>
  <c r="CU258" i="1"/>
  <c r="CT258" i="1"/>
  <c r="CS258" i="1"/>
  <c r="CR258" i="1"/>
  <c r="CQ258" i="1"/>
  <c r="CP258" i="1"/>
  <c r="CO258" i="1"/>
  <c r="CN258" i="1"/>
  <c r="CM258" i="1"/>
  <c r="CL258" i="1"/>
  <c r="CK258" i="1"/>
  <c r="CJ258" i="1"/>
  <c r="CI258" i="1"/>
  <c r="CH258" i="1"/>
  <c r="C258" i="1"/>
  <c r="B258" i="1"/>
  <c r="DL257" i="1"/>
  <c r="DK257" i="1"/>
  <c r="DI257" i="1"/>
  <c r="DH257" i="1"/>
  <c r="DG257" i="1"/>
  <c r="DF257" i="1"/>
  <c r="DE257" i="1"/>
  <c r="DD257" i="1"/>
  <c r="DC257" i="1"/>
  <c r="DB257" i="1"/>
  <c r="DA257" i="1"/>
  <c r="CZ257" i="1"/>
  <c r="CY257" i="1"/>
  <c r="CX257" i="1"/>
  <c r="CW257" i="1"/>
  <c r="CV257" i="1"/>
  <c r="CU257" i="1"/>
  <c r="CT257" i="1"/>
  <c r="CS257" i="1"/>
  <c r="CR257" i="1"/>
  <c r="CQ257" i="1"/>
  <c r="CP257" i="1"/>
  <c r="CO257" i="1"/>
  <c r="CN257" i="1"/>
  <c r="CM257" i="1"/>
  <c r="CL257" i="1"/>
  <c r="CK257" i="1"/>
  <c r="CJ257" i="1"/>
  <c r="CI257" i="1"/>
  <c r="CH257" i="1"/>
  <c r="C257" i="1"/>
  <c r="B257" i="1"/>
  <c r="DL256" i="1"/>
  <c r="DK256" i="1"/>
  <c r="DI256" i="1"/>
  <c r="DH256" i="1"/>
  <c r="DG256" i="1"/>
  <c r="DF256" i="1"/>
  <c r="DE256" i="1"/>
  <c r="DD256" i="1"/>
  <c r="DC256" i="1"/>
  <c r="DB256" i="1"/>
  <c r="DA256" i="1"/>
  <c r="CZ256" i="1"/>
  <c r="CY256" i="1"/>
  <c r="CX256" i="1"/>
  <c r="CW256" i="1"/>
  <c r="CV256" i="1"/>
  <c r="CU256" i="1"/>
  <c r="CT256" i="1"/>
  <c r="CS256" i="1"/>
  <c r="CR256" i="1"/>
  <c r="CQ256" i="1"/>
  <c r="CP256" i="1"/>
  <c r="CO256" i="1"/>
  <c r="CN256" i="1"/>
  <c r="CM256" i="1"/>
  <c r="CL256" i="1"/>
  <c r="CK256" i="1"/>
  <c r="CJ256" i="1"/>
  <c r="CI256" i="1"/>
  <c r="CH256" i="1"/>
  <c r="C256" i="1"/>
  <c r="B256" i="1"/>
  <c r="DL255" i="1"/>
  <c r="DK255" i="1"/>
  <c r="DI255" i="1"/>
  <c r="DH255" i="1"/>
  <c r="DG255" i="1"/>
  <c r="DF255" i="1"/>
  <c r="DE255" i="1"/>
  <c r="DD255" i="1"/>
  <c r="DC255" i="1"/>
  <c r="DB255" i="1"/>
  <c r="DA255" i="1"/>
  <c r="CZ255" i="1"/>
  <c r="CY255" i="1"/>
  <c r="CX255" i="1"/>
  <c r="CW255" i="1"/>
  <c r="CV255" i="1"/>
  <c r="CU255" i="1"/>
  <c r="CT255" i="1"/>
  <c r="CS255" i="1"/>
  <c r="CR255" i="1"/>
  <c r="CQ255" i="1"/>
  <c r="CP255" i="1"/>
  <c r="CO255" i="1"/>
  <c r="CN255" i="1"/>
  <c r="CM255" i="1"/>
  <c r="CL255" i="1"/>
  <c r="CK255" i="1"/>
  <c r="CJ255" i="1"/>
  <c r="CI255" i="1"/>
  <c r="CH255" i="1"/>
  <c r="C255" i="1"/>
  <c r="B255" i="1"/>
  <c r="DL254" i="1"/>
  <c r="DK254" i="1"/>
  <c r="DI254" i="1"/>
  <c r="DH254" i="1"/>
  <c r="DG254" i="1"/>
  <c r="DF254" i="1"/>
  <c r="DE254" i="1"/>
  <c r="DD254" i="1"/>
  <c r="DC254" i="1"/>
  <c r="DB254" i="1"/>
  <c r="DA254" i="1"/>
  <c r="CZ254" i="1"/>
  <c r="CY254" i="1"/>
  <c r="CX254" i="1"/>
  <c r="CW254" i="1"/>
  <c r="CV254" i="1"/>
  <c r="CU254" i="1"/>
  <c r="CT254" i="1"/>
  <c r="CS254" i="1"/>
  <c r="CR254" i="1"/>
  <c r="CQ254" i="1"/>
  <c r="CP254" i="1"/>
  <c r="CO254" i="1"/>
  <c r="CN254" i="1"/>
  <c r="CM254" i="1"/>
  <c r="CL254" i="1"/>
  <c r="CK254" i="1"/>
  <c r="CJ254" i="1"/>
  <c r="CI254" i="1"/>
  <c r="CH254" i="1"/>
  <c r="C254" i="1"/>
  <c r="B254" i="1"/>
  <c r="DL253" i="1"/>
  <c r="DK253" i="1"/>
  <c r="DI253" i="1"/>
  <c r="DH253" i="1"/>
  <c r="DG253" i="1"/>
  <c r="DF253" i="1"/>
  <c r="DE253" i="1"/>
  <c r="DD253" i="1"/>
  <c r="DC253" i="1"/>
  <c r="DB253" i="1"/>
  <c r="DA253" i="1"/>
  <c r="CZ253" i="1"/>
  <c r="CY253" i="1"/>
  <c r="CX253" i="1"/>
  <c r="CW253" i="1"/>
  <c r="CV253" i="1"/>
  <c r="CU253" i="1"/>
  <c r="CT253" i="1"/>
  <c r="CS253" i="1"/>
  <c r="CR253" i="1"/>
  <c r="CQ253" i="1"/>
  <c r="CP253" i="1"/>
  <c r="CO253" i="1"/>
  <c r="CN253" i="1"/>
  <c r="CM253" i="1"/>
  <c r="CL253" i="1"/>
  <c r="CK253" i="1"/>
  <c r="CJ253" i="1"/>
  <c r="CI253" i="1"/>
  <c r="CH253" i="1"/>
  <c r="C253" i="1"/>
  <c r="B253" i="1"/>
  <c r="DL252" i="1"/>
  <c r="DK252" i="1"/>
  <c r="DI252" i="1"/>
  <c r="DH252" i="1"/>
  <c r="DG252" i="1"/>
  <c r="DF252" i="1"/>
  <c r="DE252" i="1"/>
  <c r="DD252" i="1"/>
  <c r="DC252" i="1"/>
  <c r="DB252" i="1"/>
  <c r="DA252" i="1"/>
  <c r="CZ252" i="1"/>
  <c r="CY252" i="1"/>
  <c r="CX252" i="1"/>
  <c r="CW252" i="1"/>
  <c r="CV252" i="1"/>
  <c r="CU252" i="1"/>
  <c r="CT252" i="1"/>
  <c r="CS252" i="1"/>
  <c r="CR252" i="1"/>
  <c r="CQ252" i="1"/>
  <c r="CP252" i="1"/>
  <c r="CO252" i="1"/>
  <c r="CN252" i="1"/>
  <c r="CM252" i="1"/>
  <c r="CL252" i="1"/>
  <c r="CK252" i="1"/>
  <c r="CJ252" i="1"/>
  <c r="CI252" i="1"/>
  <c r="CH252" i="1"/>
  <c r="C252" i="1"/>
  <c r="B252" i="1"/>
  <c r="DL251" i="1"/>
  <c r="DK251" i="1"/>
  <c r="DI251" i="1"/>
  <c r="DH251" i="1"/>
  <c r="DG251" i="1"/>
  <c r="DF251" i="1"/>
  <c r="DE251" i="1"/>
  <c r="DD251" i="1"/>
  <c r="DC251" i="1"/>
  <c r="DB251" i="1"/>
  <c r="DA251" i="1"/>
  <c r="CZ251" i="1"/>
  <c r="CY251" i="1"/>
  <c r="CX251" i="1"/>
  <c r="CW251" i="1"/>
  <c r="CV251" i="1"/>
  <c r="CU251" i="1"/>
  <c r="CT251" i="1"/>
  <c r="CS251" i="1"/>
  <c r="CR251" i="1"/>
  <c r="CQ251" i="1"/>
  <c r="CP251" i="1"/>
  <c r="CO251" i="1"/>
  <c r="CN251" i="1"/>
  <c r="CM251" i="1"/>
  <c r="CL251" i="1"/>
  <c r="CK251" i="1"/>
  <c r="CJ251" i="1"/>
  <c r="CI251" i="1"/>
  <c r="CH251" i="1"/>
  <c r="C251" i="1"/>
  <c r="B251" i="1"/>
  <c r="DL250" i="1"/>
  <c r="DK250" i="1"/>
  <c r="DI250" i="1"/>
  <c r="DH250" i="1"/>
  <c r="DG250" i="1"/>
  <c r="DF250" i="1"/>
  <c r="DE250" i="1"/>
  <c r="DD250" i="1"/>
  <c r="DC250" i="1"/>
  <c r="DB250" i="1"/>
  <c r="DA250" i="1"/>
  <c r="CZ250" i="1"/>
  <c r="CY250" i="1"/>
  <c r="CX250" i="1"/>
  <c r="CW250" i="1"/>
  <c r="CV250" i="1"/>
  <c r="CU250" i="1"/>
  <c r="CT250" i="1"/>
  <c r="CS250" i="1"/>
  <c r="CR250" i="1"/>
  <c r="CQ250" i="1"/>
  <c r="CP250" i="1"/>
  <c r="CO250" i="1"/>
  <c r="CN250" i="1"/>
  <c r="CM250" i="1"/>
  <c r="CL250" i="1"/>
  <c r="CK250" i="1"/>
  <c r="CJ250" i="1"/>
  <c r="CI250" i="1"/>
  <c r="CH250" i="1"/>
  <c r="C250" i="1"/>
  <c r="B250" i="1"/>
  <c r="DL249" i="1"/>
  <c r="DK249" i="1"/>
  <c r="DI249" i="1"/>
  <c r="DH249" i="1"/>
  <c r="DG249" i="1"/>
  <c r="DF249" i="1"/>
  <c r="DE249" i="1"/>
  <c r="DD249" i="1"/>
  <c r="DC249" i="1"/>
  <c r="DB249" i="1"/>
  <c r="DA249" i="1"/>
  <c r="CZ249" i="1"/>
  <c r="CY249" i="1"/>
  <c r="CX249" i="1"/>
  <c r="CW249" i="1"/>
  <c r="CV249" i="1"/>
  <c r="CU249" i="1"/>
  <c r="CT249" i="1"/>
  <c r="CS249" i="1"/>
  <c r="CR249" i="1"/>
  <c r="CQ249" i="1"/>
  <c r="CP249" i="1"/>
  <c r="CO249" i="1"/>
  <c r="CN249" i="1"/>
  <c r="CM249" i="1"/>
  <c r="CL249" i="1"/>
  <c r="CK249" i="1"/>
  <c r="CJ249" i="1"/>
  <c r="CI249" i="1"/>
  <c r="CH249" i="1"/>
  <c r="C249" i="1"/>
  <c r="B249" i="1"/>
  <c r="DL248" i="1"/>
  <c r="DK248" i="1"/>
  <c r="DI248" i="1"/>
  <c r="DH248" i="1"/>
  <c r="DG248" i="1"/>
  <c r="DF248" i="1"/>
  <c r="DE248" i="1"/>
  <c r="DD248" i="1"/>
  <c r="DC248" i="1"/>
  <c r="DB248" i="1"/>
  <c r="DA248" i="1"/>
  <c r="CZ248" i="1"/>
  <c r="CY248" i="1"/>
  <c r="CX248" i="1"/>
  <c r="CW248" i="1"/>
  <c r="CV248" i="1"/>
  <c r="CU248" i="1"/>
  <c r="CT248" i="1"/>
  <c r="CS248" i="1"/>
  <c r="CR248" i="1"/>
  <c r="CQ248" i="1"/>
  <c r="CP248" i="1"/>
  <c r="CO248" i="1"/>
  <c r="CN248" i="1"/>
  <c r="CM248" i="1"/>
  <c r="CL248" i="1"/>
  <c r="CK248" i="1"/>
  <c r="CJ248" i="1"/>
  <c r="CI248" i="1"/>
  <c r="CH248" i="1"/>
  <c r="C248" i="1"/>
  <c r="B248" i="1"/>
  <c r="DL247" i="1"/>
  <c r="DK247" i="1"/>
  <c r="DI247" i="1"/>
  <c r="DH247" i="1"/>
  <c r="DG247" i="1"/>
  <c r="DF247" i="1"/>
  <c r="DE247" i="1"/>
  <c r="DD247" i="1"/>
  <c r="DC247" i="1"/>
  <c r="DB247" i="1"/>
  <c r="DA247" i="1"/>
  <c r="CZ247" i="1"/>
  <c r="CY247" i="1"/>
  <c r="CX247" i="1"/>
  <c r="CW247" i="1"/>
  <c r="CV247" i="1"/>
  <c r="CU247" i="1"/>
  <c r="CT247" i="1"/>
  <c r="CS247" i="1"/>
  <c r="CR247" i="1"/>
  <c r="CQ247" i="1"/>
  <c r="CP247" i="1"/>
  <c r="CO247" i="1"/>
  <c r="CN247" i="1"/>
  <c r="CM247" i="1"/>
  <c r="CL247" i="1"/>
  <c r="CK247" i="1"/>
  <c r="CJ247" i="1"/>
  <c r="CI247" i="1"/>
  <c r="CH247" i="1"/>
  <c r="C247" i="1"/>
  <c r="B247" i="1"/>
  <c r="DL246" i="1"/>
  <c r="DK246" i="1"/>
  <c r="DI246" i="1"/>
  <c r="DH246" i="1"/>
  <c r="DG246" i="1"/>
  <c r="DF246" i="1"/>
  <c r="DE246" i="1"/>
  <c r="DD246" i="1"/>
  <c r="DC246" i="1"/>
  <c r="DB246" i="1"/>
  <c r="DA246" i="1"/>
  <c r="CZ246" i="1"/>
  <c r="CY246" i="1"/>
  <c r="CX246" i="1"/>
  <c r="CW246" i="1"/>
  <c r="CV246" i="1"/>
  <c r="CU246" i="1"/>
  <c r="CT246" i="1"/>
  <c r="CS246" i="1"/>
  <c r="CR246" i="1"/>
  <c r="CQ246" i="1"/>
  <c r="CP246" i="1"/>
  <c r="CO246" i="1"/>
  <c r="CN246" i="1"/>
  <c r="CM246" i="1"/>
  <c r="CL246" i="1"/>
  <c r="CK246" i="1"/>
  <c r="CJ246" i="1"/>
  <c r="CI246" i="1"/>
  <c r="CH246" i="1"/>
  <c r="C246" i="1"/>
  <c r="B246" i="1"/>
  <c r="DL245" i="1"/>
  <c r="DK245" i="1"/>
  <c r="DI245" i="1"/>
  <c r="DH245" i="1"/>
  <c r="DG245" i="1"/>
  <c r="DF245" i="1"/>
  <c r="DE245" i="1"/>
  <c r="DD245" i="1"/>
  <c r="DC245" i="1"/>
  <c r="DB245" i="1"/>
  <c r="DA245" i="1"/>
  <c r="CZ245" i="1"/>
  <c r="CY245" i="1"/>
  <c r="CX245" i="1"/>
  <c r="CW245" i="1"/>
  <c r="CV245" i="1"/>
  <c r="CU245" i="1"/>
  <c r="CT245" i="1"/>
  <c r="CS245" i="1"/>
  <c r="CR245" i="1"/>
  <c r="CQ245" i="1"/>
  <c r="CP245" i="1"/>
  <c r="CO245" i="1"/>
  <c r="CN245" i="1"/>
  <c r="CM245" i="1"/>
  <c r="CL245" i="1"/>
  <c r="CK245" i="1"/>
  <c r="CJ245" i="1"/>
  <c r="CI245" i="1"/>
  <c r="CH245" i="1"/>
  <c r="C245" i="1"/>
  <c r="B245" i="1"/>
  <c r="DL244" i="1"/>
  <c r="DK244" i="1"/>
  <c r="DI244" i="1"/>
  <c r="DH244" i="1"/>
  <c r="DG244" i="1"/>
  <c r="DF244" i="1"/>
  <c r="DE244" i="1"/>
  <c r="DD244" i="1"/>
  <c r="DC244" i="1"/>
  <c r="DB244" i="1"/>
  <c r="DA244" i="1"/>
  <c r="CZ244" i="1"/>
  <c r="CY244" i="1"/>
  <c r="CX244" i="1"/>
  <c r="CW244" i="1"/>
  <c r="CV244" i="1"/>
  <c r="CU244" i="1"/>
  <c r="CT244" i="1"/>
  <c r="CS244" i="1"/>
  <c r="CR244" i="1"/>
  <c r="CQ244" i="1"/>
  <c r="CP244" i="1"/>
  <c r="CO244" i="1"/>
  <c r="CN244" i="1"/>
  <c r="CM244" i="1"/>
  <c r="CL244" i="1"/>
  <c r="CK244" i="1"/>
  <c r="CJ244" i="1"/>
  <c r="CI244" i="1"/>
  <c r="CH244" i="1"/>
  <c r="C244" i="1"/>
  <c r="B244" i="1"/>
  <c r="DL243" i="1"/>
  <c r="DK243" i="1"/>
  <c r="DI243" i="1"/>
  <c r="DH243" i="1"/>
  <c r="DG243" i="1"/>
  <c r="DF243" i="1"/>
  <c r="DE243" i="1"/>
  <c r="DD243" i="1"/>
  <c r="DC243" i="1"/>
  <c r="DB243" i="1"/>
  <c r="DA243" i="1"/>
  <c r="CZ243" i="1"/>
  <c r="CY243" i="1"/>
  <c r="CX243" i="1"/>
  <c r="CW243" i="1"/>
  <c r="CV243" i="1"/>
  <c r="CU243" i="1"/>
  <c r="CT243" i="1"/>
  <c r="CS243" i="1"/>
  <c r="CR243" i="1"/>
  <c r="CQ243" i="1"/>
  <c r="CP243" i="1"/>
  <c r="CO243" i="1"/>
  <c r="CN243" i="1"/>
  <c r="CM243" i="1"/>
  <c r="CL243" i="1"/>
  <c r="CK243" i="1"/>
  <c r="CJ243" i="1"/>
  <c r="CI243" i="1"/>
  <c r="CH243" i="1"/>
  <c r="C243" i="1"/>
  <c r="B243" i="1"/>
  <c r="DL242" i="1"/>
  <c r="DK242" i="1"/>
  <c r="DI242" i="1"/>
  <c r="DH242" i="1"/>
  <c r="DG242" i="1"/>
  <c r="DF242" i="1"/>
  <c r="DE242" i="1"/>
  <c r="DD242" i="1"/>
  <c r="DC242" i="1"/>
  <c r="DB242" i="1"/>
  <c r="DA242" i="1"/>
  <c r="CZ242" i="1"/>
  <c r="CY242" i="1"/>
  <c r="CX242" i="1"/>
  <c r="CW242" i="1"/>
  <c r="CV242" i="1"/>
  <c r="CU242" i="1"/>
  <c r="CT242" i="1"/>
  <c r="CS242" i="1"/>
  <c r="CR242" i="1"/>
  <c r="CQ242" i="1"/>
  <c r="CP242" i="1"/>
  <c r="CO242" i="1"/>
  <c r="CN242" i="1"/>
  <c r="CM242" i="1"/>
  <c r="CL242" i="1"/>
  <c r="CK242" i="1"/>
  <c r="CJ242" i="1"/>
  <c r="CI242" i="1"/>
  <c r="CH242" i="1"/>
  <c r="C242" i="1"/>
  <c r="B242" i="1"/>
  <c r="DL241" i="1"/>
  <c r="DK241" i="1"/>
  <c r="DI241" i="1"/>
  <c r="DH241" i="1"/>
  <c r="DG241" i="1"/>
  <c r="DF241" i="1"/>
  <c r="DE241" i="1"/>
  <c r="DD241" i="1"/>
  <c r="DC241" i="1"/>
  <c r="DB241" i="1"/>
  <c r="DA241" i="1"/>
  <c r="CZ241" i="1"/>
  <c r="CY241" i="1"/>
  <c r="CX241" i="1"/>
  <c r="CW241" i="1"/>
  <c r="CV241" i="1"/>
  <c r="CU241" i="1"/>
  <c r="CT241" i="1"/>
  <c r="CS241" i="1"/>
  <c r="CR241" i="1"/>
  <c r="CQ241" i="1"/>
  <c r="CP241" i="1"/>
  <c r="CO241" i="1"/>
  <c r="CN241" i="1"/>
  <c r="CM241" i="1"/>
  <c r="CL241" i="1"/>
  <c r="CK241" i="1"/>
  <c r="CJ241" i="1"/>
  <c r="CI241" i="1"/>
  <c r="CH241" i="1"/>
  <c r="C241" i="1"/>
  <c r="B241" i="1"/>
  <c r="DL240" i="1"/>
  <c r="DK240" i="1"/>
  <c r="DI240" i="1"/>
  <c r="DH240" i="1"/>
  <c r="DG240" i="1"/>
  <c r="DF240" i="1"/>
  <c r="DE240" i="1"/>
  <c r="DD240" i="1"/>
  <c r="DC240" i="1"/>
  <c r="DB240" i="1"/>
  <c r="DA240" i="1"/>
  <c r="CZ240" i="1"/>
  <c r="CY240" i="1"/>
  <c r="CX240" i="1"/>
  <c r="CW240" i="1"/>
  <c r="CV240" i="1"/>
  <c r="CU240" i="1"/>
  <c r="CT240" i="1"/>
  <c r="CS240" i="1"/>
  <c r="CR240" i="1"/>
  <c r="CQ240" i="1"/>
  <c r="CP240" i="1"/>
  <c r="CO240" i="1"/>
  <c r="CN240" i="1"/>
  <c r="CM240" i="1"/>
  <c r="CL240" i="1"/>
  <c r="CK240" i="1"/>
  <c r="CJ240" i="1"/>
  <c r="CI240" i="1"/>
  <c r="CH240" i="1"/>
  <c r="C240" i="1"/>
  <c r="B240" i="1"/>
  <c r="DL239" i="1"/>
  <c r="DK239" i="1"/>
  <c r="DI239" i="1"/>
  <c r="DH239" i="1"/>
  <c r="DG239" i="1"/>
  <c r="DF239" i="1"/>
  <c r="DE239" i="1"/>
  <c r="DD239" i="1"/>
  <c r="DC239" i="1"/>
  <c r="DB239" i="1"/>
  <c r="DA239" i="1"/>
  <c r="CZ239" i="1"/>
  <c r="CY239" i="1"/>
  <c r="CX239" i="1"/>
  <c r="CW239" i="1"/>
  <c r="CV239" i="1"/>
  <c r="CU239" i="1"/>
  <c r="CT239" i="1"/>
  <c r="CS239" i="1"/>
  <c r="CR239" i="1"/>
  <c r="CQ239" i="1"/>
  <c r="CP239" i="1"/>
  <c r="CO239" i="1"/>
  <c r="CN239" i="1"/>
  <c r="CM239" i="1"/>
  <c r="CL239" i="1"/>
  <c r="CK239" i="1"/>
  <c r="CJ239" i="1"/>
  <c r="CI239" i="1"/>
  <c r="CH239" i="1"/>
  <c r="C239" i="1"/>
  <c r="B239" i="1"/>
  <c r="DL238" i="1"/>
  <c r="DK238" i="1"/>
  <c r="DI238" i="1"/>
  <c r="DH238" i="1"/>
  <c r="DG238" i="1"/>
  <c r="DF238" i="1"/>
  <c r="DE238" i="1"/>
  <c r="DD238" i="1"/>
  <c r="DC238" i="1"/>
  <c r="DB238" i="1"/>
  <c r="DA238" i="1"/>
  <c r="CZ238" i="1"/>
  <c r="CY238" i="1"/>
  <c r="CX238" i="1"/>
  <c r="CW238" i="1"/>
  <c r="CV238" i="1"/>
  <c r="CU238" i="1"/>
  <c r="CT238" i="1"/>
  <c r="CS238" i="1"/>
  <c r="CR238" i="1"/>
  <c r="CQ238" i="1"/>
  <c r="CP238" i="1"/>
  <c r="CO238" i="1"/>
  <c r="CN238" i="1"/>
  <c r="CM238" i="1"/>
  <c r="CL238" i="1"/>
  <c r="CK238" i="1"/>
  <c r="CJ238" i="1"/>
  <c r="CI238" i="1"/>
  <c r="CH238" i="1"/>
  <c r="C238" i="1"/>
  <c r="B238" i="1"/>
  <c r="DL237" i="1"/>
  <c r="DK237" i="1"/>
  <c r="DI237" i="1"/>
  <c r="DH237" i="1"/>
  <c r="DG237" i="1"/>
  <c r="DF237" i="1"/>
  <c r="DE237" i="1"/>
  <c r="DD237" i="1"/>
  <c r="DC237" i="1"/>
  <c r="DB237" i="1"/>
  <c r="DA237" i="1"/>
  <c r="CZ237" i="1"/>
  <c r="CY237" i="1"/>
  <c r="CX237" i="1"/>
  <c r="CW237" i="1"/>
  <c r="CV237" i="1"/>
  <c r="CU237" i="1"/>
  <c r="CT237" i="1"/>
  <c r="CS237" i="1"/>
  <c r="CR237" i="1"/>
  <c r="CQ237" i="1"/>
  <c r="CP237" i="1"/>
  <c r="CO237" i="1"/>
  <c r="CN237" i="1"/>
  <c r="CM237" i="1"/>
  <c r="CL237" i="1"/>
  <c r="CK237" i="1"/>
  <c r="CJ237" i="1"/>
  <c r="CI237" i="1"/>
  <c r="CH237" i="1"/>
  <c r="C237" i="1"/>
  <c r="B237" i="1"/>
  <c r="DL236" i="1"/>
  <c r="DK236" i="1"/>
  <c r="DI236" i="1"/>
  <c r="DH236" i="1"/>
  <c r="DG236" i="1"/>
  <c r="DF236" i="1"/>
  <c r="DE236" i="1"/>
  <c r="DD236" i="1"/>
  <c r="DC236" i="1"/>
  <c r="DB236" i="1"/>
  <c r="DA236" i="1"/>
  <c r="CZ236" i="1"/>
  <c r="CY236" i="1"/>
  <c r="CX236" i="1"/>
  <c r="CW236" i="1"/>
  <c r="CV236" i="1"/>
  <c r="CU236" i="1"/>
  <c r="CT236" i="1"/>
  <c r="CS236" i="1"/>
  <c r="CR236" i="1"/>
  <c r="CQ236" i="1"/>
  <c r="CP236" i="1"/>
  <c r="CO236" i="1"/>
  <c r="CN236" i="1"/>
  <c r="CM236" i="1"/>
  <c r="CL236" i="1"/>
  <c r="CK236" i="1"/>
  <c r="CJ236" i="1"/>
  <c r="CI236" i="1"/>
  <c r="CH236" i="1"/>
  <c r="C236" i="1"/>
  <c r="B236" i="1"/>
  <c r="DL235" i="1"/>
  <c r="DK235" i="1"/>
  <c r="DI235" i="1"/>
  <c r="DH235" i="1"/>
  <c r="DG235" i="1"/>
  <c r="DF235" i="1"/>
  <c r="DE235" i="1"/>
  <c r="DD235" i="1"/>
  <c r="DC235" i="1"/>
  <c r="DB235" i="1"/>
  <c r="DA235" i="1"/>
  <c r="CZ235" i="1"/>
  <c r="CY235" i="1"/>
  <c r="CX235" i="1"/>
  <c r="CW235" i="1"/>
  <c r="CV235" i="1"/>
  <c r="CU235" i="1"/>
  <c r="CT235" i="1"/>
  <c r="CS235" i="1"/>
  <c r="CR235" i="1"/>
  <c r="CQ235" i="1"/>
  <c r="CP235" i="1"/>
  <c r="CO235" i="1"/>
  <c r="CN235" i="1"/>
  <c r="CM235" i="1"/>
  <c r="CL235" i="1"/>
  <c r="CK235" i="1"/>
  <c r="CJ235" i="1"/>
  <c r="CI235" i="1"/>
  <c r="CH235" i="1"/>
  <c r="C235" i="1"/>
  <c r="B235" i="1"/>
  <c r="DL234" i="1"/>
  <c r="DK234" i="1"/>
  <c r="DI234" i="1"/>
  <c r="DH234" i="1"/>
  <c r="DG234" i="1"/>
  <c r="DF234" i="1"/>
  <c r="DE234" i="1"/>
  <c r="DD234" i="1"/>
  <c r="DC234" i="1"/>
  <c r="DB234" i="1"/>
  <c r="DA234" i="1"/>
  <c r="CZ234" i="1"/>
  <c r="CY234" i="1"/>
  <c r="CX234" i="1"/>
  <c r="CW234" i="1"/>
  <c r="CV234" i="1"/>
  <c r="CU234" i="1"/>
  <c r="CT234" i="1"/>
  <c r="CS234" i="1"/>
  <c r="CR234" i="1"/>
  <c r="CQ234" i="1"/>
  <c r="CP234" i="1"/>
  <c r="CO234" i="1"/>
  <c r="CN234" i="1"/>
  <c r="CM234" i="1"/>
  <c r="CL234" i="1"/>
  <c r="CK234" i="1"/>
  <c r="CJ234" i="1"/>
  <c r="CI234" i="1"/>
  <c r="CH234" i="1"/>
  <c r="C234" i="1"/>
  <c r="B234" i="1"/>
  <c r="DL233" i="1"/>
  <c r="DK233" i="1"/>
  <c r="DI233" i="1"/>
  <c r="DH233" i="1"/>
  <c r="DG233" i="1"/>
  <c r="DF233" i="1"/>
  <c r="DE233" i="1"/>
  <c r="DD233" i="1"/>
  <c r="DC233" i="1"/>
  <c r="DB233" i="1"/>
  <c r="DA233" i="1"/>
  <c r="CZ233" i="1"/>
  <c r="CY233" i="1"/>
  <c r="CX233" i="1"/>
  <c r="CW233" i="1"/>
  <c r="CV233" i="1"/>
  <c r="CU233" i="1"/>
  <c r="CT233" i="1"/>
  <c r="CS233" i="1"/>
  <c r="CR233" i="1"/>
  <c r="CQ233" i="1"/>
  <c r="CP233" i="1"/>
  <c r="CO233" i="1"/>
  <c r="CN233" i="1"/>
  <c r="CM233" i="1"/>
  <c r="CL233" i="1"/>
  <c r="CK233" i="1"/>
  <c r="CJ233" i="1"/>
  <c r="CI233" i="1"/>
  <c r="CH233" i="1"/>
  <c r="C233" i="1"/>
  <c r="B233" i="1"/>
  <c r="DL232" i="1"/>
  <c r="DK232" i="1"/>
  <c r="DI232" i="1"/>
  <c r="DH232" i="1"/>
  <c r="DG232" i="1"/>
  <c r="DF232" i="1"/>
  <c r="DE232" i="1"/>
  <c r="DD232" i="1"/>
  <c r="DC232" i="1"/>
  <c r="DB232" i="1"/>
  <c r="DA232" i="1"/>
  <c r="CZ232" i="1"/>
  <c r="CY232" i="1"/>
  <c r="CX232" i="1"/>
  <c r="CW232" i="1"/>
  <c r="CV232" i="1"/>
  <c r="CU232" i="1"/>
  <c r="CT232" i="1"/>
  <c r="CS232" i="1"/>
  <c r="CR232" i="1"/>
  <c r="CQ232" i="1"/>
  <c r="CP232" i="1"/>
  <c r="CO232" i="1"/>
  <c r="CN232" i="1"/>
  <c r="CM232" i="1"/>
  <c r="CL232" i="1"/>
  <c r="CK232" i="1"/>
  <c r="CJ232" i="1"/>
  <c r="CI232" i="1"/>
  <c r="CH232" i="1"/>
  <c r="C232" i="1"/>
  <c r="B232" i="1"/>
  <c r="DL231" i="1"/>
  <c r="DK231" i="1"/>
  <c r="DI231" i="1"/>
  <c r="DH231" i="1"/>
  <c r="DG231" i="1"/>
  <c r="DF231" i="1"/>
  <c r="DE231" i="1"/>
  <c r="DD231" i="1"/>
  <c r="DC231" i="1"/>
  <c r="DB231" i="1"/>
  <c r="DA231" i="1"/>
  <c r="CZ231" i="1"/>
  <c r="CY231" i="1"/>
  <c r="CX231" i="1"/>
  <c r="CW231" i="1"/>
  <c r="CV231" i="1"/>
  <c r="CU231" i="1"/>
  <c r="CT231" i="1"/>
  <c r="CS231" i="1"/>
  <c r="CR231" i="1"/>
  <c r="CQ231" i="1"/>
  <c r="CP231" i="1"/>
  <c r="CO231" i="1"/>
  <c r="CN231" i="1"/>
  <c r="CM231" i="1"/>
  <c r="CL231" i="1"/>
  <c r="CK231" i="1"/>
  <c r="CJ231" i="1"/>
  <c r="CI231" i="1"/>
  <c r="CH231" i="1"/>
  <c r="C231" i="1"/>
  <c r="B231" i="1"/>
  <c r="DL230" i="1"/>
  <c r="DK230" i="1"/>
  <c r="DI230" i="1"/>
  <c r="DH230" i="1"/>
  <c r="DG230" i="1"/>
  <c r="DF230" i="1"/>
  <c r="DE230" i="1"/>
  <c r="DD230" i="1"/>
  <c r="DC230" i="1"/>
  <c r="DB230" i="1"/>
  <c r="DA230" i="1"/>
  <c r="CZ230" i="1"/>
  <c r="CY230" i="1"/>
  <c r="CX230" i="1"/>
  <c r="CW230" i="1"/>
  <c r="CV230" i="1"/>
  <c r="CU230" i="1"/>
  <c r="CT230" i="1"/>
  <c r="CS230" i="1"/>
  <c r="CR230" i="1"/>
  <c r="CQ230" i="1"/>
  <c r="CP230" i="1"/>
  <c r="CO230" i="1"/>
  <c r="CN230" i="1"/>
  <c r="CM230" i="1"/>
  <c r="CL230" i="1"/>
  <c r="CK230" i="1"/>
  <c r="CJ230" i="1"/>
  <c r="CI230" i="1"/>
  <c r="CH230" i="1"/>
  <c r="C230" i="1"/>
  <c r="B230" i="1"/>
  <c r="DL229" i="1"/>
  <c r="DK229" i="1"/>
  <c r="DI229" i="1"/>
  <c r="DH229" i="1"/>
  <c r="DG229" i="1"/>
  <c r="DF229" i="1"/>
  <c r="DE229" i="1"/>
  <c r="DD229" i="1"/>
  <c r="DC229" i="1"/>
  <c r="DB229" i="1"/>
  <c r="DA229" i="1"/>
  <c r="CZ229" i="1"/>
  <c r="CY229" i="1"/>
  <c r="CX229" i="1"/>
  <c r="CW229" i="1"/>
  <c r="CV229" i="1"/>
  <c r="CU229" i="1"/>
  <c r="CT229" i="1"/>
  <c r="CS229" i="1"/>
  <c r="CR229" i="1"/>
  <c r="CQ229" i="1"/>
  <c r="CP229" i="1"/>
  <c r="CO229" i="1"/>
  <c r="CN229" i="1"/>
  <c r="CM229" i="1"/>
  <c r="CL229" i="1"/>
  <c r="CK229" i="1"/>
  <c r="CJ229" i="1"/>
  <c r="CI229" i="1"/>
  <c r="CH229" i="1"/>
  <c r="C229" i="1"/>
  <c r="B229" i="1"/>
  <c r="DL228" i="1"/>
  <c r="DK228" i="1"/>
  <c r="DI228" i="1"/>
  <c r="DH228" i="1"/>
  <c r="DG228" i="1"/>
  <c r="DF228" i="1"/>
  <c r="DE228" i="1"/>
  <c r="DD228" i="1"/>
  <c r="DC228" i="1"/>
  <c r="DB228" i="1"/>
  <c r="DA228" i="1"/>
  <c r="CZ228" i="1"/>
  <c r="CY228" i="1"/>
  <c r="CX228" i="1"/>
  <c r="CW228" i="1"/>
  <c r="CV228" i="1"/>
  <c r="CU228" i="1"/>
  <c r="CT228" i="1"/>
  <c r="CS228" i="1"/>
  <c r="CR228" i="1"/>
  <c r="CQ228" i="1"/>
  <c r="CP228" i="1"/>
  <c r="CO228" i="1"/>
  <c r="CN228" i="1"/>
  <c r="CM228" i="1"/>
  <c r="CL228" i="1"/>
  <c r="CK228" i="1"/>
  <c r="CJ228" i="1"/>
  <c r="CI228" i="1"/>
  <c r="CH228" i="1"/>
  <c r="C228" i="1"/>
  <c r="B228" i="1"/>
  <c r="DL227" i="1"/>
  <c r="DK227" i="1"/>
  <c r="DI227" i="1"/>
  <c r="DH227" i="1"/>
  <c r="DG227" i="1"/>
  <c r="DF227" i="1"/>
  <c r="DE227" i="1"/>
  <c r="DD227" i="1"/>
  <c r="DC227" i="1"/>
  <c r="DB227" i="1"/>
  <c r="DA227" i="1"/>
  <c r="CZ227" i="1"/>
  <c r="CY227" i="1"/>
  <c r="CX227" i="1"/>
  <c r="CW227" i="1"/>
  <c r="CV227" i="1"/>
  <c r="CU227" i="1"/>
  <c r="CT227" i="1"/>
  <c r="CS227" i="1"/>
  <c r="CR227" i="1"/>
  <c r="CQ227" i="1"/>
  <c r="CP227" i="1"/>
  <c r="CO227" i="1"/>
  <c r="CN227" i="1"/>
  <c r="CM227" i="1"/>
  <c r="CL227" i="1"/>
  <c r="CK227" i="1"/>
  <c r="CJ227" i="1"/>
  <c r="CI227" i="1"/>
  <c r="CH227" i="1"/>
  <c r="C227" i="1"/>
  <c r="B227" i="1"/>
  <c r="DL226" i="1"/>
  <c r="DK226" i="1"/>
  <c r="DI226" i="1"/>
  <c r="DH226" i="1"/>
  <c r="DG226" i="1"/>
  <c r="DF226" i="1"/>
  <c r="DE226" i="1"/>
  <c r="DD226" i="1"/>
  <c r="DC226" i="1"/>
  <c r="DB226" i="1"/>
  <c r="DA226" i="1"/>
  <c r="CZ226" i="1"/>
  <c r="CY226" i="1"/>
  <c r="CX226" i="1"/>
  <c r="CW226" i="1"/>
  <c r="CV226" i="1"/>
  <c r="CU226" i="1"/>
  <c r="CT226" i="1"/>
  <c r="CS226" i="1"/>
  <c r="CR226" i="1"/>
  <c r="CQ226" i="1"/>
  <c r="CP226" i="1"/>
  <c r="CO226" i="1"/>
  <c r="CN226" i="1"/>
  <c r="CM226" i="1"/>
  <c r="CL226" i="1"/>
  <c r="CK226" i="1"/>
  <c r="CJ226" i="1"/>
  <c r="CI226" i="1"/>
  <c r="CH226" i="1"/>
  <c r="C226" i="1"/>
  <c r="B226" i="1"/>
  <c r="DL225" i="1"/>
  <c r="DK225" i="1"/>
  <c r="DI225" i="1"/>
  <c r="DH225" i="1"/>
  <c r="DG225" i="1"/>
  <c r="DF225" i="1"/>
  <c r="DE225" i="1"/>
  <c r="DD225" i="1"/>
  <c r="DC225" i="1"/>
  <c r="DB225" i="1"/>
  <c r="DA225" i="1"/>
  <c r="CZ225" i="1"/>
  <c r="CY225" i="1"/>
  <c r="CX225" i="1"/>
  <c r="CW225" i="1"/>
  <c r="CV225" i="1"/>
  <c r="CU225" i="1"/>
  <c r="CT225" i="1"/>
  <c r="CS225" i="1"/>
  <c r="CR225" i="1"/>
  <c r="CQ225" i="1"/>
  <c r="CP225" i="1"/>
  <c r="CO225" i="1"/>
  <c r="CN225" i="1"/>
  <c r="CM225" i="1"/>
  <c r="CL225" i="1"/>
  <c r="CK225" i="1"/>
  <c r="CJ225" i="1"/>
  <c r="CI225" i="1"/>
  <c r="CH225" i="1"/>
  <c r="C225" i="1"/>
  <c r="B225" i="1"/>
  <c r="DL224" i="1"/>
  <c r="DK224" i="1"/>
  <c r="DI224" i="1"/>
  <c r="DH224" i="1"/>
  <c r="DG224" i="1"/>
  <c r="DF224" i="1"/>
  <c r="DE224" i="1"/>
  <c r="DD224" i="1"/>
  <c r="DC224" i="1"/>
  <c r="DB224" i="1"/>
  <c r="DA224" i="1"/>
  <c r="CZ224" i="1"/>
  <c r="CY224" i="1"/>
  <c r="CX224" i="1"/>
  <c r="CW224" i="1"/>
  <c r="CV224" i="1"/>
  <c r="CU224" i="1"/>
  <c r="CT224" i="1"/>
  <c r="CS224" i="1"/>
  <c r="CR224" i="1"/>
  <c r="CQ224" i="1"/>
  <c r="CP224" i="1"/>
  <c r="CO224" i="1"/>
  <c r="CN224" i="1"/>
  <c r="CM224" i="1"/>
  <c r="CL224" i="1"/>
  <c r="CK224" i="1"/>
  <c r="CJ224" i="1"/>
  <c r="CI224" i="1"/>
  <c r="CH224" i="1"/>
  <c r="C224" i="1"/>
  <c r="B224" i="1"/>
  <c r="DL223" i="1"/>
  <c r="DK223" i="1"/>
  <c r="DI223" i="1"/>
  <c r="DH223" i="1"/>
  <c r="DG223" i="1"/>
  <c r="DF223" i="1"/>
  <c r="DE223" i="1"/>
  <c r="DD223" i="1"/>
  <c r="DC223" i="1"/>
  <c r="DB223" i="1"/>
  <c r="DA223" i="1"/>
  <c r="CZ223" i="1"/>
  <c r="CY223" i="1"/>
  <c r="CX223" i="1"/>
  <c r="CW223" i="1"/>
  <c r="CV223" i="1"/>
  <c r="CU223" i="1"/>
  <c r="CT223" i="1"/>
  <c r="CS223" i="1"/>
  <c r="CR223" i="1"/>
  <c r="CQ223" i="1"/>
  <c r="CP223" i="1"/>
  <c r="CO223" i="1"/>
  <c r="CN223" i="1"/>
  <c r="CM223" i="1"/>
  <c r="CL223" i="1"/>
  <c r="CK223" i="1"/>
  <c r="CJ223" i="1"/>
  <c r="CI223" i="1"/>
  <c r="CH223" i="1"/>
  <c r="C223" i="1"/>
  <c r="B223" i="1"/>
  <c r="DL222" i="1"/>
  <c r="DK222" i="1"/>
  <c r="DI222" i="1"/>
  <c r="DH222" i="1"/>
  <c r="DG222" i="1"/>
  <c r="DF222" i="1"/>
  <c r="DE222" i="1"/>
  <c r="DD222" i="1"/>
  <c r="DC222" i="1"/>
  <c r="DB222" i="1"/>
  <c r="DA222" i="1"/>
  <c r="CZ222" i="1"/>
  <c r="CY222" i="1"/>
  <c r="CX222" i="1"/>
  <c r="CW222" i="1"/>
  <c r="CV222" i="1"/>
  <c r="CU222" i="1"/>
  <c r="CT222" i="1"/>
  <c r="CS222" i="1"/>
  <c r="CR222" i="1"/>
  <c r="CQ222" i="1"/>
  <c r="CP222" i="1"/>
  <c r="CO222" i="1"/>
  <c r="CN222" i="1"/>
  <c r="CM222" i="1"/>
  <c r="CL222" i="1"/>
  <c r="CK222" i="1"/>
  <c r="CJ222" i="1"/>
  <c r="CI222" i="1"/>
  <c r="CH222" i="1"/>
  <c r="C222" i="1"/>
  <c r="B222" i="1"/>
  <c r="DL221" i="1"/>
  <c r="DK221" i="1"/>
  <c r="DI221" i="1"/>
  <c r="DH221" i="1"/>
  <c r="DG221" i="1"/>
  <c r="DF221" i="1"/>
  <c r="DE221" i="1"/>
  <c r="DD221" i="1"/>
  <c r="DC221" i="1"/>
  <c r="DB221" i="1"/>
  <c r="DA221" i="1"/>
  <c r="CZ221" i="1"/>
  <c r="CY221" i="1"/>
  <c r="CX221" i="1"/>
  <c r="CW221" i="1"/>
  <c r="CV221" i="1"/>
  <c r="CU221" i="1"/>
  <c r="CT221" i="1"/>
  <c r="CS221" i="1"/>
  <c r="CR221" i="1"/>
  <c r="CQ221" i="1"/>
  <c r="CP221" i="1"/>
  <c r="CO221" i="1"/>
  <c r="CN221" i="1"/>
  <c r="CM221" i="1"/>
  <c r="CL221" i="1"/>
  <c r="CK221" i="1"/>
  <c r="CJ221" i="1"/>
  <c r="CI221" i="1"/>
  <c r="CH221" i="1"/>
  <c r="C221" i="1"/>
  <c r="B221" i="1"/>
  <c r="DL220" i="1"/>
  <c r="DK220" i="1"/>
  <c r="DI220" i="1"/>
  <c r="DH220" i="1"/>
  <c r="DG220" i="1"/>
  <c r="DF220" i="1"/>
  <c r="DE220" i="1"/>
  <c r="DD220" i="1"/>
  <c r="DC220" i="1"/>
  <c r="DB220" i="1"/>
  <c r="DA220" i="1"/>
  <c r="CZ220" i="1"/>
  <c r="CY220" i="1"/>
  <c r="CX220" i="1"/>
  <c r="CW220" i="1"/>
  <c r="CV220" i="1"/>
  <c r="CU220" i="1"/>
  <c r="CT220" i="1"/>
  <c r="CS220" i="1"/>
  <c r="CR220" i="1"/>
  <c r="CQ220" i="1"/>
  <c r="CP220" i="1"/>
  <c r="CO220" i="1"/>
  <c r="CN220" i="1"/>
  <c r="CM220" i="1"/>
  <c r="CL220" i="1"/>
  <c r="CK220" i="1"/>
  <c r="CJ220" i="1"/>
  <c r="CI220" i="1"/>
  <c r="CH220" i="1"/>
  <c r="C220" i="1"/>
  <c r="B220" i="1"/>
  <c r="DL219" i="1"/>
  <c r="DK219" i="1"/>
  <c r="DI219" i="1"/>
  <c r="DH219" i="1"/>
  <c r="DG219" i="1"/>
  <c r="DF219" i="1"/>
  <c r="DE219" i="1"/>
  <c r="DD219" i="1"/>
  <c r="DC219" i="1"/>
  <c r="DB219" i="1"/>
  <c r="DA219" i="1"/>
  <c r="CZ219" i="1"/>
  <c r="CY219" i="1"/>
  <c r="CX219" i="1"/>
  <c r="CW219" i="1"/>
  <c r="CV219" i="1"/>
  <c r="CU219" i="1"/>
  <c r="CT219" i="1"/>
  <c r="CS219" i="1"/>
  <c r="CR219" i="1"/>
  <c r="CQ219" i="1"/>
  <c r="CP219" i="1"/>
  <c r="CO219" i="1"/>
  <c r="CN219" i="1"/>
  <c r="CM219" i="1"/>
  <c r="CL219" i="1"/>
  <c r="CK219" i="1"/>
  <c r="CJ219" i="1"/>
  <c r="CI219" i="1"/>
  <c r="CH219" i="1"/>
  <c r="C219" i="1"/>
  <c r="B219" i="1"/>
  <c r="DL218" i="1"/>
  <c r="DK218" i="1"/>
  <c r="DI218" i="1"/>
  <c r="DH218" i="1"/>
  <c r="DG218" i="1"/>
  <c r="DF218" i="1"/>
  <c r="DE218" i="1"/>
  <c r="DD218" i="1"/>
  <c r="DC218" i="1"/>
  <c r="DB218" i="1"/>
  <c r="DA218" i="1"/>
  <c r="CZ218" i="1"/>
  <c r="CY218" i="1"/>
  <c r="CX218" i="1"/>
  <c r="CW218" i="1"/>
  <c r="CV218" i="1"/>
  <c r="CU218" i="1"/>
  <c r="CT218" i="1"/>
  <c r="CS218" i="1"/>
  <c r="CR218" i="1"/>
  <c r="CQ218" i="1"/>
  <c r="CP218" i="1"/>
  <c r="CO218" i="1"/>
  <c r="CN218" i="1"/>
  <c r="CM218" i="1"/>
  <c r="CL218" i="1"/>
  <c r="CK218" i="1"/>
  <c r="CJ218" i="1"/>
  <c r="CI218" i="1"/>
  <c r="CH218" i="1"/>
  <c r="C218" i="1"/>
  <c r="B218" i="1"/>
  <c r="DL217" i="1"/>
  <c r="DK217" i="1"/>
  <c r="DI217" i="1"/>
  <c r="DH217" i="1"/>
  <c r="DG217" i="1"/>
  <c r="DF217" i="1"/>
  <c r="DE217" i="1"/>
  <c r="DD217" i="1"/>
  <c r="DC217" i="1"/>
  <c r="DB217" i="1"/>
  <c r="DA217" i="1"/>
  <c r="CZ217" i="1"/>
  <c r="CY217" i="1"/>
  <c r="CX217" i="1"/>
  <c r="CW217" i="1"/>
  <c r="CV217" i="1"/>
  <c r="CU217" i="1"/>
  <c r="CT217" i="1"/>
  <c r="CS217" i="1"/>
  <c r="CR217" i="1"/>
  <c r="CQ217" i="1"/>
  <c r="CP217" i="1"/>
  <c r="CO217" i="1"/>
  <c r="CN217" i="1"/>
  <c r="CM217" i="1"/>
  <c r="CL217" i="1"/>
  <c r="CK217" i="1"/>
  <c r="CJ217" i="1"/>
  <c r="CI217" i="1"/>
  <c r="CH217" i="1"/>
  <c r="C217" i="1"/>
  <c r="B217" i="1"/>
  <c r="DL216" i="1"/>
  <c r="DK216" i="1"/>
  <c r="DI216" i="1"/>
  <c r="DH216" i="1"/>
  <c r="DG216" i="1"/>
  <c r="DF216" i="1"/>
  <c r="DE216" i="1"/>
  <c r="DD216" i="1"/>
  <c r="DC216" i="1"/>
  <c r="DB216" i="1"/>
  <c r="DA216" i="1"/>
  <c r="CZ216" i="1"/>
  <c r="CY216" i="1"/>
  <c r="CX216" i="1"/>
  <c r="CW216" i="1"/>
  <c r="CV216" i="1"/>
  <c r="CU216" i="1"/>
  <c r="CT216" i="1"/>
  <c r="CS216" i="1"/>
  <c r="CR216" i="1"/>
  <c r="CQ216" i="1"/>
  <c r="CP216" i="1"/>
  <c r="CO216" i="1"/>
  <c r="CN216" i="1"/>
  <c r="CM216" i="1"/>
  <c r="CL216" i="1"/>
  <c r="CK216" i="1"/>
  <c r="CJ216" i="1"/>
  <c r="CI216" i="1"/>
  <c r="CH216" i="1"/>
  <c r="C216" i="1"/>
  <c r="B216" i="1"/>
  <c r="DL215" i="1"/>
  <c r="DK215" i="1"/>
  <c r="DI215" i="1"/>
  <c r="DH215" i="1"/>
  <c r="DG215" i="1"/>
  <c r="DF215" i="1"/>
  <c r="DE215" i="1"/>
  <c r="DD215" i="1"/>
  <c r="DC215" i="1"/>
  <c r="DB215" i="1"/>
  <c r="DA215" i="1"/>
  <c r="CZ215" i="1"/>
  <c r="CY215" i="1"/>
  <c r="CX215" i="1"/>
  <c r="CW215" i="1"/>
  <c r="CV215" i="1"/>
  <c r="CU215" i="1"/>
  <c r="CT215" i="1"/>
  <c r="CS215" i="1"/>
  <c r="CR215" i="1"/>
  <c r="CQ215" i="1"/>
  <c r="CP215" i="1"/>
  <c r="CO215" i="1"/>
  <c r="CN215" i="1"/>
  <c r="CM215" i="1"/>
  <c r="CL215" i="1"/>
  <c r="CK215" i="1"/>
  <c r="CJ215" i="1"/>
  <c r="CI215" i="1"/>
  <c r="CH215" i="1"/>
  <c r="C215" i="1"/>
  <c r="B215" i="1"/>
  <c r="DL214" i="1"/>
  <c r="DK214" i="1"/>
  <c r="DI214" i="1"/>
  <c r="DH214" i="1"/>
  <c r="DG214" i="1"/>
  <c r="DF214" i="1"/>
  <c r="DE214" i="1"/>
  <c r="DD214" i="1"/>
  <c r="DC214" i="1"/>
  <c r="DB214" i="1"/>
  <c r="DA214" i="1"/>
  <c r="CZ214" i="1"/>
  <c r="CY214" i="1"/>
  <c r="CX214" i="1"/>
  <c r="CW214" i="1"/>
  <c r="CV214" i="1"/>
  <c r="CU214" i="1"/>
  <c r="CT214" i="1"/>
  <c r="CS214" i="1"/>
  <c r="CR214" i="1"/>
  <c r="CQ214" i="1"/>
  <c r="CP214" i="1"/>
  <c r="CO214" i="1"/>
  <c r="CN214" i="1"/>
  <c r="CM214" i="1"/>
  <c r="CL214" i="1"/>
  <c r="CK214" i="1"/>
  <c r="CJ214" i="1"/>
  <c r="CI214" i="1"/>
  <c r="CH214" i="1"/>
  <c r="C214" i="1"/>
  <c r="B214" i="1"/>
  <c r="DL213" i="1"/>
  <c r="DK213" i="1"/>
  <c r="DI213" i="1"/>
  <c r="DH213" i="1"/>
  <c r="DG213" i="1"/>
  <c r="DF213" i="1"/>
  <c r="DE213" i="1"/>
  <c r="DD213" i="1"/>
  <c r="DC213" i="1"/>
  <c r="DB213" i="1"/>
  <c r="DA213" i="1"/>
  <c r="CZ213" i="1"/>
  <c r="CY213" i="1"/>
  <c r="CX213" i="1"/>
  <c r="CW213" i="1"/>
  <c r="CV213" i="1"/>
  <c r="CU213" i="1"/>
  <c r="CT213" i="1"/>
  <c r="CS213" i="1"/>
  <c r="CR213" i="1"/>
  <c r="CQ213" i="1"/>
  <c r="CP213" i="1"/>
  <c r="CO213" i="1"/>
  <c r="CN213" i="1"/>
  <c r="CM213" i="1"/>
  <c r="CL213" i="1"/>
  <c r="CK213" i="1"/>
  <c r="CJ213" i="1"/>
  <c r="CI213" i="1"/>
  <c r="CH213" i="1"/>
  <c r="C213" i="1"/>
  <c r="B213" i="1"/>
  <c r="DL212" i="1"/>
  <c r="DK212" i="1"/>
  <c r="DI212" i="1"/>
  <c r="DH212" i="1"/>
  <c r="DG212" i="1"/>
  <c r="DF212" i="1"/>
  <c r="DE212" i="1"/>
  <c r="DD212" i="1"/>
  <c r="DC212" i="1"/>
  <c r="DB212" i="1"/>
  <c r="DA212" i="1"/>
  <c r="CZ212" i="1"/>
  <c r="CY212" i="1"/>
  <c r="CX212" i="1"/>
  <c r="CW212" i="1"/>
  <c r="CV212" i="1"/>
  <c r="CU212" i="1"/>
  <c r="CT212" i="1"/>
  <c r="CS212" i="1"/>
  <c r="CR212" i="1"/>
  <c r="CQ212" i="1"/>
  <c r="CP212" i="1"/>
  <c r="CO212" i="1"/>
  <c r="CN212" i="1"/>
  <c r="CM212" i="1"/>
  <c r="CL212" i="1"/>
  <c r="CK212" i="1"/>
  <c r="CJ212" i="1"/>
  <c r="CI212" i="1"/>
  <c r="CH212" i="1"/>
  <c r="C212" i="1"/>
  <c r="B212" i="1"/>
  <c r="DL211" i="1"/>
  <c r="DK211" i="1"/>
  <c r="DI211" i="1"/>
  <c r="DH211" i="1"/>
  <c r="DG211" i="1"/>
  <c r="DF211" i="1"/>
  <c r="DE211" i="1"/>
  <c r="DD211" i="1"/>
  <c r="DC211" i="1"/>
  <c r="DB211" i="1"/>
  <c r="DA211" i="1"/>
  <c r="CZ211" i="1"/>
  <c r="CY211" i="1"/>
  <c r="CX211" i="1"/>
  <c r="CW211" i="1"/>
  <c r="CV211" i="1"/>
  <c r="CU211" i="1"/>
  <c r="CT211" i="1"/>
  <c r="CS211" i="1"/>
  <c r="CR211" i="1"/>
  <c r="CQ211" i="1"/>
  <c r="CP211" i="1"/>
  <c r="CO211" i="1"/>
  <c r="CN211" i="1"/>
  <c r="CM211" i="1"/>
  <c r="CL211" i="1"/>
  <c r="CK211" i="1"/>
  <c r="CJ211" i="1"/>
  <c r="CI211" i="1"/>
  <c r="CH211" i="1"/>
  <c r="C211" i="1"/>
  <c r="B211" i="1"/>
  <c r="DL210" i="1"/>
  <c r="DK210" i="1"/>
  <c r="DI210" i="1"/>
  <c r="DH210" i="1"/>
  <c r="DG210" i="1"/>
  <c r="DF210" i="1"/>
  <c r="DE210" i="1"/>
  <c r="DD210" i="1"/>
  <c r="DC210" i="1"/>
  <c r="DB210" i="1"/>
  <c r="DA210" i="1"/>
  <c r="CZ210" i="1"/>
  <c r="CY210" i="1"/>
  <c r="CX210" i="1"/>
  <c r="CW210" i="1"/>
  <c r="CV210" i="1"/>
  <c r="CU210" i="1"/>
  <c r="CT210" i="1"/>
  <c r="CS210" i="1"/>
  <c r="CR210" i="1"/>
  <c r="CQ210" i="1"/>
  <c r="CP210" i="1"/>
  <c r="CO210" i="1"/>
  <c r="CN210" i="1"/>
  <c r="CM210" i="1"/>
  <c r="CL210" i="1"/>
  <c r="CK210" i="1"/>
  <c r="CJ210" i="1"/>
  <c r="CI210" i="1"/>
  <c r="CH210" i="1"/>
  <c r="C210" i="1"/>
  <c r="B210" i="1"/>
  <c r="DL209" i="1"/>
  <c r="DK209" i="1"/>
  <c r="DI209" i="1"/>
  <c r="DH209" i="1"/>
  <c r="DG209" i="1"/>
  <c r="DF209" i="1"/>
  <c r="DE209" i="1"/>
  <c r="DD209" i="1"/>
  <c r="DC209" i="1"/>
  <c r="DB209" i="1"/>
  <c r="DA209" i="1"/>
  <c r="CZ209" i="1"/>
  <c r="CY209" i="1"/>
  <c r="CX209" i="1"/>
  <c r="CW209" i="1"/>
  <c r="CV209" i="1"/>
  <c r="CU209" i="1"/>
  <c r="CT209" i="1"/>
  <c r="CS209" i="1"/>
  <c r="CR209" i="1"/>
  <c r="CQ209" i="1"/>
  <c r="CP209" i="1"/>
  <c r="CO209" i="1"/>
  <c r="CN209" i="1"/>
  <c r="CM209" i="1"/>
  <c r="CL209" i="1"/>
  <c r="CK209" i="1"/>
  <c r="CJ209" i="1"/>
  <c r="CI209" i="1"/>
  <c r="CH209" i="1"/>
  <c r="C209" i="1"/>
  <c r="B209" i="1"/>
  <c r="DL208" i="1"/>
  <c r="DK208" i="1"/>
  <c r="DI208" i="1"/>
  <c r="DH208" i="1"/>
  <c r="DG208" i="1"/>
  <c r="DF208" i="1"/>
  <c r="DE208" i="1"/>
  <c r="DD208" i="1"/>
  <c r="DC208" i="1"/>
  <c r="DB208" i="1"/>
  <c r="DA208" i="1"/>
  <c r="CZ208" i="1"/>
  <c r="CY208" i="1"/>
  <c r="CX208" i="1"/>
  <c r="CW208" i="1"/>
  <c r="CV208" i="1"/>
  <c r="CU208" i="1"/>
  <c r="CT208" i="1"/>
  <c r="CS208" i="1"/>
  <c r="CR208" i="1"/>
  <c r="CQ208" i="1"/>
  <c r="CP208" i="1"/>
  <c r="CO208" i="1"/>
  <c r="CN208" i="1"/>
  <c r="CM208" i="1"/>
  <c r="CL208" i="1"/>
  <c r="CK208" i="1"/>
  <c r="CJ208" i="1"/>
  <c r="CI208" i="1"/>
  <c r="CH208" i="1"/>
  <c r="C208" i="1"/>
  <c r="B208" i="1"/>
  <c r="DL207" i="1"/>
  <c r="DK207" i="1"/>
  <c r="DI207" i="1"/>
  <c r="DH207" i="1"/>
  <c r="DG207" i="1"/>
  <c r="DF207" i="1"/>
  <c r="DE207" i="1"/>
  <c r="DD207" i="1"/>
  <c r="DC207" i="1"/>
  <c r="DB207" i="1"/>
  <c r="DA207" i="1"/>
  <c r="CZ207" i="1"/>
  <c r="CY207" i="1"/>
  <c r="CX207" i="1"/>
  <c r="CW207" i="1"/>
  <c r="CV207" i="1"/>
  <c r="CU207" i="1"/>
  <c r="CT207" i="1"/>
  <c r="CS207" i="1"/>
  <c r="CR207" i="1"/>
  <c r="CQ207" i="1"/>
  <c r="CP207" i="1"/>
  <c r="CO207" i="1"/>
  <c r="CN207" i="1"/>
  <c r="CM207" i="1"/>
  <c r="CL207" i="1"/>
  <c r="CK207" i="1"/>
  <c r="CJ207" i="1"/>
  <c r="CI207" i="1"/>
  <c r="CH207" i="1"/>
  <c r="C207" i="1"/>
  <c r="B207" i="1"/>
  <c r="DL206" i="1"/>
  <c r="DK206" i="1"/>
  <c r="DI206" i="1"/>
  <c r="DH206" i="1"/>
  <c r="DG206" i="1"/>
  <c r="DF206" i="1"/>
  <c r="DE206" i="1"/>
  <c r="DD206" i="1"/>
  <c r="DC206" i="1"/>
  <c r="DB206" i="1"/>
  <c r="DA206" i="1"/>
  <c r="CZ206" i="1"/>
  <c r="CY206" i="1"/>
  <c r="CX206" i="1"/>
  <c r="CW206" i="1"/>
  <c r="CV206" i="1"/>
  <c r="CU206" i="1"/>
  <c r="CT206" i="1"/>
  <c r="CS206" i="1"/>
  <c r="CR206" i="1"/>
  <c r="CQ206" i="1"/>
  <c r="CP206" i="1"/>
  <c r="CO206" i="1"/>
  <c r="CN206" i="1"/>
  <c r="CM206" i="1"/>
  <c r="CL206" i="1"/>
  <c r="CK206" i="1"/>
  <c r="CJ206" i="1"/>
  <c r="CI206" i="1"/>
  <c r="CH206" i="1"/>
  <c r="C206" i="1"/>
  <c r="B206" i="1"/>
  <c r="DL205" i="1"/>
  <c r="DK205" i="1"/>
  <c r="DI205" i="1"/>
  <c r="DH205" i="1"/>
  <c r="DG205" i="1"/>
  <c r="DF205" i="1"/>
  <c r="DE205" i="1"/>
  <c r="DD205" i="1"/>
  <c r="DC205" i="1"/>
  <c r="DB205" i="1"/>
  <c r="DA205" i="1"/>
  <c r="CZ205" i="1"/>
  <c r="CY205" i="1"/>
  <c r="CX205" i="1"/>
  <c r="CW205" i="1"/>
  <c r="CV205" i="1"/>
  <c r="CU205" i="1"/>
  <c r="CT205" i="1"/>
  <c r="CS205" i="1"/>
  <c r="CR205" i="1"/>
  <c r="CQ205" i="1"/>
  <c r="CP205" i="1"/>
  <c r="CO205" i="1"/>
  <c r="CN205" i="1"/>
  <c r="CM205" i="1"/>
  <c r="CL205" i="1"/>
  <c r="CK205" i="1"/>
  <c r="CJ205" i="1"/>
  <c r="CI205" i="1"/>
  <c r="CH205" i="1"/>
  <c r="C205" i="1"/>
  <c r="B205" i="1"/>
  <c r="DL204" i="1"/>
  <c r="DK204" i="1"/>
  <c r="DI204" i="1"/>
  <c r="DH204" i="1"/>
  <c r="DG204" i="1"/>
  <c r="DF204" i="1"/>
  <c r="DE204" i="1"/>
  <c r="DD204" i="1"/>
  <c r="DC204" i="1"/>
  <c r="DB204" i="1"/>
  <c r="DA204" i="1"/>
  <c r="CZ204" i="1"/>
  <c r="CY204" i="1"/>
  <c r="CX204" i="1"/>
  <c r="CW204" i="1"/>
  <c r="CV204" i="1"/>
  <c r="CU204" i="1"/>
  <c r="CT204" i="1"/>
  <c r="CS204" i="1"/>
  <c r="CR204" i="1"/>
  <c r="CQ204" i="1"/>
  <c r="CP204" i="1"/>
  <c r="CO204" i="1"/>
  <c r="CN204" i="1"/>
  <c r="CM204" i="1"/>
  <c r="CL204" i="1"/>
  <c r="CK204" i="1"/>
  <c r="CJ204" i="1"/>
  <c r="CI204" i="1"/>
  <c r="CH204" i="1"/>
  <c r="C204" i="1"/>
  <c r="B204" i="1"/>
  <c r="DL203" i="1"/>
  <c r="DK203" i="1"/>
  <c r="DI203" i="1"/>
  <c r="DH203" i="1"/>
  <c r="DG203" i="1"/>
  <c r="DF203" i="1"/>
  <c r="DE203" i="1"/>
  <c r="DD203" i="1"/>
  <c r="DC203" i="1"/>
  <c r="DB203" i="1"/>
  <c r="DA203" i="1"/>
  <c r="CZ203" i="1"/>
  <c r="CY203" i="1"/>
  <c r="CX203" i="1"/>
  <c r="CW203" i="1"/>
  <c r="CV203" i="1"/>
  <c r="CU203" i="1"/>
  <c r="CT203" i="1"/>
  <c r="CS203" i="1"/>
  <c r="CR203" i="1"/>
  <c r="CQ203" i="1"/>
  <c r="CP203" i="1"/>
  <c r="CO203" i="1"/>
  <c r="CN203" i="1"/>
  <c r="CM203" i="1"/>
  <c r="CL203" i="1"/>
  <c r="CK203" i="1"/>
  <c r="CJ203" i="1"/>
  <c r="CI203" i="1"/>
  <c r="CH203" i="1"/>
  <c r="C203" i="1"/>
  <c r="B203" i="1"/>
  <c r="DL202" i="1"/>
  <c r="DK202" i="1"/>
  <c r="DI202" i="1"/>
  <c r="DH202" i="1"/>
  <c r="DG202" i="1"/>
  <c r="DF202" i="1"/>
  <c r="DE202" i="1"/>
  <c r="DD202" i="1"/>
  <c r="DC202" i="1"/>
  <c r="DB202" i="1"/>
  <c r="DA202" i="1"/>
  <c r="CZ202" i="1"/>
  <c r="CY202" i="1"/>
  <c r="CX202" i="1"/>
  <c r="CW202" i="1"/>
  <c r="CV202" i="1"/>
  <c r="CU202" i="1"/>
  <c r="CT202" i="1"/>
  <c r="CS202" i="1"/>
  <c r="CR202" i="1"/>
  <c r="CQ202" i="1"/>
  <c r="CP202" i="1"/>
  <c r="CO202" i="1"/>
  <c r="CN202" i="1"/>
  <c r="CM202" i="1"/>
  <c r="CL202" i="1"/>
  <c r="CK202" i="1"/>
  <c r="CJ202" i="1"/>
  <c r="CI202" i="1"/>
  <c r="CH202" i="1"/>
  <c r="C202" i="1"/>
  <c r="B202" i="1"/>
  <c r="DL201" i="1"/>
  <c r="DK201" i="1"/>
  <c r="DI201" i="1"/>
  <c r="DH201" i="1"/>
  <c r="DG201" i="1"/>
  <c r="DF201" i="1"/>
  <c r="DE201" i="1"/>
  <c r="DD201" i="1"/>
  <c r="DC201" i="1"/>
  <c r="DB201" i="1"/>
  <c r="DA201" i="1"/>
  <c r="CZ201" i="1"/>
  <c r="CY201" i="1"/>
  <c r="CX201" i="1"/>
  <c r="CW201" i="1"/>
  <c r="CV201" i="1"/>
  <c r="CU201" i="1"/>
  <c r="CT201" i="1"/>
  <c r="CS201" i="1"/>
  <c r="CR201" i="1"/>
  <c r="CQ201" i="1"/>
  <c r="CP201" i="1"/>
  <c r="CO201" i="1"/>
  <c r="CN201" i="1"/>
  <c r="CM201" i="1"/>
  <c r="CL201" i="1"/>
  <c r="CK201" i="1"/>
  <c r="CJ201" i="1"/>
  <c r="CI201" i="1"/>
  <c r="CH201" i="1"/>
  <c r="C201" i="1"/>
  <c r="B201" i="1"/>
  <c r="DL200" i="1"/>
  <c r="DK200" i="1"/>
  <c r="DI200" i="1"/>
  <c r="DH200" i="1"/>
  <c r="DG200" i="1"/>
  <c r="DF200" i="1"/>
  <c r="DE200" i="1"/>
  <c r="DD200" i="1"/>
  <c r="DC200" i="1"/>
  <c r="DB200" i="1"/>
  <c r="DA200" i="1"/>
  <c r="CZ200" i="1"/>
  <c r="CY200" i="1"/>
  <c r="CX200" i="1"/>
  <c r="CW200" i="1"/>
  <c r="CV200" i="1"/>
  <c r="CU200" i="1"/>
  <c r="CT200" i="1"/>
  <c r="CS200" i="1"/>
  <c r="CR200" i="1"/>
  <c r="CQ200" i="1"/>
  <c r="CP200" i="1"/>
  <c r="CO200" i="1"/>
  <c r="CN200" i="1"/>
  <c r="CM200" i="1"/>
  <c r="CL200" i="1"/>
  <c r="CK200" i="1"/>
  <c r="CJ200" i="1"/>
  <c r="CI200" i="1"/>
  <c r="CH200" i="1"/>
  <c r="C200" i="1"/>
  <c r="B200" i="1"/>
  <c r="DL199" i="1"/>
  <c r="DK199" i="1"/>
  <c r="DI199" i="1"/>
  <c r="DH199" i="1"/>
  <c r="DG199" i="1"/>
  <c r="DF199" i="1"/>
  <c r="DE199" i="1"/>
  <c r="DD199" i="1"/>
  <c r="DC199" i="1"/>
  <c r="DB199" i="1"/>
  <c r="DA199" i="1"/>
  <c r="CZ199" i="1"/>
  <c r="CY199" i="1"/>
  <c r="CX199" i="1"/>
  <c r="CW199" i="1"/>
  <c r="CV199" i="1"/>
  <c r="CU199" i="1"/>
  <c r="CT199" i="1"/>
  <c r="CS199" i="1"/>
  <c r="CR199" i="1"/>
  <c r="CQ199" i="1"/>
  <c r="CP199" i="1"/>
  <c r="CO199" i="1"/>
  <c r="CN199" i="1"/>
  <c r="CM199" i="1"/>
  <c r="CL199" i="1"/>
  <c r="CK199" i="1"/>
  <c r="CJ199" i="1"/>
  <c r="CI199" i="1"/>
  <c r="CH199" i="1"/>
  <c r="C199" i="1"/>
  <c r="B199" i="1"/>
  <c r="DL198" i="1"/>
  <c r="DK198" i="1"/>
  <c r="DI198" i="1"/>
  <c r="DH198" i="1"/>
  <c r="DG198" i="1"/>
  <c r="DF198" i="1"/>
  <c r="DE198" i="1"/>
  <c r="DD198" i="1"/>
  <c r="DC198" i="1"/>
  <c r="DB198" i="1"/>
  <c r="DA198" i="1"/>
  <c r="CZ198" i="1"/>
  <c r="CY198" i="1"/>
  <c r="CX198" i="1"/>
  <c r="CW198" i="1"/>
  <c r="CV198" i="1"/>
  <c r="CU198" i="1"/>
  <c r="CT198" i="1"/>
  <c r="CS198" i="1"/>
  <c r="CR198" i="1"/>
  <c r="CQ198" i="1"/>
  <c r="CP198" i="1"/>
  <c r="CO198" i="1"/>
  <c r="CN198" i="1"/>
  <c r="CM198" i="1"/>
  <c r="CL198" i="1"/>
  <c r="CK198" i="1"/>
  <c r="CJ198" i="1"/>
  <c r="CI198" i="1"/>
  <c r="CH198" i="1"/>
  <c r="C198" i="1"/>
  <c r="B198" i="1"/>
  <c r="DL197" i="1"/>
  <c r="DK197" i="1"/>
  <c r="DI197" i="1"/>
  <c r="DH197" i="1"/>
  <c r="DG197" i="1"/>
  <c r="DF197" i="1"/>
  <c r="DE197" i="1"/>
  <c r="DD197" i="1"/>
  <c r="DC197" i="1"/>
  <c r="DB197" i="1"/>
  <c r="DA197" i="1"/>
  <c r="CZ197" i="1"/>
  <c r="CY197" i="1"/>
  <c r="CX197" i="1"/>
  <c r="CW197" i="1"/>
  <c r="CV197" i="1"/>
  <c r="CU197" i="1"/>
  <c r="CT197" i="1"/>
  <c r="CS197" i="1"/>
  <c r="CR197" i="1"/>
  <c r="CQ197" i="1"/>
  <c r="CP197" i="1"/>
  <c r="CO197" i="1"/>
  <c r="CN197" i="1"/>
  <c r="CM197" i="1"/>
  <c r="CL197" i="1"/>
  <c r="CK197" i="1"/>
  <c r="CJ197" i="1"/>
  <c r="CI197" i="1"/>
  <c r="CH197" i="1"/>
  <c r="C197" i="1"/>
  <c r="B197" i="1"/>
  <c r="DL196" i="1"/>
  <c r="DK196" i="1"/>
  <c r="DI196" i="1"/>
  <c r="DH196" i="1"/>
  <c r="DG196" i="1"/>
  <c r="DF196" i="1"/>
  <c r="DE196" i="1"/>
  <c r="DD196" i="1"/>
  <c r="DC196" i="1"/>
  <c r="DB196" i="1"/>
  <c r="DA196" i="1"/>
  <c r="CZ196" i="1"/>
  <c r="CY196" i="1"/>
  <c r="CX196" i="1"/>
  <c r="CW196" i="1"/>
  <c r="CV196" i="1"/>
  <c r="CU196" i="1"/>
  <c r="CT196" i="1"/>
  <c r="CS196" i="1"/>
  <c r="CR196" i="1"/>
  <c r="CQ196" i="1"/>
  <c r="CP196" i="1"/>
  <c r="CO196" i="1"/>
  <c r="CN196" i="1"/>
  <c r="CM196" i="1"/>
  <c r="CL196" i="1"/>
  <c r="CK196" i="1"/>
  <c r="CJ196" i="1"/>
  <c r="CI196" i="1"/>
  <c r="CH196" i="1"/>
  <c r="C196" i="1"/>
  <c r="B196" i="1"/>
  <c r="DL195" i="1"/>
  <c r="DK195" i="1"/>
  <c r="DI195" i="1"/>
  <c r="DH195" i="1"/>
  <c r="DG195" i="1"/>
  <c r="DF195" i="1"/>
  <c r="DE195" i="1"/>
  <c r="DD195" i="1"/>
  <c r="DC195" i="1"/>
  <c r="DB195" i="1"/>
  <c r="DA195" i="1"/>
  <c r="CZ195" i="1"/>
  <c r="CY195" i="1"/>
  <c r="CX195" i="1"/>
  <c r="CW195" i="1"/>
  <c r="CV195" i="1"/>
  <c r="CU195" i="1"/>
  <c r="CT195" i="1"/>
  <c r="CS195" i="1"/>
  <c r="CR195" i="1"/>
  <c r="CQ195" i="1"/>
  <c r="CP195" i="1"/>
  <c r="CO195" i="1"/>
  <c r="CN195" i="1"/>
  <c r="CM195" i="1"/>
  <c r="CL195" i="1"/>
  <c r="CK195" i="1"/>
  <c r="CJ195" i="1"/>
  <c r="CI195" i="1"/>
  <c r="CH195" i="1"/>
  <c r="C195" i="1"/>
  <c r="B195" i="1"/>
  <c r="DL194" i="1"/>
  <c r="DK194" i="1"/>
  <c r="DI194" i="1"/>
  <c r="DH194" i="1"/>
  <c r="DG194" i="1"/>
  <c r="DF194" i="1"/>
  <c r="DE194" i="1"/>
  <c r="DD194" i="1"/>
  <c r="DC194" i="1"/>
  <c r="DB194" i="1"/>
  <c r="DA194" i="1"/>
  <c r="CZ194" i="1"/>
  <c r="CY194" i="1"/>
  <c r="CX194" i="1"/>
  <c r="CW194" i="1"/>
  <c r="CV194" i="1"/>
  <c r="CU194" i="1"/>
  <c r="CT194" i="1"/>
  <c r="CS194" i="1"/>
  <c r="CR194" i="1"/>
  <c r="CQ194" i="1"/>
  <c r="CP194" i="1"/>
  <c r="CO194" i="1"/>
  <c r="CN194" i="1"/>
  <c r="CM194" i="1"/>
  <c r="CL194" i="1"/>
  <c r="CK194" i="1"/>
  <c r="CJ194" i="1"/>
  <c r="CI194" i="1"/>
  <c r="CH194" i="1"/>
  <c r="C194" i="1"/>
  <c r="B194" i="1"/>
  <c r="DL193" i="1"/>
  <c r="DK193" i="1"/>
  <c r="DI193" i="1"/>
  <c r="DH193" i="1"/>
  <c r="DG193" i="1"/>
  <c r="DF193" i="1"/>
  <c r="DE193" i="1"/>
  <c r="DD193" i="1"/>
  <c r="DC193" i="1"/>
  <c r="DB193" i="1"/>
  <c r="DA193" i="1"/>
  <c r="CZ193" i="1"/>
  <c r="CY193" i="1"/>
  <c r="CX193" i="1"/>
  <c r="CW193" i="1"/>
  <c r="CV193" i="1"/>
  <c r="CU193" i="1"/>
  <c r="CT193" i="1"/>
  <c r="CS193" i="1"/>
  <c r="CR193" i="1"/>
  <c r="CQ193" i="1"/>
  <c r="CP193" i="1"/>
  <c r="CO193" i="1"/>
  <c r="CN193" i="1"/>
  <c r="CM193" i="1"/>
  <c r="CL193" i="1"/>
  <c r="CK193" i="1"/>
  <c r="CJ193" i="1"/>
  <c r="CI193" i="1"/>
  <c r="CH193" i="1"/>
  <c r="C193" i="1"/>
  <c r="B193" i="1"/>
  <c r="DL192" i="1"/>
  <c r="DK192" i="1"/>
  <c r="DI192" i="1"/>
  <c r="DH192" i="1"/>
  <c r="DG192" i="1"/>
  <c r="DF192" i="1"/>
  <c r="DE192" i="1"/>
  <c r="DD192" i="1"/>
  <c r="DC192" i="1"/>
  <c r="DB192" i="1"/>
  <c r="DA192" i="1"/>
  <c r="CZ192" i="1"/>
  <c r="CY192" i="1"/>
  <c r="CX192" i="1"/>
  <c r="CW192" i="1"/>
  <c r="CV192" i="1"/>
  <c r="CU192" i="1"/>
  <c r="CT192" i="1"/>
  <c r="CS192" i="1"/>
  <c r="CR192" i="1"/>
  <c r="CQ192" i="1"/>
  <c r="CP192" i="1"/>
  <c r="CO192" i="1"/>
  <c r="CN192" i="1"/>
  <c r="CM192" i="1"/>
  <c r="CL192" i="1"/>
  <c r="CK192" i="1"/>
  <c r="CJ192" i="1"/>
  <c r="CI192" i="1"/>
  <c r="CH192" i="1"/>
  <c r="C192" i="1"/>
  <c r="B192" i="1"/>
  <c r="DL191" i="1"/>
  <c r="DK191" i="1"/>
  <c r="DI191" i="1"/>
  <c r="DH191" i="1"/>
  <c r="DG191" i="1"/>
  <c r="DF191" i="1"/>
  <c r="DE191" i="1"/>
  <c r="DD191" i="1"/>
  <c r="DC191" i="1"/>
  <c r="DB191" i="1"/>
  <c r="DA191" i="1"/>
  <c r="CZ191" i="1"/>
  <c r="CY191" i="1"/>
  <c r="CX191" i="1"/>
  <c r="CW191" i="1"/>
  <c r="CV191" i="1"/>
  <c r="CU191" i="1"/>
  <c r="CT191" i="1"/>
  <c r="CS191" i="1"/>
  <c r="CR191" i="1"/>
  <c r="CQ191" i="1"/>
  <c r="CP191" i="1"/>
  <c r="CO191" i="1"/>
  <c r="CN191" i="1"/>
  <c r="CM191" i="1"/>
  <c r="CL191" i="1"/>
  <c r="CK191" i="1"/>
  <c r="CJ191" i="1"/>
  <c r="CI191" i="1"/>
  <c r="CH191" i="1"/>
  <c r="C191" i="1"/>
  <c r="B191" i="1"/>
  <c r="DL190" i="1"/>
  <c r="DK190" i="1"/>
  <c r="DI190" i="1"/>
  <c r="DH190" i="1"/>
  <c r="DG190" i="1"/>
  <c r="DF190" i="1"/>
  <c r="DE190" i="1"/>
  <c r="DD190" i="1"/>
  <c r="DC190" i="1"/>
  <c r="DB190" i="1"/>
  <c r="DA190" i="1"/>
  <c r="CZ190" i="1"/>
  <c r="CY190" i="1"/>
  <c r="CX190" i="1"/>
  <c r="CW190" i="1"/>
  <c r="CV190" i="1"/>
  <c r="CU190" i="1"/>
  <c r="CT190" i="1"/>
  <c r="CS190" i="1"/>
  <c r="CR190" i="1"/>
  <c r="CQ190" i="1"/>
  <c r="CP190" i="1"/>
  <c r="CO190" i="1"/>
  <c r="CN190" i="1"/>
  <c r="CM190" i="1"/>
  <c r="CL190" i="1"/>
  <c r="CK190" i="1"/>
  <c r="CJ190" i="1"/>
  <c r="CI190" i="1"/>
  <c r="CH190" i="1"/>
  <c r="C190" i="1"/>
  <c r="B190" i="1"/>
  <c r="DL189" i="1"/>
  <c r="DK189" i="1"/>
  <c r="DI189" i="1"/>
  <c r="DH189" i="1"/>
  <c r="DG189" i="1"/>
  <c r="DF189" i="1"/>
  <c r="DE189" i="1"/>
  <c r="DD189" i="1"/>
  <c r="DC189" i="1"/>
  <c r="DB189" i="1"/>
  <c r="DA189" i="1"/>
  <c r="CZ189" i="1"/>
  <c r="CY189" i="1"/>
  <c r="CX189" i="1"/>
  <c r="CW189" i="1"/>
  <c r="CV189" i="1"/>
  <c r="CU189" i="1"/>
  <c r="CT189" i="1"/>
  <c r="CS189" i="1"/>
  <c r="CR189" i="1"/>
  <c r="CQ189" i="1"/>
  <c r="CP189" i="1"/>
  <c r="CO189" i="1"/>
  <c r="CN189" i="1"/>
  <c r="CM189" i="1"/>
  <c r="CL189" i="1"/>
  <c r="CK189" i="1"/>
  <c r="CJ189" i="1"/>
  <c r="CI189" i="1"/>
  <c r="CH189" i="1"/>
  <c r="C189" i="1"/>
  <c r="B189" i="1"/>
  <c r="DL188" i="1"/>
  <c r="DK188" i="1"/>
  <c r="DI188" i="1"/>
  <c r="DH188" i="1"/>
  <c r="DG188" i="1"/>
  <c r="DF188" i="1"/>
  <c r="DE188" i="1"/>
  <c r="DD188" i="1"/>
  <c r="DC188" i="1"/>
  <c r="DB188" i="1"/>
  <c r="DA188" i="1"/>
  <c r="CZ188" i="1"/>
  <c r="CY188" i="1"/>
  <c r="CX188" i="1"/>
  <c r="CW188" i="1"/>
  <c r="CV188" i="1"/>
  <c r="CU188" i="1"/>
  <c r="CT188" i="1"/>
  <c r="CS188" i="1"/>
  <c r="CR188" i="1"/>
  <c r="CQ188" i="1"/>
  <c r="CP188" i="1"/>
  <c r="CO188" i="1"/>
  <c r="CN188" i="1"/>
  <c r="CM188" i="1"/>
  <c r="CL188" i="1"/>
  <c r="CK188" i="1"/>
  <c r="CJ188" i="1"/>
  <c r="CI188" i="1"/>
  <c r="CH188" i="1"/>
  <c r="C188" i="1"/>
  <c r="B188" i="1"/>
  <c r="DL187" i="1"/>
  <c r="DK187" i="1"/>
  <c r="DI187" i="1"/>
  <c r="DH187" i="1"/>
  <c r="DG187" i="1"/>
  <c r="DF187" i="1"/>
  <c r="DE187" i="1"/>
  <c r="DD187" i="1"/>
  <c r="DC187" i="1"/>
  <c r="DB187" i="1"/>
  <c r="DA187" i="1"/>
  <c r="CZ187" i="1"/>
  <c r="CY187" i="1"/>
  <c r="CX187" i="1"/>
  <c r="CW187" i="1"/>
  <c r="CV187" i="1"/>
  <c r="CU187" i="1"/>
  <c r="CT187" i="1"/>
  <c r="CS187" i="1"/>
  <c r="CR187" i="1"/>
  <c r="CQ187" i="1"/>
  <c r="CP187" i="1"/>
  <c r="CO187" i="1"/>
  <c r="CN187" i="1"/>
  <c r="CM187" i="1"/>
  <c r="CL187" i="1"/>
  <c r="CK187" i="1"/>
  <c r="CJ187" i="1"/>
  <c r="CI187" i="1"/>
  <c r="CH187" i="1"/>
  <c r="C187" i="1"/>
  <c r="B187" i="1"/>
  <c r="DL186" i="1"/>
  <c r="DK186" i="1"/>
  <c r="DI186" i="1"/>
  <c r="DH186" i="1"/>
  <c r="DG186" i="1"/>
  <c r="DF186" i="1"/>
  <c r="DE186" i="1"/>
  <c r="DD186" i="1"/>
  <c r="DC186" i="1"/>
  <c r="DB186" i="1"/>
  <c r="DA186" i="1"/>
  <c r="CZ186" i="1"/>
  <c r="CY186" i="1"/>
  <c r="CX186" i="1"/>
  <c r="CW186" i="1"/>
  <c r="CV186" i="1"/>
  <c r="CU186" i="1"/>
  <c r="CT186" i="1"/>
  <c r="CS186" i="1"/>
  <c r="CR186" i="1"/>
  <c r="CQ186" i="1"/>
  <c r="CP186" i="1"/>
  <c r="CO186" i="1"/>
  <c r="CN186" i="1"/>
  <c r="CM186" i="1"/>
  <c r="CL186" i="1"/>
  <c r="CK186" i="1"/>
  <c r="CJ186" i="1"/>
  <c r="CI186" i="1"/>
  <c r="CH186" i="1"/>
  <c r="C186" i="1"/>
  <c r="B186" i="1"/>
  <c r="DL185" i="1"/>
  <c r="DK185" i="1"/>
  <c r="DI185" i="1"/>
  <c r="DH185" i="1"/>
  <c r="DG185" i="1"/>
  <c r="DF185" i="1"/>
  <c r="DE185" i="1"/>
  <c r="DD185" i="1"/>
  <c r="DC185" i="1"/>
  <c r="DB185" i="1"/>
  <c r="DA185" i="1"/>
  <c r="CZ185" i="1"/>
  <c r="CY185" i="1"/>
  <c r="CX185" i="1"/>
  <c r="CW185" i="1"/>
  <c r="CV185" i="1"/>
  <c r="CU185" i="1"/>
  <c r="CT185" i="1"/>
  <c r="CS185" i="1"/>
  <c r="CR185" i="1"/>
  <c r="CQ185" i="1"/>
  <c r="CP185" i="1"/>
  <c r="CO185" i="1"/>
  <c r="CN185" i="1"/>
  <c r="CM185" i="1"/>
  <c r="CL185" i="1"/>
  <c r="CK185" i="1"/>
  <c r="CJ185" i="1"/>
  <c r="CI185" i="1"/>
  <c r="CH185" i="1"/>
  <c r="C185" i="1"/>
  <c r="B185" i="1"/>
  <c r="DL184" i="1"/>
  <c r="DK184" i="1"/>
  <c r="DI184" i="1"/>
  <c r="DH184" i="1"/>
  <c r="DG184" i="1"/>
  <c r="DF184" i="1"/>
  <c r="DE184" i="1"/>
  <c r="DD184" i="1"/>
  <c r="DC184" i="1"/>
  <c r="DB184" i="1"/>
  <c r="DA184" i="1"/>
  <c r="CZ184" i="1"/>
  <c r="CY184" i="1"/>
  <c r="CX184" i="1"/>
  <c r="CW184" i="1"/>
  <c r="CV184" i="1"/>
  <c r="CU184" i="1"/>
  <c r="CT184" i="1"/>
  <c r="CS184" i="1"/>
  <c r="CR184" i="1"/>
  <c r="CQ184" i="1"/>
  <c r="CP184" i="1"/>
  <c r="CO184" i="1"/>
  <c r="CN184" i="1"/>
  <c r="CM184" i="1"/>
  <c r="CL184" i="1"/>
  <c r="CK184" i="1"/>
  <c r="CJ184" i="1"/>
  <c r="CI184" i="1"/>
  <c r="CH184" i="1"/>
  <c r="C184" i="1"/>
  <c r="B184" i="1"/>
  <c r="DL183" i="1"/>
  <c r="DK183" i="1"/>
  <c r="DI183" i="1"/>
  <c r="DH183" i="1"/>
  <c r="DG183" i="1"/>
  <c r="DF183" i="1"/>
  <c r="DE183" i="1"/>
  <c r="DD183" i="1"/>
  <c r="DC183" i="1"/>
  <c r="DB183" i="1"/>
  <c r="DA183" i="1"/>
  <c r="CZ183" i="1"/>
  <c r="CY183" i="1"/>
  <c r="CX183" i="1"/>
  <c r="CW183" i="1"/>
  <c r="CV183" i="1"/>
  <c r="CU183" i="1"/>
  <c r="CT183" i="1"/>
  <c r="CS183" i="1"/>
  <c r="CR183" i="1"/>
  <c r="CQ183" i="1"/>
  <c r="CP183" i="1"/>
  <c r="CO183" i="1"/>
  <c r="CN183" i="1"/>
  <c r="CM183" i="1"/>
  <c r="CL183" i="1"/>
  <c r="CK183" i="1"/>
  <c r="CJ183" i="1"/>
  <c r="CI183" i="1"/>
  <c r="CH183" i="1"/>
  <c r="C183" i="1"/>
  <c r="B183" i="1"/>
  <c r="DL182" i="1"/>
  <c r="DK182" i="1"/>
  <c r="DI182" i="1"/>
  <c r="DH182" i="1"/>
  <c r="DG182" i="1"/>
  <c r="DF182" i="1"/>
  <c r="DE182" i="1"/>
  <c r="DD182" i="1"/>
  <c r="DC182" i="1"/>
  <c r="DB182" i="1"/>
  <c r="DA182" i="1"/>
  <c r="CZ182" i="1"/>
  <c r="CY182" i="1"/>
  <c r="CX182" i="1"/>
  <c r="CW182" i="1"/>
  <c r="CV182" i="1"/>
  <c r="CU182" i="1"/>
  <c r="CT182" i="1"/>
  <c r="CS182" i="1"/>
  <c r="CR182" i="1"/>
  <c r="CQ182" i="1"/>
  <c r="CP182" i="1"/>
  <c r="CO182" i="1"/>
  <c r="CN182" i="1"/>
  <c r="CM182" i="1"/>
  <c r="CL182" i="1"/>
  <c r="CK182" i="1"/>
  <c r="CJ182" i="1"/>
  <c r="CI182" i="1"/>
  <c r="CH182" i="1"/>
  <c r="C182" i="1"/>
  <c r="B182" i="1"/>
  <c r="DL181" i="1"/>
  <c r="DK181" i="1"/>
  <c r="DI181" i="1"/>
  <c r="DH181" i="1"/>
  <c r="DG181" i="1"/>
  <c r="DF181" i="1"/>
  <c r="DE181" i="1"/>
  <c r="DD181" i="1"/>
  <c r="DC181" i="1"/>
  <c r="DB181" i="1"/>
  <c r="DA181" i="1"/>
  <c r="CZ181" i="1"/>
  <c r="CY181" i="1"/>
  <c r="CX181" i="1"/>
  <c r="CW181" i="1"/>
  <c r="CV181" i="1"/>
  <c r="CU181" i="1"/>
  <c r="CT181" i="1"/>
  <c r="CS181" i="1"/>
  <c r="CR181" i="1"/>
  <c r="CQ181" i="1"/>
  <c r="CP181" i="1"/>
  <c r="CO181" i="1"/>
  <c r="CN181" i="1"/>
  <c r="CM181" i="1"/>
  <c r="CL181" i="1"/>
  <c r="CK181" i="1"/>
  <c r="CJ181" i="1"/>
  <c r="CI181" i="1"/>
  <c r="CH181" i="1"/>
  <c r="C181" i="1"/>
  <c r="B181" i="1"/>
  <c r="DL180" i="1"/>
  <c r="DK180" i="1"/>
  <c r="DI180" i="1"/>
  <c r="DH180" i="1"/>
  <c r="DG180" i="1"/>
  <c r="DF180" i="1"/>
  <c r="DE180" i="1"/>
  <c r="DD180" i="1"/>
  <c r="DC180" i="1"/>
  <c r="DB180" i="1"/>
  <c r="DA180" i="1"/>
  <c r="CZ180" i="1"/>
  <c r="CY180" i="1"/>
  <c r="CX180" i="1"/>
  <c r="CW180" i="1"/>
  <c r="CV180" i="1"/>
  <c r="CU180" i="1"/>
  <c r="CT180" i="1"/>
  <c r="CS180" i="1"/>
  <c r="CR180" i="1"/>
  <c r="CQ180" i="1"/>
  <c r="CP180" i="1"/>
  <c r="CO180" i="1"/>
  <c r="CN180" i="1"/>
  <c r="CM180" i="1"/>
  <c r="CL180" i="1"/>
  <c r="CK180" i="1"/>
  <c r="CJ180" i="1"/>
  <c r="CI180" i="1"/>
  <c r="CH180" i="1"/>
  <c r="C180" i="1"/>
  <c r="B180" i="1"/>
  <c r="DL179" i="1"/>
  <c r="DK179" i="1"/>
  <c r="DI179" i="1"/>
  <c r="DH179" i="1"/>
  <c r="DG179" i="1"/>
  <c r="DF179" i="1"/>
  <c r="DE179" i="1"/>
  <c r="DD179" i="1"/>
  <c r="DC179" i="1"/>
  <c r="DB179" i="1"/>
  <c r="DA179" i="1"/>
  <c r="CZ179" i="1"/>
  <c r="CY179" i="1"/>
  <c r="CX179" i="1"/>
  <c r="CW179" i="1"/>
  <c r="CV179" i="1"/>
  <c r="CU179" i="1"/>
  <c r="CT179" i="1"/>
  <c r="CS179" i="1"/>
  <c r="CR179" i="1"/>
  <c r="CQ179" i="1"/>
  <c r="CP179" i="1"/>
  <c r="CO179" i="1"/>
  <c r="CN179" i="1"/>
  <c r="CM179" i="1"/>
  <c r="CL179" i="1"/>
  <c r="CK179" i="1"/>
  <c r="CJ179" i="1"/>
  <c r="CI179" i="1"/>
  <c r="CH179" i="1"/>
  <c r="C179" i="1"/>
  <c r="B179" i="1"/>
  <c r="DL178" i="1"/>
  <c r="DK178" i="1"/>
  <c r="DI178" i="1"/>
  <c r="DH178" i="1"/>
  <c r="DG178" i="1"/>
  <c r="DF178" i="1"/>
  <c r="DE178" i="1"/>
  <c r="DD178" i="1"/>
  <c r="DC178" i="1"/>
  <c r="DB178" i="1"/>
  <c r="DA178" i="1"/>
  <c r="CZ178" i="1"/>
  <c r="CY178" i="1"/>
  <c r="CX178" i="1"/>
  <c r="CW178" i="1"/>
  <c r="CV178" i="1"/>
  <c r="CU178" i="1"/>
  <c r="CT178" i="1"/>
  <c r="CS178" i="1"/>
  <c r="CR178" i="1"/>
  <c r="CQ178" i="1"/>
  <c r="CP178" i="1"/>
  <c r="CO178" i="1"/>
  <c r="CN178" i="1"/>
  <c r="CM178" i="1"/>
  <c r="CL178" i="1"/>
  <c r="CK178" i="1"/>
  <c r="CJ178" i="1"/>
  <c r="CI178" i="1"/>
  <c r="CH178" i="1"/>
  <c r="C178" i="1"/>
  <c r="B178" i="1"/>
  <c r="DL177" i="1"/>
  <c r="DK177" i="1"/>
  <c r="DI177" i="1"/>
  <c r="DH177" i="1"/>
  <c r="DG177" i="1"/>
  <c r="DF177" i="1"/>
  <c r="DE177" i="1"/>
  <c r="DD177" i="1"/>
  <c r="DC177" i="1"/>
  <c r="DB177" i="1"/>
  <c r="DA177" i="1"/>
  <c r="CZ177" i="1"/>
  <c r="CY177" i="1"/>
  <c r="CX177" i="1"/>
  <c r="CW177" i="1"/>
  <c r="CV177" i="1"/>
  <c r="CU177" i="1"/>
  <c r="CT177" i="1"/>
  <c r="CS177" i="1"/>
  <c r="CR177" i="1"/>
  <c r="CQ177" i="1"/>
  <c r="CP177" i="1"/>
  <c r="CO177" i="1"/>
  <c r="CN177" i="1"/>
  <c r="CM177" i="1"/>
  <c r="CL177" i="1"/>
  <c r="CK177" i="1"/>
  <c r="CJ177" i="1"/>
  <c r="CI177" i="1"/>
  <c r="CH177" i="1"/>
  <c r="C177" i="1"/>
  <c r="B177" i="1"/>
  <c r="DL176" i="1"/>
  <c r="DK176" i="1"/>
  <c r="DI176" i="1"/>
  <c r="DH176" i="1"/>
  <c r="DG176" i="1"/>
  <c r="DF176" i="1"/>
  <c r="DE176" i="1"/>
  <c r="DD176" i="1"/>
  <c r="DC176" i="1"/>
  <c r="DB176" i="1"/>
  <c r="DA176" i="1"/>
  <c r="CZ176" i="1"/>
  <c r="CY176" i="1"/>
  <c r="CX176" i="1"/>
  <c r="CW176" i="1"/>
  <c r="CV176" i="1"/>
  <c r="CU176" i="1"/>
  <c r="CT176" i="1"/>
  <c r="CS176" i="1"/>
  <c r="CR176" i="1"/>
  <c r="CQ176" i="1"/>
  <c r="CP176" i="1"/>
  <c r="CO176" i="1"/>
  <c r="CN176" i="1"/>
  <c r="CM176" i="1"/>
  <c r="CL176" i="1"/>
  <c r="CK176" i="1"/>
  <c r="CJ176" i="1"/>
  <c r="CI176" i="1"/>
  <c r="CH176" i="1"/>
  <c r="C176" i="1"/>
  <c r="B176" i="1"/>
  <c r="DL175" i="1"/>
  <c r="DK175" i="1"/>
  <c r="DI175" i="1"/>
  <c r="DH175" i="1"/>
  <c r="DG175" i="1"/>
  <c r="DF175" i="1"/>
  <c r="DE175" i="1"/>
  <c r="DD175" i="1"/>
  <c r="DC175" i="1"/>
  <c r="DB175" i="1"/>
  <c r="DA175" i="1"/>
  <c r="CZ175" i="1"/>
  <c r="CY175" i="1"/>
  <c r="CX175" i="1"/>
  <c r="CW175" i="1"/>
  <c r="CV175" i="1"/>
  <c r="CU175" i="1"/>
  <c r="CT175" i="1"/>
  <c r="CS175" i="1"/>
  <c r="CR175" i="1"/>
  <c r="CQ175" i="1"/>
  <c r="CP175" i="1"/>
  <c r="CO175" i="1"/>
  <c r="CN175" i="1"/>
  <c r="CM175" i="1"/>
  <c r="CL175" i="1"/>
  <c r="CK175" i="1"/>
  <c r="CJ175" i="1"/>
  <c r="CI175" i="1"/>
  <c r="CH175" i="1"/>
  <c r="C175" i="1"/>
  <c r="B175" i="1"/>
  <c r="DL174" i="1"/>
  <c r="DK174" i="1"/>
  <c r="DI174" i="1"/>
  <c r="DH174" i="1"/>
  <c r="DG174" i="1"/>
  <c r="DF174" i="1"/>
  <c r="DE174" i="1"/>
  <c r="DD174" i="1"/>
  <c r="DC174" i="1"/>
  <c r="DB174" i="1"/>
  <c r="DA174" i="1"/>
  <c r="CZ174" i="1"/>
  <c r="CY174" i="1"/>
  <c r="CX174" i="1"/>
  <c r="CW174" i="1"/>
  <c r="CV174" i="1"/>
  <c r="CU174" i="1"/>
  <c r="CT174" i="1"/>
  <c r="CS174" i="1"/>
  <c r="CR174" i="1"/>
  <c r="CQ174" i="1"/>
  <c r="CP174" i="1"/>
  <c r="CO174" i="1"/>
  <c r="CN174" i="1"/>
  <c r="CM174" i="1"/>
  <c r="CL174" i="1"/>
  <c r="CK174" i="1"/>
  <c r="CJ174" i="1"/>
  <c r="CI174" i="1"/>
  <c r="CH174" i="1"/>
  <c r="C174" i="1"/>
  <c r="B174" i="1"/>
  <c r="DL173" i="1"/>
  <c r="DK173" i="1"/>
  <c r="DI173" i="1"/>
  <c r="DH173" i="1"/>
  <c r="DG173" i="1"/>
  <c r="DF173" i="1"/>
  <c r="DE173" i="1"/>
  <c r="DD173" i="1"/>
  <c r="DC173" i="1"/>
  <c r="DB173" i="1"/>
  <c r="DA173" i="1"/>
  <c r="CZ173" i="1"/>
  <c r="CY173" i="1"/>
  <c r="CX173" i="1"/>
  <c r="CW173" i="1"/>
  <c r="CV173" i="1"/>
  <c r="CU173" i="1"/>
  <c r="CT173" i="1"/>
  <c r="CS173" i="1"/>
  <c r="CR173" i="1"/>
  <c r="CQ173" i="1"/>
  <c r="CP173" i="1"/>
  <c r="CO173" i="1"/>
  <c r="CN173" i="1"/>
  <c r="CM173" i="1"/>
  <c r="CL173" i="1"/>
  <c r="CK173" i="1"/>
  <c r="CJ173" i="1"/>
  <c r="CI173" i="1"/>
  <c r="CH173" i="1"/>
  <c r="C173" i="1"/>
  <c r="B173" i="1"/>
  <c r="DL172" i="1"/>
  <c r="DK172" i="1"/>
  <c r="DI172" i="1"/>
  <c r="DH172" i="1"/>
  <c r="DG172" i="1"/>
  <c r="DF172" i="1"/>
  <c r="DE172" i="1"/>
  <c r="DD172" i="1"/>
  <c r="DC172" i="1"/>
  <c r="DB172" i="1"/>
  <c r="DA172" i="1"/>
  <c r="CZ172" i="1"/>
  <c r="CY172" i="1"/>
  <c r="CX172" i="1"/>
  <c r="CW172" i="1"/>
  <c r="CV172" i="1"/>
  <c r="CU172" i="1"/>
  <c r="CT172" i="1"/>
  <c r="CS172" i="1"/>
  <c r="CR172" i="1"/>
  <c r="CQ172" i="1"/>
  <c r="CP172" i="1"/>
  <c r="CO172" i="1"/>
  <c r="CN172" i="1"/>
  <c r="CM172" i="1"/>
  <c r="CL172" i="1"/>
  <c r="CK172" i="1"/>
  <c r="CJ172" i="1"/>
  <c r="CI172" i="1"/>
  <c r="CH172" i="1"/>
  <c r="C172" i="1"/>
  <c r="B172" i="1"/>
  <c r="DL171" i="1"/>
  <c r="DK171" i="1"/>
  <c r="DI171" i="1"/>
  <c r="DH171" i="1"/>
  <c r="DG171" i="1"/>
  <c r="DF171" i="1"/>
  <c r="DE171" i="1"/>
  <c r="DD171" i="1"/>
  <c r="DC171" i="1"/>
  <c r="DB171" i="1"/>
  <c r="DA171" i="1"/>
  <c r="CZ171" i="1"/>
  <c r="CY171" i="1"/>
  <c r="CX171" i="1"/>
  <c r="CW171" i="1"/>
  <c r="CV171" i="1"/>
  <c r="CU171" i="1"/>
  <c r="CT171" i="1"/>
  <c r="CS171" i="1"/>
  <c r="CR171" i="1"/>
  <c r="CQ171" i="1"/>
  <c r="CP171" i="1"/>
  <c r="CO171" i="1"/>
  <c r="CN171" i="1"/>
  <c r="CM171" i="1"/>
  <c r="CL171" i="1"/>
  <c r="CK171" i="1"/>
  <c r="CJ171" i="1"/>
  <c r="CI171" i="1"/>
  <c r="CH171" i="1"/>
  <c r="C171" i="1"/>
  <c r="B171" i="1"/>
  <c r="DL170" i="1"/>
  <c r="DK170" i="1"/>
  <c r="DI170" i="1"/>
  <c r="DH170" i="1"/>
  <c r="DG170" i="1"/>
  <c r="DF170" i="1"/>
  <c r="DE170" i="1"/>
  <c r="DD170" i="1"/>
  <c r="DC170" i="1"/>
  <c r="DB170" i="1"/>
  <c r="DA170" i="1"/>
  <c r="CZ170" i="1"/>
  <c r="CY170" i="1"/>
  <c r="CX170" i="1"/>
  <c r="CW170" i="1"/>
  <c r="CV170" i="1"/>
  <c r="CU170" i="1"/>
  <c r="CT170" i="1"/>
  <c r="CS170" i="1"/>
  <c r="CR170" i="1"/>
  <c r="CQ170" i="1"/>
  <c r="CP170" i="1"/>
  <c r="CO170" i="1"/>
  <c r="CN170" i="1"/>
  <c r="CM170" i="1"/>
  <c r="CL170" i="1"/>
  <c r="CK170" i="1"/>
  <c r="CJ170" i="1"/>
  <c r="CI170" i="1"/>
  <c r="CH170" i="1"/>
  <c r="C170" i="1"/>
  <c r="B170" i="1"/>
  <c r="DL169" i="1"/>
  <c r="DK169" i="1"/>
  <c r="DI169" i="1"/>
  <c r="DH169" i="1"/>
  <c r="DG169" i="1"/>
  <c r="DF169" i="1"/>
  <c r="DE169" i="1"/>
  <c r="DD169" i="1"/>
  <c r="DC169" i="1"/>
  <c r="DB169" i="1"/>
  <c r="DA169" i="1"/>
  <c r="CZ169" i="1"/>
  <c r="CY169" i="1"/>
  <c r="CX169" i="1"/>
  <c r="CW169" i="1"/>
  <c r="CV169" i="1"/>
  <c r="CU169" i="1"/>
  <c r="CT169" i="1"/>
  <c r="CS169" i="1"/>
  <c r="CR169" i="1"/>
  <c r="CQ169" i="1"/>
  <c r="CP169" i="1"/>
  <c r="CO169" i="1"/>
  <c r="CN169" i="1"/>
  <c r="CM169" i="1"/>
  <c r="CL169" i="1"/>
  <c r="CK169" i="1"/>
  <c r="CJ169" i="1"/>
  <c r="CI169" i="1"/>
  <c r="CH169" i="1"/>
  <c r="C169" i="1"/>
  <c r="B169" i="1"/>
  <c r="DL168" i="1"/>
  <c r="DK168" i="1"/>
  <c r="DI168" i="1"/>
  <c r="DH168" i="1"/>
  <c r="DG168" i="1"/>
  <c r="DF168" i="1"/>
  <c r="DE168" i="1"/>
  <c r="DD168" i="1"/>
  <c r="DC168" i="1"/>
  <c r="DB168" i="1"/>
  <c r="DA168" i="1"/>
  <c r="CZ168" i="1"/>
  <c r="CY168" i="1"/>
  <c r="CX168" i="1"/>
  <c r="CW168" i="1"/>
  <c r="CV168" i="1"/>
  <c r="CU168" i="1"/>
  <c r="CT168" i="1"/>
  <c r="CS168" i="1"/>
  <c r="CR168" i="1"/>
  <c r="CQ168" i="1"/>
  <c r="CP168" i="1"/>
  <c r="CO168" i="1"/>
  <c r="CN168" i="1"/>
  <c r="CM168" i="1"/>
  <c r="CL168" i="1"/>
  <c r="CK168" i="1"/>
  <c r="CJ168" i="1"/>
  <c r="CI168" i="1"/>
  <c r="CH168" i="1"/>
  <c r="C168" i="1"/>
  <c r="B168" i="1"/>
  <c r="DL167" i="1"/>
  <c r="DK167" i="1"/>
  <c r="DI167" i="1"/>
  <c r="DH167" i="1"/>
  <c r="DG167" i="1"/>
  <c r="DF167" i="1"/>
  <c r="DE167" i="1"/>
  <c r="DD167" i="1"/>
  <c r="DC167" i="1"/>
  <c r="DB167" i="1"/>
  <c r="DA167" i="1"/>
  <c r="CZ167" i="1"/>
  <c r="CY167" i="1"/>
  <c r="CX167" i="1"/>
  <c r="CW167" i="1"/>
  <c r="CV167" i="1"/>
  <c r="CU167" i="1"/>
  <c r="CT167" i="1"/>
  <c r="CS167" i="1"/>
  <c r="CR167" i="1"/>
  <c r="CQ167" i="1"/>
  <c r="CP167" i="1"/>
  <c r="CO167" i="1"/>
  <c r="CN167" i="1"/>
  <c r="CM167" i="1"/>
  <c r="CL167" i="1"/>
  <c r="CK167" i="1"/>
  <c r="CJ167" i="1"/>
  <c r="CI167" i="1"/>
  <c r="CH167" i="1"/>
  <c r="C167" i="1"/>
  <c r="B167" i="1"/>
  <c r="DL166" i="1"/>
  <c r="DK166" i="1"/>
  <c r="DI166" i="1"/>
  <c r="DH166" i="1"/>
  <c r="DG166" i="1"/>
  <c r="DF166" i="1"/>
  <c r="DE166" i="1"/>
  <c r="DD166" i="1"/>
  <c r="DC166" i="1"/>
  <c r="DB166" i="1"/>
  <c r="DA166" i="1"/>
  <c r="CZ166" i="1"/>
  <c r="CY166" i="1"/>
  <c r="CX166" i="1"/>
  <c r="CW166" i="1"/>
  <c r="CV166" i="1"/>
  <c r="CU166" i="1"/>
  <c r="CT166" i="1"/>
  <c r="CS166" i="1"/>
  <c r="CR166" i="1"/>
  <c r="CQ166" i="1"/>
  <c r="CP166" i="1"/>
  <c r="CO166" i="1"/>
  <c r="CN166" i="1"/>
  <c r="CM166" i="1"/>
  <c r="CL166" i="1"/>
  <c r="CK166" i="1"/>
  <c r="CJ166" i="1"/>
  <c r="CI166" i="1"/>
  <c r="CH166" i="1"/>
  <c r="C166" i="1"/>
  <c r="B166" i="1"/>
  <c r="DL165" i="1"/>
  <c r="DK165" i="1"/>
  <c r="DI165" i="1"/>
  <c r="DH165" i="1"/>
  <c r="DG165" i="1"/>
  <c r="DF165" i="1"/>
  <c r="DE165" i="1"/>
  <c r="DD165" i="1"/>
  <c r="DC165" i="1"/>
  <c r="DB165" i="1"/>
  <c r="DA165" i="1"/>
  <c r="CZ165" i="1"/>
  <c r="CY165" i="1"/>
  <c r="CX165" i="1"/>
  <c r="CW165" i="1"/>
  <c r="CV165" i="1"/>
  <c r="CU165" i="1"/>
  <c r="CT165" i="1"/>
  <c r="CS165" i="1"/>
  <c r="CR165" i="1"/>
  <c r="CQ165" i="1"/>
  <c r="CP165" i="1"/>
  <c r="CO165" i="1"/>
  <c r="CN165" i="1"/>
  <c r="CM165" i="1"/>
  <c r="CL165" i="1"/>
  <c r="CK165" i="1"/>
  <c r="CJ165" i="1"/>
  <c r="CI165" i="1"/>
  <c r="CH165" i="1"/>
  <c r="C165" i="1"/>
  <c r="B165" i="1"/>
  <c r="DL164" i="1"/>
  <c r="DK164" i="1"/>
  <c r="DI164" i="1"/>
  <c r="DH164" i="1"/>
  <c r="DG164" i="1"/>
  <c r="DF164" i="1"/>
  <c r="DE164" i="1"/>
  <c r="DD164" i="1"/>
  <c r="DC164" i="1"/>
  <c r="DB164" i="1"/>
  <c r="DA164" i="1"/>
  <c r="CZ164" i="1"/>
  <c r="CY164" i="1"/>
  <c r="CX164" i="1"/>
  <c r="CW164" i="1"/>
  <c r="CV164" i="1"/>
  <c r="CU164" i="1"/>
  <c r="CT164" i="1"/>
  <c r="CS164" i="1"/>
  <c r="CR164" i="1"/>
  <c r="CQ164" i="1"/>
  <c r="CP164" i="1"/>
  <c r="CO164" i="1"/>
  <c r="CN164" i="1"/>
  <c r="CM164" i="1"/>
  <c r="CL164" i="1"/>
  <c r="CK164" i="1"/>
  <c r="CJ164" i="1"/>
  <c r="CI164" i="1"/>
  <c r="CH164" i="1"/>
  <c r="C164" i="1"/>
  <c r="B164" i="1"/>
  <c r="DL163" i="1"/>
  <c r="DK163" i="1"/>
  <c r="DI163" i="1"/>
  <c r="DH163" i="1"/>
  <c r="DG163" i="1"/>
  <c r="DF163" i="1"/>
  <c r="DE163" i="1"/>
  <c r="DD163" i="1"/>
  <c r="DC163" i="1"/>
  <c r="DB163" i="1"/>
  <c r="DA163" i="1"/>
  <c r="CZ163" i="1"/>
  <c r="CY163" i="1"/>
  <c r="CX163" i="1"/>
  <c r="CW163" i="1"/>
  <c r="CV163" i="1"/>
  <c r="CU163" i="1"/>
  <c r="CT163" i="1"/>
  <c r="CS163" i="1"/>
  <c r="CR163" i="1"/>
  <c r="CQ163" i="1"/>
  <c r="CP163" i="1"/>
  <c r="CO163" i="1"/>
  <c r="CN163" i="1"/>
  <c r="CM163" i="1"/>
  <c r="CL163" i="1"/>
  <c r="CK163" i="1"/>
  <c r="CJ163" i="1"/>
  <c r="CI163" i="1"/>
  <c r="CH163" i="1"/>
  <c r="C163" i="1"/>
  <c r="B163" i="1"/>
  <c r="DL162" i="1"/>
  <c r="DK162" i="1"/>
  <c r="DI162" i="1"/>
  <c r="DH162" i="1"/>
  <c r="DG162" i="1"/>
  <c r="DF162" i="1"/>
  <c r="DE162" i="1"/>
  <c r="DD162" i="1"/>
  <c r="DC162" i="1"/>
  <c r="DB162" i="1"/>
  <c r="DA162" i="1"/>
  <c r="CZ162" i="1"/>
  <c r="CY162" i="1"/>
  <c r="CX162" i="1"/>
  <c r="CW162" i="1"/>
  <c r="CV162" i="1"/>
  <c r="CU162" i="1"/>
  <c r="CT162" i="1"/>
  <c r="CS162" i="1"/>
  <c r="CR162" i="1"/>
  <c r="CQ162" i="1"/>
  <c r="CP162" i="1"/>
  <c r="CO162" i="1"/>
  <c r="CN162" i="1"/>
  <c r="CM162" i="1"/>
  <c r="CL162" i="1"/>
  <c r="CK162" i="1"/>
  <c r="CJ162" i="1"/>
  <c r="CI162" i="1"/>
  <c r="CH162" i="1"/>
  <c r="C162" i="1"/>
  <c r="B162" i="1"/>
  <c r="DL161" i="1"/>
  <c r="DK161" i="1"/>
  <c r="DI161" i="1"/>
  <c r="DH161" i="1"/>
  <c r="DG161" i="1"/>
  <c r="DF161" i="1"/>
  <c r="DE161" i="1"/>
  <c r="DD161" i="1"/>
  <c r="DC161" i="1"/>
  <c r="DB161" i="1"/>
  <c r="DA161" i="1"/>
  <c r="CZ161" i="1"/>
  <c r="CY161" i="1"/>
  <c r="CX161" i="1"/>
  <c r="CW161" i="1"/>
  <c r="CV161" i="1"/>
  <c r="CU161" i="1"/>
  <c r="CT161" i="1"/>
  <c r="CS161" i="1"/>
  <c r="CR161" i="1"/>
  <c r="CQ161" i="1"/>
  <c r="CP161" i="1"/>
  <c r="CO161" i="1"/>
  <c r="CN161" i="1"/>
  <c r="CM161" i="1"/>
  <c r="CL161" i="1"/>
  <c r="CK161" i="1"/>
  <c r="CJ161" i="1"/>
  <c r="CI161" i="1"/>
  <c r="CH161" i="1"/>
  <c r="C161" i="1"/>
  <c r="B161" i="1"/>
  <c r="DL160" i="1"/>
  <c r="DK160" i="1"/>
  <c r="DI160" i="1"/>
  <c r="DH160" i="1"/>
  <c r="DG160" i="1"/>
  <c r="DF160" i="1"/>
  <c r="DE160" i="1"/>
  <c r="DD160" i="1"/>
  <c r="DC160" i="1"/>
  <c r="DB160" i="1"/>
  <c r="DA160" i="1"/>
  <c r="CZ160" i="1"/>
  <c r="CY160" i="1"/>
  <c r="CX160" i="1"/>
  <c r="CW160" i="1"/>
  <c r="CV160" i="1"/>
  <c r="CU160" i="1"/>
  <c r="CT160" i="1"/>
  <c r="CS160" i="1"/>
  <c r="CR160" i="1"/>
  <c r="CQ160" i="1"/>
  <c r="CP160" i="1"/>
  <c r="CO160" i="1"/>
  <c r="CN160" i="1"/>
  <c r="CM160" i="1"/>
  <c r="CL160" i="1"/>
  <c r="CK160" i="1"/>
  <c r="CJ160" i="1"/>
  <c r="CI160" i="1"/>
  <c r="CH160" i="1"/>
  <c r="C160" i="1"/>
  <c r="B160" i="1"/>
  <c r="DL159" i="1"/>
  <c r="DK159" i="1"/>
  <c r="DI159" i="1"/>
  <c r="DH159" i="1"/>
  <c r="DG159" i="1"/>
  <c r="DF159" i="1"/>
  <c r="DE159" i="1"/>
  <c r="DD159" i="1"/>
  <c r="DC159" i="1"/>
  <c r="DB159" i="1"/>
  <c r="DA159" i="1"/>
  <c r="CZ159" i="1"/>
  <c r="CY159" i="1"/>
  <c r="CX159" i="1"/>
  <c r="CW159" i="1"/>
  <c r="CV159" i="1"/>
  <c r="CU159" i="1"/>
  <c r="CT159" i="1"/>
  <c r="CS159" i="1"/>
  <c r="CR159" i="1"/>
  <c r="CQ159" i="1"/>
  <c r="CP159" i="1"/>
  <c r="CO159" i="1"/>
  <c r="CN159" i="1"/>
  <c r="CM159" i="1"/>
  <c r="CL159" i="1"/>
  <c r="CK159" i="1"/>
  <c r="CJ159" i="1"/>
  <c r="CI159" i="1"/>
  <c r="CH159" i="1"/>
  <c r="C159" i="1"/>
  <c r="B159" i="1"/>
  <c r="DL158" i="1"/>
  <c r="DK158" i="1"/>
  <c r="DI158" i="1"/>
  <c r="DH158" i="1"/>
  <c r="DG158" i="1"/>
  <c r="DF158" i="1"/>
  <c r="DE158" i="1"/>
  <c r="DD158" i="1"/>
  <c r="DC158" i="1"/>
  <c r="DB158" i="1"/>
  <c r="DA158" i="1"/>
  <c r="CZ158" i="1"/>
  <c r="CY158" i="1"/>
  <c r="CX158" i="1"/>
  <c r="CW158" i="1"/>
  <c r="CV158" i="1"/>
  <c r="CU158" i="1"/>
  <c r="CT158" i="1"/>
  <c r="CS158" i="1"/>
  <c r="CR158" i="1"/>
  <c r="CQ158" i="1"/>
  <c r="CP158" i="1"/>
  <c r="CO158" i="1"/>
  <c r="CN158" i="1"/>
  <c r="CM158" i="1"/>
  <c r="CL158" i="1"/>
  <c r="CK158" i="1"/>
  <c r="CJ158" i="1"/>
  <c r="CI158" i="1"/>
  <c r="CH158" i="1"/>
  <c r="C158" i="1"/>
  <c r="B158" i="1"/>
  <c r="DL157" i="1"/>
  <c r="DK157" i="1"/>
  <c r="DI157" i="1"/>
  <c r="DH157" i="1"/>
  <c r="DG157" i="1"/>
  <c r="DF157" i="1"/>
  <c r="DE157" i="1"/>
  <c r="DD157" i="1"/>
  <c r="DC157" i="1"/>
  <c r="DB157" i="1"/>
  <c r="DA157" i="1"/>
  <c r="CZ157" i="1"/>
  <c r="CY157" i="1"/>
  <c r="CX157" i="1"/>
  <c r="CW157" i="1"/>
  <c r="CV157" i="1"/>
  <c r="CU157" i="1"/>
  <c r="CT157" i="1"/>
  <c r="CS157" i="1"/>
  <c r="CR157" i="1"/>
  <c r="CQ157" i="1"/>
  <c r="CP157" i="1"/>
  <c r="CO157" i="1"/>
  <c r="CN157" i="1"/>
  <c r="CM157" i="1"/>
  <c r="CL157" i="1"/>
  <c r="CK157" i="1"/>
  <c r="CJ157" i="1"/>
  <c r="CI157" i="1"/>
  <c r="CH157" i="1"/>
  <c r="C157" i="1"/>
  <c r="B157" i="1"/>
  <c r="DL156" i="1"/>
  <c r="DK156" i="1"/>
  <c r="DI156" i="1"/>
  <c r="DH156" i="1"/>
  <c r="DG156" i="1"/>
  <c r="DF156" i="1"/>
  <c r="DE156" i="1"/>
  <c r="DD156" i="1"/>
  <c r="DC156" i="1"/>
  <c r="DB156" i="1"/>
  <c r="DA156" i="1"/>
  <c r="CZ156" i="1"/>
  <c r="CY156" i="1"/>
  <c r="CX156" i="1"/>
  <c r="CW156" i="1"/>
  <c r="CV156" i="1"/>
  <c r="CU156" i="1"/>
  <c r="CT156" i="1"/>
  <c r="CS156" i="1"/>
  <c r="CR156" i="1"/>
  <c r="CQ156" i="1"/>
  <c r="CP156" i="1"/>
  <c r="CO156" i="1"/>
  <c r="CN156" i="1"/>
  <c r="CM156" i="1"/>
  <c r="CL156" i="1"/>
  <c r="CK156" i="1"/>
  <c r="CJ156" i="1"/>
  <c r="CI156" i="1"/>
  <c r="CH156" i="1"/>
  <c r="C156" i="1"/>
  <c r="B156" i="1"/>
  <c r="DL155" i="1"/>
  <c r="DK155" i="1"/>
  <c r="DI155" i="1"/>
  <c r="DH155" i="1"/>
  <c r="DG155" i="1"/>
  <c r="DF155" i="1"/>
  <c r="DE155" i="1"/>
  <c r="DD155" i="1"/>
  <c r="DC155" i="1"/>
  <c r="DB155" i="1"/>
  <c r="DA155" i="1"/>
  <c r="CZ155" i="1"/>
  <c r="CY155" i="1"/>
  <c r="CX155" i="1"/>
  <c r="CW155" i="1"/>
  <c r="CV155" i="1"/>
  <c r="CU155" i="1"/>
  <c r="CT155" i="1"/>
  <c r="CS155" i="1"/>
  <c r="CR155" i="1"/>
  <c r="CQ155" i="1"/>
  <c r="CP155" i="1"/>
  <c r="CO155" i="1"/>
  <c r="CN155" i="1"/>
  <c r="CM155" i="1"/>
  <c r="CL155" i="1"/>
  <c r="CK155" i="1"/>
  <c r="CJ155" i="1"/>
  <c r="CI155" i="1"/>
  <c r="CH155" i="1"/>
  <c r="C155" i="1"/>
  <c r="B155" i="1"/>
  <c r="DL154" i="1"/>
  <c r="DK154" i="1"/>
  <c r="DI154" i="1"/>
  <c r="DH154" i="1"/>
  <c r="DG154" i="1"/>
  <c r="DF154" i="1"/>
  <c r="DE154" i="1"/>
  <c r="DD154" i="1"/>
  <c r="DC154" i="1"/>
  <c r="DB154" i="1"/>
  <c r="DA154" i="1"/>
  <c r="CZ154" i="1"/>
  <c r="CY154" i="1"/>
  <c r="CX154" i="1"/>
  <c r="CW154" i="1"/>
  <c r="CV154" i="1"/>
  <c r="CU154" i="1"/>
  <c r="CT154" i="1"/>
  <c r="CS154" i="1"/>
  <c r="CR154" i="1"/>
  <c r="CQ154" i="1"/>
  <c r="CP154" i="1"/>
  <c r="CO154" i="1"/>
  <c r="CN154" i="1"/>
  <c r="CM154" i="1"/>
  <c r="CL154" i="1"/>
  <c r="CK154" i="1"/>
  <c r="CJ154" i="1"/>
  <c r="CI154" i="1"/>
  <c r="CH154" i="1"/>
  <c r="C154" i="1"/>
  <c r="B154" i="1"/>
  <c r="DL153" i="1"/>
  <c r="DK153" i="1"/>
  <c r="DI153" i="1"/>
  <c r="DH153" i="1"/>
  <c r="DG153" i="1"/>
  <c r="DF153" i="1"/>
  <c r="DE153" i="1"/>
  <c r="DD153" i="1"/>
  <c r="DC153" i="1"/>
  <c r="DB153" i="1"/>
  <c r="DA153" i="1"/>
  <c r="CZ153" i="1"/>
  <c r="CY153" i="1"/>
  <c r="CX153" i="1"/>
  <c r="CW153" i="1"/>
  <c r="CV153" i="1"/>
  <c r="CU153" i="1"/>
  <c r="CT153" i="1"/>
  <c r="CS153" i="1"/>
  <c r="CR153" i="1"/>
  <c r="CQ153" i="1"/>
  <c r="CP153" i="1"/>
  <c r="CO153" i="1"/>
  <c r="CN153" i="1"/>
  <c r="CM153" i="1"/>
  <c r="CL153" i="1"/>
  <c r="CK153" i="1"/>
  <c r="CJ153" i="1"/>
  <c r="CI153" i="1"/>
  <c r="CH153" i="1"/>
  <c r="C153" i="1"/>
  <c r="B153" i="1"/>
  <c r="DL152" i="1"/>
  <c r="DK152" i="1"/>
  <c r="DI152" i="1"/>
  <c r="DH152" i="1"/>
  <c r="DG152" i="1"/>
  <c r="DF152" i="1"/>
  <c r="DE152" i="1"/>
  <c r="DD152" i="1"/>
  <c r="DC152" i="1"/>
  <c r="DB152" i="1"/>
  <c r="DA152" i="1"/>
  <c r="CZ152" i="1"/>
  <c r="CY152" i="1"/>
  <c r="CX152" i="1"/>
  <c r="CW152" i="1"/>
  <c r="CV152" i="1"/>
  <c r="CU152" i="1"/>
  <c r="CT152" i="1"/>
  <c r="CS152" i="1"/>
  <c r="CR152" i="1"/>
  <c r="CQ152" i="1"/>
  <c r="CP152" i="1"/>
  <c r="CO152" i="1"/>
  <c r="CN152" i="1"/>
  <c r="CM152" i="1"/>
  <c r="CL152" i="1"/>
  <c r="CK152" i="1"/>
  <c r="CJ152" i="1"/>
  <c r="CI152" i="1"/>
  <c r="CH152" i="1"/>
  <c r="C152" i="1"/>
  <c r="B152" i="1"/>
  <c r="DL151" i="1"/>
  <c r="DK151" i="1"/>
  <c r="DI151" i="1"/>
  <c r="DH151" i="1"/>
  <c r="DG151" i="1"/>
  <c r="DF151" i="1"/>
  <c r="DE151" i="1"/>
  <c r="DD151" i="1"/>
  <c r="DC151" i="1"/>
  <c r="DB151" i="1"/>
  <c r="DA151" i="1"/>
  <c r="CZ151" i="1"/>
  <c r="CY151" i="1"/>
  <c r="CX151" i="1"/>
  <c r="CW151" i="1"/>
  <c r="CV151" i="1"/>
  <c r="CU151" i="1"/>
  <c r="CT151" i="1"/>
  <c r="CS151" i="1"/>
  <c r="CR151" i="1"/>
  <c r="CQ151" i="1"/>
  <c r="CP151" i="1"/>
  <c r="CO151" i="1"/>
  <c r="CN151" i="1"/>
  <c r="CM151" i="1"/>
  <c r="CL151" i="1"/>
  <c r="CK151" i="1"/>
  <c r="CJ151" i="1"/>
  <c r="CI151" i="1"/>
  <c r="CH151" i="1"/>
  <c r="C151" i="1"/>
  <c r="B151" i="1"/>
  <c r="DL150" i="1"/>
  <c r="DK150" i="1"/>
  <c r="DI150" i="1"/>
  <c r="DH150" i="1"/>
  <c r="DG150" i="1"/>
  <c r="DF150" i="1"/>
  <c r="DE150" i="1"/>
  <c r="DD150" i="1"/>
  <c r="DC150" i="1"/>
  <c r="DB150" i="1"/>
  <c r="DA150" i="1"/>
  <c r="CZ150" i="1"/>
  <c r="CY150" i="1"/>
  <c r="CX150" i="1"/>
  <c r="CW150" i="1"/>
  <c r="CV150" i="1"/>
  <c r="CU150" i="1"/>
  <c r="CT150" i="1"/>
  <c r="CS150" i="1"/>
  <c r="CR150" i="1"/>
  <c r="CQ150" i="1"/>
  <c r="CP150" i="1"/>
  <c r="CO150" i="1"/>
  <c r="CN150" i="1"/>
  <c r="CM150" i="1"/>
  <c r="CL150" i="1"/>
  <c r="CK150" i="1"/>
  <c r="CJ150" i="1"/>
  <c r="CI150" i="1"/>
  <c r="CH150" i="1"/>
  <c r="C150" i="1"/>
  <c r="B150" i="1"/>
  <c r="DL149" i="1"/>
  <c r="DK149" i="1"/>
  <c r="DI149" i="1"/>
  <c r="DH149" i="1"/>
  <c r="DG149" i="1"/>
  <c r="DF149" i="1"/>
  <c r="DE149" i="1"/>
  <c r="DD149" i="1"/>
  <c r="DC149" i="1"/>
  <c r="DB149" i="1"/>
  <c r="DA149" i="1"/>
  <c r="CZ149" i="1"/>
  <c r="CY149" i="1"/>
  <c r="CX149" i="1"/>
  <c r="CW149" i="1"/>
  <c r="CV149" i="1"/>
  <c r="CU149" i="1"/>
  <c r="CT149" i="1"/>
  <c r="CS149" i="1"/>
  <c r="CR149" i="1"/>
  <c r="CQ149" i="1"/>
  <c r="CP149" i="1"/>
  <c r="CO149" i="1"/>
  <c r="CN149" i="1"/>
  <c r="CM149" i="1"/>
  <c r="CL149" i="1"/>
  <c r="CK149" i="1"/>
  <c r="CJ149" i="1"/>
  <c r="CI149" i="1"/>
  <c r="CH149" i="1"/>
  <c r="C149" i="1"/>
  <c r="B149" i="1"/>
  <c r="DL148" i="1"/>
  <c r="DK148" i="1"/>
  <c r="DI148" i="1"/>
  <c r="DH148" i="1"/>
  <c r="DG148" i="1"/>
  <c r="DF148" i="1"/>
  <c r="DE148" i="1"/>
  <c r="DD148" i="1"/>
  <c r="DC148" i="1"/>
  <c r="DB148" i="1"/>
  <c r="DA148" i="1"/>
  <c r="CZ148" i="1"/>
  <c r="CY148" i="1"/>
  <c r="CX148" i="1"/>
  <c r="CW148" i="1"/>
  <c r="CV148" i="1"/>
  <c r="CU148" i="1"/>
  <c r="CT148" i="1"/>
  <c r="CS148" i="1"/>
  <c r="CR148" i="1"/>
  <c r="CQ148" i="1"/>
  <c r="CP148" i="1"/>
  <c r="CO148" i="1"/>
  <c r="CN148" i="1"/>
  <c r="CM148" i="1"/>
  <c r="CL148" i="1"/>
  <c r="CK148" i="1"/>
  <c r="CJ148" i="1"/>
  <c r="CI148" i="1"/>
  <c r="CH148" i="1"/>
  <c r="C148" i="1"/>
  <c r="B148" i="1"/>
  <c r="DL147" i="1"/>
  <c r="DK147" i="1"/>
  <c r="DI147" i="1"/>
  <c r="DH147" i="1"/>
  <c r="DG147" i="1"/>
  <c r="DF147" i="1"/>
  <c r="DE147" i="1"/>
  <c r="DD147" i="1"/>
  <c r="DC147" i="1"/>
  <c r="DB147" i="1"/>
  <c r="DA147" i="1"/>
  <c r="CZ147" i="1"/>
  <c r="CY147" i="1"/>
  <c r="CX147" i="1"/>
  <c r="CW147" i="1"/>
  <c r="CV147" i="1"/>
  <c r="CU147" i="1"/>
  <c r="CT147" i="1"/>
  <c r="CS147" i="1"/>
  <c r="CR147" i="1"/>
  <c r="CQ147" i="1"/>
  <c r="CP147" i="1"/>
  <c r="CO147" i="1"/>
  <c r="CN147" i="1"/>
  <c r="CM147" i="1"/>
  <c r="CL147" i="1"/>
  <c r="CK147" i="1"/>
  <c r="CJ147" i="1"/>
  <c r="CI147" i="1"/>
  <c r="CH147" i="1"/>
  <c r="C147" i="1"/>
  <c r="B147" i="1"/>
  <c r="DL146" i="1"/>
  <c r="DK146" i="1"/>
  <c r="DI146" i="1"/>
  <c r="DH146" i="1"/>
  <c r="DG146" i="1"/>
  <c r="DF146" i="1"/>
  <c r="DE146" i="1"/>
  <c r="DD146" i="1"/>
  <c r="DC146" i="1"/>
  <c r="DB146" i="1"/>
  <c r="DA146" i="1"/>
  <c r="CZ146" i="1"/>
  <c r="CY146" i="1"/>
  <c r="CX146" i="1"/>
  <c r="CW146" i="1"/>
  <c r="CV146" i="1"/>
  <c r="CU146" i="1"/>
  <c r="CT146" i="1"/>
  <c r="CS146" i="1"/>
  <c r="CR146" i="1"/>
  <c r="CQ146" i="1"/>
  <c r="CP146" i="1"/>
  <c r="CO146" i="1"/>
  <c r="CN146" i="1"/>
  <c r="CM146" i="1"/>
  <c r="CL146" i="1"/>
  <c r="CK146" i="1"/>
  <c r="CJ146" i="1"/>
  <c r="CI146" i="1"/>
  <c r="CH146" i="1"/>
  <c r="C146" i="1"/>
  <c r="B146" i="1"/>
  <c r="DL145" i="1"/>
  <c r="DK145" i="1"/>
  <c r="DI145" i="1"/>
  <c r="DH145" i="1"/>
  <c r="DG145" i="1"/>
  <c r="DF145" i="1"/>
  <c r="DE145" i="1"/>
  <c r="DD145" i="1"/>
  <c r="DC145" i="1"/>
  <c r="DB145" i="1"/>
  <c r="DA145" i="1"/>
  <c r="CZ145" i="1"/>
  <c r="CY145" i="1"/>
  <c r="CX145" i="1"/>
  <c r="CW145" i="1"/>
  <c r="CV145" i="1"/>
  <c r="CU145" i="1"/>
  <c r="CT145" i="1"/>
  <c r="CS145" i="1"/>
  <c r="CR145" i="1"/>
  <c r="CQ145" i="1"/>
  <c r="CP145" i="1"/>
  <c r="CO145" i="1"/>
  <c r="CN145" i="1"/>
  <c r="CM145" i="1"/>
  <c r="CL145" i="1"/>
  <c r="CK145" i="1"/>
  <c r="CJ145" i="1"/>
  <c r="CI145" i="1"/>
  <c r="CH145" i="1"/>
  <c r="C145" i="1"/>
  <c r="B145" i="1"/>
  <c r="DL144" i="1"/>
  <c r="DK144" i="1"/>
  <c r="DI144" i="1"/>
  <c r="DH144" i="1"/>
  <c r="DG144" i="1"/>
  <c r="DF144" i="1"/>
  <c r="DE144" i="1"/>
  <c r="DD144" i="1"/>
  <c r="DC144" i="1"/>
  <c r="DB144" i="1"/>
  <c r="DA144" i="1"/>
  <c r="CZ144" i="1"/>
  <c r="CY144" i="1"/>
  <c r="CX144" i="1"/>
  <c r="CW144" i="1"/>
  <c r="CV144" i="1"/>
  <c r="CU144" i="1"/>
  <c r="CT144" i="1"/>
  <c r="CS144" i="1"/>
  <c r="CR144" i="1"/>
  <c r="CQ144" i="1"/>
  <c r="CP144" i="1"/>
  <c r="CO144" i="1"/>
  <c r="CN144" i="1"/>
  <c r="CM144" i="1"/>
  <c r="CL144" i="1"/>
  <c r="CK144" i="1"/>
  <c r="CJ144" i="1"/>
  <c r="CI144" i="1"/>
  <c r="CH144" i="1"/>
  <c r="C144" i="1"/>
  <c r="B144" i="1"/>
  <c r="DL143" i="1"/>
  <c r="DK143" i="1"/>
  <c r="DI143" i="1"/>
  <c r="DH143" i="1"/>
  <c r="DG143" i="1"/>
  <c r="DF143" i="1"/>
  <c r="DE143" i="1"/>
  <c r="DD143" i="1"/>
  <c r="DC143" i="1"/>
  <c r="DB143" i="1"/>
  <c r="DA143" i="1"/>
  <c r="CZ143" i="1"/>
  <c r="CY143" i="1"/>
  <c r="CX143" i="1"/>
  <c r="CW143" i="1"/>
  <c r="CV143" i="1"/>
  <c r="CU143" i="1"/>
  <c r="CT143" i="1"/>
  <c r="CS143" i="1"/>
  <c r="CR143" i="1"/>
  <c r="CQ143" i="1"/>
  <c r="CP143" i="1"/>
  <c r="CO143" i="1"/>
  <c r="CN143" i="1"/>
  <c r="CM143" i="1"/>
  <c r="CL143" i="1"/>
  <c r="CK143" i="1"/>
  <c r="CJ143" i="1"/>
  <c r="CI143" i="1"/>
  <c r="CH143" i="1"/>
  <c r="C143" i="1"/>
  <c r="B143" i="1"/>
  <c r="DL142" i="1"/>
  <c r="DK142" i="1"/>
  <c r="DI142" i="1"/>
  <c r="DH142" i="1"/>
  <c r="DG142" i="1"/>
  <c r="DF142" i="1"/>
  <c r="DE142" i="1"/>
  <c r="DD142" i="1"/>
  <c r="DC142" i="1"/>
  <c r="DB142" i="1"/>
  <c r="DA142" i="1"/>
  <c r="CZ142" i="1"/>
  <c r="CY142" i="1"/>
  <c r="CX142" i="1"/>
  <c r="CW142" i="1"/>
  <c r="CV142" i="1"/>
  <c r="CU142" i="1"/>
  <c r="CT142" i="1"/>
  <c r="CS142" i="1"/>
  <c r="CR142" i="1"/>
  <c r="CQ142" i="1"/>
  <c r="CP142" i="1"/>
  <c r="CO142" i="1"/>
  <c r="CN142" i="1"/>
  <c r="CM142" i="1"/>
  <c r="CL142" i="1"/>
  <c r="CK142" i="1"/>
  <c r="CJ142" i="1"/>
  <c r="CI142" i="1"/>
  <c r="CH142" i="1"/>
  <c r="C142" i="1"/>
  <c r="B142" i="1"/>
  <c r="DL141" i="1"/>
  <c r="DK141" i="1"/>
  <c r="DI141" i="1"/>
  <c r="DH141" i="1"/>
  <c r="DG141" i="1"/>
  <c r="DF141" i="1"/>
  <c r="DE141" i="1"/>
  <c r="DD141" i="1"/>
  <c r="DC141" i="1"/>
  <c r="DB141" i="1"/>
  <c r="DA141" i="1"/>
  <c r="CZ141" i="1"/>
  <c r="CY141" i="1"/>
  <c r="CX141" i="1"/>
  <c r="CW141" i="1"/>
  <c r="CV141" i="1"/>
  <c r="CU141" i="1"/>
  <c r="CT141" i="1"/>
  <c r="CS141" i="1"/>
  <c r="CR141" i="1"/>
  <c r="CQ141" i="1"/>
  <c r="CP141" i="1"/>
  <c r="CO141" i="1"/>
  <c r="CN141" i="1"/>
  <c r="CM141" i="1"/>
  <c r="CL141" i="1"/>
  <c r="CK141" i="1"/>
  <c r="CJ141" i="1"/>
  <c r="CI141" i="1"/>
  <c r="CH141" i="1"/>
  <c r="C141" i="1"/>
  <c r="B141" i="1"/>
  <c r="DL140" i="1"/>
  <c r="DK140" i="1"/>
  <c r="DI140" i="1"/>
  <c r="DH140" i="1"/>
  <c r="DG140" i="1"/>
  <c r="DF140" i="1"/>
  <c r="DE140" i="1"/>
  <c r="DD140" i="1"/>
  <c r="DC140" i="1"/>
  <c r="DB140" i="1"/>
  <c r="DA140" i="1"/>
  <c r="CZ140" i="1"/>
  <c r="CY140" i="1"/>
  <c r="CX140" i="1"/>
  <c r="CW140" i="1"/>
  <c r="CV140" i="1"/>
  <c r="CU140" i="1"/>
  <c r="CT140" i="1"/>
  <c r="CS140" i="1"/>
  <c r="CR140" i="1"/>
  <c r="CQ140" i="1"/>
  <c r="CP140" i="1"/>
  <c r="CO140" i="1"/>
  <c r="CN140" i="1"/>
  <c r="CM140" i="1"/>
  <c r="CL140" i="1"/>
  <c r="CK140" i="1"/>
  <c r="CJ140" i="1"/>
  <c r="CI140" i="1"/>
  <c r="CH140" i="1"/>
  <c r="C140" i="1"/>
  <c r="B140" i="1"/>
  <c r="DL139" i="1"/>
  <c r="DK139" i="1"/>
  <c r="DI139" i="1"/>
  <c r="DH139" i="1"/>
  <c r="DG139" i="1"/>
  <c r="DF139" i="1"/>
  <c r="DE139" i="1"/>
  <c r="DD139" i="1"/>
  <c r="DC139" i="1"/>
  <c r="DB139" i="1"/>
  <c r="DA139" i="1"/>
  <c r="CZ139" i="1"/>
  <c r="CY139" i="1"/>
  <c r="CX139" i="1"/>
  <c r="CW139" i="1"/>
  <c r="CV139" i="1"/>
  <c r="CU139" i="1"/>
  <c r="CT139" i="1"/>
  <c r="CS139" i="1"/>
  <c r="CR139" i="1"/>
  <c r="CQ139" i="1"/>
  <c r="CP139" i="1"/>
  <c r="CO139" i="1"/>
  <c r="CN139" i="1"/>
  <c r="CM139" i="1"/>
  <c r="CL139" i="1"/>
  <c r="CK139" i="1"/>
  <c r="CJ139" i="1"/>
  <c r="CI139" i="1"/>
  <c r="CH139" i="1"/>
  <c r="C139" i="1"/>
  <c r="B139" i="1"/>
  <c r="DL138" i="1"/>
  <c r="DK138" i="1"/>
  <c r="DI138" i="1"/>
  <c r="DH138" i="1"/>
  <c r="DG138" i="1"/>
  <c r="DF138" i="1"/>
  <c r="DE138" i="1"/>
  <c r="DD138" i="1"/>
  <c r="DC138" i="1"/>
  <c r="DB138" i="1"/>
  <c r="DA138" i="1"/>
  <c r="CZ138" i="1"/>
  <c r="CY138" i="1"/>
  <c r="CX138" i="1"/>
  <c r="CW138" i="1"/>
  <c r="CV138" i="1"/>
  <c r="CU138" i="1"/>
  <c r="CT138" i="1"/>
  <c r="CS138" i="1"/>
  <c r="CR138" i="1"/>
  <c r="CQ138" i="1"/>
  <c r="CP138" i="1"/>
  <c r="CO138" i="1"/>
  <c r="CN138" i="1"/>
  <c r="CM138" i="1"/>
  <c r="CL138" i="1"/>
  <c r="CK138" i="1"/>
  <c r="CJ138" i="1"/>
  <c r="CI138" i="1"/>
  <c r="CH138" i="1"/>
  <c r="C138" i="1"/>
  <c r="B138" i="1"/>
  <c r="DL137" i="1"/>
  <c r="DK137" i="1"/>
  <c r="DI137" i="1"/>
  <c r="DH137" i="1"/>
  <c r="DG137" i="1"/>
  <c r="DF137" i="1"/>
  <c r="DE137" i="1"/>
  <c r="DD137" i="1"/>
  <c r="DC137" i="1"/>
  <c r="DB137" i="1"/>
  <c r="DA137" i="1"/>
  <c r="CZ137" i="1"/>
  <c r="CY137" i="1"/>
  <c r="CX137" i="1"/>
  <c r="CW137" i="1"/>
  <c r="CV137" i="1"/>
  <c r="CU137" i="1"/>
  <c r="CT137" i="1"/>
  <c r="CS137" i="1"/>
  <c r="CR137" i="1"/>
  <c r="CQ137" i="1"/>
  <c r="CP137" i="1"/>
  <c r="CO137" i="1"/>
  <c r="CN137" i="1"/>
  <c r="CM137" i="1"/>
  <c r="CL137" i="1"/>
  <c r="CK137" i="1"/>
  <c r="CJ137" i="1"/>
  <c r="CI137" i="1"/>
  <c r="CH137" i="1"/>
  <c r="C137" i="1"/>
  <c r="B137" i="1"/>
  <c r="DL136" i="1"/>
  <c r="DK136" i="1"/>
  <c r="DI136" i="1"/>
  <c r="DH136" i="1"/>
  <c r="DG136" i="1"/>
  <c r="DF136" i="1"/>
  <c r="DE136" i="1"/>
  <c r="DD136" i="1"/>
  <c r="DC136" i="1"/>
  <c r="DB136" i="1"/>
  <c r="DA136" i="1"/>
  <c r="CZ136" i="1"/>
  <c r="CY136" i="1"/>
  <c r="CX136" i="1"/>
  <c r="CW136" i="1"/>
  <c r="CV136" i="1"/>
  <c r="CU136" i="1"/>
  <c r="CT136" i="1"/>
  <c r="CS136" i="1"/>
  <c r="CR136" i="1"/>
  <c r="CQ136" i="1"/>
  <c r="CP136" i="1"/>
  <c r="CO136" i="1"/>
  <c r="CN136" i="1"/>
  <c r="CM136" i="1"/>
  <c r="CL136" i="1"/>
  <c r="CK136" i="1"/>
  <c r="CJ136" i="1"/>
  <c r="CI136" i="1"/>
  <c r="CH136" i="1"/>
  <c r="C136" i="1"/>
  <c r="B136" i="1"/>
  <c r="DL135" i="1"/>
  <c r="DK135" i="1"/>
  <c r="DI135" i="1"/>
  <c r="DH135" i="1"/>
  <c r="DG135" i="1"/>
  <c r="DF135" i="1"/>
  <c r="DE135" i="1"/>
  <c r="DD135" i="1"/>
  <c r="DC135" i="1"/>
  <c r="DB135" i="1"/>
  <c r="DA135" i="1"/>
  <c r="CZ135" i="1"/>
  <c r="CY135" i="1"/>
  <c r="CX135" i="1"/>
  <c r="CW135" i="1"/>
  <c r="CV135" i="1"/>
  <c r="CU135" i="1"/>
  <c r="CT135" i="1"/>
  <c r="CS135" i="1"/>
  <c r="CR135" i="1"/>
  <c r="CQ135" i="1"/>
  <c r="CP135" i="1"/>
  <c r="CO135" i="1"/>
  <c r="CN135" i="1"/>
  <c r="CM135" i="1"/>
  <c r="CL135" i="1"/>
  <c r="CK135" i="1"/>
  <c r="CJ135" i="1"/>
  <c r="CI135" i="1"/>
  <c r="CH135" i="1"/>
  <c r="C135" i="1"/>
  <c r="B135" i="1"/>
  <c r="DL134" i="1"/>
  <c r="DK134" i="1"/>
  <c r="DI134" i="1"/>
  <c r="DH134" i="1"/>
  <c r="DG134" i="1"/>
  <c r="DF134" i="1"/>
  <c r="DE134" i="1"/>
  <c r="DD134" i="1"/>
  <c r="DC134" i="1"/>
  <c r="DB134" i="1"/>
  <c r="DA134" i="1"/>
  <c r="CZ134" i="1"/>
  <c r="CY134" i="1"/>
  <c r="CX134" i="1"/>
  <c r="CW134" i="1"/>
  <c r="CV134" i="1"/>
  <c r="CU134" i="1"/>
  <c r="CT134" i="1"/>
  <c r="CS134" i="1"/>
  <c r="CR134" i="1"/>
  <c r="CQ134" i="1"/>
  <c r="CP134" i="1"/>
  <c r="CO134" i="1"/>
  <c r="CN134" i="1"/>
  <c r="CM134" i="1"/>
  <c r="CL134" i="1"/>
  <c r="CK134" i="1"/>
  <c r="CJ134" i="1"/>
  <c r="CI134" i="1"/>
  <c r="CH134" i="1"/>
  <c r="C134" i="1"/>
  <c r="B134" i="1"/>
  <c r="DL133" i="1"/>
  <c r="DK133" i="1"/>
  <c r="DI133" i="1"/>
  <c r="DH133" i="1"/>
  <c r="DG133" i="1"/>
  <c r="DF133" i="1"/>
  <c r="DE133" i="1"/>
  <c r="DD133" i="1"/>
  <c r="DC133" i="1"/>
  <c r="DB133" i="1"/>
  <c r="DA133" i="1"/>
  <c r="CZ133" i="1"/>
  <c r="CY133" i="1"/>
  <c r="CX133" i="1"/>
  <c r="CW133" i="1"/>
  <c r="CV133" i="1"/>
  <c r="CU133" i="1"/>
  <c r="CT133" i="1"/>
  <c r="CS133" i="1"/>
  <c r="CR133" i="1"/>
  <c r="CQ133" i="1"/>
  <c r="CP133" i="1"/>
  <c r="CO133" i="1"/>
  <c r="CN133" i="1"/>
  <c r="CM133" i="1"/>
  <c r="CL133" i="1"/>
  <c r="CK133" i="1"/>
  <c r="CJ133" i="1"/>
  <c r="CI133" i="1"/>
  <c r="CH133" i="1"/>
  <c r="C133" i="1"/>
  <c r="B133" i="1"/>
  <c r="DL132" i="1"/>
  <c r="DK132" i="1"/>
  <c r="DI132" i="1"/>
  <c r="DH132" i="1"/>
  <c r="DG132" i="1"/>
  <c r="DF132" i="1"/>
  <c r="DE132" i="1"/>
  <c r="DD132" i="1"/>
  <c r="DC132" i="1"/>
  <c r="DB132" i="1"/>
  <c r="DA132" i="1"/>
  <c r="CZ132" i="1"/>
  <c r="CY132" i="1"/>
  <c r="CX132" i="1"/>
  <c r="CW132" i="1"/>
  <c r="CV132" i="1"/>
  <c r="CU132" i="1"/>
  <c r="CT132" i="1"/>
  <c r="CS132" i="1"/>
  <c r="CR132" i="1"/>
  <c r="CQ132" i="1"/>
  <c r="CP132" i="1"/>
  <c r="CO132" i="1"/>
  <c r="CN132" i="1"/>
  <c r="CM132" i="1"/>
  <c r="CL132" i="1"/>
  <c r="CK132" i="1"/>
  <c r="CJ132" i="1"/>
  <c r="CI132" i="1"/>
  <c r="CH132" i="1"/>
  <c r="C132" i="1"/>
  <c r="B132" i="1"/>
  <c r="DL131" i="1"/>
  <c r="DK131" i="1"/>
  <c r="DI131" i="1"/>
  <c r="DH131" i="1"/>
  <c r="DG131" i="1"/>
  <c r="DF131" i="1"/>
  <c r="DE131" i="1"/>
  <c r="DD131" i="1"/>
  <c r="DC131" i="1"/>
  <c r="DB131" i="1"/>
  <c r="DA131" i="1"/>
  <c r="CZ131" i="1"/>
  <c r="CY131" i="1"/>
  <c r="CX131" i="1"/>
  <c r="CW131" i="1"/>
  <c r="CV131" i="1"/>
  <c r="CU131" i="1"/>
  <c r="CT131" i="1"/>
  <c r="CS131" i="1"/>
  <c r="CR131" i="1"/>
  <c r="CQ131" i="1"/>
  <c r="CP131" i="1"/>
  <c r="CO131" i="1"/>
  <c r="CN131" i="1"/>
  <c r="CM131" i="1"/>
  <c r="CL131" i="1"/>
  <c r="CK131" i="1"/>
  <c r="CJ131" i="1"/>
  <c r="CI131" i="1"/>
  <c r="CH131" i="1"/>
  <c r="C131" i="1"/>
  <c r="B131" i="1"/>
  <c r="DL130" i="1"/>
  <c r="DK130" i="1"/>
  <c r="DI130" i="1"/>
  <c r="DH130" i="1"/>
  <c r="DG130" i="1"/>
  <c r="DF130" i="1"/>
  <c r="DE130" i="1"/>
  <c r="DD130" i="1"/>
  <c r="DC130" i="1"/>
  <c r="DB130" i="1"/>
  <c r="DA130" i="1"/>
  <c r="CZ130" i="1"/>
  <c r="CY130" i="1"/>
  <c r="CX130" i="1"/>
  <c r="CW130" i="1"/>
  <c r="CV130" i="1"/>
  <c r="CU130" i="1"/>
  <c r="CT130" i="1"/>
  <c r="CS130" i="1"/>
  <c r="CR130" i="1"/>
  <c r="CQ130" i="1"/>
  <c r="CP130" i="1"/>
  <c r="CO130" i="1"/>
  <c r="CN130" i="1"/>
  <c r="CM130" i="1"/>
  <c r="CL130" i="1"/>
  <c r="CK130" i="1"/>
  <c r="CJ130" i="1"/>
  <c r="CI130" i="1"/>
  <c r="CH130" i="1"/>
  <c r="C130" i="1"/>
  <c r="B130" i="1"/>
  <c r="DL129" i="1"/>
  <c r="DK129" i="1"/>
  <c r="DI129" i="1"/>
  <c r="DH129" i="1"/>
  <c r="DG129" i="1"/>
  <c r="DF129" i="1"/>
  <c r="DE129" i="1"/>
  <c r="DD129" i="1"/>
  <c r="DC129" i="1"/>
  <c r="DB129" i="1"/>
  <c r="DA129" i="1"/>
  <c r="CZ129" i="1"/>
  <c r="CY129" i="1"/>
  <c r="CX129" i="1"/>
  <c r="CW129" i="1"/>
  <c r="CV129" i="1"/>
  <c r="CU129" i="1"/>
  <c r="CT129" i="1"/>
  <c r="CS129" i="1"/>
  <c r="CR129" i="1"/>
  <c r="CQ129" i="1"/>
  <c r="CP129" i="1"/>
  <c r="CO129" i="1"/>
  <c r="CN129" i="1"/>
  <c r="CM129" i="1"/>
  <c r="CL129" i="1"/>
  <c r="CK129" i="1"/>
  <c r="CJ129" i="1"/>
  <c r="CI129" i="1"/>
  <c r="CH129" i="1"/>
  <c r="C129" i="1"/>
  <c r="B129" i="1"/>
  <c r="DL128" i="1"/>
  <c r="DK128" i="1"/>
  <c r="DI128" i="1"/>
  <c r="DH128" i="1"/>
  <c r="DG128" i="1"/>
  <c r="DF128" i="1"/>
  <c r="DE128" i="1"/>
  <c r="DD128" i="1"/>
  <c r="DC128" i="1"/>
  <c r="DB128" i="1"/>
  <c r="DA128" i="1"/>
  <c r="CZ128" i="1"/>
  <c r="CY128" i="1"/>
  <c r="CX128" i="1"/>
  <c r="CW128" i="1"/>
  <c r="CV128" i="1"/>
  <c r="CU128" i="1"/>
  <c r="CT128" i="1"/>
  <c r="CS128" i="1"/>
  <c r="CR128" i="1"/>
  <c r="CQ128" i="1"/>
  <c r="CP128" i="1"/>
  <c r="CO128" i="1"/>
  <c r="CN128" i="1"/>
  <c r="CM128" i="1"/>
  <c r="CL128" i="1"/>
  <c r="CK128" i="1"/>
  <c r="CJ128" i="1"/>
  <c r="CI128" i="1"/>
  <c r="CH128" i="1"/>
  <c r="C128" i="1"/>
  <c r="B128" i="1"/>
  <c r="DL127" i="1"/>
  <c r="DK127" i="1"/>
  <c r="DI127" i="1"/>
  <c r="DH127" i="1"/>
  <c r="DG127" i="1"/>
  <c r="DF127" i="1"/>
  <c r="DE127" i="1"/>
  <c r="DD127" i="1"/>
  <c r="DC127" i="1"/>
  <c r="DB127" i="1"/>
  <c r="DA127" i="1"/>
  <c r="CZ127" i="1"/>
  <c r="CY127" i="1"/>
  <c r="CX127" i="1"/>
  <c r="CW127" i="1"/>
  <c r="CV127" i="1"/>
  <c r="CU127" i="1"/>
  <c r="CT127" i="1"/>
  <c r="CS127" i="1"/>
  <c r="CR127" i="1"/>
  <c r="CQ127" i="1"/>
  <c r="CP127" i="1"/>
  <c r="CO127" i="1"/>
  <c r="CN127" i="1"/>
  <c r="CM127" i="1"/>
  <c r="CL127" i="1"/>
  <c r="CK127" i="1"/>
  <c r="CJ127" i="1"/>
  <c r="CI127" i="1"/>
  <c r="CH127" i="1"/>
  <c r="C127" i="1"/>
  <c r="B127" i="1"/>
  <c r="DL126" i="1"/>
  <c r="DK126" i="1"/>
  <c r="DI126" i="1"/>
  <c r="DH126" i="1"/>
  <c r="DG126" i="1"/>
  <c r="DF126" i="1"/>
  <c r="DE126" i="1"/>
  <c r="DD126" i="1"/>
  <c r="DC126" i="1"/>
  <c r="DB126" i="1"/>
  <c r="DA126" i="1"/>
  <c r="CZ126" i="1"/>
  <c r="CY126" i="1"/>
  <c r="CX126" i="1"/>
  <c r="CW126" i="1"/>
  <c r="CV126" i="1"/>
  <c r="CU126" i="1"/>
  <c r="CT126" i="1"/>
  <c r="CS126" i="1"/>
  <c r="CR126" i="1"/>
  <c r="CQ126" i="1"/>
  <c r="CP126" i="1"/>
  <c r="CO126" i="1"/>
  <c r="CN126" i="1"/>
  <c r="CM126" i="1"/>
  <c r="CL126" i="1"/>
  <c r="CK126" i="1"/>
  <c r="CJ126" i="1"/>
  <c r="CI126" i="1"/>
  <c r="CH126" i="1"/>
  <c r="C126" i="1"/>
  <c r="B126" i="1"/>
  <c r="DL125" i="1"/>
  <c r="DK125" i="1"/>
  <c r="DI125" i="1"/>
  <c r="DH125" i="1"/>
  <c r="DG125" i="1"/>
  <c r="DF125" i="1"/>
  <c r="DE125" i="1"/>
  <c r="DD125" i="1"/>
  <c r="DC125" i="1"/>
  <c r="DB125" i="1"/>
  <c r="DA125" i="1"/>
  <c r="CZ125" i="1"/>
  <c r="CY125" i="1"/>
  <c r="CX125" i="1"/>
  <c r="CW125" i="1"/>
  <c r="CV125" i="1"/>
  <c r="CU125" i="1"/>
  <c r="CT125" i="1"/>
  <c r="CS125" i="1"/>
  <c r="CR125" i="1"/>
  <c r="CQ125" i="1"/>
  <c r="CP125" i="1"/>
  <c r="CO125" i="1"/>
  <c r="CN125" i="1"/>
  <c r="CM125" i="1"/>
  <c r="CL125" i="1"/>
  <c r="CK125" i="1"/>
  <c r="CJ125" i="1"/>
  <c r="CI125" i="1"/>
  <c r="CH125" i="1"/>
  <c r="C125" i="1"/>
  <c r="B125" i="1"/>
  <c r="DL124" i="1"/>
  <c r="DK124" i="1"/>
  <c r="DI124" i="1"/>
  <c r="DH124" i="1"/>
  <c r="DG124" i="1"/>
  <c r="DF124" i="1"/>
  <c r="DE124" i="1"/>
  <c r="DD124" i="1"/>
  <c r="DC124" i="1"/>
  <c r="DB124" i="1"/>
  <c r="DA124" i="1"/>
  <c r="CZ124" i="1"/>
  <c r="CY124" i="1"/>
  <c r="CX124" i="1"/>
  <c r="CW124" i="1"/>
  <c r="CV124" i="1"/>
  <c r="CU124" i="1"/>
  <c r="CT124" i="1"/>
  <c r="CS124" i="1"/>
  <c r="CR124" i="1"/>
  <c r="CQ124" i="1"/>
  <c r="CP124" i="1"/>
  <c r="CO124" i="1"/>
  <c r="CN124" i="1"/>
  <c r="CM124" i="1"/>
  <c r="CL124" i="1"/>
  <c r="CK124" i="1"/>
  <c r="CJ124" i="1"/>
  <c r="CI124" i="1"/>
  <c r="CH124" i="1"/>
  <c r="C124" i="1"/>
  <c r="B124" i="1"/>
  <c r="DL123" i="1"/>
  <c r="DK123" i="1"/>
  <c r="DI123" i="1"/>
  <c r="DH123" i="1"/>
  <c r="DG123" i="1"/>
  <c r="DF123" i="1"/>
  <c r="DE123" i="1"/>
  <c r="DD123" i="1"/>
  <c r="DC123" i="1"/>
  <c r="DB123" i="1"/>
  <c r="DA123" i="1"/>
  <c r="CZ123" i="1"/>
  <c r="CY123" i="1"/>
  <c r="CX123" i="1"/>
  <c r="CW123" i="1"/>
  <c r="CV123" i="1"/>
  <c r="CU123" i="1"/>
  <c r="CT123" i="1"/>
  <c r="CS123" i="1"/>
  <c r="CR123" i="1"/>
  <c r="CQ123" i="1"/>
  <c r="CP123" i="1"/>
  <c r="CO123" i="1"/>
  <c r="CN123" i="1"/>
  <c r="CM123" i="1"/>
  <c r="CL123" i="1"/>
  <c r="CK123" i="1"/>
  <c r="CJ123" i="1"/>
  <c r="CI123" i="1"/>
  <c r="CH123" i="1"/>
  <c r="C123" i="1"/>
  <c r="B123" i="1"/>
  <c r="DL122" i="1"/>
  <c r="DK122" i="1"/>
  <c r="DI122" i="1"/>
  <c r="DH122" i="1"/>
  <c r="DG122" i="1"/>
  <c r="DF122" i="1"/>
  <c r="DE122" i="1"/>
  <c r="DD122" i="1"/>
  <c r="DC122" i="1"/>
  <c r="DB122" i="1"/>
  <c r="DA122" i="1"/>
  <c r="CZ122" i="1"/>
  <c r="CY122" i="1"/>
  <c r="CX122" i="1"/>
  <c r="CW122" i="1"/>
  <c r="CV122" i="1"/>
  <c r="CU122" i="1"/>
  <c r="CT122" i="1"/>
  <c r="CS122" i="1"/>
  <c r="CR122" i="1"/>
  <c r="CQ122" i="1"/>
  <c r="CP122" i="1"/>
  <c r="CO122" i="1"/>
  <c r="CN122" i="1"/>
  <c r="CM122" i="1"/>
  <c r="CL122" i="1"/>
  <c r="CK122" i="1"/>
  <c r="CJ122" i="1"/>
  <c r="CI122" i="1"/>
  <c r="CH122" i="1"/>
  <c r="C122" i="1"/>
  <c r="B122" i="1"/>
  <c r="DL121" i="1"/>
  <c r="DK121" i="1"/>
  <c r="DI121" i="1"/>
  <c r="DH121" i="1"/>
  <c r="DG121" i="1"/>
  <c r="DF121" i="1"/>
  <c r="DE121" i="1"/>
  <c r="DD121" i="1"/>
  <c r="DC121" i="1"/>
  <c r="DB121" i="1"/>
  <c r="DA121" i="1"/>
  <c r="CZ121" i="1"/>
  <c r="CY121" i="1"/>
  <c r="CX121" i="1"/>
  <c r="CW121" i="1"/>
  <c r="CV121" i="1"/>
  <c r="CU121" i="1"/>
  <c r="CT121" i="1"/>
  <c r="CS121" i="1"/>
  <c r="CR121" i="1"/>
  <c r="CQ121" i="1"/>
  <c r="CP121" i="1"/>
  <c r="CO121" i="1"/>
  <c r="CN121" i="1"/>
  <c r="CM121" i="1"/>
  <c r="CL121" i="1"/>
  <c r="CK121" i="1"/>
  <c r="CJ121" i="1"/>
  <c r="CI121" i="1"/>
  <c r="CH121" i="1"/>
  <c r="C121" i="1"/>
  <c r="B121" i="1"/>
  <c r="DL120" i="1"/>
  <c r="DK120" i="1"/>
  <c r="DI120" i="1"/>
  <c r="DH120" i="1"/>
  <c r="DG120" i="1"/>
  <c r="DF120" i="1"/>
  <c r="DE120" i="1"/>
  <c r="DD120" i="1"/>
  <c r="DC120" i="1"/>
  <c r="DB120" i="1"/>
  <c r="DA120" i="1"/>
  <c r="CZ120" i="1"/>
  <c r="CY120" i="1"/>
  <c r="CX120" i="1"/>
  <c r="CW120" i="1"/>
  <c r="CV120" i="1"/>
  <c r="CU120" i="1"/>
  <c r="CT120" i="1"/>
  <c r="CS120" i="1"/>
  <c r="CR120" i="1"/>
  <c r="CQ120" i="1"/>
  <c r="CP120" i="1"/>
  <c r="CO120" i="1"/>
  <c r="CN120" i="1"/>
  <c r="CM120" i="1"/>
  <c r="CL120" i="1"/>
  <c r="CK120" i="1"/>
  <c r="CJ120" i="1"/>
  <c r="CI120" i="1"/>
  <c r="CH120" i="1"/>
  <c r="C120" i="1"/>
  <c r="B120" i="1"/>
  <c r="DL119" i="1"/>
  <c r="DK119" i="1"/>
  <c r="DI119" i="1"/>
  <c r="DH119" i="1"/>
  <c r="DG119" i="1"/>
  <c r="DF119" i="1"/>
  <c r="DE119" i="1"/>
  <c r="DD119" i="1"/>
  <c r="DC119" i="1"/>
  <c r="DB119" i="1"/>
  <c r="DA119" i="1"/>
  <c r="CZ119" i="1"/>
  <c r="CY119" i="1"/>
  <c r="CX119" i="1"/>
  <c r="CW119" i="1"/>
  <c r="CV119" i="1"/>
  <c r="CU119" i="1"/>
  <c r="CT119" i="1"/>
  <c r="CS119" i="1"/>
  <c r="CR119" i="1"/>
  <c r="CQ119" i="1"/>
  <c r="CP119" i="1"/>
  <c r="CO119" i="1"/>
  <c r="CN119" i="1"/>
  <c r="CM119" i="1"/>
  <c r="CL119" i="1"/>
  <c r="CK119" i="1"/>
  <c r="CJ119" i="1"/>
  <c r="CI119" i="1"/>
  <c r="CH119" i="1"/>
  <c r="C119" i="1"/>
  <c r="B119" i="1"/>
  <c r="DL118" i="1"/>
  <c r="DK118" i="1"/>
  <c r="DI118" i="1"/>
  <c r="DH118" i="1"/>
  <c r="DG118" i="1"/>
  <c r="DF118" i="1"/>
  <c r="DE118" i="1"/>
  <c r="DD118" i="1"/>
  <c r="DC118" i="1"/>
  <c r="DB118" i="1"/>
  <c r="DA118" i="1"/>
  <c r="CZ118" i="1"/>
  <c r="CY118" i="1"/>
  <c r="CX118" i="1"/>
  <c r="CW118" i="1"/>
  <c r="CV118" i="1"/>
  <c r="CU118" i="1"/>
  <c r="CT118" i="1"/>
  <c r="CS118" i="1"/>
  <c r="CR118" i="1"/>
  <c r="CQ118" i="1"/>
  <c r="CP118" i="1"/>
  <c r="CO118" i="1"/>
  <c r="CN118" i="1"/>
  <c r="CM118" i="1"/>
  <c r="CL118" i="1"/>
  <c r="CK118" i="1"/>
  <c r="CJ118" i="1"/>
  <c r="CI118" i="1"/>
  <c r="CH118" i="1"/>
  <c r="C118" i="1"/>
  <c r="B118" i="1"/>
  <c r="DL117" i="1"/>
  <c r="DK117" i="1"/>
  <c r="DI117" i="1"/>
  <c r="DH117" i="1"/>
  <c r="DG117" i="1"/>
  <c r="DF117" i="1"/>
  <c r="DE117" i="1"/>
  <c r="DD117" i="1"/>
  <c r="DC117" i="1"/>
  <c r="DB117" i="1"/>
  <c r="DA117" i="1"/>
  <c r="CZ117" i="1"/>
  <c r="CY117" i="1"/>
  <c r="CX117" i="1"/>
  <c r="CW117" i="1"/>
  <c r="CV117" i="1"/>
  <c r="CU117" i="1"/>
  <c r="CT117" i="1"/>
  <c r="CS117" i="1"/>
  <c r="CR117" i="1"/>
  <c r="CQ117" i="1"/>
  <c r="CP117" i="1"/>
  <c r="CO117" i="1"/>
  <c r="CN117" i="1"/>
  <c r="CM117" i="1"/>
  <c r="CL117" i="1"/>
  <c r="CK117" i="1"/>
  <c r="CJ117" i="1"/>
  <c r="CI117" i="1"/>
  <c r="CH117" i="1"/>
  <c r="C117" i="1"/>
  <c r="B117" i="1"/>
  <c r="DL116" i="1"/>
  <c r="DK116" i="1"/>
  <c r="DI116" i="1"/>
  <c r="DH116" i="1"/>
  <c r="DG116" i="1"/>
  <c r="DF116" i="1"/>
  <c r="DE116" i="1"/>
  <c r="DD116" i="1"/>
  <c r="DC116" i="1"/>
  <c r="DB116" i="1"/>
  <c r="DA116" i="1"/>
  <c r="CZ116" i="1"/>
  <c r="CY116" i="1"/>
  <c r="CX116" i="1"/>
  <c r="CW116" i="1"/>
  <c r="CV116" i="1"/>
  <c r="CU116" i="1"/>
  <c r="CT116" i="1"/>
  <c r="CS116" i="1"/>
  <c r="CR116" i="1"/>
  <c r="CQ116" i="1"/>
  <c r="CP116" i="1"/>
  <c r="CO116" i="1"/>
  <c r="CN116" i="1"/>
  <c r="CM116" i="1"/>
  <c r="CL116" i="1"/>
  <c r="CK116" i="1"/>
  <c r="CJ116" i="1"/>
  <c r="CI116" i="1"/>
  <c r="CH116" i="1"/>
  <c r="C116" i="1"/>
  <c r="B116" i="1"/>
  <c r="DL115" i="1"/>
  <c r="DK115" i="1"/>
  <c r="DI115" i="1"/>
  <c r="DH115" i="1"/>
  <c r="DG115" i="1"/>
  <c r="DF115" i="1"/>
  <c r="DE115" i="1"/>
  <c r="DD115" i="1"/>
  <c r="DC115" i="1"/>
  <c r="DB115" i="1"/>
  <c r="DA115" i="1"/>
  <c r="CZ115" i="1"/>
  <c r="CY115" i="1"/>
  <c r="CX115" i="1"/>
  <c r="CW115" i="1"/>
  <c r="CV115" i="1"/>
  <c r="CU115" i="1"/>
  <c r="CT115" i="1"/>
  <c r="CS115" i="1"/>
  <c r="CR115" i="1"/>
  <c r="CQ115" i="1"/>
  <c r="CP115" i="1"/>
  <c r="CO115" i="1"/>
  <c r="CN115" i="1"/>
  <c r="CM115" i="1"/>
  <c r="CL115" i="1"/>
  <c r="CK115" i="1"/>
  <c r="CJ115" i="1"/>
  <c r="CI115" i="1"/>
  <c r="CH115" i="1"/>
  <c r="C115" i="1"/>
  <c r="B115" i="1"/>
  <c r="DL114" i="1"/>
  <c r="DK114" i="1"/>
  <c r="DI114" i="1"/>
  <c r="DH114" i="1"/>
  <c r="DG114" i="1"/>
  <c r="DF114" i="1"/>
  <c r="DE114" i="1"/>
  <c r="DD114" i="1"/>
  <c r="DC114" i="1"/>
  <c r="DB114" i="1"/>
  <c r="DA114" i="1"/>
  <c r="CZ114" i="1"/>
  <c r="CY114" i="1"/>
  <c r="CX114" i="1"/>
  <c r="CW114" i="1"/>
  <c r="CV114" i="1"/>
  <c r="CU114" i="1"/>
  <c r="CT114" i="1"/>
  <c r="CS114" i="1"/>
  <c r="CR114" i="1"/>
  <c r="CQ114" i="1"/>
  <c r="CP114" i="1"/>
  <c r="CO114" i="1"/>
  <c r="CN114" i="1"/>
  <c r="CM114" i="1"/>
  <c r="CL114" i="1"/>
  <c r="CK114" i="1"/>
  <c r="CJ114" i="1"/>
  <c r="CI114" i="1"/>
  <c r="CH114" i="1"/>
  <c r="C114" i="1"/>
  <c r="B114" i="1"/>
  <c r="DL113" i="1"/>
  <c r="DK113" i="1"/>
  <c r="DI113" i="1"/>
  <c r="DH113" i="1"/>
  <c r="DG113" i="1"/>
  <c r="DF113" i="1"/>
  <c r="DE113" i="1"/>
  <c r="DD113" i="1"/>
  <c r="DC113" i="1"/>
  <c r="DB113" i="1"/>
  <c r="DA113" i="1"/>
  <c r="CZ113" i="1"/>
  <c r="CY113" i="1"/>
  <c r="CX113" i="1"/>
  <c r="CW113" i="1"/>
  <c r="CV113" i="1"/>
  <c r="CU113" i="1"/>
  <c r="CT113" i="1"/>
  <c r="CS113" i="1"/>
  <c r="CR113" i="1"/>
  <c r="CQ113" i="1"/>
  <c r="CP113" i="1"/>
  <c r="CO113" i="1"/>
  <c r="CN113" i="1"/>
  <c r="CM113" i="1"/>
  <c r="CL113" i="1"/>
  <c r="CK113" i="1"/>
  <c r="CJ113" i="1"/>
  <c r="CI113" i="1"/>
  <c r="CH113" i="1"/>
  <c r="C113" i="1"/>
  <c r="B113" i="1"/>
  <c r="DL112" i="1"/>
  <c r="DK112" i="1"/>
  <c r="DI112" i="1"/>
  <c r="DH112" i="1"/>
  <c r="DG112" i="1"/>
  <c r="DF112" i="1"/>
  <c r="DE112" i="1"/>
  <c r="DD112" i="1"/>
  <c r="DC112" i="1"/>
  <c r="DB112" i="1"/>
  <c r="DA112" i="1"/>
  <c r="CZ112" i="1"/>
  <c r="CY112" i="1"/>
  <c r="CX112" i="1"/>
  <c r="CW112" i="1"/>
  <c r="CV112" i="1"/>
  <c r="CU112" i="1"/>
  <c r="CT112" i="1"/>
  <c r="CS112" i="1"/>
  <c r="CR112" i="1"/>
  <c r="CQ112" i="1"/>
  <c r="CP112" i="1"/>
  <c r="CO112" i="1"/>
  <c r="CN112" i="1"/>
  <c r="CM112" i="1"/>
  <c r="CL112" i="1"/>
  <c r="CK112" i="1"/>
  <c r="CJ112" i="1"/>
  <c r="CI112" i="1"/>
  <c r="CH112" i="1"/>
  <c r="C112" i="1"/>
  <c r="B112" i="1"/>
  <c r="DL111" i="1"/>
  <c r="DK111" i="1"/>
  <c r="DI111" i="1"/>
  <c r="DH111" i="1"/>
  <c r="DG111" i="1"/>
  <c r="DF111" i="1"/>
  <c r="DE111" i="1"/>
  <c r="DD111" i="1"/>
  <c r="DC111" i="1"/>
  <c r="DB111" i="1"/>
  <c r="DA111" i="1"/>
  <c r="CZ111" i="1"/>
  <c r="CY111" i="1"/>
  <c r="CX111" i="1"/>
  <c r="CW111" i="1"/>
  <c r="CV111" i="1"/>
  <c r="CU111" i="1"/>
  <c r="CT111" i="1"/>
  <c r="CS111" i="1"/>
  <c r="CR111" i="1"/>
  <c r="CQ111" i="1"/>
  <c r="CP111" i="1"/>
  <c r="CO111" i="1"/>
  <c r="CN111" i="1"/>
  <c r="CM111" i="1"/>
  <c r="CL111" i="1"/>
  <c r="CK111" i="1"/>
  <c r="CJ111" i="1"/>
  <c r="CI111" i="1"/>
  <c r="CH111" i="1"/>
  <c r="C111" i="1"/>
  <c r="B111" i="1"/>
  <c r="DL110" i="1"/>
  <c r="DK110" i="1"/>
  <c r="DI110" i="1"/>
  <c r="DH110" i="1"/>
  <c r="DG110" i="1"/>
  <c r="DF110" i="1"/>
  <c r="DE110" i="1"/>
  <c r="DD110" i="1"/>
  <c r="DC110" i="1"/>
  <c r="DB110" i="1"/>
  <c r="DA110" i="1"/>
  <c r="CZ110" i="1"/>
  <c r="CY110" i="1"/>
  <c r="CX110" i="1"/>
  <c r="CW110" i="1"/>
  <c r="CV110" i="1"/>
  <c r="CU110" i="1"/>
  <c r="CT110" i="1"/>
  <c r="CS110" i="1"/>
  <c r="CR110" i="1"/>
  <c r="CQ110" i="1"/>
  <c r="CP110" i="1"/>
  <c r="CO110" i="1"/>
  <c r="CN110" i="1"/>
  <c r="CM110" i="1"/>
  <c r="CL110" i="1"/>
  <c r="CK110" i="1"/>
  <c r="CJ110" i="1"/>
  <c r="CI110" i="1"/>
  <c r="CH110" i="1"/>
  <c r="C110" i="1"/>
  <c r="B110" i="1"/>
  <c r="DL109" i="1"/>
  <c r="DK109" i="1"/>
  <c r="DI109" i="1"/>
  <c r="DH109" i="1"/>
  <c r="DG109" i="1"/>
  <c r="DF109" i="1"/>
  <c r="DE109" i="1"/>
  <c r="DD109" i="1"/>
  <c r="DC109" i="1"/>
  <c r="DB109" i="1"/>
  <c r="DA109" i="1"/>
  <c r="CZ109" i="1"/>
  <c r="CY109" i="1"/>
  <c r="CX109" i="1"/>
  <c r="CW109" i="1"/>
  <c r="CV109" i="1"/>
  <c r="CU109" i="1"/>
  <c r="CT109" i="1"/>
  <c r="CS109" i="1"/>
  <c r="CR109" i="1"/>
  <c r="CQ109" i="1"/>
  <c r="CP109" i="1"/>
  <c r="CO109" i="1"/>
  <c r="CN109" i="1"/>
  <c r="CM109" i="1"/>
  <c r="CL109" i="1"/>
  <c r="CK109" i="1"/>
  <c r="CJ109" i="1"/>
  <c r="CI109" i="1"/>
  <c r="CH109" i="1"/>
  <c r="C109" i="1"/>
  <c r="B109" i="1"/>
  <c r="DL108" i="1"/>
  <c r="DK108" i="1"/>
  <c r="DI108" i="1"/>
  <c r="DH108" i="1"/>
  <c r="DG108" i="1"/>
  <c r="DF108" i="1"/>
  <c r="DE108" i="1"/>
  <c r="DD108" i="1"/>
  <c r="DC108" i="1"/>
  <c r="DB108" i="1"/>
  <c r="DA108" i="1"/>
  <c r="CZ108" i="1"/>
  <c r="CY108" i="1"/>
  <c r="CX108" i="1"/>
  <c r="CW108" i="1"/>
  <c r="CV108" i="1"/>
  <c r="CU108" i="1"/>
  <c r="CT108" i="1"/>
  <c r="CS108" i="1"/>
  <c r="CR108" i="1"/>
  <c r="CQ108" i="1"/>
  <c r="CP108" i="1"/>
  <c r="CO108" i="1"/>
  <c r="CN108" i="1"/>
  <c r="CM108" i="1"/>
  <c r="CL108" i="1"/>
  <c r="CK108" i="1"/>
  <c r="CJ108" i="1"/>
  <c r="CI108" i="1"/>
  <c r="CH108" i="1"/>
  <c r="C108" i="1"/>
  <c r="B108" i="1"/>
  <c r="DL107" i="1"/>
  <c r="DK107" i="1"/>
  <c r="DI107" i="1"/>
  <c r="DH107" i="1"/>
  <c r="DG107" i="1"/>
  <c r="DF107" i="1"/>
  <c r="DE107" i="1"/>
  <c r="DD107" i="1"/>
  <c r="DC107" i="1"/>
  <c r="DB107" i="1"/>
  <c r="DA107" i="1"/>
  <c r="CZ107" i="1"/>
  <c r="CY107" i="1"/>
  <c r="CX107" i="1"/>
  <c r="CW107" i="1"/>
  <c r="CV107" i="1"/>
  <c r="CU107" i="1"/>
  <c r="CT107" i="1"/>
  <c r="CS107" i="1"/>
  <c r="CR107" i="1"/>
  <c r="CQ107" i="1"/>
  <c r="CP107" i="1"/>
  <c r="CO107" i="1"/>
  <c r="CN107" i="1"/>
  <c r="CM107" i="1"/>
  <c r="CL107" i="1"/>
  <c r="CK107" i="1"/>
  <c r="CJ107" i="1"/>
  <c r="CI107" i="1"/>
  <c r="CH107" i="1"/>
  <c r="C107" i="1"/>
  <c r="B107" i="1"/>
  <c r="DL106" i="1"/>
  <c r="DK106" i="1"/>
  <c r="DI106" i="1"/>
  <c r="DH106" i="1"/>
  <c r="DG106" i="1"/>
  <c r="DF106" i="1"/>
  <c r="DE106" i="1"/>
  <c r="DD106" i="1"/>
  <c r="DC106" i="1"/>
  <c r="DB106" i="1"/>
  <c r="DA106" i="1"/>
  <c r="CZ106" i="1"/>
  <c r="CY106" i="1"/>
  <c r="CX106" i="1"/>
  <c r="CW106" i="1"/>
  <c r="CV106" i="1"/>
  <c r="CU106" i="1"/>
  <c r="CT106" i="1"/>
  <c r="CS106" i="1"/>
  <c r="CR106" i="1"/>
  <c r="CQ106" i="1"/>
  <c r="CP106" i="1"/>
  <c r="CO106" i="1"/>
  <c r="CN106" i="1"/>
  <c r="CM106" i="1"/>
  <c r="CL106" i="1"/>
  <c r="CK106" i="1"/>
  <c r="CJ106" i="1"/>
  <c r="CI106" i="1"/>
  <c r="CH106" i="1"/>
  <c r="C106" i="1"/>
  <c r="B106" i="1"/>
  <c r="DL105" i="1"/>
  <c r="DK105" i="1"/>
  <c r="DI105" i="1"/>
  <c r="DH105" i="1"/>
  <c r="DG105" i="1"/>
  <c r="DF105" i="1"/>
  <c r="DE105" i="1"/>
  <c r="DD105" i="1"/>
  <c r="DC105" i="1"/>
  <c r="DB105" i="1"/>
  <c r="DA105" i="1"/>
  <c r="CZ105" i="1"/>
  <c r="CY105" i="1"/>
  <c r="CX105" i="1"/>
  <c r="CW105" i="1"/>
  <c r="CV105" i="1"/>
  <c r="CU105" i="1"/>
  <c r="CT105" i="1"/>
  <c r="CS105" i="1"/>
  <c r="CR105" i="1"/>
  <c r="CQ105" i="1"/>
  <c r="CP105" i="1"/>
  <c r="CO105" i="1"/>
  <c r="CN105" i="1"/>
  <c r="CM105" i="1"/>
  <c r="CL105" i="1"/>
  <c r="CK105" i="1"/>
  <c r="CJ105" i="1"/>
  <c r="CI105" i="1"/>
  <c r="CH105" i="1"/>
  <c r="C105" i="1"/>
  <c r="B105" i="1"/>
  <c r="DL104" i="1"/>
  <c r="DK104" i="1"/>
  <c r="DI104" i="1"/>
  <c r="DH104" i="1"/>
  <c r="DG104" i="1"/>
  <c r="DF104" i="1"/>
  <c r="DE104" i="1"/>
  <c r="DD104" i="1"/>
  <c r="DC104" i="1"/>
  <c r="DB104" i="1"/>
  <c r="DA104" i="1"/>
  <c r="CZ104" i="1"/>
  <c r="CY104" i="1"/>
  <c r="CX104" i="1"/>
  <c r="CW104" i="1"/>
  <c r="CV104" i="1"/>
  <c r="CU104" i="1"/>
  <c r="CT104" i="1"/>
  <c r="CS104" i="1"/>
  <c r="CR104" i="1"/>
  <c r="CQ104" i="1"/>
  <c r="CP104" i="1"/>
  <c r="CO104" i="1"/>
  <c r="CN104" i="1"/>
  <c r="CM104" i="1"/>
  <c r="CL104" i="1"/>
  <c r="CK104" i="1"/>
  <c r="CJ104" i="1"/>
  <c r="CI104" i="1"/>
  <c r="CH104" i="1"/>
  <c r="C104" i="1"/>
  <c r="B104" i="1"/>
  <c r="DL103" i="1"/>
  <c r="DK103" i="1"/>
  <c r="DI103" i="1"/>
  <c r="DH103" i="1"/>
  <c r="DG103" i="1"/>
  <c r="DF103" i="1"/>
  <c r="DE103" i="1"/>
  <c r="DD103" i="1"/>
  <c r="DC103" i="1"/>
  <c r="DB103" i="1"/>
  <c r="DA103" i="1"/>
  <c r="CZ103" i="1"/>
  <c r="CY103" i="1"/>
  <c r="CX103" i="1"/>
  <c r="CW103" i="1"/>
  <c r="CV103" i="1"/>
  <c r="CU103" i="1"/>
  <c r="CT103" i="1"/>
  <c r="CS103" i="1"/>
  <c r="CR103" i="1"/>
  <c r="CQ103" i="1"/>
  <c r="CP103" i="1"/>
  <c r="CO103" i="1"/>
  <c r="CN103" i="1"/>
  <c r="CM103" i="1"/>
  <c r="CL103" i="1"/>
  <c r="CK103" i="1"/>
  <c r="CJ103" i="1"/>
  <c r="CI103" i="1"/>
  <c r="CH103" i="1"/>
  <c r="C103" i="1"/>
  <c r="B103" i="1"/>
  <c r="DL102" i="1"/>
  <c r="DK102" i="1"/>
  <c r="DI102" i="1"/>
  <c r="DH102" i="1"/>
  <c r="DG102" i="1"/>
  <c r="DF102" i="1"/>
  <c r="DE102" i="1"/>
  <c r="DD102" i="1"/>
  <c r="DC102" i="1"/>
  <c r="DB102" i="1"/>
  <c r="DA102" i="1"/>
  <c r="CZ102" i="1"/>
  <c r="CY102" i="1"/>
  <c r="CX102" i="1"/>
  <c r="CW102" i="1"/>
  <c r="CV102" i="1"/>
  <c r="CU102" i="1"/>
  <c r="CT102" i="1"/>
  <c r="CS102" i="1"/>
  <c r="CR102" i="1"/>
  <c r="CQ102" i="1"/>
  <c r="CP102" i="1"/>
  <c r="CO102" i="1"/>
  <c r="CN102" i="1"/>
  <c r="CM102" i="1"/>
  <c r="CL102" i="1"/>
  <c r="CK102" i="1"/>
  <c r="CJ102" i="1"/>
  <c r="CI102" i="1"/>
  <c r="CH102" i="1"/>
  <c r="C102" i="1"/>
  <c r="B102" i="1"/>
  <c r="DL101" i="1"/>
  <c r="DK101" i="1"/>
  <c r="DI101" i="1"/>
  <c r="DH101" i="1"/>
  <c r="DG101" i="1"/>
  <c r="DF101" i="1"/>
  <c r="DE101" i="1"/>
  <c r="DD101" i="1"/>
  <c r="DC101" i="1"/>
  <c r="DB101" i="1"/>
  <c r="DA101" i="1"/>
  <c r="CZ101" i="1"/>
  <c r="CY101" i="1"/>
  <c r="CX101" i="1"/>
  <c r="CW101" i="1"/>
  <c r="CV101" i="1"/>
  <c r="CU101" i="1"/>
  <c r="CT101" i="1"/>
  <c r="CS101" i="1"/>
  <c r="CR101" i="1"/>
  <c r="CQ101" i="1"/>
  <c r="CP101" i="1"/>
  <c r="CO101" i="1"/>
  <c r="CN101" i="1"/>
  <c r="CM101" i="1"/>
  <c r="CL101" i="1"/>
  <c r="CK101" i="1"/>
  <c r="CJ101" i="1"/>
  <c r="CI101" i="1"/>
  <c r="CH101" i="1"/>
  <c r="C101" i="1"/>
  <c r="B101" i="1"/>
  <c r="DL100" i="1"/>
  <c r="DK100" i="1"/>
  <c r="DI100" i="1"/>
  <c r="DH100" i="1"/>
  <c r="DG100" i="1"/>
  <c r="DF100" i="1"/>
  <c r="DE100" i="1"/>
  <c r="DD100" i="1"/>
  <c r="DC100" i="1"/>
  <c r="DB100" i="1"/>
  <c r="DA100" i="1"/>
  <c r="CZ100" i="1"/>
  <c r="CY100" i="1"/>
  <c r="CX100" i="1"/>
  <c r="CW100" i="1"/>
  <c r="CV100" i="1"/>
  <c r="CU100" i="1"/>
  <c r="CT100" i="1"/>
  <c r="CS100" i="1"/>
  <c r="CR100" i="1"/>
  <c r="CQ100" i="1"/>
  <c r="CP100" i="1"/>
  <c r="CO100" i="1"/>
  <c r="CN100" i="1"/>
  <c r="CM100" i="1"/>
  <c r="CL100" i="1"/>
  <c r="CK100" i="1"/>
  <c r="CJ100" i="1"/>
  <c r="CI100" i="1"/>
  <c r="CH100" i="1"/>
  <c r="C100" i="1"/>
  <c r="B100" i="1"/>
  <c r="DL99" i="1"/>
  <c r="DK99" i="1"/>
  <c r="DI99" i="1"/>
  <c r="DH99" i="1"/>
  <c r="DG99" i="1"/>
  <c r="DF99" i="1"/>
  <c r="DE99" i="1"/>
  <c r="DD99" i="1"/>
  <c r="DC99" i="1"/>
  <c r="DB99" i="1"/>
  <c r="DA99" i="1"/>
  <c r="CZ99" i="1"/>
  <c r="CY99" i="1"/>
  <c r="CX99" i="1"/>
  <c r="CW99" i="1"/>
  <c r="CV99" i="1"/>
  <c r="CU99" i="1"/>
  <c r="CT99" i="1"/>
  <c r="CS99" i="1"/>
  <c r="CR99" i="1"/>
  <c r="CQ99" i="1"/>
  <c r="CP99" i="1"/>
  <c r="CO99" i="1"/>
  <c r="CN99" i="1"/>
  <c r="CM99" i="1"/>
  <c r="CL99" i="1"/>
  <c r="CK99" i="1"/>
  <c r="CJ99" i="1"/>
  <c r="CI99" i="1"/>
  <c r="CH99" i="1"/>
  <c r="C99" i="1"/>
  <c r="B99" i="1"/>
  <c r="DL98" i="1"/>
  <c r="DK98" i="1"/>
  <c r="DI98" i="1"/>
  <c r="DH98" i="1"/>
  <c r="DG98" i="1"/>
  <c r="DF98" i="1"/>
  <c r="DE98" i="1"/>
  <c r="DD98" i="1"/>
  <c r="DC98" i="1"/>
  <c r="DB98" i="1"/>
  <c r="DA98" i="1"/>
  <c r="CZ98" i="1"/>
  <c r="CY98" i="1"/>
  <c r="CX98" i="1"/>
  <c r="CW98" i="1"/>
  <c r="CV98" i="1"/>
  <c r="CU98" i="1"/>
  <c r="CT98" i="1"/>
  <c r="CS98" i="1"/>
  <c r="CR98" i="1"/>
  <c r="CQ98" i="1"/>
  <c r="CP98" i="1"/>
  <c r="CO98" i="1"/>
  <c r="CN98" i="1"/>
  <c r="CM98" i="1"/>
  <c r="CL98" i="1"/>
  <c r="CK98" i="1"/>
  <c r="CJ98" i="1"/>
  <c r="CI98" i="1"/>
  <c r="CH98" i="1"/>
  <c r="C98" i="1"/>
  <c r="B98" i="1"/>
  <c r="DL97" i="1"/>
  <c r="DK97" i="1"/>
  <c r="DI97" i="1"/>
  <c r="DH97" i="1"/>
  <c r="DG97" i="1"/>
  <c r="DF97" i="1"/>
  <c r="DE97" i="1"/>
  <c r="DD97" i="1"/>
  <c r="DC97" i="1"/>
  <c r="DB97" i="1"/>
  <c r="DA97" i="1"/>
  <c r="CZ97" i="1"/>
  <c r="CY97" i="1"/>
  <c r="CX97" i="1"/>
  <c r="CW97" i="1"/>
  <c r="CV97" i="1"/>
  <c r="CU97" i="1"/>
  <c r="CT97" i="1"/>
  <c r="CS97" i="1"/>
  <c r="CR97" i="1"/>
  <c r="CQ97" i="1"/>
  <c r="CP97" i="1"/>
  <c r="CO97" i="1"/>
  <c r="CN97" i="1"/>
  <c r="CM97" i="1"/>
  <c r="CL97" i="1"/>
  <c r="CK97" i="1"/>
  <c r="CJ97" i="1"/>
  <c r="CI97" i="1"/>
  <c r="CH97" i="1"/>
  <c r="C97" i="1"/>
  <c r="B97" i="1"/>
  <c r="DL96" i="1"/>
  <c r="DK96" i="1"/>
  <c r="DI96" i="1"/>
  <c r="DH96" i="1"/>
  <c r="DG96" i="1"/>
  <c r="DF96" i="1"/>
  <c r="DE96" i="1"/>
  <c r="DD96" i="1"/>
  <c r="DC96" i="1"/>
  <c r="DB96" i="1"/>
  <c r="DA96" i="1"/>
  <c r="CZ96" i="1"/>
  <c r="CY96" i="1"/>
  <c r="CX96" i="1"/>
  <c r="CW96" i="1"/>
  <c r="CV96" i="1"/>
  <c r="CU96" i="1"/>
  <c r="CT96" i="1"/>
  <c r="CS96" i="1"/>
  <c r="CR96" i="1"/>
  <c r="CQ96" i="1"/>
  <c r="CP96" i="1"/>
  <c r="CO96" i="1"/>
  <c r="CN96" i="1"/>
  <c r="CM96" i="1"/>
  <c r="CL96" i="1"/>
  <c r="CK96" i="1"/>
  <c r="CJ96" i="1"/>
  <c r="CI96" i="1"/>
  <c r="CH96" i="1"/>
  <c r="C96" i="1"/>
  <c r="B96" i="1"/>
  <c r="DL95" i="1"/>
  <c r="DK95" i="1"/>
  <c r="DI95" i="1"/>
  <c r="DH95" i="1"/>
  <c r="DG95" i="1"/>
  <c r="DF95" i="1"/>
  <c r="DE95" i="1"/>
  <c r="DD95" i="1"/>
  <c r="DC95" i="1"/>
  <c r="DB95" i="1"/>
  <c r="DA95" i="1"/>
  <c r="CZ95" i="1"/>
  <c r="CY95" i="1"/>
  <c r="CX95" i="1"/>
  <c r="CW95" i="1"/>
  <c r="CV95" i="1"/>
  <c r="CU95" i="1"/>
  <c r="CT95" i="1"/>
  <c r="CS95" i="1"/>
  <c r="CR95" i="1"/>
  <c r="CQ95" i="1"/>
  <c r="CP95" i="1"/>
  <c r="CO95" i="1"/>
  <c r="CN95" i="1"/>
  <c r="CM95" i="1"/>
  <c r="CL95" i="1"/>
  <c r="CK95" i="1"/>
  <c r="CJ95" i="1"/>
  <c r="CI95" i="1"/>
  <c r="CH95" i="1"/>
  <c r="C95" i="1"/>
  <c r="B95" i="1"/>
  <c r="DL94" i="1"/>
  <c r="DK94" i="1"/>
  <c r="DI94" i="1"/>
  <c r="DH94" i="1"/>
  <c r="DG94" i="1"/>
  <c r="DF94" i="1"/>
  <c r="DE94" i="1"/>
  <c r="DD94" i="1"/>
  <c r="DC94" i="1"/>
  <c r="DB94" i="1"/>
  <c r="DA94" i="1"/>
  <c r="CZ94" i="1"/>
  <c r="CY94" i="1"/>
  <c r="CX94" i="1"/>
  <c r="CW94" i="1"/>
  <c r="CV94" i="1"/>
  <c r="CU94" i="1"/>
  <c r="CT94" i="1"/>
  <c r="CS94" i="1"/>
  <c r="CR94" i="1"/>
  <c r="CQ94" i="1"/>
  <c r="CP94" i="1"/>
  <c r="CO94" i="1"/>
  <c r="CN94" i="1"/>
  <c r="CM94" i="1"/>
  <c r="CL94" i="1"/>
  <c r="CK94" i="1"/>
  <c r="CJ94" i="1"/>
  <c r="CI94" i="1"/>
  <c r="CH94" i="1"/>
  <c r="C94" i="1"/>
  <c r="B94" i="1"/>
  <c r="DL93" i="1"/>
  <c r="DK93" i="1"/>
  <c r="DI93" i="1"/>
  <c r="DH93" i="1"/>
  <c r="DG93" i="1"/>
  <c r="DF93" i="1"/>
  <c r="DE93" i="1"/>
  <c r="DD93" i="1"/>
  <c r="DC93" i="1"/>
  <c r="DB93" i="1"/>
  <c r="DA93" i="1"/>
  <c r="CZ93" i="1"/>
  <c r="CY93" i="1"/>
  <c r="CX93" i="1"/>
  <c r="CW93" i="1"/>
  <c r="CV93" i="1"/>
  <c r="CU93" i="1"/>
  <c r="CT93" i="1"/>
  <c r="CS93" i="1"/>
  <c r="CR93" i="1"/>
  <c r="CQ93" i="1"/>
  <c r="CP93" i="1"/>
  <c r="CO93" i="1"/>
  <c r="CN93" i="1"/>
  <c r="CM93" i="1"/>
  <c r="CL93" i="1"/>
  <c r="CK93" i="1"/>
  <c r="CJ93" i="1"/>
  <c r="CI93" i="1"/>
  <c r="CH93" i="1"/>
  <c r="C93" i="1"/>
  <c r="B93" i="1"/>
  <c r="DL92" i="1"/>
  <c r="DK92" i="1"/>
  <c r="DI92" i="1"/>
  <c r="DH92" i="1"/>
  <c r="DG92" i="1"/>
  <c r="DF92" i="1"/>
  <c r="DE92" i="1"/>
  <c r="DD92" i="1"/>
  <c r="DC92" i="1"/>
  <c r="DB92" i="1"/>
  <c r="DA92" i="1"/>
  <c r="CZ92" i="1"/>
  <c r="CY92" i="1"/>
  <c r="CX92" i="1"/>
  <c r="CW92" i="1"/>
  <c r="CV92" i="1"/>
  <c r="CU92" i="1"/>
  <c r="CT92" i="1"/>
  <c r="CS92" i="1"/>
  <c r="CR92" i="1"/>
  <c r="CQ92" i="1"/>
  <c r="CP92" i="1"/>
  <c r="CO92" i="1"/>
  <c r="CN92" i="1"/>
  <c r="CM92" i="1"/>
  <c r="CL92" i="1"/>
  <c r="CK92" i="1"/>
  <c r="CJ92" i="1"/>
  <c r="CI92" i="1"/>
  <c r="CH92" i="1"/>
  <c r="C92" i="1"/>
  <c r="B92" i="1"/>
  <c r="DL91" i="1"/>
  <c r="DK91" i="1"/>
  <c r="DI91" i="1"/>
  <c r="DH91" i="1"/>
  <c r="DG91" i="1"/>
  <c r="DF91" i="1"/>
  <c r="DE91" i="1"/>
  <c r="DD91" i="1"/>
  <c r="DC91" i="1"/>
  <c r="DB91" i="1"/>
  <c r="DA91" i="1"/>
  <c r="CZ91" i="1"/>
  <c r="CY91" i="1"/>
  <c r="CX91" i="1"/>
  <c r="CW91" i="1"/>
  <c r="CV91" i="1"/>
  <c r="CU91" i="1"/>
  <c r="CT91" i="1"/>
  <c r="CS91" i="1"/>
  <c r="CR91" i="1"/>
  <c r="CQ91" i="1"/>
  <c r="CP91" i="1"/>
  <c r="CO91" i="1"/>
  <c r="CN91" i="1"/>
  <c r="CM91" i="1"/>
  <c r="CL91" i="1"/>
  <c r="CK91" i="1"/>
  <c r="CJ91" i="1"/>
  <c r="CI91" i="1"/>
  <c r="CH91" i="1"/>
  <c r="C91" i="1"/>
  <c r="B91" i="1"/>
  <c r="DL90" i="1"/>
  <c r="DK90" i="1"/>
  <c r="DI90" i="1"/>
  <c r="DH90" i="1"/>
  <c r="DG90" i="1"/>
  <c r="DF90" i="1"/>
  <c r="DE90" i="1"/>
  <c r="DD90" i="1"/>
  <c r="DC90" i="1"/>
  <c r="DB90" i="1"/>
  <c r="DA90" i="1"/>
  <c r="CZ90" i="1"/>
  <c r="CY90" i="1"/>
  <c r="CX90" i="1"/>
  <c r="CW90" i="1"/>
  <c r="CV90" i="1"/>
  <c r="CU90" i="1"/>
  <c r="CT90" i="1"/>
  <c r="CS90" i="1"/>
  <c r="CR90" i="1"/>
  <c r="CQ90" i="1"/>
  <c r="CP90" i="1"/>
  <c r="CO90" i="1"/>
  <c r="CN90" i="1"/>
  <c r="CM90" i="1"/>
  <c r="CL90" i="1"/>
  <c r="CK90" i="1"/>
  <c r="CJ90" i="1"/>
  <c r="CI90" i="1"/>
  <c r="CH90" i="1"/>
  <c r="C90" i="1"/>
  <c r="B90" i="1"/>
  <c r="DL89" i="1"/>
  <c r="DK89" i="1"/>
  <c r="DI89" i="1"/>
  <c r="DH89" i="1"/>
  <c r="DG89" i="1"/>
  <c r="DF89" i="1"/>
  <c r="DE89" i="1"/>
  <c r="DD89" i="1"/>
  <c r="DC89" i="1"/>
  <c r="DB89" i="1"/>
  <c r="DA89" i="1"/>
  <c r="CZ89" i="1"/>
  <c r="CY89" i="1"/>
  <c r="CX89" i="1"/>
  <c r="CW89" i="1"/>
  <c r="CV89" i="1"/>
  <c r="CU89" i="1"/>
  <c r="CT89" i="1"/>
  <c r="CS89" i="1"/>
  <c r="CR89" i="1"/>
  <c r="CQ89" i="1"/>
  <c r="CP89" i="1"/>
  <c r="CO89" i="1"/>
  <c r="CN89" i="1"/>
  <c r="CM89" i="1"/>
  <c r="CL89" i="1"/>
  <c r="CK89" i="1"/>
  <c r="CJ89" i="1"/>
  <c r="CI89" i="1"/>
  <c r="CH89" i="1"/>
  <c r="C89" i="1"/>
  <c r="B89" i="1"/>
  <c r="DL88" i="1"/>
  <c r="DK88" i="1"/>
  <c r="DI88" i="1"/>
  <c r="DH88" i="1"/>
  <c r="DG88" i="1"/>
  <c r="DF88" i="1"/>
  <c r="DE88" i="1"/>
  <c r="DD88" i="1"/>
  <c r="DC88" i="1"/>
  <c r="DB88" i="1"/>
  <c r="DA88" i="1"/>
  <c r="CZ88" i="1"/>
  <c r="CY88" i="1"/>
  <c r="CX88" i="1"/>
  <c r="CW88" i="1"/>
  <c r="CV88" i="1"/>
  <c r="CU88" i="1"/>
  <c r="CT88" i="1"/>
  <c r="CS88" i="1"/>
  <c r="CR88" i="1"/>
  <c r="CQ88" i="1"/>
  <c r="CP88" i="1"/>
  <c r="CO88" i="1"/>
  <c r="CN88" i="1"/>
  <c r="CM88" i="1"/>
  <c r="CL88" i="1"/>
  <c r="CK88" i="1"/>
  <c r="CJ88" i="1"/>
  <c r="CI88" i="1"/>
  <c r="CH88" i="1"/>
  <c r="C88" i="1"/>
  <c r="B88" i="1"/>
  <c r="DL87" i="1"/>
  <c r="DK87" i="1"/>
  <c r="DI87" i="1"/>
  <c r="DH87" i="1"/>
  <c r="DG87" i="1"/>
  <c r="DF87" i="1"/>
  <c r="DE87" i="1"/>
  <c r="DD87" i="1"/>
  <c r="DC87" i="1"/>
  <c r="DB87" i="1"/>
  <c r="DA87" i="1"/>
  <c r="CZ87" i="1"/>
  <c r="CY87" i="1"/>
  <c r="CX87" i="1"/>
  <c r="CW87" i="1"/>
  <c r="CV87" i="1"/>
  <c r="CU87" i="1"/>
  <c r="CT87" i="1"/>
  <c r="CS87" i="1"/>
  <c r="CR87" i="1"/>
  <c r="CQ87" i="1"/>
  <c r="CP87" i="1"/>
  <c r="CO87" i="1"/>
  <c r="CN87" i="1"/>
  <c r="CM87" i="1"/>
  <c r="CL87" i="1"/>
  <c r="CK87" i="1"/>
  <c r="CJ87" i="1"/>
  <c r="CI87" i="1"/>
  <c r="CH87" i="1"/>
  <c r="C87" i="1"/>
  <c r="B87" i="1"/>
  <c r="DL86" i="1"/>
  <c r="DK86" i="1"/>
  <c r="DI86" i="1"/>
  <c r="DH86" i="1"/>
  <c r="DG86" i="1"/>
  <c r="DF86" i="1"/>
  <c r="DE86" i="1"/>
  <c r="DD86" i="1"/>
  <c r="DC86" i="1"/>
  <c r="DB86" i="1"/>
  <c r="DA86" i="1"/>
  <c r="CZ86" i="1"/>
  <c r="CY86" i="1"/>
  <c r="CX86" i="1"/>
  <c r="CW86" i="1"/>
  <c r="CV86" i="1"/>
  <c r="CU86" i="1"/>
  <c r="CT86" i="1"/>
  <c r="CS86" i="1"/>
  <c r="CR86" i="1"/>
  <c r="CQ86" i="1"/>
  <c r="CP86" i="1"/>
  <c r="CO86" i="1"/>
  <c r="CN86" i="1"/>
  <c r="CM86" i="1"/>
  <c r="CL86" i="1"/>
  <c r="CK86" i="1"/>
  <c r="CJ86" i="1"/>
  <c r="CI86" i="1"/>
  <c r="CH86" i="1"/>
  <c r="C86" i="1"/>
  <c r="B86" i="1"/>
  <c r="DL85" i="1"/>
  <c r="DK85" i="1"/>
  <c r="DI85" i="1"/>
  <c r="DH85" i="1"/>
  <c r="DG85" i="1"/>
  <c r="DF85" i="1"/>
  <c r="DE85" i="1"/>
  <c r="DD85" i="1"/>
  <c r="DC85" i="1"/>
  <c r="DB85" i="1"/>
  <c r="DA85" i="1"/>
  <c r="CZ85" i="1"/>
  <c r="CY85" i="1"/>
  <c r="CX85" i="1"/>
  <c r="CW85" i="1"/>
  <c r="CV85" i="1"/>
  <c r="CU85" i="1"/>
  <c r="CT85" i="1"/>
  <c r="CS85" i="1"/>
  <c r="CR85" i="1"/>
  <c r="CQ85" i="1"/>
  <c r="CP85" i="1"/>
  <c r="CO85" i="1"/>
  <c r="CN85" i="1"/>
  <c r="CM85" i="1"/>
  <c r="CL85" i="1"/>
  <c r="CK85" i="1"/>
  <c r="CJ85" i="1"/>
  <c r="CI85" i="1"/>
  <c r="CH85" i="1"/>
  <c r="C85" i="1"/>
  <c r="B85" i="1"/>
  <c r="DL84" i="1"/>
  <c r="DK84" i="1"/>
  <c r="DI84" i="1"/>
  <c r="DH84" i="1"/>
  <c r="DG84" i="1"/>
  <c r="DF84" i="1"/>
  <c r="DE84" i="1"/>
  <c r="DD84" i="1"/>
  <c r="DC84" i="1"/>
  <c r="DB84" i="1"/>
  <c r="DA84" i="1"/>
  <c r="CZ84" i="1"/>
  <c r="CY84" i="1"/>
  <c r="CX84" i="1"/>
  <c r="CW84" i="1"/>
  <c r="CV84" i="1"/>
  <c r="CU84" i="1"/>
  <c r="CT84" i="1"/>
  <c r="CS84" i="1"/>
  <c r="CR84" i="1"/>
  <c r="CQ84" i="1"/>
  <c r="CP84" i="1"/>
  <c r="CO84" i="1"/>
  <c r="CN84" i="1"/>
  <c r="CM84" i="1"/>
  <c r="CL84" i="1"/>
  <c r="CK84" i="1"/>
  <c r="CJ84" i="1"/>
  <c r="CI84" i="1"/>
  <c r="CH84" i="1"/>
  <c r="C84" i="1"/>
  <c r="B84" i="1"/>
  <c r="DL83" i="1"/>
  <c r="DK83" i="1"/>
  <c r="DI83" i="1"/>
  <c r="DH83" i="1"/>
  <c r="DG83" i="1"/>
  <c r="DF83" i="1"/>
  <c r="DE83" i="1"/>
  <c r="DD83" i="1"/>
  <c r="DC83" i="1"/>
  <c r="DB83" i="1"/>
  <c r="DA83" i="1"/>
  <c r="CZ83" i="1"/>
  <c r="CY83" i="1"/>
  <c r="CX83" i="1"/>
  <c r="CW83" i="1"/>
  <c r="CV83" i="1"/>
  <c r="CU83" i="1"/>
  <c r="CT83" i="1"/>
  <c r="CS83" i="1"/>
  <c r="CR83" i="1"/>
  <c r="CQ83" i="1"/>
  <c r="CP83" i="1"/>
  <c r="CO83" i="1"/>
  <c r="CN83" i="1"/>
  <c r="CM83" i="1"/>
  <c r="CL83" i="1"/>
  <c r="CK83" i="1"/>
  <c r="CJ83" i="1"/>
  <c r="CI83" i="1"/>
  <c r="CH83" i="1"/>
  <c r="C83" i="1"/>
  <c r="B83" i="1"/>
  <c r="DL82" i="1"/>
  <c r="DK82" i="1"/>
  <c r="DI82" i="1"/>
  <c r="DH82" i="1"/>
  <c r="DG82" i="1"/>
  <c r="DF82" i="1"/>
  <c r="DE82" i="1"/>
  <c r="DD82" i="1"/>
  <c r="DC82" i="1"/>
  <c r="DB82" i="1"/>
  <c r="DA82" i="1"/>
  <c r="CZ82" i="1"/>
  <c r="CY82" i="1"/>
  <c r="CX82" i="1"/>
  <c r="CW82" i="1"/>
  <c r="CV82" i="1"/>
  <c r="CU82" i="1"/>
  <c r="CT82" i="1"/>
  <c r="CS82" i="1"/>
  <c r="CR82" i="1"/>
  <c r="CQ82" i="1"/>
  <c r="CP82" i="1"/>
  <c r="CO82" i="1"/>
  <c r="CN82" i="1"/>
  <c r="CM82" i="1"/>
  <c r="CL82" i="1"/>
  <c r="CK82" i="1"/>
  <c r="CJ82" i="1"/>
  <c r="CI82" i="1"/>
  <c r="CH82" i="1"/>
  <c r="C82" i="1"/>
  <c r="B82" i="1"/>
  <c r="DL81" i="1"/>
  <c r="DK81" i="1"/>
  <c r="DI81" i="1"/>
  <c r="DH81" i="1"/>
  <c r="DG81" i="1"/>
  <c r="DF81" i="1"/>
  <c r="DE81" i="1"/>
  <c r="DD81" i="1"/>
  <c r="DC81" i="1"/>
  <c r="DB81" i="1"/>
  <c r="DA81" i="1"/>
  <c r="CZ81" i="1"/>
  <c r="CY81" i="1"/>
  <c r="CX81" i="1"/>
  <c r="CW81" i="1"/>
  <c r="CV81" i="1"/>
  <c r="CU81" i="1"/>
  <c r="CT81" i="1"/>
  <c r="CS81" i="1"/>
  <c r="CR81" i="1"/>
  <c r="CQ81" i="1"/>
  <c r="CP81" i="1"/>
  <c r="CO81" i="1"/>
  <c r="CN81" i="1"/>
  <c r="CM81" i="1"/>
  <c r="CL81" i="1"/>
  <c r="CK81" i="1"/>
  <c r="CJ81" i="1"/>
  <c r="CI81" i="1"/>
  <c r="CH81" i="1"/>
  <c r="C81" i="1"/>
  <c r="B81" i="1"/>
  <c r="DL80" i="1"/>
  <c r="DK80" i="1"/>
  <c r="DI80" i="1"/>
  <c r="DH80" i="1"/>
  <c r="DG80" i="1"/>
  <c r="DF80" i="1"/>
  <c r="DE80" i="1"/>
  <c r="DD80" i="1"/>
  <c r="DC80" i="1"/>
  <c r="DB80" i="1"/>
  <c r="DA80" i="1"/>
  <c r="CZ80" i="1"/>
  <c r="CY80" i="1"/>
  <c r="CX80" i="1"/>
  <c r="CW80" i="1"/>
  <c r="CV80" i="1"/>
  <c r="CU80" i="1"/>
  <c r="CT80" i="1"/>
  <c r="CS80" i="1"/>
  <c r="CR80" i="1"/>
  <c r="CQ80" i="1"/>
  <c r="CP80" i="1"/>
  <c r="CO80" i="1"/>
  <c r="CN80" i="1"/>
  <c r="CM80" i="1"/>
  <c r="CL80" i="1"/>
  <c r="CK80" i="1"/>
  <c r="CJ80" i="1"/>
  <c r="CI80" i="1"/>
  <c r="CH80" i="1"/>
  <c r="C80" i="1"/>
  <c r="B80" i="1"/>
  <c r="DL79" i="1"/>
  <c r="DK79" i="1"/>
  <c r="DI79" i="1"/>
  <c r="DH79" i="1"/>
  <c r="DG79" i="1"/>
  <c r="DF79" i="1"/>
  <c r="DE79" i="1"/>
  <c r="DD79" i="1"/>
  <c r="DC79" i="1"/>
  <c r="DB79" i="1"/>
  <c r="DA79" i="1"/>
  <c r="CZ79" i="1"/>
  <c r="CY79" i="1"/>
  <c r="CX79" i="1"/>
  <c r="CW79" i="1"/>
  <c r="CV79" i="1"/>
  <c r="CU79" i="1"/>
  <c r="CT79" i="1"/>
  <c r="CS79" i="1"/>
  <c r="CR79" i="1"/>
  <c r="CQ79" i="1"/>
  <c r="CP79" i="1"/>
  <c r="CO79" i="1"/>
  <c r="CN79" i="1"/>
  <c r="CM79" i="1"/>
  <c r="CL79" i="1"/>
  <c r="CK79" i="1"/>
  <c r="CJ79" i="1"/>
  <c r="CI79" i="1"/>
  <c r="CH79" i="1"/>
  <c r="C79" i="1"/>
  <c r="B79" i="1"/>
  <c r="DL78" i="1"/>
  <c r="DK78" i="1"/>
  <c r="DI78" i="1"/>
  <c r="DH78" i="1"/>
  <c r="DG78" i="1"/>
  <c r="DF78" i="1"/>
  <c r="DE78" i="1"/>
  <c r="DD78" i="1"/>
  <c r="DC78" i="1"/>
  <c r="DB78" i="1"/>
  <c r="DA78" i="1"/>
  <c r="CZ78" i="1"/>
  <c r="CY78" i="1"/>
  <c r="CX78" i="1"/>
  <c r="CW78" i="1"/>
  <c r="CV78" i="1"/>
  <c r="CU78" i="1"/>
  <c r="CT78" i="1"/>
  <c r="CS78" i="1"/>
  <c r="CR78" i="1"/>
  <c r="CQ78" i="1"/>
  <c r="CP78" i="1"/>
  <c r="CO78" i="1"/>
  <c r="CN78" i="1"/>
  <c r="CM78" i="1"/>
  <c r="CL78" i="1"/>
  <c r="CK78" i="1"/>
  <c r="CJ78" i="1"/>
  <c r="CI78" i="1"/>
  <c r="CH78" i="1"/>
  <c r="C78" i="1"/>
  <c r="B78" i="1"/>
  <c r="DL77" i="1"/>
  <c r="DK77" i="1"/>
  <c r="DI77" i="1"/>
  <c r="DH77" i="1"/>
  <c r="DG77" i="1"/>
  <c r="DF77" i="1"/>
  <c r="DE77" i="1"/>
  <c r="DD77" i="1"/>
  <c r="DC77" i="1"/>
  <c r="DB77" i="1"/>
  <c r="DA77" i="1"/>
  <c r="CZ77" i="1"/>
  <c r="CY77" i="1"/>
  <c r="CX77" i="1"/>
  <c r="CW77" i="1"/>
  <c r="CV77" i="1"/>
  <c r="CU77" i="1"/>
  <c r="CT77" i="1"/>
  <c r="CS77" i="1"/>
  <c r="CR77" i="1"/>
  <c r="CQ77" i="1"/>
  <c r="CP77" i="1"/>
  <c r="CO77" i="1"/>
  <c r="CN77" i="1"/>
  <c r="CM77" i="1"/>
  <c r="CL77" i="1"/>
  <c r="CK77" i="1"/>
  <c r="CJ77" i="1"/>
  <c r="CI77" i="1"/>
  <c r="CH77" i="1"/>
  <c r="C77" i="1"/>
  <c r="B77" i="1"/>
  <c r="DL76" i="1"/>
  <c r="DK76" i="1"/>
  <c r="DI76" i="1"/>
  <c r="DH76" i="1"/>
  <c r="DG76" i="1"/>
  <c r="DF76" i="1"/>
  <c r="DE76" i="1"/>
  <c r="DD76" i="1"/>
  <c r="DC76" i="1"/>
  <c r="DB76" i="1"/>
  <c r="DA76" i="1"/>
  <c r="CZ76" i="1"/>
  <c r="CY76" i="1"/>
  <c r="CX76" i="1"/>
  <c r="CW76" i="1"/>
  <c r="CV76" i="1"/>
  <c r="CU76" i="1"/>
  <c r="CT76" i="1"/>
  <c r="CS76" i="1"/>
  <c r="CR76" i="1"/>
  <c r="CQ76" i="1"/>
  <c r="CP76" i="1"/>
  <c r="CO76" i="1"/>
  <c r="CN76" i="1"/>
  <c r="CM76" i="1"/>
  <c r="CL76" i="1"/>
  <c r="CK76" i="1"/>
  <c r="CJ76" i="1"/>
  <c r="CI76" i="1"/>
  <c r="CH76" i="1"/>
  <c r="C76" i="1"/>
  <c r="B76" i="1"/>
  <c r="DL75" i="1"/>
  <c r="DK75" i="1"/>
  <c r="DI75" i="1"/>
  <c r="DH75" i="1"/>
  <c r="DG75" i="1"/>
  <c r="DF75" i="1"/>
  <c r="DE75" i="1"/>
  <c r="DD75" i="1"/>
  <c r="DC75" i="1"/>
  <c r="DB75" i="1"/>
  <c r="DA75" i="1"/>
  <c r="CZ75" i="1"/>
  <c r="CY75" i="1"/>
  <c r="CX75" i="1"/>
  <c r="CW75" i="1"/>
  <c r="CV75" i="1"/>
  <c r="CU75" i="1"/>
  <c r="CT75" i="1"/>
  <c r="CS75" i="1"/>
  <c r="CR75" i="1"/>
  <c r="CQ75" i="1"/>
  <c r="CP75" i="1"/>
  <c r="CO75" i="1"/>
  <c r="CN75" i="1"/>
  <c r="CM75" i="1"/>
  <c r="CL75" i="1"/>
  <c r="CK75" i="1"/>
  <c r="CJ75" i="1"/>
  <c r="CI75" i="1"/>
  <c r="CH75" i="1"/>
  <c r="C75" i="1"/>
  <c r="B75" i="1"/>
  <c r="DL74" i="1"/>
  <c r="DK74" i="1"/>
  <c r="DI74" i="1"/>
  <c r="DH74" i="1"/>
  <c r="DG74" i="1"/>
  <c r="DF74" i="1"/>
  <c r="DE74" i="1"/>
  <c r="DD74" i="1"/>
  <c r="DC74" i="1"/>
  <c r="DB74" i="1"/>
  <c r="DA74" i="1"/>
  <c r="CZ74" i="1"/>
  <c r="CY74" i="1"/>
  <c r="CX74" i="1"/>
  <c r="CW74" i="1"/>
  <c r="CV74" i="1"/>
  <c r="CU74" i="1"/>
  <c r="CT74" i="1"/>
  <c r="CS74" i="1"/>
  <c r="CR74" i="1"/>
  <c r="CQ74" i="1"/>
  <c r="CP74" i="1"/>
  <c r="CO74" i="1"/>
  <c r="CN74" i="1"/>
  <c r="CM74" i="1"/>
  <c r="CL74" i="1"/>
  <c r="CK74" i="1"/>
  <c r="CJ74" i="1"/>
  <c r="CI74" i="1"/>
  <c r="CH74" i="1"/>
  <c r="C74" i="1"/>
  <c r="B74" i="1"/>
  <c r="DL73" i="1"/>
  <c r="DK73" i="1"/>
  <c r="DI73" i="1"/>
  <c r="DH73" i="1"/>
  <c r="DG73" i="1"/>
  <c r="DF73" i="1"/>
  <c r="DE73" i="1"/>
  <c r="DD73" i="1"/>
  <c r="DC73" i="1"/>
  <c r="DB73" i="1"/>
  <c r="DA73" i="1"/>
  <c r="CZ73" i="1"/>
  <c r="CY73" i="1"/>
  <c r="CX73" i="1"/>
  <c r="CW73" i="1"/>
  <c r="CV73" i="1"/>
  <c r="CU73" i="1"/>
  <c r="CT73" i="1"/>
  <c r="CS73" i="1"/>
  <c r="CR73" i="1"/>
  <c r="CQ73" i="1"/>
  <c r="CP73" i="1"/>
  <c r="CO73" i="1"/>
  <c r="CN73" i="1"/>
  <c r="CM73" i="1"/>
  <c r="CL73" i="1"/>
  <c r="CK73" i="1"/>
  <c r="CJ73" i="1"/>
  <c r="CI73" i="1"/>
  <c r="CH73" i="1"/>
  <c r="C73" i="1"/>
  <c r="B73" i="1"/>
  <c r="DL72" i="1"/>
  <c r="DK72" i="1"/>
  <c r="DI72" i="1"/>
  <c r="DH72" i="1"/>
  <c r="DG72" i="1"/>
  <c r="DF72" i="1"/>
  <c r="DE72" i="1"/>
  <c r="DD72" i="1"/>
  <c r="DC72" i="1"/>
  <c r="DB72" i="1"/>
  <c r="DA72" i="1"/>
  <c r="CZ72" i="1"/>
  <c r="CY72" i="1"/>
  <c r="CX72" i="1"/>
  <c r="CW72" i="1"/>
  <c r="CV72" i="1"/>
  <c r="CU72" i="1"/>
  <c r="CT72" i="1"/>
  <c r="CS72" i="1"/>
  <c r="CR72" i="1"/>
  <c r="CQ72" i="1"/>
  <c r="CP72" i="1"/>
  <c r="CO72" i="1"/>
  <c r="CN72" i="1"/>
  <c r="CM72" i="1"/>
  <c r="CL72" i="1"/>
  <c r="CK72" i="1"/>
  <c r="CJ72" i="1"/>
  <c r="CI72" i="1"/>
  <c r="CH72" i="1"/>
  <c r="C72" i="1"/>
  <c r="B72" i="1"/>
  <c r="DL71" i="1"/>
  <c r="DK71" i="1"/>
  <c r="DI71" i="1"/>
  <c r="DH71" i="1"/>
  <c r="DG71" i="1"/>
  <c r="DF71" i="1"/>
  <c r="DE71" i="1"/>
  <c r="DD71" i="1"/>
  <c r="DC71" i="1"/>
  <c r="DB71" i="1"/>
  <c r="DA71" i="1"/>
  <c r="CZ71" i="1"/>
  <c r="CY71" i="1"/>
  <c r="CX71" i="1"/>
  <c r="CW71" i="1"/>
  <c r="CV71" i="1"/>
  <c r="CU71" i="1"/>
  <c r="CT71" i="1"/>
  <c r="CS71" i="1"/>
  <c r="CR71" i="1"/>
  <c r="CQ71" i="1"/>
  <c r="CP71" i="1"/>
  <c r="CO71" i="1"/>
  <c r="CN71" i="1"/>
  <c r="CM71" i="1"/>
  <c r="CL71" i="1"/>
  <c r="CK71" i="1"/>
  <c r="CJ71" i="1"/>
  <c r="CI71" i="1"/>
  <c r="CH71" i="1"/>
  <c r="C71" i="1"/>
  <c r="B71" i="1"/>
  <c r="DL70" i="1"/>
  <c r="DK70" i="1"/>
  <c r="DI70" i="1"/>
  <c r="DH70" i="1"/>
  <c r="DG70" i="1"/>
  <c r="DF70" i="1"/>
  <c r="DE70" i="1"/>
  <c r="DD70" i="1"/>
  <c r="DC70" i="1"/>
  <c r="DB70" i="1"/>
  <c r="DA70" i="1"/>
  <c r="CZ70" i="1"/>
  <c r="CY70" i="1"/>
  <c r="CX70" i="1"/>
  <c r="CW70" i="1"/>
  <c r="CV70" i="1"/>
  <c r="CU70" i="1"/>
  <c r="CT70" i="1"/>
  <c r="CS70" i="1"/>
  <c r="CR70" i="1"/>
  <c r="CQ70" i="1"/>
  <c r="CP70" i="1"/>
  <c r="CO70" i="1"/>
  <c r="CN70" i="1"/>
  <c r="CM70" i="1"/>
  <c r="CL70" i="1"/>
  <c r="CK70" i="1"/>
  <c r="CJ70" i="1"/>
  <c r="CI70" i="1"/>
  <c r="CH70" i="1"/>
  <c r="C70" i="1"/>
  <c r="B70" i="1"/>
  <c r="DL69" i="1"/>
  <c r="DK69" i="1"/>
  <c r="DI69" i="1"/>
  <c r="DH69" i="1"/>
  <c r="DG69" i="1"/>
  <c r="DF69" i="1"/>
  <c r="DE69" i="1"/>
  <c r="DD69" i="1"/>
  <c r="DC69" i="1"/>
  <c r="DB69" i="1"/>
  <c r="DA69" i="1"/>
  <c r="CZ69" i="1"/>
  <c r="CY69" i="1"/>
  <c r="CX69" i="1"/>
  <c r="CW69" i="1"/>
  <c r="CV69" i="1"/>
  <c r="CU69" i="1"/>
  <c r="CT69" i="1"/>
  <c r="CS69" i="1"/>
  <c r="CR69" i="1"/>
  <c r="CQ69" i="1"/>
  <c r="CP69" i="1"/>
  <c r="CO69" i="1"/>
  <c r="CN69" i="1"/>
  <c r="CM69" i="1"/>
  <c r="CL69" i="1"/>
  <c r="CK69" i="1"/>
  <c r="CJ69" i="1"/>
  <c r="CI69" i="1"/>
  <c r="CH69" i="1"/>
  <c r="C69" i="1"/>
  <c r="B69" i="1"/>
  <c r="DL68" i="1"/>
  <c r="DK68" i="1"/>
  <c r="DI68" i="1"/>
  <c r="DH68" i="1"/>
  <c r="DG68" i="1"/>
  <c r="DF68" i="1"/>
  <c r="DE68" i="1"/>
  <c r="DD68" i="1"/>
  <c r="DC68" i="1"/>
  <c r="DB68" i="1"/>
  <c r="DA68" i="1"/>
  <c r="CZ68" i="1"/>
  <c r="CY68" i="1"/>
  <c r="CX68" i="1"/>
  <c r="CW68" i="1"/>
  <c r="CV68" i="1"/>
  <c r="CU68" i="1"/>
  <c r="CT68" i="1"/>
  <c r="CS68" i="1"/>
  <c r="CR68" i="1"/>
  <c r="CQ68" i="1"/>
  <c r="CP68" i="1"/>
  <c r="CO68" i="1"/>
  <c r="CN68" i="1"/>
  <c r="CM68" i="1"/>
  <c r="CL68" i="1"/>
  <c r="CK68" i="1"/>
  <c r="CJ68" i="1"/>
  <c r="CI68" i="1"/>
  <c r="CH68" i="1"/>
  <c r="C68" i="1"/>
  <c r="B68" i="1"/>
  <c r="DL67" i="1"/>
  <c r="DK67" i="1"/>
  <c r="DI67" i="1"/>
  <c r="DH67" i="1"/>
  <c r="DG67" i="1"/>
  <c r="DF67" i="1"/>
  <c r="DE67" i="1"/>
  <c r="DD67" i="1"/>
  <c r="DC67" i="1"/>
  <c r="DB67" i="1"/>
  <c r="DA67" i="1"/>
  <c r="CZ67" i="1"/>
  <c r="CY67" i="1"/>
  <c r="CX67" i="1"/>
  <c r="CW67" i="1"/>
  <c r="CV67" i="1"/>
  <c r="CU67" i="1"/>
  <c r="CT67" i="1"/>
  <c r="CS67" i="1"/>
  <c r="CR67" i="1"/>
  <c r="CQ67" i="1"/>
  <c r="CP67" i="1"/>
  <c r="CO67" i="1"/>
  <c r="CN67" i="1"/>
  <c r="CM67" i="1"/>
  <c r="CL67" i="1"/>
  <c r="CK67" i="1"/>
  <c r="CJ67" i="1"/>
  <c r="CI67" i="1"/>
  <c r="CH67" i="1"/>
  <c r="C67" i="1"/>
  <c r="B67" i="1"/>
  <c r="DL66" i="1"/>
  <c r="DK66" i="1"/>
  <c r="DI66" i="1"/>
  <c r="DH66" i="1"/>
  <c r="DG66" i="1"/>
  <c r="DF66" i="1"/>
  <c r="DE66" i="1"/>
  <c r="DD66" i="1"/>
  <c r="DC66" i="1"/>
  <c r="DB66" i="1"/>
  <c r="DA66" i="1"/>
  <c r="CZ66" i="1"/>
  <c r="CY66" i="1"/>
  <c r="CX66" i="1"/>
  <c r="CW66" i="1"/>
  <c r="CV66" i="1"/>
  <c r="CU66" i="1"/>
  <c r="CT66" i="1"/>
  <c r="CS66" i="1"/>
  <c r="CR66" i="1"/>
  <c r="CQ66" i="1"/>
  <c r="CP66" i="1"/>
  <c r="CO66" i="1"/>
  <c r="CN66" i="1"/>
  <c r="CM66" i="1"/>
  <c r="CL66" i="1"/>
  <c r="CK66" i="1"/>
  <c r="CJ66" i="1"/>
  <c r="CI66" i="1"/>
  <c r="CH66" i="1"/>
  <c r="C66" i="1"/>
  <c r="B66" i="1"/>
  <c r="DL65" i="1"/>
  <c r="DK65" i="1"/>
  <c r="DI65" i="1"/>
  <c r="DH65" i="1"/>
  <c r="DG65" i="1"/>
  <c r="DF65" i="1"/>
  <c r="DE65" i="1"/>
  <c r="DD65" i="1"/>
  <c r="DC65" i="1"/>
  <c r="DB65" i="1"/>
  <c r="DA65" i="1"/>
  <c r="CZ65" i="1"/>
  <c r="CY65" i="1"/>
  <c r="CX65" i="1"/>
  <c r="CW65" i="1"/>
  <c r="CV65" i="1"/>
  <c r="CU65" i="1"/>
  <c r="CT65" i="1"/>
  <c r="CS65" i="1"/>
  <c r="CR65" i="1"/>
  <c r="CQ65" i="1"/>
  <c r="CP65" i="1"/>
  <c r="CO65" i="1"/>
  <c r="CN65" i="1"/>
  <c r="CM65" i="1"/>
  <c r="CL65" i="1"/>
  <c r="CK65" i="1"/>
  <c r="CJ65" i="1"/>
  <c r="CI65" i="1"/>
  <c r="CH65" i="1"/>
  <c r="C65" i="1"/>
  <c r="B65" i="1"/>
  <c r="DL64" i="1"/>
  <c r="DK64" i="1"/>
  <c r="DI64" i="1"/>
  <c r="DH64" i="1"/>
  <c r="DG64" i="1"/>
  <c r="DF64" i="1"/>
  <c r="DE64" i="1"/>
  <c r="DD64" i="1"/>
  <c r="DC64" i="1"/>
  <c r="DB64" i="1"/>
  <c r="DA64" i="1"/>
  <c r="CZ64" i="1"/>
  <c r="CY64" i="1"/>
  <c r="CX64" i="1"/>
  <c r="CW64" i="1"/>
  <c r="CV64" i="1"/>
  <c r="CU64" i="1"/>
  <c r="CT64" i="1"/>
  <c r="CS64" i="1"/>
  <c r="CR64" i="1"/>
  <c r="CQ64" i="1"/>
  <c r="CP64" i="1"/>
  <c r="CO64" i="1"/>
  <c r="CN64" i="1"/>
  <c r="CM64" i="1"/>
  <c r="CL64" i="1"/>
  <c r="CK64" i="1"/>
  <c r="CJ64" i="1"/>
  <c r="CI64" i="1"/>
  <c r="CH64" i="1"/>
  <c r="C64" i="1"/>
  <c r="B64" i="1"/>
  <c r="DL63" i="1"/>
  <c r="DK63" i="1"/>
  <c r="DI63" i="1"/>
  <c r="DH63" i="1"/>
  <c r="DG63" i="1"/>
  <c r="DF63" i="1"/>
  <c r="DE63" i="1"/>
  <c r="DD63" i="1"/>
  <c r="DC63" i="1"/>
  <c r="DB63" i="1"/>
  <c r="DA63" i="1"/>
  <c r="CZ63" i="1"/>
  <c r="CY63" i="1"/>
  <c r="CX63" i="1"/>
  <c r="CW63" i="1"/>
  <c r="CV63" i="1"/>
  <c r="CU63" i="1"/>
  <c r="CT63" i="1"/>
  <c r="CS63" i="1"/>
  <c r="CR63" i="1"/>
  <c r="CQ63" i="1"/>
  <c r="CP63" i="1"/>
  <c r="CO63" i="1"/>
  <c r="CN63" i="1"/>
  <c r="CM63" i="1"/>
  <c r="CL63" i="1"/>
  <c r="CK63" i="1"/>
  <c r="CJ63" i="1"/>
  <c r="CI63" i="1"/>
  <c r="CH63" i="1"/>
  <c r="C63" i="1"/>
  <c r="B63" i="1"/>
  <c r="DL62" i="1"/>
  <c r="DK62" i="1"/>
  <c r="DI62" i="1"/>
  <c r="DH62" i="1"/>
  <c r="DG62" i="1"/>
  <c r="DF62" i="1"/>
  <c r="DE62" i="1"/>
  <c r="DD62" i="1"/>
  <c r="DC62" i="1"/>
  <c r="DB62" i="1"/>
  <c r="DA62" i="1"/>
  <c r="CZ62" i="1"/>
  <c r="CY62" i="1"/>
  <c r="CX62" i="1"/>
  <c r="CW62" i="1"/>
  <c r="CV62" i="1"/>
  <c r="CU62" i="1"/>
  <c r="CT62" i="1"/>
  <c r="CS62" i="1"/>
  <c r="CR62" i="1"/>
  <c r="CQ62" i="1"/>
  <c r="CP62" i="1"/>
  <c r="CO62" i="1"/>
  <c r="CN62" i="1"/>
  <c r="CM62" i="1"/>
  <c r="CL62" i="1"/>
  <c r="CK62" i="1"/>
  <c r="CJ62" i="1"/>
  <c r="CI62" i="1"/>
  <c r="CH62" i="1"/>
  <c r="C62" i="1"/>
  <c r="B62" i="1"/>
  <c r="DL61" i="1"/>
  <c r="DK61" i="1"/>
  <c r="DI61" i="1"/>
  <c r="DH61" i="1"/>
  <c r="DG61" i="1"/>
  <c r="DF61" i="1"/>
  <c r="DE61" i="1"/>
  <c r="DD61" i="1"/>
  <c r="DC61" i="1"/>
  <c r="DB61" i="1"/>
  <c r="DA61" i="1"/>
  <c r="CZ61" i="1"/>
  <c r="CY61" i="1"/>
  <c r="CX61" i="1"/>
  <c r="CW61" i="1"/>
  <c r="CV61" i="1"/>
  <c r="CU61" i="1"/>
  <c r="CT61" i="1"/>
  <c r="CS61" i="1"/>
  <c r="CR61" i="1"/>
  <c r="CQ61" i="1"/>
  <c r="CP61" i="1"/>
  <c r="CO61" i="1"/>
  <c r="CN61" i="1"/>
  <c r="CM61" i="1"/>
  <c r="CL61" i="1"/>
  <c r="CK61" i="1"/>
  <c r="CJ61" i="1"/>
  <c r="CI61" i="1"/>
  <c r="CH61" i="1"/>
  <c r="C61" i="1"/>
  <c r="B61" i="1"/>
  <c r="DL60" i="1"/>
  <c r="DK60" i="1"/>
  <c r="DI60" i="1"/>
  <c r="DH60" i="1"/>
  <c r="DG60" i="1"/>
  <c r="DF60" i="1"/>
  <c r="DE60" i="1"/>
  <c r="DD60" i="1"/>
  <c r="DC60" i="1"/>
  <c r="DB60" i="1"/>
  <c r="DA60" i="1"/>
  <c r="CZ60" i="1"/>
  <c r="CY60" i="1"/>
  <c r="CX60" i="1"/>
  <c r="CW60" i="1"/>
  <c r="CV60" i="1"/>
  <c r="CU60" i="1"/>
  <c r="CT60" i="1"/>
  <c r="CS60" i="1"/>
  <c r="CR60" i="1"/>
  <c r="CQ60" i="1"/>
  <c r="CP60" i="1"/>
  <c r="CO60" i="1"/>
  <c r="CN60" i="1"/>
  <c r="CM60" i="1"/>
  <c r="CL60" i="1"/>
  <c r="CK60" i="1"/>
  <c r="CJ60" i="1"/>
  <c r="CI60" i="1"/>
  <c r="CH60" i="1"/>
  <c r="C60" i="1"/>
  <c r="B60" i="1"/>
  <c r="DL59" i="1"/>
  <c r="DK59" i="1"/>
  <c r="DI59" i="1"/>
  <c r="DH59" i="1"/>
  <c r="DG59" i="1"/>
  <c r="DF59" i="1"/>
  <c r="DE59" i="1"/>
  <c r="DD59" i="1"/>
  <c r="DC59" i="1"/>
  <c r="DB59" i="1"/>
  <c r="DA59" i="1"/>
  <c r="CZ59" i="1"/>
  <c r="CY59" i="1"/>
  <c r="CX59" i="1"/>
  <c r="CW59" i="1"/>
  <c r="CV59" i="1"/>
  <c r="CU59" i="1"/>
  <c r="CT59" i="1"/>
  <c r="CS59" i="1"/>
  <c r="CR59" i="1"/>
  <c r="CQ59" i="1"/>
  <c r="CP59" i="1"/>
  <c r="CO59" i="1"/>
  <c r="CN59" i="1"/>
  <c r="CM59" i="1"/>
  <c r="CL59" i="1"/>
  <c r="CK59" i="1"/>
  <c r="CJ59" i="1"/>
  <c r="CI59" i="1"/>
  <c r="CH59" i="1"/>
  <c r="C59" i="1"/>
  <c r="B59" i="1"/>
  <c r="DL58" i="1"/>
  <c r="DK58" i="1"/>
  <c r="DI58" i="1"/>
  <c r="DH58" i="1"/>
  <c r="DG58" i="1"/>
  <c r="DF58" i="1"/>
  <c r="DE58" i="1"/>
  <c r="DD58" i="1"/>
  <c r="DC58" i="1"/>
  <c r="DB58" i="1"/>
  <c r="DA58" i="1"/>
  <c r="CZ58" i="1"/>
  <c r="CY58" i="1"/>
  <c r="CX58" i="1"/>
  <c r="CW58" i="1"/>
  <c r="CV58" i="1"/>
  <c r="CU58" i="1"/>
  <c r="CT58" i="1"/>
  <c r="CS58" i="1"/>
  <c r="CR58" i="1"/>
  <c r="CQ58" i="1"/>
  <c r="CP58" i="1"/>
  <c r="CO58" i="1"/>
  <c r="CN58" i="1"/>
  <c r="CM58" i="1"/>
  <c r="CL58" i="1"/>
  <c r="CK58" i="1"/>
  <c r="CJ58" i="1"/>
  <c r="CI58" i="1"/>
  <c r="CH58" i="1"/>
  <c r="C58" i="1"/>
  <c r="B58" i="1"/>
  <c r="DL57" i="1"/>
  <c r="DK57" i="1"/>
  <c r="DI57" i="1"/>
  <c r="DH57" i="1"/>
  <c r="DG57" i="1"/>
  <c r="DF57" i="1"/>
  <c r="DE57" i="1"/>
  <c r="DD57" i="1"/>
  <c r="DC57" i="1"/>
  <c r="DB57" i="1"/>
  <c r="DA57" i="1"/>
  <c r="CZ57" i="1"/>
  <c r="CY57" i="1"/>
  <c r="CX57" i="1"/>
  <c r="CW57" i="1"/>
  <c r="CV57" i="1"/>
  <c r="CU57" i="1"/>
  <c r="CT57" i="1"/>
  <c r="CS57" i="1"/>
  <c r="CR57" i="1"/>
  <c r="CQ57" i="1"/>
  <c r="CP57" i="1"/>
  <c r="CO57" i="1"/>
  <c r="CN57" i="1"/>
  <c r="CM57" i="1"/>
  <c r="CL57" i="1"/>
  <c r="CK57" i="1"/>
  <c r="CJ57" i="1"/>
  <c r="CI57" i="1"/>
  <c r="CH57" i="1"/>
  <c r="C57" i="1"/>
  <c r="B57" i="1"/>
  <c r="DL56" i="1"/>
  <c r="DK56" i="1"/>
  <c r="DI56" i="1"/>
  <c r="DH56" i="1"/>
  <c r="DG56" i="1"/>
  <c r="DF56" i="1"/>
  <c r="DE56" i="1"/>
  <c r="DD56" i="1"/>
  <c r="DC56" i="1"/>
  <c r="DB56" i="1"/>
  <c r="DA56" i="1"/>
  <c r="CZ56" i="1"/>
  <c r="CY56" i="1"/>
  <c r="CX56" i="1"/>
  <c r="CW56" i="1"/>
  <c r="CV56" i="1"/>
  <c r="CU56" i="1"/>
  <c r="CT56" i="1"/>
  <c r="CS56" i="1"/>
  <c r="CR56" i="1"/>
  <c r="CQ56" i="1"/>
  <c r="CP56" i="1"/>
  <c r="CO56" i="1"/>
  <c r="CN56" i="1"/>
  <c r="CM56" i="1"/>
  <c r="CL56" i="1"/>
  <c r="CK56" i="1"/>
  <c r="CJ56" i="1"/>
  <c r="CI56" i="1"/>
  <c r="CH56" i="1"/>
  <c r="C56" i="1"/>
  <c r="B56" i="1"/>
  <c r="DL55" i="1"/>
  <c r="DK55" i="1"/>
  <c r="DI55" i="1"/>
  <c r="DH55" i="1"/>
  <c r="DG55" i="1"/>
  <c r="DF55" i="1"/>
  <c r="DE55" i="1"/>
  <c r="DD55" i="1"/>
  <c r="DC55" i="1"/>
  <c r="DB55" i="1"/>
  <c r="DA55" i="1"/>
  <c r="CZ55" i="1"/>
  <c r="CY55" i="1"/>
  <c r="CX55" i="1"/>
  <c r="CW55" i="1"/>
  <c r="CV55" i="1"/>
  <c r="CU55" i="1"/>
  <c r="CT55" i="1"/>
  <c r="CS55" i="1"/>
  <c r="CR55" i="1"/>
  <c r="CQ55" i="1"/>
  <c r="CP55" i="1"/>
  <c r="CO55" i="1"/>
  <c r="CN55" i="1"/>
  <c r="CM55" i="1"/>
  <c r="CL55" i="1"/>
  <c r="CK55" i="1"/>
  <c r="CJ55" i="1"/>
  <c r="CI55" i="1"/>
  <c r="CH55" i="1"/>
  <c r="C55" i="1"/>
  <c r="B55" i="1"/>
  <c r="DL54" i="1"/>
  <c r="DK54" i="1"/>
  <c r="DI54" i="1"/>
  <c r="DH54" i="1"/>
  <c r="DG54" i="1"/>
  <c r="DF54" i="1"/>
  <c r="DE54" i="1"/>
  <c r="DD54" i="1"/>
  <c r="DC54" i="1"/>
  <c r="DB54" i="1"/>
  <c r="DA54" i="1"/>
  <c r="CZ54" i="1"/>
  <c r="CY54" i="1"/>
  <c r="CX54" i="1"/>
  <c r="CW54" i="1"/>
  <c r="CV54" i="1"/>
  <c r="CU54" i="1"/>
  <c r="CT54" i="1"/>
  <c r="CS54" i="1"/>
  <c r="CR54" i="1"/>
  <c r="CQ54" i="1"/>
  <c r="CP54" i="1"/>
  <c r="CO54" i="1"/>
  <c r="CN54" i="1"/>
  <c r="CM54" i="1"/>
  <c r="CL54" i="1"/>
  <c r="CK54" i="1"/>
  <c r="CJ54" i="1"/>
  <c r="CI54" i="1"/>
  <c r="CH54" i="1"/>
  <c r="C54" i="1"/>
  <c r="B54" i="1"/>
  <c r="DL53" i="1"/>
  <c r="DK53" i="1"/>
  <c r="DI53" i="1"/>
  <c r="DH53" i="1"/>
  <c r="DG53" i="1"/>
  <c r="DF53" i="1"/>
  <c r="DE53" i="1"/>
  <c r="DD53" i="1"/>
  <c r="DC53" i="1"/>
  <c r="DB53" i="1"/>
  <c r="DA53" i="1"/>
  <c r="CZ53" i="1"/>
  <c r="CY53" i="1"/>
  <c r="CX53" i="1"/>
  <c r="CW53" i="1"/>
  <c r="CV53" i="1"/>
  <c r="CU53" i="1"/>
  <c r="CT53" i="1"/>
  <c r="CS53" i="1"/>
  <c r="CR53" i="1"/>
  <c r="CQ53" i="1"/>
  <c r="CP53" i="1"/>
  <c r="CO53" i="1"/>
  <c r="CN53" i="1"/>
  <c r="CM53" i="1"/>
  <c r="CL53" i="1"/>
  <c r="CK53" i="1"/>
  <c r="CJ53" i="1"/>
  <c r="CI53" i="1"/>
  <c r="CH53" i="1"/>
  <c r="C53" i="1"/>
  <c r="B53" i="1"/>
  <c r="DL52" i="1"/>
  <c r="DK52" i="1"/>
  <c r="DI52" i="1"/>
  <c r="DH52" i="1"/>
  <c r="DG52" i="1"/>
  <c r="DF52" i="1"/>
  <c r="DE52" i="1"/>
  <c r="DD52" i="1"/>
  <c r="DC52" i="1"/>
  <c r="DB52" i="1"/>
  <c r="DA52" i="1"/>
  <c r="CZ52" i="1"/>
  <c r="CY52" i="1"/>
  <c r="CX52" i="1"/>
  <c r="CW52" i="1"/>
  <c r="CV52" i="1"/>
  <c r="CU52" i="1"/>
  <c r="CT52" i="1"/>
  <c r="CS52" i="1"/>
  <c r="CR52" i="1"/>
  <c r="CQ52" i="1"/>
  <c r="CP52" i="1"/>
  <c r="CO52" i="1"/>
  <c r="CN52" i="1"/>
  <c r="CM52" i="1"/>
  <c r="CL52" i="1"/>
  <c r="CK52" i="1"/>
  <c r="CJ52" i="1"/>
  <c r="CI52" i="1"/>
  <c r="CH52" i="1"/>
  <c r="C52" i="1"/>
  <c r="B52" i="1"/>
  <c r="DL51" i="1"/>
  <c r="DK51" i="1"/>
  <c r="DI51" i="1"/>
  <c r="DH51" i="1"/>
  <c r="DG51" i="1"/>
  <c r="DF51" i="1"/>
  <c r="DE51" i="1"/>
  <c r="DD51" i="1"/>
  <c r="DC51" i="1"/>
  <c r="DB51" i="1"/>
  <c r="DA51" i="1"/>
  <c r="CZ51" i="1"/>
  <c r="CY51" i="1"/>
  <c r="CX51" i="1"/>
  <c r="CW51" i="1"/>
  <c r="CV51" i="1"/>
  <c r="CU51" i="1"/>
  <c r="CT51" i="1"/>
  <c r="CS51" i="1"/>
  <c r="CR51" i="1"/>
  <c r="CQ51" i="1"/>
  <c r="CP51" i="1"/>
  <c r="CO51" i="1"/>
  <c r="CN51" i="1"/>
  <c r="CM51" i="1"/>
  <c r="CL51" i="1"/>
  <c r="CK51" i="1"/>
  <c r="CJ51" i="1"/>
  <c r="CI51" i="1"/>
  <c r="CH51" i="1"/>
  <c r="C51" i="1"/>
  <c r="B51" i="1"/>
  <c r="DL50" i="1"/>
  <c r="DK50" i="1"/>
  <c r="DI50" i="1"/>
  <c r="DH50" i="1"/>
  <c r="DG50" i="1"/>
  <c r="DF50" i="1"/>
  <c r="DE50" i="1"/>
  <c r="DD50" i="1"/>
  <c r="DC50" i="1"/>
  <c r="DB50" i="1"/>
  <c r="DA50" i="1"/>
  <c r="CZ50" i="1"/>
  <c r="CY50" i="1"/>
  <c r="CX50" i="1"/>
  <c r="CW50" i="1"/>
  <c r="CV50" i="1"/>
  <c r="CU50" i="1"/>
  <c r="CT50" i="1"/>
  <c r="CS50" i="1"/>
  <c r="CR50" i="1"/>
  <c r="CQ50" i="1"/>
  <c r="CP50" i="1"/>
  <c r="CO50" i="1"/>
  <c r="CN50" i="1"/>
  <c r="CM50" i="1"/>
  <c r="CL50" i="1"/>
  <c r="CK50" i="1"/>
  <c r="CJ50" i="1"/>
  <c r="CI50" i="1"/>
  <c r="CH50" i="1"/>
  <c r="C50" i="1"/>
  <c r="B50" i="1"/>
  <c r="DL49" i="1"/>
  <c r="DK49" i="1"/>
  <c r="DI49" i="1"/>
  <c r="DH49" i="1"/>
  <c r="DG49" i="1"/>
  <c r="DF49" i="1"/>
  <c r="DE49" i="1"/>
  <c r="DD49" i="1"/>
  <c r="DC49" i="1"/>
  <c r="DB49" i="1"/>
  <c r="DA49" i="1"/>
  <c r="CZ49" i="1"/>
  <c r="CY49" i="1"/>
  <c r="CX49" i="1"/>
  <c r="CW49" i="1"/>
  <c r="CV49" i="1"/>
  <c r="CU49" i="1"/>
  <c r="CT49" i="1"/>
  <c r="CS49" i="1"/>
  <c r="CR49" i="1"/>
  <c r="CQ49" i="1"/>
  <c r="CP49" i="1"/>
  <c r="CO49" i="1"/>
  <c r="CN49" i="1"/>
  <c r="CM49" i="1"/>
  <c r="CL49" i="1"/>
  <c r="CK49" i="1"/>
  <c r="CJ49" i="1"/>
  <c r="CI49" i="1"/>
  <c r="CH49" i="1"/>
  <c r="C49" i="1"/>
  <c r="B49" i="1"/>
  <c r="DL48" i="1"/>
  <c r="DK48" i="1"/>
  <c r="DI48" i="1"/>
  <c r="DH48" i="1"/>
  <c r="DG48" i="1"/>
  <c r="DF48" i="1"/>
  <c r="DE48" i="1"/>
  <c r="DD48" i="1"/>
  <c r="DC48" i="1"/>
  <c r="DB48" i="1"/>
  <c r="DA48" i="1"/>
  <c r="CZ48" i="1"/>
  <c r="CY48" i="1"/>
  <c r="CX48" i="1"/>
  <c r="CW48" i="1"/>
  <c r="CV48" i="1"/>
  <c r="CU48" i="1"/>
  <c r="CT48" i="1"/>
  <c r="CS48" i="1"/>
  <c r="CR48" i="1"/>
  <c r="CQ48" i="1"/>
  <c r="CP48" i="1"/>
  <c r="CO48" i="1"/>
  <c r="CN48" i="1"/>
  <c r="CM48" i="1"/>
  <c r="CL48" i="1"/>
  <c r="CK48" i="1"/>
  <c r="CJ48" i="1"/>
  <c r="CI48" i="1"/>
  <c r="CH48" i="1"/>
  <c r="C48" i="1"/>
  <c r="B48" i="1"/>
  <c r="DL47" i="1"/>
  <c r="DK47" i="1"/>
  <c r="DI47" i="1"/>
  <c r="DH47" i="1"/>
  <c r="DG47" i="1"/>
  <c r="DF47" i="1"/>
  <c r="DE47" i="1"/>
  <c r="DD47" i="1"/>
  <c r="DC47" i="1"/>
  <c r="DB47" i="1"/>
  <c r="DA47" i="1"/>
  <c r="CZ47" i="1"/>
  <c r="CY47" i="1"/>
  <c r="CX47" i="1"/>
  <c r="CW47" i="1"/>
  <c r="CV47" i="1"/>
  <c r="CU47" i="1"/>
  <c r="CT47" i="1"/>
  <c r="CS47" i="1"/>
  <c r="CR47" i="1"/>
  <c r="CQ47" i="1"/>
  <c r="CP47" i="1"/>
  <c r="CO47" i="1"/>
  <c r="CN47" i="1"/>
  <c r="CM47" i="1"/>
  <c r="CL47" i="1"/>
  <c r="CK47" i="1"/>
  <c r="CJ47" i="1"/>
  <c r="CI47" i="1"/>
  <c r="CH47" i="1"/>
  <c r="C47" i="1"/>
  <c r="B47" i="1"/>
  <c r="DL46" i="1"/>
  <c r="DK46" i="1"/>
  <c r="DI46" i="1"/>
  <c r="DH46" i="1"/>
  <c r="DG46" i="1"/>
  <c r="DF46" i="1"/>
  <c r="DE46" i="1"/>
  <c r="DD46" i="1"/>
  <c r="DC46" i="1"/>
  <c r="DB46" i="1"/>
  <c r="DA46" i="1"/>
  <c r="CZ46" i="1"/>
  <c r="CY46" i="1"/>
  <c r="CX46" i="1"/>
  <c r="CW46" i="1"/>
  <c r="CV46" i="1"/>
  <c r="CU46" i="1"/>
  <c r="CT46" i="1"/>
  <c r="CS46" i="1"/>
  <c r="CR46" i="1"/>
  <c r="CQ46" i="1"/>
  <c r="CP46" i="1"/>
  <c r="CO46" i="1"/>
  <c r="CN46" i="1"/>
  <c r="CM46" i="1"/>
  <c r="CL46" i="1"/>
  <c r="CK46" i="1"/>
  <c r="CJ46" i="1"/>
  <c r="CI46" i="1"/>
  <c r="CH46" i="1"/>
  <c r="C46" i="1"/>
  <c r="B46" i="1"/>
  <c r="DL45" i="1"/>
  <c r="DK45" i="1"/>
  <c r="DI45" i="1"/>
  <c r="DH45" i="1"/>
  <c r="DG45" i="1"/>
  <c r="DF45" i="1"/>
  <c r="DE45" i="1"/>
  <c r="DD45" i="1"/>
  <c r="DC45" i="1"/>
  <c r="DB45" i="1"/>
  <c r="DA45" i="1"/>
  <c r="CZ45" i="1"/>
  <c r="CY45" i="1"/>
  <c r="CX45" i="1"/>
  <c r="CW45" i="1"/>
  <c r="CV45" i="1"/>
  <c r="CU45" i="1"/>
  <c r="CT45" i="1"/>
  <c r="CS45" i="1"/>
  <c r="CR45" i="1"/>
  <c r="CQ45" i="1"/>
  <c r="CP45" i="1"/>
  <c r="CO45" i="1"/>
  <c r="CN45" i="1"/>
  <c r="CM45" i="1"/>
  <c r="CL45" i="1"/>
  <c r="CK45" i="1"/>
  <c r="CJ45" i="1"/>
  <c r="CI45" i="1"/>
  <c r="CH45" i="1"/>
  <c r="C45" i="1"/>
  <c r="B45" i="1"/>
  <c r="DL44" i="1"/>
  <c r="DK44" i="1"/>
  <c r="DI44" i="1"/>
  <c r="DH44" i="1"/>
  <c r="DG44" i="1"/>
  <c r="DF44" i="1"/>
  <c r="DE44" i="1"/>
  <c r="DD44" i="1"/>
  <c r="DC44" i="1"/>
  <c r="DB44" i="1"/>
  <c r="DA44" i="1"/>
  <c r="CZ44" i="1"/>
  <c r="CY44" i="1"/>
  <c r="CX44" i="1"/>
  <c r="CW44" i="1"/>
  <c r="CV44" i="1"/>
  <c r="CU44" i="1"/>
  <c r="CT44" i="1"/>
  <c r="CS44" i="1"/>
  <c r="CR44" i="1"/>
  <c r="CQ44" i="1"/>
  <c r="CP44" i="1"/>
  <c r="CO44" i="1"/>
  <c r="CN44" i="1"/>
  <c r="CM44" i="1"/>
  <c r="CL44" i="1"/>
  <c r="CK44" i="1"/>
  <c r="CJ44" i="1"/>
  <c r="CI44" i="1"/>
  <c r="CH44" i="1"/>
  <c r="C44" i="1"/>
  <c r="B44" i="1"/>
  <c r="DL43" i="1"/>
  <c r="DK43" i="1"/>
  <c r="DI43" i="1"/>
  <c r="DH43" i="1"/>
  <c r="DG43" i="1"/>
  <c r="DF43" i="1"/>
  <c r="DE43" i="1"/>
  <c r="DD43" i="1"/>
  <c r="DC43" i="1"/>
  <c r="DB43" i="1"/>
  <c r="DA43" i="1"/>
  <c r="CZ43" i="1"/>
  <c r="CY43" i="1"/>
  <c r="CX43" i="1"/>
  <c r="CW43" i="1"/>
  <c r="CV43" i="1"/>
  <c r="CU43" i="1"/>
  <c r="CT43" i="1"/>
  <c r="CS43" i="1"/>
  <c r="CR43" i="1"/>
  <c r="CQ43" i="1"/>
  <c r="CP43" i="1"/>
  <c r="CO43" i="1"/>
  <c r="CN43" i="1"/>
  <c r="CM43" i="1"/>
  <c r="CL43" i="1"/>
  <c r="CK43" i="1"/>
  <c r="CJ43" i="1"/>
  <c r="CI43" i="1"/>
  <c r="CH43" i="1"/>
  <c r="C43" i="1"/>
  <c r="B43" i="1"/>
  <c r="DL42" i="1"/>
  <c r="DK42" i="1"/>
  <c r="DI42" i="1"/>
  <c r="DH42" i="1"/>
  <c r="DG42" i="1"/>
  <c r="DF42" i="1"/>
  <c r="DE42" i="1"/>
  <c r="DD42" i="1"/>
  <c r="DC42" i="1"/>
  <c r="DB42" i="1"/>
  <c r="DA42" i="1"/>
  <c r="CZ42" i="1"/>
  <c r="CY42" i="1"/>
  <c r="CX42" i="1"/>
  <c r="CW42" i="1"/>
  <c r="CV42" i="1"/>
  <c r="CU42" i="1"/>
  <c r="CT42" i="1"/>
  <c r="CS42" i="1"/>
  <c r="CR42" i="1"/>
  <c r="CQ42" i="1"/>
  <c r="CP42" i="1"/>
  <c r="CO42" i="1"/>
  <c r="CN42" i="1"/>
  <c r="CM42" i="1"/>
  <c r="CL42" i="1"/>
  <c r="CK42" i="1"/>
  <c r="CJ42" i="1"/>
  <c r="CI42" i="1"/>
  <c r="CH42" i="1"/>
  <c r="C42" i="1"/>
  <c r="B42" i="1"/>
  <c r="DL41" i="1"/>
  <c r="DK41" i="1"/>
  <c r="DI41" i="1"/>
  <c r="DH41" i="1"/>
  <c r="DG41" i="1"/>
  <c r="DF41" i="1"/>
  <c r="DE41" i="1"/>
  <c r="DD41" i="1"/>
  <c r="DC41" i="1"/>
  <c r="DB41" i="1"/>
  <c r="DA41" i="1"/>
  <c r="CZ41" i="1"/>
  <c r="CY41" i="1"/>
  <c r="CX41" i="1"/>
  <c r="CW41" i="1"/>
  <c r="CV41" i="1"/>
  <c r="CU41" i="1"/>
  <c r="CT41" i="1"/>
  <c r="CS41" i="1"/>
  <c r="CR41" i="1"/>
  <c r="CQ41" i="1"/>
  <c r="CP41" i="1"/>
  <c r="CO41" i="1"/>
  <c r="CN41" i="1"/>
  <c r="CM41" i="1"/>
  <c r="CL41" i="1"/>
  <c r="CK41" i="1"/>
  <c r="CJ41" i="1"/>
  <c r="CI41" i="1"/>
  <c r="CH41" i="1"/>
  <c r="C41" i="1"/>
  <c r="B41" i="1"/>
  <c r="DL40" i="1"/>
  <c r="DK40" i="1"/>
  <c r="DI40" i="1"/>
  <c r="DH40" i="1"/>
  <c r="DG40" i="1"/>
  <c r="DF40" i="1"/>
  <c r="DE40" i="1"/>
  <c r="DD40" i="1"/>
  <c r="DC40" i="1"/>
  <c r="DB40" i="1"/>
  <c r="DA40" i="1"/>
  <c r="CZ40" i="1"/>
  <c r="CY40" i="1"/>
  <c r="CX40" i="1"/>
  <c r="CW40" i="1"/>
  <c r="CV40" i="1"/>
  <c r="CU40" i="1"/>
  <c r="CT40" i="1"/>
  <c r="CS40" i="1"/>
  <c r="CR40" i="1"/>
  <c r="CQ40" i="1"/>
  <c r="CP40" i="1"/>
  <c r="CO40" i="1"/>
  <c r="CN40" i="1"/>
  <c r="CM40" i="1"/>
  <c r="CL40" i="1"/>
  <c r="CK40" i="1"/>
  <c r="CJ40" i="1"/>
  <c r="CI40" i="1"/>
  <c r="CH40" i="1"/>
  <c r="C40" i="1"/>
  <c r="B40" i="1"/>
  <c r="DL39" i="1"/>
  <c r="DK39" i="1"/>
  <c r="DI39" i="1"/>
  <c r="DH39" i="1"/>
  <c r="DG39" i="1"/>
  <c r="DF39" i="1"/>
  <c r="DE39" i="1"/>
  <c r="DD39" i="1"/>
  <c r="DC39" i="1"/>
  <c r="DB39" i="1"/>
  <c r="DA39" i="1"/>
  <c r="CZ39" i="1"/>
  <c r="CY39" i="1"/>
  <c r="CX39" i="1"/>
  <c r="CW39" i="1"/>
  <c r="CV39" i="1"/>
  <c r="CU39" i="1"/>
  <c r="CT39" i="1"/>
  <c r="CS39" i="1"/>
  <c r="CR39" i="1"/>
  <c r="CQ39" i="1"/>
  <c r="CP39" i="1"/>
  <c r="CO39" i="1"/>
  <c r="CN39" i="1"/>
  <c r="CM39" i="1"/>
  <c r="CL39" i="1"/>
  <c r="CK39" i="1"/>
  <c r="CJ39" i="1"/>
  <c r="CI39" i="1"/>
  <c r="CH39" i="1"/>
  <c r="C39" i="1"/>
  <c r="B39" i="1"/>
  <c r="DL38" i="1"/>
  <c r="DK38" i="1"/>
  <c r="DI38" i="1"/>
  <c r="DH38" i="1"/>
  <c r="DG38" i="1"/>
  <c r="DF38" i="1"/>
  <c r="DE38" i="1"/>
  <c r="DD38" i="1"/>
  <c r="DC38" i="1"/>
  <c r="DB38" i="1"/>
  <c r="DA38" i="1"/>
  <c r="CZ38" i="1"/>
  <c r="CY38" i="1"/>
  <c r="CX38" i="1"/>
  <c r="CW38" i="1"/>
  <c r="CV38" i="1"/>
  <c r="CU38" i="1"/>
  <c r="CT38" i="1"/>
  <c r="CS38" i="1"/>
  <c r="CR38" i="1"/>
  <c r="CQ38" i="1"/>
  <c r="CP38" i="1"/>
  <c r="CO38" i="1"/>
  <c r="CN38" i="1"/>
  <c r="CM38" i="1"/>
  <c r="CL38" i="1"/>
  <c r="CK38" i="1"/>
  <c r="CJ38" i="1"/>
  <c r="CI38" i="1"/>
  <c r="CH38" i="1"/>
  <c r="C38" i="1"/>
  <c r="B38" i="1"/>
  <c r="DL37" i="1"/>
  <c r="DK37" i="1"/>
  <c r="DI37" i="1"/>
  <c r="DH37" i="1"/>
  <c r="DG37" i="1"/>
  <c r="DF37" i="1"/>
  <c r="DE37" i="1"/>
  <c r="DD37" i="1"/>
  <c r="DC37" i="1"/>
  <c r="DB37" i="1"/>
  <c r="DA37" i="1"/>
  <c r="CZ37" i="1"/>
  <c r="CY37" i="1"/>
  <c r="CX37" i="1"/>
  <c r="CW37" i="1"/>
  <c r="CV37" i="1"/>
  <c r="CU37" i="1"/>
  <c r="CT37" i="1"/>
  <c r="CS37" i="1"/>
  <c r="CR37" i="1"/>
  <c r="CQ37" i="1"/>
  <c r="CP37" i="1"/>
  <c r="CO37" i="1"/>
  <c r="CN37" i="1"/>
  <c r="CM37" i="1"/>
  <c r="CL37" i="1"/>
  <c r="CK37" i="1"/>
  <c r="CJ37" i="1"/>
  <c r="CI37" i="1"/>
  <c r="CH37" i="1"/>
  <c r="C37" i="1"/>
  <c r="B37" i="1"/>
  <c r="DL36" i="1"/>
  <c r="DK36" i="1"/>
  <c r="DI36" i="1"/>
  <c r="DH36" i="1"/>
  <c r="DG36" i="1"/>
  <c r="DF36" i="1"/>
  <c r="DE36" i="1"/>
  <c r="DD36" i="1"/>
  <c r="DC36" i="1"/>
  <c r="DB36" i="1"/>
  <c r="DA36" i="1"/>
  <c r="CZ36" i="1"/>
  <c r="CY36" i="1"/>
  <c r="CX36" i="1"/>
  <c r="CW36" i="1"/>
  <c r="CV36" i="1"/>
  <c r="CU36" i="1"/>
  <c r="CT36" i="1"/>
  <c r="CS36" i="1"/>
  <c r="CR36" i="1"/>
  <c r="CQ36" i="1"/>
  <c r="CP36" i="1"/>
  <c r="CO36" i="1"/>
  <c r="CN36" i="1"/>
  <c r="CM36" i="1"/>
  <c r="CL36" i="1"/>
  <c r="CK36" i="1"/>
  <c r="CJ36" i="1"/>
  <c r="CI36" i="1"/>
  <c r="CH36" i="1"/>
  <c r="C36" i="1"/>
  <c r="B36" i="1"/>
  <c r="DL35" i="1"/>
  <c r="DK35" i="1"/>
  <c r="DI35" i="1"/>
  <c r="DH35" i="1"/>
  <c r="DG35" i="1"/>
  <c r="DF35" i="1"/>
  <c r="DE35" i="1"/>
  <c r="DD35" i="1"/>
  <c r="DC35" i="1"/>
  <c r="DB35" i="1"/>
  <c r="DA35" i="1"/>
  <c r="CZ35" i="1"/>
  <c r="CY35" i="1"/>
  <c r="CX35" i="1"/>
  <c r="CW35" i="1"/>
  <c r="CV35" i="1"/>
  <c r="CU35" i="1"/>
  <c r="CT35" i="1"/>
  <c r="CS35" i="1"/>
  <c r="CR35" i="1"/>
  <c r="CQ35" i="1"/>
  <c r="CP35" i="1"/>
  <c r="CO35" i="1"/>
  <c r="CN35" i="1"/>
  <c r="CM35" i="1"/>
  <c r="CL35" i="1"/>
  <c r="CK35" i="1"/>
  <c r="CJ35" i="1"/>
  <c r="CI35" i="1"/>
  <c r="CH35" i="1"/>
  <c r="C35" i="1"/>
  <c r="B35" i="1"/>
  <c r="DL34" i="1"/>
  <c r="DK34" i="1"/>
  <c r="DI34" i="1"/>
  <c r="DH34" i="1"/>
  <c r="DG34" i="1"/>
  <c r="DF34" i="1"/>
  <c r="DE34" i="1"/>
  <c r="DD34" i="1"/>
  <c r="DC34" i="1"/>
  <c r="DB34" i="1"/>
  <c r="DA34" i="1"/>
  <c r="CZ34" i="1"/>
  <c r="CY34" i="1"/>
  <c r="CX34" i="1"/>
  <c r="CW34" i="1"/>
  <c r="CV34" i="1"/>
  <c r="CU34" i="1"/>
  <c r="CT34" i="1"/>
  <c r="CS34" i="1"/>
  <c r="CR34" i="1"/>
  <c r="CQ34" i="1"/>
  <c r="CP34" i="1"/>
  <c r="CO34" i="1"/>
  <c r="CN34" i="1"/>
  <c r="CM34" i="1"/>
  <c r="CL34" i="1"/>
  <c r="CK34" i="1"/>
  <c r="CJ34" i="1"/>
  <c r="CI34" i="1"/>
  <c r="CH34" i="1"/>
  <c r="C34" i="1"/>
  <c r="B34" i="1"/>
  <c r="DL33" i="1"/>
  <c r="DK33" i="1"/>
  <c r="DI33" i="1"/>
  <c r="DH33" i="1"/>
  <c r="DG33" i="1"/>
  <c r="DF33" i="1"/>
  <c r="DE33" i="1"/>
  <c r="DD33" i="1"/>
  <c r="DC33" i="1"/>
  <c r="DB33" i="1"/>
  <c r="DA33" i="1"/>
  <c r="CZ33" i="1"/>
  <c r="CY33" i="1"/>
  <c r="CX33" i="1"/>
  <c r="CW33" i="1"/>
  <c r="CV33" i="1"/>
  <c r="CU33" i="1"/>
  <c r="CT33" i="1"/>
  <c r="CS33" i="1"/>
  <c r="CR33" i="1"/>
  <c r="CQ33" i="1"/>
  <c r="CP33" i="1"/>
  <c r="CO33" i="1"/>
  <c r="CN33" i="1"/>
  <c r="CM33" i="1"/>
  <c r="CL33" i="1"/>
  <c r="CK33" i="1"/>
  <c r="CJ33" i="1"/>
  <c r="CI33" i="1"/>
  <c r="CH33" i="1"/>
  <c r="C33" i="1"/>
  <c r="B33" i="1"/>
  <c r="DL32" i="1"/>
  <c r="DK32" i="1"/>
  <c r="DI32" i="1"/>
  <c r="DH32" i="1"/>
  <c r="DG32" i="1"/>
  <c r="DF32" i="1"/>
  <c r="DE32" i="1"/>
  <c r="DD32" i="1"/>
  <c r="DC32" i="1"/>
  <c r="DB32" i="1"/>
  <c r="DA32" i="1"/>
  <c r="CZ32" i="1"/>
  <c r="CY32" i="1"/>
  <c r="CX32" i="1"/>
  <c r="CW32" i="1"/>
  <c r="CV32" i="1"/>
  <c r="CU32" i="1"/>
  <c r="CT32" i="1"/>
  <c r="CS32" i="1"/>
  <c r="CR32" i="1"/>
  <c r="CQ32" i="1"/>
  <c r="CP32" i="1"/>
  <c r="CO32" i="1"/>
  <c r="CN32" i="1"/>
  <c r="CM32" i="1"/>
  <c r="CL32" i="1"/>
  <c r="CK32" i="1"/>
  <c r="CJ32" i="1"/>
  <c r="CI32" i="1"/>
  <c r="CH32" i="1"/>
  <c r="C32" i="1"/>
  <c r="B32" i="1"/>
  <c r="DL31" i="1"/>
  <c r="DK31" i="1"/>
  <c r="DI31" i="1"/>
  <c r="DH31" i="1"/>
  <c r="DG31" i="1"/>
  <c r="DF31" i="1"/>
  <c r="DE31" i="1"/>
  <c r="DD31" i="1"/>
  <c r="DC31" i="1"/>
  <c r="DB31" i="1"/>
  <c r="DA31" i="1"/>
  <c r="CZ31" i="1"/>
  <c r="CY31" i="1"/>
  <c r="CX31" i="1"/>
  <c r="CW31" i="1"/>
  <c r="CV31" i="1"/>
  <c r="CU31" i="1"/>
  <c r="CT31" i="1"/>
  <c r="CS31" i="1"/>
  <c r="CR31" i="1"/>
  <c r="CQ31" i="1"/>
  <c r="CP31" i="1"/>
  <c r="CO31" i="1"/>
  <c r="CN31" i="1"/>
  <c r="CM31" i="1"/>
  <c r="CL31" i="1"/>
  <c r="CK31" i="1"/>
  <c r="CJ31" i="1"/>
  <c r="CI31" i="1"/>
  <c r="CH31" i="1"/>
  <c r="C31" i="1"/>
  <c r="B31" i="1"/>
  <c r="DL30" i="1"/>
  <c r="DK30" i="1"/>
  <c r="DI30" i="1"/>
  <c r="DH30" i="1"/>
  <c r="DG30" i="1"/>
  <c r="DF30" i="1"/>
  <c r="DE30" i="1"/>
  <c r="DD30" i="1"/>
  <c r="DC30" i="1"/>
  <c r="DB30" i="1"/>
  <c r="DA30" i="1"/>
  <c r="CZ30" i="1"/>
  <c r="CY30" i="1"/>
  <c r="CX30" i="1"/>
  <c r="CW30" i="1"/>
  <c r="CV30" i="1"/>
  <c r="CU30" i="1"/>
  <c r="CT30" i="1"/>
  <c r="CS30" i="1"/>
  <c r="CR30" i="1"/>
  <c r="CQ30" i="1"/>
  <c r="CP30" i="1"/>
  <c r="CO30" i="1"/>
  <c r="CN30" i="1"/>
  <c r="CM30" i="1"/>
  <c r="CL30" i="1"/>
  <c r="CK30" i="1"/>
  <c r="CJ30" i="1"/>
  <c r="CI30" i="1"/>
  <c r="CH30" i="1"/>
  <c r="C30" i="1"/>
  <c r="B30" i="1"/>
  <c r="DL29" i="1"/>
  <c r="DK29" i="1"/>
  <c r="DI29" i="1"/>
  <c r="DH29" i="1"/>
  <c r="DG29" i="1"/>
  <c r="DF29" i="1"/>
  <c r="DE29" i="1"/>
  <c r="DD29" i="1"/>
  <c r="DC29" i="1"/>
  <c r="DB29" i="1"/>
  <c r="DA29" i="1"/>
  <c r="CZ29" i="1"/>
  <c r="CY29" i="1"/>
  <c r="CX29" i="1"/>
  <c r="CW29" i="1"/>
  <c r="CV29" i="1"/>
  <c r="CU29" i="1"/>
  <c r="CT29" i="1"/>
  <c r="CS29" i="1"/>
  <c r="CR29" i="1"/>
  <c r="CQ29" i="1"/>
  <c r="CP29" i="1"/>
  <c r="CO29" i="1"/>
  <c r="CN29" i="1"/>
  <c r="CM29" i="1"/>
  <c r="CL29" i="1"/>
  <c r="CK29" i="1"/>
  <c r="CJ29" i="1"/>
  <c r="CI29" i="1"/>
  <c r="CH29" i="1"/>
  <c r="C29" i="1"/>
  <c r="B29" i="1"/>
  <c r="DL28" i="1"/>
  <c r="DK28" i="1"/>
  <c r="DI28" i="1"/>
  <c r="DH28" i="1"/>
  <c r="DG28" i="1"/>
  <c r="DF28" i="1"/>
  <c r="DE28" i="1"/>
  <c r="DD28" i="1"/>
  <c r="DC28" i="1"/>
  <c r="DB28" i="1"/>
  <c r="DA28" i="1"/>
  <c r="CZ28" i="1"/>
  <c r="CY28" i="1"/>
  <c r="CX28" i="1"/>
  <c r="CW28" i="1"/>
  <c r="CV28" i="1"/>
  <c r="CU28" i="1"/>
  <c r="CT28" i="1"/>
  <c r="CS28" i="1"/>
  <c r="CR28" i="1"/>
  <c r="CQ28" i="1"/>
  <c r="CP28" i="1"/>
  <c r="CO28" i="1"/>
  <c r="CN28" i="1"/>
  <c r="CM28" i="1"/>
  <c r="CL28" i="1"/>
  <c r="CK28" i="1"/>
  <c r="CJ28" i="1"/>
  <c r="CI28" i="1"/>
  <c r="CH28" i="1"/>
  <c r="C28" i="1"/>
  <c r="B28" i="1"/>
  <c r="DL27" i="1"/>
  <c r="DK27" i="1"/>
  <c r="DI27" i="1"/>
  <c r="DH27" i="1"/>
  <c r="DG27" i="1"/>
  <c r="DF27" i="1"/>
  <c r="DE27" i="1"/>
  <c r="DD27" i="1"/>
  <c r="DC27" i="1"/>
  <c r="DB27" i="1"/>
  <c r="DA27" i="1"/>
  <c r="CZ27" i="1"/>
  <c r="CY27" i="1"/>
  <c r="CX27" i="1"/>
  <c r="CW27" i="1"/>
  <c r="CV27" i="1"/>
  <c r="CU27" i="1"/>
  <c r="CT27" i="1"/>
  <c r="CS27" i="1"/>
  <c r="CR27" i="1"/>
  <c r="CQ27" i="1"/>
  <c r="CP27" i="1"/>
  <c r="CO27" i="1"/>
  <c r="CN27" i="1"/>
  <c r="CM27" i="1"/>
  <c r="CL27" i="1"/>
  <c r="CK27" i="1"/>
  <c r="CJ27" i="1"/>
  <c r="CI27" i="1"/>
  <c r="CH27" i="1"/>
  <c r="C27" i="1"/>
  <c r="B27" i="1"/>
  <c r="DL26" i="1"/>
  <c r="DK26" i="1"/>
  <c r="DI26" i="1"/>
  <c r="DH26" i="1"/>
  <c r="DG26" i="1"/>
  <c r="DF26" i="1"/>
  <c r="DE26" i="1"/>
  <c r="DD26" i="1"/>
  <c r="DC26" i="1"/>
  <c r="DB26" i="1"/>
  <c r="DA26" i="1"/>
  <c r="CZ26" i="1"/>
  <c r="CY26" i="1"/>
  <c r="CX26" i="1"/>
  <c r="CW26" i="1"/>
  <c r="CV26" i="1"/>
  <c r="CU26" i="1"/>
  <c r="CT26" i="1"/>
  <c r="CS26" i="1"/>
  <c r="CR26" i="1"/>
  <c r="CQ26" i="1"/>
  <c r="CP26" i="1"/>
  <c r="CO26" i="1"/>
  <c r="CN26" i="1"/>
  <c r="CM26" i="1"/>
  <c r="CL26" i="1"/>
  <c r="CK26" i="1"/>
  <c r="CJ26" i="1"/>
  <c r="CI26" i="1"/>
  <c r="CH26" i="1"/>
  <c r="C26" i="1"/>
  <c r="B26" i="1"/>
  <c r="DL25" i="1"/>
  <c r="DK25" i="1"/>
  <c r="DI25" i="1"/>
  <c r="DH25" i="1"/>
  <c r="DG25" i="1"/>
  <c r="DF25" i="1"/>
  <c r="DE25" i="1"/>
  <c r="DD25" i="1"/>
  <c r="DC25" i="1"/>
  <c r="DB25" i="1"/>
  <c r="DA25" i="1"/>
  <c r="CZ25" i="1"/>
  <c r="CY25" i="1"/>
  <c r="CX25" i="1"/>
  <c r="CW25" i="1"/>
  <c r="CV25" i="1"/>
  <c r="CU25" i="1"/>
  <c r="CT25" i="1"/>
  <c r="CS25" i="1"/>
  <c r="CR25" i="1"/>
  <c r="CQ25" i="1"/>
  <c r="CP25" i="1"/>
  <c r="CO25" i="1"/>
  <c r="CN25" i="1"/>
  <c r="CM25" i="1"/>
  <c r="CL25" i="1"/>
  <c r="CK25" i="1"/>
  <c r="CJ25" i="1"/>
  <c r="CI25" i="1"/>
  <c r="CH25" i="1"/>
  <c r="C25" i="1"/>
  <c r="B25" i="1"/>
  <c r="DL24" i="1"/>
  <c r="DK24" i="1"/>
  <c r="DI24" i="1"/>
  <c r="DH24" i="1"/>
  <c r="DG24" i="1"/>
  <c r="DF24" i="1"/>
  <c r="DE24" i="1"/>
  <c r="DD24" i="1"/>
  <c r="DC24" i="1"/>
  <c r="DB24" i="1"/>
  <c r="DA24" i="1"/>
  <c r="CZ24" i="1"/>
  <c r="CY24" i="1"/>
  <c r="CX24" i="1"/>
  <c r="CW24" i="1"/>
  <c r="CV24" i="1"/>
  <c r="CU24" i="1"/>
  <c r="CT24" i="1"/>
  <c r="CS24" i="1"/>
  <c r="CR24" i="1"/>
  <c r="CQ24" i="1"/>
  <c r="CP24" i="1"/>
  <c r="CO24" i="1"/>
  <c r="CN24" i="1"/>
  <c r="CM24" i="1"/>
  <c r="CL24" i="1"/>
  <c r="CK24" i="1"/>
  <c r="CJ24" i="1"/>
  <c r="CI24" i="1"/>
  <c r="CH24" i="1"/>
  <c r="C24" i="1"/>
  <c r="B24" i="1"/>
  <c r="DL23" i="1"/>
  <c r="DK23" i="1"/>
  <c r="DI23" i="1"/>
  <c r="DH23" i="1"/>
  <c r="DG23" i="1"/>
  <c r="DF23" i="1"/>
  <c r="DE23" i="1"/>
  <c r="DD23" i="1"/>
  <c r="DC23" i="1"/>
  <c r="DB23" i="1"/>
  <c r="DA23" i="1"/>
  <c r="CZ23" i="1"/>
  <c r="CY23" i="1"/>
  <c r="CX23" i="1"/>
  <c r="CW23" i="1"/>
  <c r="CV23" i="1"/>
  <c r="CU23" i="1"/>
  <c r="CT23" i="1"/>
  <c r="CS23" i="1"/>
  <c r="CR23" i="1"/>
  <c r="CQ23" i="1"/>
  <c r="CP23" i="1"/>
  <c r="CO23" i="1"/>
  <c r="CN23" i="1"/>
  <c r="CM23" i="1"/>
  <c r="CL23" i="1"/>
  <c r="CK23" i="1"/>
  <c r="CJ23" i="1"/>
  <c r="CI23" i="1"/>
  <c r="CH23" i="1"/>
  <c r="C23" i="1"/>
  <c r="B23" i="1"/>
  <c r="DL22" i="1"/>
  <c r="DK22" i="1"/>
  <c r="DI22" i="1"/>
  <c r="DH22" i="1"/>
  <c r="DG22" i="1"/>
  <c r="DF22" i="1"/>
  <c r="DE22" i="1"/>
  <c r="DD22" i="1"/>
  <c r="DC22" i="1"/>
  <c r="DB22" i="1"/>
  <c r="DA22" i="1"/>
  <c r="CZ22" i="1"/>
  <c r="CY22" i="1"/>
  <c r="CX22" i="1"/>
  <c r="CW22" i="1"/>
  <c r="CV22" i="1"/>
  <c r="CU22" i="1"/>
  <c r="CT22" i="1"/>
  <c r="CS22" i="1"/>
  <c r="CR22" i="1"/>
  <c r="CQ22" i="1"/>
  <c r="CP22" i="1"/>
  <c r="CO22" i="1"/>
  <c r="CN22" i="1"/>
  <c r="CM22" i="1"/>
  <c r="CL22" i="1"/>
  <c r="CK22" i="1"/>
  <c r="CJ22" i="1"/>
  <c r="CI22" i="1"/>
  <c r="CH22" i="1"/>
  <c r="C22" i="1"/>
  <c r="B22" i="1"/>
  <c r="DL21" i="1"/>
  <c r="DK21" i="1"/>
  <c r="DI21" i="1"/>
  <c r="DH21" i="1"/>
  <c r="DG21" i="1"/>
  <c r="DF21" i="1"/>
  <c r="DE21" i="1"/>
  <c r="DD21" i="1"/>
  <c r="DC21" i="1"/>
  <c r="DB21" i="1"/>
  <c r="DA21" i="1"/>
  <c r="CZ21" i="1"/>
  <c r="CY21" i="1"/>
  <c r="CX21" i="1"/>
  <c r="CW21" i="1"/>
  <c r="CV21" i="1"/>
  <c r="CU21" i="1"/>
  <c r="CT21" i="1"/>
  <c r="CS21" i="1"/>
  <c r="CR21" i="1"/>
  <c r="CQ21" i="1"/>
  <c r="CP21" i="1"/>
  <c r="CO21" i="1"/>
  <c r="CN21" i="1"/>
  <c r="CM21" i="1"/>
  <c r="CL21" i="1"/>
  <c r="CK21" i="1"/>
  <c r="CJ21" i="1"/>
  <c r="CI21" i="1"/>
  <c r="CH21" i="1"/>
  <c r="C21" i="1"/>
  <c r="B21" i="1"/>
  <c r="DL20" i="1"/>
  <c r="DK20" i="1"/>
  <c r="DI20" i="1"/>
  <c r="DH20" i="1"/>
  <c r="DG20" i="1"/>
  <c r="DF20" i="1"/>
  <c r="DE20" i="1"/>
  <c r="DD20" i="1"/>
  <c r="DC20" i="1"/>
  <c r="DB20" i="1"/>
  <c r="DA20" i="1"/>
  <c r="CZ20" i="1"/>
  <c r="CY20" i="1"/>
  <c r="CX20" i="1"/>
  <c r="CW20" i="1"/>
  <c r="CV20" i="1"/>
  <c r="CU20" i="1"/>
  <c r="CT20" i="1"/>
  <c r="CS20" i="1"/>
  <c r="CR20" i="1"/>
  <c r="CQ20" i="1"/>
  <c r="CP20" i="1"/>
  <c r="CO20" i="1"/>
  <c r="CN20" i="1"/>
  <c r="CM20" i="1"/>
  <c r="CL20" i="1"/>
  <c r="CK20" i="1"/>
  <c r="CJ20" i="1"/>
  <c r="CI20" i="1"/>
  <c r="CH20" i="1"/>
  <c r="C20" i="1"/>
  <c r="B20" i="1"/>
  <c r="DL19" i="1"/>
  <c r="DK19" i="1"/>
  <c r="DI19" i="1"/>
  <c r="DH19" i="1"/>
  <c r="DG19" i="1"/>
  <c r="DF19" i="1"/>
  <c r="DE19" i="1"/>
  <c r="DD19" i="1"/>
  <c r="DC19" i="1"/>
  <c r="DB19" i="1"/>
  <c r="DA19" i="1"/>
  <c r="CZ19" i="1"/>
  <c r="CY19" i="1"/>
  <c r="CX19" i="1"/>
  <c r="CW19" i="1"/>
  <c r="CV19" i="1"/>
  <c r="CU19" i="1"/>
  <c r="CT19" i="1"/>
  <c r="CS19" i="1"/>
  <c r="CR19" i="1"/>
  <c r="CQ19" i="1"/>
  <c r="CP19" i="1"/>
  <c r="CO19" i="1"/>
  <c r="CN19" i="1"/>
  <c r="CM19" i="1"/>
  <c r="CL19" i="1"/>
  <c r="CK19" i="1"/>
  <c r="CJ19" i="1"/>
  <c r="CI19" i="1"/>
  <c r="CH19" i="1"/>
  <c r="C19" i="1"/>
  <c r="B19" i="1"/>
  <c r="DL18" i="1"/>
  <c r="DK18" i="1"/>
  <c r="DI18" i="1"/>
  <c r="DH18" i="1"/>
  <c r="DG18" i="1"/>
  <c r="DF18" i="1"/>
  <c r="DE18" i="1"/>
  <c r="DD18" i="1"/>
  <c r="DC18" i="1"/>
  <c r="DB18" i="1"/>
  <c r="DA18" i="1"/>
  <c r="CZ18" i="1"/>
  <c r="CY18" i="1"/>
  <c r="CX18" i="1"/>
  <c r="CW18" i="1"/>
  <c r="CV18" i="1"/>
  <c r="CU18" i="1"/>
  <c r="CT18" i="1"/>
  <c r="CS18" i="1"/>
  <c r="CR18" i="1"/>
  <c r="CQ18" i="1"/>
  <c r="CP18" i="1"/>
  <c r="CO18" i="1"/>
  <c r="CN18" i="1"/>
  <c r="CM18" i="1"/>
  <c r="CL18" i="1"/>
  <c r="CK18" i="1"/>
  <c r="CJ18" i="1"/>
  <c r="CI18" i="1"/>
  <c r="CH18" i="1"/>
  <c r="C18" i="1"/>
  <c r="B18" i="1"/>
  <c r="DL17" i="1"/>
  <c r="DK17" i="1"/>
  <c r="DI17" i="1"/>
  <c r="DH17" i="1"/>
  <c r="DG17" i="1"/>
  <c r="DF17" i="1"/>
  <c r="DE17" i="1"/>
  <c r="DD17" i="1"/>
  <c r="DC17" i="1"/>
  <c r="DB17" i="1"/>
  <c r="DA17" i="1"/>
  <c r="CZ17" i="1"/>
  <c r="CY17" i="1"/>
  <c r="CX17" i="1"/>
  <c r="CW17" i="1"/>
  <c r="CV17" i="1"/>
  <c r="CU17" i="1"/>
  <c r="CT17" i="1"/>
  <c r="CS17" i="1"/>
  <c r="CR17" i="1"/>
  <c r="CQ17" i="1"/>
  <c r="CP17" i="1"/>
  <c r="CO17" i="1"/>
  <c r="CN17" i="1"/>
  <c r="CM17" i="1"/>
  <c r="CL17" i="1"/>
  <c r="CK17" i="1"/>
  <c r="CJ17" i="1"/>
  <c r="CI17" i="1"/>
  <c r="CH17" i="1"/>
  <c r="C17" i="1"/>
  <c r="B17" i="1"/>
  <c r="DL16" i="1"/>
  <c r="DK16" i="1"/>
  <c r="DI16" i="1"/>
  <c r="DH16" i="1"/>
  <c r="DG16" i="1"/>
  <c r="DF16" i="1"/>
  <c r="DE16" i="1"/>
  <c r="DD16" i="1"/>
  <c r="DC16" i="1"/>
  <c r="DB16" i="1"/>
  <c r="DA16" i="1"/>
  <c r="CZ16" i="1"/>
  <c r="CY16" i="1"/>
  <c r="CX16" i="1"/>
  <c r="CW16" i="1"/>
  <c r="CV16" i="1"/>
  <c r="CU16" i="1"/>
  <c r="CT16" i="1"/>
  <c r="CS16" i="1"/>
  <c r="CR16" i="1"/>
  <c r="CQ16" i="1"/>
  <c r="CP16" i="1"/>
  <c r="CO16" i="1"/>
  <c r="CN16" i="1"/>
  <c r="CM16" i="1"/>
  <c r="CL16" i="1"/>
  <c r="CK16" i="1"/>
  <c r="CJ16" i="1"/>
  <c r="CI16" i="1"/>
  <c r="CH16" i="1"/>
  <c r="C16" i="1"/>
  <c r="B16" i="1"/>
  <c r="DL15" i="1"/>
  <c r="DK15" i="1"/>
  <c r="DI15" i="1"/>
  <c r="DH15" i="1"/>
  <c r="DG15" i="1"/>
  <c r="DF15" i="1"/>
  <c r="DE15" i="1"/>
  <c r="DD15" i="1"/>
  <c r="DC15" i="1"/>
  <c r="DB15" i="1"/>
  <c r="DA15" i="1"/>
  <c r="CZ15" i="1"/>
  <c r="CY15" i="1"/>
  <c r="CX15" i="1"/>
  <c r="CW15" i="1"/>
  <c r="CV15" i="1"/>
  <c r="CU15" i="1"/>
  <c r="CT15" i="1"/>
  <c r="CS15" i="1"/>
  <c r="CR15" i="1"/>
  <c r="CQ15" i="1"/>
  <c r="CP15" i="1"/>
  <c r="CO15" i="1"/>
  <c r="CN15" i="1"/>
  <c r="CM15" i="1"/>
  <c r="CL15" i="1"/>
  <c r="CK15" i="1"/>
  <c r="CJ15" i="1"/>
  <c r="CI15" i="1"/>
  <c r="CH15" i="1"/>
  <c r="C15" i="1"/>
  <c r="B15" i="1"/>
  <c r="DL14" i="1"/>
  <c r="DK14" i="1"/>
  <c r="DI14" i="1"/>
  <c r="DH14" i="1"/>
  <c r="DG14" i="1"/>
  <c r="DF14" i="1"/>
  <c r="DE14" i="1"/>
  <c r="DD14" i="1"/>
  <c r="DC14" i="1"/>
  <c r="DB14" i="1"/>
  <c r="DA14" i="1"/>
  <c r="CZ14" i="1"/>
  <c r="CY14" i="1"/>
  <c r="CX14" i="1"/>
  <c r="CW14" i="1"/>
  <c r="CV14" i="1"/>
  <c r="CU14" i="1"/>
  <c r="CT14" i="1"/>
  <c r="CS14" i="1"/>
  <c r="CR14" i="1"/>
  <c r="CQ14" i="1"/>
  <c r="CP14" i="1"/>
  <c r="CO14" i="1"/>
  <c r="CN14" i="1"/>
  <c r="CM14" i="1"/>
  <c r="CL14" i="1"/>
  <c r="CK14" i="1"/>
  <c r="CJ14" i="1"/>
  <c r="CI14" i="1"/>
  <c r="CH14" i="1"/>
  <c r="C14" i="1"/>
  <c r="B14" i="1"/>
  <c r="DL13" i="1"/>
  <c r="DK13" i="1"/>
  <c r="DI13" i="1"/>
  <c r="DH13" i="1"/>
  <c r="DG13" i="1"/>
  <c r="DF13" i="1"/>
  <c r="DE13" i="1"/>
  <c r="DD13" i="1"/>
  <c r="DC13" i="1"/>
  <c r="DB13" i="1"/>
  <c r="DA13" i="1"/>
  <c r="CZ13" i="1"/>
  <c r="CY13" i="1"/>
  <c r="CX13" i="1"/>
  <c r="CW13" i="1"/>
  <c r="CV13" i="1"/>
  <c r="CU13" i="1"/>
  <c r="CT13" i="1"/>
  <c r="CS13" i="1"/>
  <c r="CR13" i="1"/>
  <c r="CQ13" i="1"/>
  <c r="CP13" i="1"/>
  <c r="CO13" i="1"/>
  <c r="CN13" i="1"/>
  <c r="CM13" i="1"/>
  <c r="CL13" i="1"/>
  <c r="CK13" i="1"/>
  <c r="CJ13" i="1"/>
  <c r="CI13" i="1"/>
  <c r="CH13" i="1"/>
  <c r="C13" i="1"/>
  <c r="B13" i="1"/>
  <c r="DL12" i="1"/>
  <c r="DK12" i="1"/>
  <c r="DI12" i="1"/>
  <c r="DH12" i="1"/>
  <c r="DG12" i="1"/>
  <c r="DF12" i="1"/>
  <c r="DE12" i="1"/>
  <c r="DD12" i="1"/>
  <c r="DC12" i="1"/>
  <c r="DB12" i="1"/>
  <c r="DA12" i="1"/>
  <c r="CZ12" i="1"/>
  <c r="CY12" i="1"/>
  <c r="CX12" i="1"/>
  <c r="CW12" i="1"/>
  <c r="CV12" i="1"/>
  <c r="CU12" i="1"/>
  <c r="CT12" i="1"/>
  <c r="CS12" i="1"/>
  <c r="CR12" i="1"/>
  <c r="CQ12" i="1"/>
  <c r="CP12" i="1"/>
  <c r="CO12" i="1"/>
  <c r="CN12" i="1"/>
  <c r="CM12" i="1"/>
  <c r="CL12" i="1"/>
  <c r="CK12" i="1"/>
  <c r="CJ12" i="1"/>
  <c r="CI12" i="1"/>
  <c r="CH12" i="1"/>
  <c r="C12" i="1"/>
  <c r="B12" i="1"/>
  <c r="DL11" i="1"/>
  <c r="DK11" i="1"/>
  <c r="DI11" i="1"/>
  <c r="DH11" i="1"/>
  <c r="DG11" i="1"/>
  <c r="DF11" i="1"/>
  <c r="DE11" i="1"/>
  <c r="DD11" i="1"/>
  <c r="DC11" i="1"/>
  <c r="DB11" i="1"/>
  <c r="DA11" i="1"/>
  <c r="CZ11" i="1"/>
  <c r="CY11" i="1"/>
  <c r="CX11" i="1"/>
  <c r="CW11" i="1"/>
  <c r="CV11" i="1"/>
  <c r="CU11" i="1"/>
  <c r="CT11" i="1"/>
  <c r="CS11" i="1"/>
  <c r="CR11" i="1"/>
  <c r="CQ11" i="1"/>
  <c r="CP11" i="1"/>
  <c r="CO11" i="1"/>
  <c r="CN11" i="1"/>
  <c r="CM11" i="1"/>
  <c r="CL11" i="1"/>
  <c r="CK11" i="1"/>
  <c r="CJ11" i="1"/>
  <c r="CI11" i="1"/>
  <c r="CH11" i="1"/>
  <c r="C11" i="1"/>
  <c r="B11" i="1"/>
  <c r="DL10" i="1"/>
  <c r="DK10" i="1"/>
  <c r="DI10" i="1"/>
  <c r="DH10" i="1"/>
  <c r="DG10" i="1"/>
  <c r="DF10" i="1"/>
  <c r="DE10" i="1"/>
  <c r="DD10" i="1"/>
  <c r="DC10" i="1"/>
  <c r="DB10" i="1"/>
  <c r="DA10" i="1"/>
  <c r="CZ10" i="1"/>
  <c r="CY10" i="1"/>
  <c r="CX10" i="1"/>
  <c r="CW10" i="1"/>
  <c r="CV10" i="1"/>
  <c r="CU10" i="1"/>
  <c r="CT10" i="1"/>
  <c r="CS10" i="1"/>
  <c r="CR10" i="1"/>
  <c r="CQ10" i="1"/>
  <c r="CP10" i="1"/>
  <c r="CO10" i="1"/>
  <c r="CN10" i="1"/>
  <c r="CM10" i="1"/>
  <c r="CL10" i="1"/>
  <c r="CK10" i="1"/>
  <c r="CJ10" i="1"/>
  <c r="CI10" i="1"/>
  <c r="CH10" i="1"/>
  <c r="C10" i="1"/>
  <c r="B10" i="1"/>
  <c r="DL9" i="1"/>
  <c r="DK9" i="1"/>
  <c r="DI9" i="1"/>
  <c r="DH9" i="1"/>
  <c r="DG9" i="1"/>
  <c r="DF9" i="1"/>
  <c r="DE9" i="1"/>
  <c r="DD9" i="1"/>
  <c r="DC9" i="1"/>
  <c r="DB9" i="1"/>
  <c r="DA9" i="1"/>
  <c r="CZ9" i="1"/>
  <c r="CY9" i="1"/>
  <c r="CX9" i="1"/>
  <c r="CW9" i="1"/>
  <c r="CV9" i="1"/>
  <c r="CU9" i="1"/>
  <c r="CT9" i="1"/>
  <c r="CS9" i="1"/>
  <c r="CR9" i="1"/>
  <c r="CQ9" i="1"/>
  <c r="CP9" i="1"/>
  <c r="CO9" i="1"/>
  <c r="CN9" i="1"/>
  <c r="CM9" i="1"/>
  <c r="CL9" i="1"/>
  <c r="CK9" i="1"/>
  <c r="CJ9" i="1"/>
  <c r="CI9" i="1"/>
  <c r="CH9" i="1"/>
  <c r="C9" i="1"/>
  <c r="B9" i="1"/>
  <c r="DL8" i="1"/>
  <c r="DK8" i="1"/>
  <c r="DI8" i="1"/>
  <c r="DH8" i="1"/>
  <c r="DG8" i="1"/>
  <c r="DF8" i="1"/>
  <c r="DE8" i="1"/>
  <c r="DD8" i="1"/>
  <c r="DC8" i="1"/>
  <c r="DB8" i="1"/>
  <c r="DA8" i="1"/>
  <c r="CZ8" i="1"/>
  <c r="CY8" i="1"/>
  <c r="CX8" i="1"/>
  <c r="CW8" i="1"/>
  <c r="CV8" i="1"/>
  <c r="CU8" i="1"/>
  <c r="CT8" i="1"/>
  <c r="CS8" i="1"/>
  <c r="CR8" i="1"/>
  <c r="CQ8" i="1"/>
  <c r="CP8" i="1"/>
  <c r="CO8" i="1"/>
  <c r="CN8" i="1"/>
  <c r="CM8" i="1"/>
  <c r="CL8" i="1"/>
  <c r="CK8" i="1"/>
  <c r="CJ8" i="1"/>
  <c r="CI8" i="1"/>
  <c r="CH8" i="1"/>
  <c r="C8" i="1"/>
  <c r="B8" i="1"/>
  <c r="DL7" i="1"/>
  <c r="DK7" i="1"/>
  <c r="DI7" i="1"/>
  <c r="DH7" i="1"/>
  <c r="DG7" i="1"/>
  <c r="DF7" i="1"/>
  <c r="DE7" i="1"/>
  <c r="DD7" i="1"/>
  <c r="DC7" i="1"/>
  <c r="DB7" i="1"/>
  <c r="DA7" i="1"/>
  <c r="CZ7" i="1"/>
  <c r="CY7" i="1"/>
  <c r="CX7" i="1"/>
  <c r="CW7" i="1"/>
  <c r="CV7" i="1"/>
  <c r="CU7" i="1"/>
  <c r="CT7" i="1"/>
  <c r="CS7" i="1"/>
  <c r="CR7" i="1"/>
  <c r="CQ7" i="1"/>
  <c r="CP7" i="1"/>
  <c r="CO7" i="1"/>
  <c r="CN7" i="1"/>
  <c r="CM7" i="1"/>
  <c r="CL7" i="1"/>
  <c r="CK7" i="1"/>
  <c r="CJ7" i="1"/>
  <c r="CI7" i="1"/>
  <c r="CH7" i="1"/>
  <c r="C7" i="1"/>
  <c r="B7" i="1"/>
  <c r="DL6" i="1"/>
  <c r="DK6" i="1"/>
  <c r="DI6" i="1"/>
  <c r="DH6" i="1"/>
  <c r="DG6" i="1"/>
  <c r="DF6" i="1"/>
  <c r="DE6" i="1"/>
  <c r="DD6" i="1"/>
  <c r="DC6" i="1"/>
  <c r="DB6" i="1"/>
  <c r="DA6" i="1"/>
  <c r="CZ6" i="1"/>
  <c r="CY6" i="1"/>
  <c r="CX6" i="1"/>
  <c r="CW6" i="1"/>
  <c r="CV6" i="1"/>
  <c r="CU6" i="1"/>
  <c r="CT6" i="1"/>
  <c r="CS6" i="1"/>
  <c r="CR6" i="1"/>
  <c r="CQ6" i="1"/>
  <c r="CP6" i="1"/>
  <c r="CO6" i="1"/>
  <c r="CN6" i="1"/>
  <c r="CM6" i="1"/>
  <c r="CL6" i="1"/>
  <c r="CK6" i="1"/>
  <c r="CJ6" i="1"/>
  <c r="CI6" i="1"/>
  <c r="CH6" i="1"/>
  <c r="C6" i="1"/>
  <c r="B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Marchand</author>
  </authors>
  <commentList>
    <comment ref="BB5" authorId="0" shapeId="0" xr:uid="{457073DD-6D92-4E0E-B6F3-5C4803664639}">
      <text>
        <r>
          <rPr>
            <b/>
            <sz val="9"/>
            <color indexed="81"/>
            <rFont val="Tahoma"/>
            <family val="2"/>
          </rPr>
          <t xml:space="preserve">Arosas: Nombre del proceso que utilizó el agente
</t>
        </r>
      </text>
    </comment>
    <comment ref="BC5" authorId="0" shapeId="0" xr:uid="{88162A2A-0680-4565-8574-17D6BA3E7FBB}">
      <text>
        <r>
          <rPr>
            <b/>
            <sz val="9"/>
            <color indexed="81"/>
            <rFont val="Tahoma"/>
            <family val="2"/>
          </rPr>
          <t>ARosas:</t>
        </r>
        <r>
          <rPr>
            <sz val="9"/>
            <color indexed="81"/>
            <rFont val="Tahoma"/>
            <family val="2"/>
          </rPr>
          <t xml:space="preserve">
Nombre del proceso que debió utilizar</t>
        </r>
      </text>
    </comment>
    <comment ref="DC5" authorId="0" shapeId="0" xr:uid="{B237D565-2D12-452D-99C8-78FC07B2FE5E}">
      <text>
        <r>
          <rPr>
            <b/>
            <sz val="9"/>
            <color indexed="81"/>
            <rFont val="Tahoma"/>
            <family val="2"/>
          </rPr>
          <t xml:space="preserve">Arosas: Nombre del proceso que utilizó el agente
</t>
        </r>
      </text>
    </comment>
    <comment ref="DD5" authorId="0" shapeId="0" xr:uid="{1C341287-4F27-4687-A2DE-21F030489F18}">
      <text>
        <r>
          <rPr>
            <b/>
            <sz val="9"/>
            <color indexed="81"/>
            <rFont val="Tahoma"/>
            <family val="2"/>
          </rPr>
          <t>ARosas:</t>
        </r>
        <r>
          <rPr>
            <sz val="9"/>
            <color indexed="81"/>
            <rFont val="Tahoma"/>
            <family val="2"/>
          </rPr>
          <t xml:space="preserve">
Nombre del proceso que debió utilizar</t>
        </r>
      </text>
    </comment>
  </commentList>
</comments>
</file>

<file path=xl/sharedStrings.xml><?xml version="1.0" encoding="utf-8"?>
<sst xmlns="http://schemas.openxmlformats.org/spreadsheetml/2006/main" count="21117" uniqueCount="2271">
  <si>
    <t xml:space="preserve">CANTIDAD TOTAL </t>
  </si>
  <si>
    <t>SEMANA</t>
  </si>
  <si>
    <t>N° DE INFORME</t>
  </si>
  <si>
    <t>CODIGO DEL ASESOR</t>
  </si>
  <si>
    <t>NOMBRE DEL ASESOR</t>
  </si>
  <si>
    <t>ANTIGÜEDAD AGENTE</t>
  </si>
  <si>
    <t>CAMPAÑA</t>
  </si>
  <si>
    <t>PROVEEDOR</t>
  </si>
  <si>
    <t>FECHA DE MONITOREO</t>
  </si>
  <si>
    <t>TIPO DE MONITOREO ( Grabación, remoto, al lado)</t>
  </si>
  <si>
    <t>SN - IPCC</t>
  </si>
  <si>
    <t>FECHA DE LA LLAMADA</t>
  </si>
  <si>
    <t>HORA DE LA LLAMADA</t>
  </si>
  <si>
    <t>TMG</t>
  </si>
  <si>
    <t>NOMBRE DEL CLIENTE</t>
  </si>
  <si>
    <t>N° TELF LLAMANTE (ANIY)</t>
  </si>
  <si>
    <t xml:space="preserve"> NÚMERO TELEFONO EN CONSULTA</t>
  </si>
  <si>
    <t>TIPO DE LLAMADA</t>
  </si>
  <si>
    <t>MOTIVO DE LLAMADA</t>
  </si>
  <si>
    <t>DESCRIPCIÓN DE LA LLAMADA</t>
  </si>
  <si>
    <t>TIPIFICAICON  AGENTE SIAC</t>
  </si>
  <si>
    <t>LA LLAMADA ES REINCIDENCIA</t>
  </si>
  <si>
    <t>SEGÚN CES CLIENTE FACTURABA</t>
  </si>
  <si>
    <t>APLICATIVO CON EL QUE INTERACTUO EL ASESOR</t>
  </si>
  <si>
    <t>USO DE  LA HERRAMIENTA DE DIAGNOSTICO</t>
  </si>
  <si>
    <t>USO PORTAL DE CONOCIMIENTO</t>
  </si>
  <si>
    <t>SE GENERÓ AJUSTE INDEBIDO</t>
  </si>
  <si>
    <t>ASESOR FUE EMPATICO CON EL CLIENTE</t>
  </si>
  <si>
    <t>NOMBRE DEL MONITOREADOR O RESPONSABLE DEL MONITOREO</t>
  </si>
  <si>
    <t>1.1 Saluda y se despide del cliente, de acuerdo a lo establecido en el manual de campaña.</t>
  </si>
  <si>
    <t>1.2 Se dirige al cliente por su nombre durante el transcurso de la llamada, sin tutearlo en ninguna ocasión.</t>
  </si>
  <si>
    <t>1.3 Interactua con el cliente mientras realiza las validaciones en el sistema.</t>
  </si>
  <si>
    <t>1.4 Evita el uso de tecnicismos.</t>
  </si>
  <si>
    <t>1.5 Se despide de acuerdo a lo indicado en el Manual de Campaña</t>
  </si>
  <si>
    <t>PONDERACIÓN</t>
  </si>
  <si>
    <t>2.1 Valida si la consulta o transacción corresponde a un producto/servicio/línea de la campaña.</t>
  </si>
  <si>
    <t>2.2 Si lo expuesto por el cliente no es claro, realiza preguntas de precisión o preguntas filtro.</t>
  </si>
  <si>
    <t>2.3 Valida el MOTIVO REAL de la necesidad (información, preocupación, problema) mediante parafraseo o pregunta de confirmación.</t>
  </si>
  <si>
    <t>2.4 De acuerdo con lo expuesto por el cliente por el cliente y/o por lo revisado en sistemas, valida si existe alguna atención previa por el mismo motivo.</t>
  </si>
  <si>
    <t xml:space="preserve">PONDERACIÓN </t>
  </si>
  <si>
    <t>3.1 Valida en el CES el estado de los servicios y equipos, estado de cuenta y adicionalmente si se encuentra en averia.</t>
  </si>
  <si>
    <t>3.2 La atencion se realizo siguiendo el paso a paso de la herramienta o el proceso establecido en el portal de conocimiento (en caso no se encuentre en la herramienta), no se vuelve a evaluar el ingreso al CES.</t>
  </si>
  <si>
    <t>3.2.1 Solicita el número de documento de identidad, nombres y apellidos del titular para identificar el servicio y en caso lo amerite fecha y lugar de nacimiento.</t>
  </si>
  <si>
    <t>3.2.2  Valida en TRACER que el servicio del cliente esta conectado, no se encuentra en averia y no tiene algun flag alarmado</t>
  </si>
  <si>
    <t>3.2.3  Verifica en la web de averias si el servicio esta afectado</t>
  </si>
  <si>
    <t xml:space="preserve">3.2.4  Verifica en Incognito si los parametros de los servicios estan correctos. </t>
  </si>
  <si>
    <t>3.2.5  Para problemas con Internet, ingresa al EMTA y verifica la cantidad de equipos conectados vs. plan contratado (descarte de autosaturamiento), asi mismo verifica los parametros de configuracion WiFi y validad con cliente si tuviese algun equipo repe</t>
  </si>
  <si>
    <t>3.2.6  Para telefonia, ingresa a JANUS y validad que la linea este configurada y tenga saldo, tambien se debe validar con el cliente si la linea esta en Tel 1 o Tel 1/2, en caso no haya servicio</t>
  </si>
  <si>
    <t>3.2.7  Para internet, cuando el problema es con SmarTV se le sugiere que utilice internet de manera cableada</t>
  </si>
  <si>
    <t>3.3  La explicación brindada al cliente corresponde con el paso a paso de la herramienta o el proceso establecido en el portal de conocimiento (en caso no se encuentre en la herramienta).</t>
  </si>
  <si>
    <t>3.4  Valida con el cliente si la gestión/información brindada fue clara</t>
  </si>
  <si>
    <t xml:space="preserve">PONDERACIÓN  </t>
  </si>
  <si>
    <t>4.1 Ejecuta las acciones en los aplicativos de acuerdo al proceso establecido en el portal de conocimiento.</t>
  </si>
  <si>
    <t>4.2 Se tipifica en siac acorde con la gestión.</t>
  </si>
  <si>
    <t>4.3 Notas y/o plantilla de la tipificación son correctas.</t>
  </si>
  <si>
    <t>4.4 Se tipifica en siac durante la llamada.</t>
  </si>
  <si>
    <t xml:space="preserve">PONDERACIÓN   </t>
  </si>
  <si>
    <t>5.1 Evita comentarios negativos de la empresa y/o sus proveedores.</t>
  </si>
  <si>
    <t>5.2 Evita palabras soeces</t>
  </si>
  <si>
    <t>5.3 Escucha al cliente sin interrumpirlo.</t>
  </si>
  <si>
    <t xml:space="preserve">PONDERACIÓN    </t>
  </si>
  <si>
    <t>6.1 Cumple con dar la información establecida y/o fomenta en el cliente la adquisición/activación/uso de algún servicio/producto/promoción CLARO (definido por cada campaña)</t>
  </si>
  <si>
    <t xml:space="preserve">PONDERACIÓN     </t>
  </si>
  <si>
    <t>SUB - CALIFICACIÓN</t>
  </si>
  <si>
    <t>ERRORES CRITICOS DE USUARIO FINAL</t>
  </si>
  <si>
    <t>ERRORES CRITICOS DE NEGOCIO</t>
  </si>
  <si>
    <t>ERRORES CRITICOS DE CUMPLIMIENTO</t>
  </si>
  <si>
    <t>TOTAL ERRORES CRITICOS</t>
  </si>
  <si>
    <t>TOTAL ERRORES NO CRITICOS</t>
  </si>
  <si>
    <t>CALIFICACIÓN FINAL</t>
  </si>
  <si>
    <t>AS induce al cliente a cortar la llamada por dejarlo en espera por tiempo prolongado</t>
  </si>
  <si>
    <t>AS transfiere a locución de vicio cuando la atención no lo amerita</t>
  </si>
  <si>
    <t>AS transfiere a locución de IVR de Campañas (cabecera) cuando la atención no lo amerita</t>
  </si>
  <si>
    <t>AS se dirige al cliente faltándole el respeto y/o menciona palabras soeces</t>
  </si>
  <si>
    <t>AS conversa con un tercero o hace ruidos molestos (sonidos, golpes, risas, etc.) durante la atención</t>
  </si>
  <si>
    <t>FCR</t>
  </si>
  <si>
    <t>RESPONSABILIDAD DE NO FCR</t>
  </si>
  <si>
    <t>MOTIVO DE NO FCR</t>
  </si>
  <si>
    <t>DETALLE DE NO FCR</t>
  </si>
  <si>
    <t>DESCRIPCIÓN DE NO FCR</t>
  </si>
  <si>
    <t>ACCION QUE REALIZA EL ASESOR</t>
  </si>
  <si>
    <t>TNPS</t>
  </si>
  <si>
    <t>NPS</t>
  </si>
  <si>
    <t>TIENE ALARMA</t>
  </si>
  <si>
    <t>OBSERVACION / RECOMENDACIÓN</t>
  </si>
  <si>
    <t>1.1 Saluda y se despide del cliente, de acuerdo a lo establecido en el manual de campaña.2</t>
  </si>
  <si>
    <t>1.2 Se dirige al cliente por su nombre durante el transcurso de la llamada, sin tutearlo en ninguna ocasión.3</t>
  </si>
  <si>
    <t>1.3 Interactua con el cliente mientras realiza las validaciones en el sistema.4</t>
  </si>
  <si>
    <t>1.4 Evita el uso de tecnicismos.5</t>
  </si>
  <si>
    <t>1.5 Se despide de acuerdo a lo indicado en el Manual de Campaña2</t>
  </si>
  <si>
    <t>2.1 Valida si la consulta o transacción corresponde a un producto/servicio/línea de la campaña.6</t>
  </si>
  <si>
    <t>2.2 Si lo expuesto por el cliente no es claro, realiza preguntas de precisión o preguntas filtro.7</t>
  </si>
  <si>
    <t>2.3 Valida el MOTIVO REAL de la necesidad (información, preocupación, problema) mediante parafraseo o pregunta de confirmación.8</t>
  </si>
  <si>
    <t>2.4 De acuerdo con lo expuesto por el cliente por el cliente y/o por lo revisado en sistemas, valida si existe alguna atención previa por el mismo motivo.9</t>
  </si>
  <si>
    <t>3.1 Valida en el CES el estado de los servicios y equipos, estado de cuenta y adicionalmente si se encuentra en averia.2</t>
  </si>
  <si>
    <t>3.2 La atencion se realizo siguiendo el paso a paso de la herramienta o el proceso establecido en el portal de conocimiento (en caso no se encuentre en la herramienta), no se vuelve a evaluar el ingreso al CES.3</t>
  </si>
  <si>
    <t>3.2.1 Solicita el número de documento de identidad, nombres y apellidos del titular para identificar el servicio y en caso lo amerite fecha y lugar de nacimiento.4</t>
  </si>
  <si>
    <t>3.2.2  Valida en TRACER que el servicio del cliente esta conectado, no se encuentra en averia y no tiene algun flag alarmado5</t>
  </si>
  <si>
    <t>3.2.3  Verifica en la web de averias si el servicio esta afectado6</t>
  </si>
  <si>
    <t>3.2.4  Verifica en Incognito si los parametros de los servicios estan correctos. 7</t>
  </si>
  <si>
    <t>3.2.5  Para problemas con Internet</t>
  </si>
  <si>
    <t>3.2.6  Para telefonia, ingresa a JANUS y validad que la linea este configurada y tenga saldo, tambien se debe validar con el cliente si la linea esta en Tel 1 o Tel 1/2, en caso no haya servicio9</t>
  </si>
  <si>
    <t>3.2.7  Para internet, cuando el problema es con SmarTV se le sugiere que utilice internet de manera cableada10</t>
  </si>
  <si>
    <t>3.3  La explicación brindada al cliente corresponde con el paso a paso de la herramienta o el proceso establecido en el portal de conocimiento (en caso no se encuentre en la herramienta).11</t>
  </si>
  <si>
    <t>3.4  Valida con el cliente si la gestión/información brindada fue clara12</t>
  </si>
  <si>
    <t>4.1 Ejecuta las acciones en los aplicativos de acuerdo al proceso establecido en el portal de conocimiento.2</t>
  </si>
  <si>
    <t>4.2 Se tipifica en siac acorde con la gestión.14</t>
  </si>
  <si>
    <t>4.3 Notas y/o plantilla de la tipificación son correctas.15</t>
  </si>
  <si>
    <t>4.4 Se tipifica en siac durante la llamada.16</t>
  </si>
  <si>
    <t>5.1 Evita comentarios negativos de la empresa y/o sus proveedores.17</t>
  </si>
  <si>
    <t>5.2 Evita palabras soeces2</t>
  </si>
  <si>
    <t xml:space="preserve">5.3 Escucha al cliente sin interrumpirlo </t>
  </si>
  <si>
    <t>6.1 Cumple con dar la información establecida y/o fomenta en el cliente la adquisición/activación/uso de algún servicio/producto/promoción CLARO (definido por cada campaña)2</t>
  </si>
  <si>
    <t>constante</t>
  </si>
  <si>
    <t>%TNPS</t>
  </si>
  <si>
    <t>%NPS</t>
  </si>
  <si>
    <t>E844671</t>
  </si>
  <si>
    <t>REQUE HERRERA CRISTHIAN JUNIOR</t>
  </si>
  <si>
    <t>TECNICO</t>
  </si>
  <si>
    <t>DYNAMICALL</t>
  </si>
  <si>
    <t>GRABACION</t>
  </si>
  <si>
    <t>1907010000082506</t>
  </si>
  <si>
    <t xml:space="preserve">NATHALI LUCIA ALVARIÑO VILLANUEVA </t>
  </si>
  <si>
    <t>987597488</t>
  </si>
  <si>
    <t>H31364091</t>
  </si>
  <si>
    <t>VARIACION</t>
  </si>
  <si>
    <t>Avería Masiva</t>
  </si>
  <si>
    <t xml:space="preserve">41763187 // Sra. Nathaly indica que no tiene servicio de internet, RAC valida que inconveniente y le informa sobre el tiempo estimado de solución. </t>
  </si>
  <si>
    <t>VARIACIÓN - FALLAS TÉCNICAS - INTERNET - SIN SERVICIO CABLEADO + WIFI</t>
  </si>
  <si>
    <t>NO</t>
  </si>
  <si>
    <t>SIAC</t>
  </si>
  <si>
    <t>SI</t>
  </si>
  <si>
    <t/>
  </si>
  <si>
    <t>NA</t>
  </si>
  <si>
    <t>Natalia Briceño</t>
  </si>
  <si>
    <t>CLARO</t>
  </si>
  <si>
    <t>FALLA EN EL SERVICIO</t>
  </si>
  <si>
    <t>MATRIZ DE DESCARTES FIJOS</t>
  </si>
  <si>
    <t>Herramienta de Diagnostico</t>
  </si>
  <si>
    <t>Informa al Cliente que espere solución</t>
  </si>
  <si>
    <t>-</t>
  </si>
  <si>
    <t>E844137</t>
  </si>
  <si>
    <t>SALVADOR CABRERA MAYTE SANDRA</t>
  </si>
  <si>
    <t>1907010000491731</t>
  </si>
  <si>
    <t xml:space="preserve">MARIA ANGELICA VILLARREAL CANCHIS </t>
  </si>
  <si>
    <t>16517562</t>
  </si>
  <si>
    <t>H33791317</t>
  </si>
  <si>
    <t>Cambio de Clave Wifi</t>
  </si>
  <si>
    <t>06793921 // Sr. Rafael quiere cambiar la contraseña, RAC valida  y realiza el cambio lográndose conformidad.</t>
  </si>
  <si>
    <t>VARIACIÓN - SERVICIOS - SOLICITUDES TÉCNICAS</t>
  </si>
  <si>
    <t>6.1 No cumple con dar la información establecida y/o fomenta en el cliente la adquisición/activación/uso de algún servicio/producto/promoción CLARO.</t>
  </si>
  <si>
    <t>E844527</t>
  </si>
  <si>
    <t>TIXI RIVAS SAMIR LARRY</t>
  </si>
  <si>
    <t>1907010000098261</t>
  </si>
  <si>
    <t xml:space="preserve">YAMILE GIOVANNY LEIGH CASTRO </t>
  </si>
  <si>
    <t>930906585</t>
  </si>
  <si>
    <t>H16797631</t>
  </si>
  <si>
    <t>INFORMATIVO</t>
  </si>
  <si>
    <t>Estado de Solicitud</t>
  </si>
  <si>
    <t>03652394 // Sr. Richard indica que pidieron el servicio de cable para que se instale pero hasta el momento no se acercan, RAC valida e informa que la solicitud aun está en procedimiento por lo que hara reporte para poder agilizarlo.</t>
  </si>
  <si>
    <t>INFORMACIÓN - MIS SERVICIOS - SEGUIMIENTO A SOLICITUDES</t>
  </si>
  <si>
    <t>AMBOS</t>
  </si>
  <si>
    <t>CLIENTE</t>
  </si>
  <si>
    <t>CLIENTE NO CUMPLE CONSIDERACIONES</t>
  </si>
  <si>
    <t>ESTADO DE SOLICITUD</t>
  </si>
  <si>
    <t>Proceso establecido en Portal SUIC</t>
  </si>
  <si>
    <t>Transfiere llamada a encuesta</t>
  </si>
  <si>
    <t>4.2 No selecciona el servicio afectado correcto ya que no se trata de una sot de mantenimiento sino de un cambio de plan.</t>
  </si>
  <si>
    <t>E843777</t>
  </si>
  <si>
    <t>ARIMUYA HERRERA JHESENIA CAROLINA</t>
  </si>
  <si>
    <t>1907010000377636</t>
  </si>
  <si>
    <t>985525089</t>
  </si>
  <si>
    <t>Transferencias Otras Areas</t>
  </si>
  <si>
    <t>Sra. Amelia indica que tiene un móvil inalámbrico, RAC valida que cliente consulta por su servicio fono claro y le menciona que va transferir.</t>
  </si>
  <si>
    <t>PROCESOS NO RESOLUTIVOS</t>
  </si>
  <si>
    <t>PROCESO TRANSFERENCIA DE LLAMADAS</t>
  </si>
  <si>
    <t>Diagrama Call Center - Opciones de IVR</t>
  </si>
  <si>
    <t>Transfiere al Cliente al IVR TFI Postpago</t>
  </si>
  <si>
    <t>E843779</t>
  </si>
  <si>
    <t xml:space="preserve">CORNELIO RAMOS ROSMERY </t>
  </si>
  <si>
    <t>1907010000377866</t>
  </si>
  <si>
    <t xml:space="preserve">DENIS ALEXIS ACOSTA BENITES </t>
  </si>
  <si>
    <t>994641455</t>
  </si>
  <si>
    <t>H32510003</t>
  </si>
  <si>
    <t>Sin Servicio y/o Problemas Wifi</t>
  </si>
  <si>
    <t>32971580 // Sr. Denis indica que le sale error al ingresar la contraseña de wifi, RAC valida y menciona la clave pero le sigue saliendo el mismo error al cliente por lo que despues de hacer cambios en la configuración y sugerir cambiar la clave se logra dar solución.</t>
  </si>
  <si>
    <t>VARIACIÓN - FALLAS TÉCNICAS - INTERNET - ENLACE LENTO - WIFI</t>
  </si>
  <si>
    <t xml:space="preserve">4.2 No selecciona la subclase correcta de acuerdo al inconveniente del cliente (sin acceso a internet wifi).
4.3 Plantilla no detalla que también se cambió la clave de wifi.
6.1 No cumple con dar la información establecida y/o fomenta en el cliente la adquisición/activación/uso de algún servicio/producto/promoción CLARO.
</t>
  </si>
  <si>
    <t>E844065</t>
  </si>
  <si>
    <t>MARTINEZ LINARES ALEJANDRO EDUARDO</t>
  </si>
  <si>
    <t>1907010000266694</t>
  </si>
  <si>
    <t xml:space="preserve">GINO COSAR VENTOCILLA </t>
  </si>
  <si>
    <t>997510747</t>
  </si>
  <si>
    <t>H31186421</t>
  </si>
  <si>
    <t>45427161 // Sr. Gino indica que el internet no acepta la clave de wifi, RAC valida y menciona la clave pero le sigue saliendo el mismo error al cliente por lo que despues de hacer cambios en la configuración se logra dar solución.</t>
  </si>
  <si>
    <t>VARIACIÓN - FALLAS TÉCNICAS - INTERNET - SIN SERVICIO WIFI</t>
  </si>
  <si>
    <t xml:space="preserve">3.2 No cumple proceso (3.2.3).
3.2.3 No valida hub y/o cmts en la web de averías durante la llamada.
6.1 No cumple con dar la información establecida y/o fomenta en el cliente la adquisición/activación/uso de algún servicio/producto/promoción CLARO.
</t>
  </si>
  <si>
    <t>E844410</t>
  </si>
  <si>
    <t>RAMIREZ ESPEJO PETER DANIEL</t>
  </si>
  <si>
    <t>1907010000435953</t>
  </si>
  <si>
    <t xml:space="preserve">VANESSA CHARA ARBIETO </t>
  </si>
  <si>
    <t>005117472380</t>
  </si>
  <si>
    <t>H14950276</t>
  </si>
  <si>
    <t>40964143 // Sr. Percy indica que no tiene acceso a la red 5Ghz, RAC valida y menciona la clave pero le sigue saliendo el mismo error al cliente por lo que despues de hacer cambios en la configuración y cliente luego pide hacer el cambio de nombre de red logrando dar solucion.</t>
  </si>
  <si>
    <t xml:space="preserve">4.2 No tipifica acorde a la gestión ya que llamada ingresa como sin acceso a la red 5Ghz y se hace el cambio de clave sin conocimiento por parte del cliente.
4.3 Plantilla no detalla que se cambió el nombre de red 5Ghz.
6.1 No cumple con dar la información establecida y/o fomenta en el cliente la adquisición/activación/uso de algún servicio/producto/promoción CLARO.
</t>
  </si>
  <si>
    <t>E844393</t>
  </si>
  <si>
    <t>LOZANO ROJAS CHANELL GRICELLI</t>
  </si>
  <si>
    <t>1907010000734476</t>
  </si>
  <si>
    <t xml:space="preserve">PASCUAL FLORENCIO RAMOS PACHECO </t>
  </si>
  <si>
    <t>946305067</t>
  </si>
  <si>
    <t>H22354814</t>
  </si>
  <si>
    <t>09678992 // Sr. Pascual indica que no tiene internet porque no figura conectado, RAC valida y hace cambios en la configuración logrando dar solución en línea.</t>
  </si>
  <si>
    <t>E844542</t>
  </si>
  <si>
    <t>HUACA ESPIRITU NOEMI PATRICIA</t>
  </si>
  <si>
    <t>1907010000125420</t>
  </si>
  <si>
    <t xml:space="preserve">LESLIE GIANELLA CAMPUZANO ECCOÑA </t>
  </si>
  <si>
    <t>986905881</t>
  </si>
  <si>
    <t>H26356717</t>
  </si>
  <si>
    <t>76164152 // Sra. Gianella indica que el internet no funciona y hay una luz naranja en el modem, RAC valida e informa que hay inconvenientes brindando el tiempo estimado de solución.</t>
  </si>
  <si>
    <t>VARIACIÓN - FALLAS TÉCNICAS - INTERNET + TELEFONÍA - SIN SERVICIO</t>
  </si>
  <si>
    <t>1.2 Tutea al cliente: permíteme (1:26).</t>
  </si>
  <si>
    <t>E844524</t>
  </si>
  <si>
    <t>SALCEDO CAJAS HANDIELA MELANI</t>
  </si>
  <si>
    <t>1907010000016376</t>
  </si>
  <si>
    <t xml:space="preserve">RICARDO ALFONSO MAITA ARIAS </t>
  </si>
  <si>
    <t>005117455654</t>
  </si>
  <si>
    <t>H14264421</t>
  </si>
  <si>
    <t>Sin Servicio Cable Digital</t>
  </si>
  <si>
    <t>43866253 // Sr. Ricardo indica que han ido los técnicos pero cuando vieron el decodificador le dijeron que necesita mantenimiento y se comunique, RAC valida y pide a cliente que le brinde la serie del equipo pero cliente menciona que ya hicieron los procedimientos y que se va ensuciar por las puras,  RAC insiste en pedir serie para ayudarlo por lo que cliente indica que volverá a llamar.</t>
  </si>
  <si>
    <t>INFORMACIÓN - INFORMACION GENERAL - SOLICITUD POSTVENTA</t>
  </si>
  <si>
    <t>DESCARTES TECNICOS</t>
  </si>
  <si>
    <t>Informa al Cliente que no cumple consideraciones</t>
  </si>
  <si>
    <t>E844061</t>
  </si>
  <si>
    <t>FERNANDEZ ARTEAGA BRYAN ALEXIS</t>
  </si>
  <si>
    <t>1907010000126779</t>
  </si>
  <si>
    <t xml:space="preserve">JULIO CESAR KABAKLIJA PALACIOS </t>
  </si>
  <si>
    <t>979722895</t>
  </si>
  <si>
    <t>H35789141</t>
  </si>
  <si>
    <t>000100236116 // Sr. Julio indica que tiene problemas con la imagen en un decodificador además el audio se entrecorta, RAC valida y hace descartes por lo que persiste el problema y se pide esperar plazo de 60 minutos.</t>
  </si>
  <si>
    <t>VARIACIÓN - FALLAS TÉCNICAS - CABLE - PROBLEMAS CON DECODIFICADOR/STB</t>
  </si>
  <si>
    <t>Realiza reinicio de decodificadores</t>
  </si>
  <si>
    <t>E839986</t>
  </si>
  <si>
    <t>MIÑANO CONDORI MARLENY MARIALUCERO</t>
  </si>
  <si>
    <t>1907010000025363</t>
  </si>
  <si>
    <t xml:space="preserve">CARMEN RAMOS SAMAME </t>
  </si>
  <si>
    <t>986846199</t>
  </si>
  <si>
    <t>H19179762</t>
  </si>
  <si>
    <t>Código de Pago</t>
  </si>
  <si>
    <t>25403347 // Sra. Carmen desea saber su código de pago, RAC valida e informa sobre la facturación pero cliente indica que no le llega los recibos por lo que se transfiere al área administrativa.</t>
  </si>
  <si>
    <t>INFORMACIÓN - TRANSFERENCIAS - IVR HFC</t>
  </si>
  <si>
    <t>Transfiere al Cliente al IVR HFC</t>
  </si>
  <si>
    <t>E842820</t>
  </si>
  <si>
    <t>ESTRADA CHILON OLENKA CAROLINA</t>
  </si>
  <si>
    <t>1907010000017232</t>
  </si>
  <si>
    <t xml:space="preserve">ANGEL CAYO OLAVE MACHACA </t>
  </si>
  <si>
    <t>987895272</t>
  </si>
  <si>
    <t>H21544967</t>
  </si>
  <si>
    <t>29664074 // Sr. Ángel indica que no tiene servicio de internet y teléfono y le dijeron que irían los técnicos pero no se acercan, RAC valida e informa que hara un caso para escalar el inconveniente y los técnicos se estén comunicando para acercarse.</t>
  </si>
  <si>
    <t>NO EXISTE PROCESO O ESCENARIO</t>
  </si>
  <si>
    <t>NO EXISTE PROCESO O ESCENARIO EN SUIC</t>
  </si>
  <si>
    <t>Visita de mantenimiento fuera de plazo</t>
  </si>
  <si>
    <t>Escala internamente, gestiona de acuerdo al proceso</t>
  </si>
  <si>
    <t>E838839</t>
  </si>
  <si>
    <t>MEZA PEREZ LEYDY CAROLINA</t>
  </si>
  <si>
    <t>1907010000017442</t>
  </si>
  <si>
    <t xml:space="preserve">JHIMMY JEFFERSON ZAVALETA ROSAS </t>
  </si>
  <si>
    <t>977126974</t>
  </si>
  <si>
    <t>H26474088</t>
  </si>
  <si>
    <t>Baja Total Del Servicio</t>
  </si>
  <si>
    <t>75373137 // Sr. Jhimmy indica que quiere dar de baja su servicio, RAC valida e informa que debe de transferir a retenciones.</t>
  </si>
  <si>
    <t>INFORMACIÓN - TRANSFERENCIAS - RETENCIONES</t>
  </si>
  <si>
    <t>CANCELACIÓN DE SERVICIOS MÓVILES
INTENCIÓN DE PORTAR A OTRO OPERADOR</t>
  </si>
  <si>
    <t>Información a brindar - Transferencia</t>
  </si>
  <si>
    <t>Transferensfiere al cliente a Retenciones</t>
  </si>
  <si>
    <t>E843741</t>
  </si>
  <si>
    <t>VASQUEZ TORRES JHAN ALEXIS</t>
  </si>
  <si>
    <t>1907010000044685</t>
  </si>
  <si>
    <t>939495982</t>
  </si>
  <si>
    <t>Sra. Lucero indica que no tiene acceso a internet, RAC valida que consulta de cliente es por un servicio inalámbrico y transfiere.</t>
  </si>
  <si>
    <t>SGA</t>
  </si>
  <si>
    <t>Transfiere al Cliente al IVR DTH/LTE/IFI</t>
  </si>
  <si>
    <t>E844306</t>
  </si>
  <si>
    <t>SAENZ HURTADODEMENDOZA SERGIO MARTIN</t>
  </si>
  <si>
    <t>1907010000123986</t>
  </si>
  <si>
    <t xml:space="preserve">JOSE PAUL GONZALES RODRIGUEZ </t>
  </si>
  <si>
    <t>984131998</t>
  </si>
  <si>
    <t>H14249467</t>
  </si>
  <si>
    <t>Sin Servicio Internet/Teléfono</t>
  </si>
  <si>
    <t>80006688 // Sra. Fiorella indica que ha llegado a la oficina y el cable del internet está roto, RAC valida e informa que se hara una visita coordinando dia y hora para la atención.</t>
  </si>
  <si>
    <t>Genera orden de visita</t>
  </si>
  <si>
    <t xml:space="preserve">3.3 Brinda mala información ya que le informa a cliente no tenemos disponibilidad, solo en ese horario de 4 a 6 pm (7:29) cuando si se valida que hay rango disponible de 2 a 4 pm y si se le puede agendar en ese horario ya que si se está respetando el rango de 2 horas superiores a la generación de la SOT.
4.3 No utiliza plantilla de SOT ya que faltan datos de los flags.
</t>
  </si>
  <si>
    <t>E844303</t>
  </si>
  <si>
    <t>ORE ESTEBAN JOSE ALFREDO</t>
  </si>
  <si>
    <t>1907010000122855</t>
  </si>
  <si>
    <t xml:space="preserve">LUIS ALBERTO OLARTE OSNAYO </t>
  </si>
  <si>
    <t>942731750</t>
  </si>
  <si>
    <t>H18280867</t>
  </si>
  <si>
    <t>40513225 // Sr. Luis indica que le iban a instalar el servicio pero no se acercan, RAC valida e informa el plazo de agendamiento del cambio de plan por lo que está reportando para que se agilice.</t>
  </si>
  <si>
    <t>E844665</t>
  </si>
  <si>
    <t>OLIVARES BENITES MARCOS ANTONIO</t>
  </si>
  <si>
    <t>1907010000320115</t>
  </si>
  <si>
    <t>CHANG VDA DE KOO IRMA NELLY</t>
  </si>
  <si>
    <t>005174619572</t>
  </si>
  <si>
    <t>00449908/</t>
  </si>
  <si>
    <t>16402320 // Sra. Mollin indica que no tiene servicio de teléfono, RAC valida e informa que hay inconvenientes brindando tiempo estimado de solución.</t>
  </si>
  <si>
    <t>VARIACIÓN - FALLAS TÉCNICAS - TELEFONÍA - SIN TONO</t>
  </si>
  <si>
    <t xml:space="preserve">4.1 No deriva gestión a validación de reportes – Pablo Flores por avería masiva que detecta el asesor cuando el servicio de telefonía factura en SGA.
4.2 No se valida incidencia – cliente en SGA.
4.3 No se valida plantilla / anotaciones de avería masiva en SGA.
4.4 No tipifica durante llamada en la plataforma donde factura el servicio de telefonía del cliente ya que en SIAC solo cuenta con servicio de cable.
</t>
  </si>
  <si>
    <t>E844666</t>
  </si>
  <si>
    <t>OSCATEGUI CHURATA KARINA JANETH</t>
  </si>
  <si>
    <t>1907010000461443</t>
  </si>
  <si>
    <t xml:space="preserve">MARIA LUCIA VILCA TICONA </t>
  </si>
  <si>
    <t>005162626396</t>
  </si>
  <si>
    <t>H34180805</t>
  </si>
  <si>
    <t>40023377 // Sr. Juan indica no tener wifi, RAC valida y despues de hacer configuraciones en remoto logra dar solución al inconveniente.</t>
  </si>
  <si>
    <t>E844305</t>
  </si>
  <si>
    <t>RAMOS LAYME MARIA CLAUDIA</t>
  </si>
  <si>
    <t>1907010000318733</t>
  </si>
  <si>
    <t xml:space="preserve">JOSE NEMECIO SILVA RAMOS </t>
  </si>
  <si>
    <t>971498860</t>
  </si>
  <si>
    <t>H18779178</t>
  </si>
  <si>
    <t>18180436 // Sr. José indica que fueron los técnicos y cambiaron el modem pero desde allí no tiene conexión hacia sus smart tv, RAC valida que cliente tiene conexión en todos sus dispositivos menos los smart y recomienda realizar la conexión cableada pero cliente no acepta y corta la llamada.</t>
  </si>
  <si>
    <t>1907020000185856</t>
  </si>
  <si>
    <t>990661951</t>
  </si>
  <si>
    <t>Sr. Carlos indica que no puede realizar ni recibir llamadas, RAC valida que cliente cuenta con servicio fono claro y transfiere.</t>
  </si>
  <si>
    <t>1907020000475912</t>
  </si>
  <si>
    <t>SAENZ GARCIA PONCIANO LUIS</t>
  </si>
  <si>
    <t>14613460</t>
  </si>
  <si>
    <t>00517482/</t>
  </si>
  <si>
    <t>Sin Servicio Cable Analógico</t>
  </si>
  <si>
    <t>08006231 // Sr. Sáenz indica que tiene señal de su cable analógica es borrosa, RAC valida e informa que la señal analógica se debe de digitalizar por lo que de desear contar con la señal digital lo puede transferir al área administrativa lo cual el cliente está conforme.</t>
  </si>
  <si>
    <t>INFORMACIÓN - Información - TRANSFERENCIA ADMINISTRATIVA</t>
  </si>
  <si>
    <t xml:space="preserve">1.1 Atiende llamada a los 7 segundos.
4.4 No termina de tipificar en llamada porque falta seleccionar el tipo de caso.
</t>
  </si>
  <si>
    <t>E844664</t>
  </si>
  <si>
    <t>NUÑEZ SERQUEN DONALD JOE</t>
  </si>
  <si>
    <t>1907020000122436</t>
  </si>
  <si>
    <t xml:space="preserve">STHARLY HEYNER SOLARI MOROCCO </t>
  </si>
  <si>
    <t>963720236</t>
  </si>
  <si>
    <t>H24707757</t>
  </si>
  <si>
    <t>46117592 // Sr. Stharly que tuvo inconvenientes con el wifi y lo solucionaron pero ahora no tiene conexión a páginas y solo sale cargando, RAC valida que inconveniente es solo con la laptop ya que en el celular si accede de manera normal por lo que brinda algunas sugerencias para la configuración.</t>
  </si>
  <si>
    <t>E8814606</t>
  </si>
  <si>
    <t>ANGELES VILLACORTA MARIA ELENA</t>
  </si>
  <si>
    <t>1907020000668521</t>
  </si>
  <si>
    <t xml:space="preserve">VIOLETA OTILIA ARIAS CHANGA </t>
  </si>
  <si>
    <t>993536069</t>
  </si>
  <si>
    <t>H27179459</t>
  </si>
  <si>
    <t>09449193 // Sra. Violetta indica que no tiene señal de cable en un decodificador porque no lo estaba usando, RAC valida y hace descartes como envió de comandos pero como no se logra dar solución le pide esperar 60 minutos y si persiste que se vuelva a comunicar.</t>
  </si>
  <si>
    <t>ASESOR</t>
  </si>
  <si>
    <t>NO CUMPLE PROCESO</t>
  </si>
  <si>
    <t>MATRIZ DESCARTES FIJOS</t>
  </si>
  <si>
    <t>Matriz de Descartes (CES) o Herramienta de Diagnostico</t>
  </si>
  <si>
    <t>Asesor no ejecuta el paso a paso</t>
  </si>
  <si>
    <t xml:space="preserve">3.2 No cumple proceso, asesora le dice: “la opción correcta se debe encontrar en AV1 por lo general lo configuramos ahí porque es según el modelo del decodificador que tiene contratado” cuando cliente cuenta con un decodificador básico DTA100 y además se visualiza en su matriz de descartes al minuto (4:29) que la opción correcta en la que debe estar es la opción antena / cable ya que la opción que brinda la asesora es para decodificadores estándar DCT700.
3.3 No brinda información correcta ya que no genera los descartes de configuración de TV de acuerdo a lo que corresponde para el modelo que cliente tiene contratado y brinda plazo de seguimiento cuando no corresponde.
4.2 No selecciona el detalle de inconveniente correcta ya que no se da solución durante llamada.
</t>
  </si>
  <si>
    <t>E8814260</t>
  </si>
  <si>
    <t>ANYOZA GARCIA ESTEFANNY CAROLINA</t>
  </si>
  <si>
    <t>1907020000403139</t>
  </si>
  <si>
    <t xml:space="preserve">JAMES FREDY CARBAJAL PIÑAS </t>
  </si>
  <si>
    <t>965777699</t>
  </si>
  <si>
    <t>H27114437</t>
  </si>
  <si>
    <t>Enlace Lento</t>
  </si>
  <si>
    <t>72216835 // Sr. Freddy indica que tiene problemas con la banda 5G porque es muy lenta, RAC valida que cliente presenta lentitud y le pide varios tiempos en espera por lo que cliente termina cortando la llamada.</t>
  </si>
  <si>
    <t>VARIACIÓN - FALLAS TÉCNICAS - INTERNET - ENLACE LENTO - WIFI+CABLE</t>
  </si>
  <si>
    <t>CLIENTE DESISTE DE GESTIÓN</t>
  </si>
  <si>
    <t xml:space="preserve">3.2 No cumple proceso (3.2.5).
3.2.5 Para problemas con internet no valida la cantidad de equipos conectados para el plan contratado en emta durante la llamada.
4.3 Plantilla indica “se estaba realizando descartes pero cliente corto la llamada” cuando no se realiza ningún descarte con el cliente puesto que la mayor parte de tiempo en espera la pantalla se queda estática con visualización de la herramienta de diagnóstico.
4.4 Tipifica mayor a los 10 segundos despues del corte de llamada del cliente.
</t>
  </si>
  <si>
    <t>E844529</t>
  </si>
  <si>
    <t>TRELLES CALZADA ALEJANDRO ROETGEN</t>
  </si>
  <si>
    <t>1907020000019809</t>
  </si>
  <si>
    <t xml:space="preserve">PEDRO ENRIQUE MENDOZA SALGUERO </t>
  </si>
  <si>
    <t>997788644</t>
  </si>
  <si>
    <t>H32950301</t>
  </si>
  <si>
    <t>71265352 // Sra. Monica indica que no tiene servicio de internet ni cable, RAC valida e informa que hay inconveniente y le informa sobre el tiempo estimado de solución de 4 horas.</t>
  </si>
  <si>
    <t>VARIACIÓN - FALLAS TÉCNICAS - 3PLAY - SIN SERVICIO</t>
  </si>
  <si>
    <t>1.2 Tutea al cliente: permíteme (1:04).</t>
  </si>
  <si>
    <t>E842372</t>
  </si>
  <si>
    <t>CIPRIAN ESCOBAR DANITZA RUMY</t>
  </si>
  <si>
    <t>1907020000020678</t>
  </si>
  <si>
    <t xml:space="preserve">JOHNNY STEVE HUARI PADILLA </t>
  </si>
  <si>
    <t>990665644</t>
  </si>
  <si>
    <t>H31993446</t>
  </si>
  <si>
    <t>40180677 // Sr. Jhony indica que desde ayer a las 10 pm no tiene wifi ni teléfono, RAC valida y pide a cliente que haga un reinicio manual pero como no se logra dar solución le informa que se hara una visita coordinando dia y hora para la atención.</t>
  </si>
  <si>
    <t>1907020000018224</t>
  </si>
  <si>
    <t xml:space="preserve">AXEL YAIR RELAIZA FACHO </t>
  </si>
  <si>
    <t>921981379</t>
  </si>
  <si>
    <t>H32508048</t>
  </si>
  <si>
    <t>Enlace Intermitente</t>
  </si>
  <si>
    <t>73210415 // Sr. Axel indica que tiene problemas con el wifi desde hace unos 3 días, RAC valida que cliente presenta intermitencias por lo que luego de hacer cambios en la configuración se logra dar solución en línea.</t>
  </si>
  <si>
    <t>E842808</t>
  </si>
  <si>
    <t>CAMPOJÓ VÁSQUEZ SHIRLEY NATALY</t>
  </si>
  <si>
    <t>1907020000224951</t>
  </si>
  <si>
    <t xml:space="preserve">JOSE CARLOS DURAND VELASCO </t>
  </si>
  <si>
    <t>998577863</t>
  </si>
  <si>
    <t>H22967890</t>
  </si>
  <si>
    <t>Problema con Equipo Telefonico</t>
  </si>
  <si>
    <t>08887329 // Sr. José indica que cuando lo llaman no suena el teléfono, RAC valida y hace descartes por lo que informa a cliente que se hara una visita coordinando dia y hora para la atención.</t>
  </si>
  <si>
    <t>E842818</t>
  </si>
  <si>
    <t>ESPINOZA CHICOMA CINTHYA MARIA</t>
  </si>
  <si>
    <t>1907020000019115</t>
  </si>
  <si>
    <t xml:space="preserve">BRYAN STEVE DUELLES PANTA </t>
  </si>
  <si>
    <t>951446199</t>
  </si>
  <si>
    <t>H20264748</t>
  </si>
  <si>
    <t>47573332 // Sr. Bryan indica que quiere dar de baja su servicio, RAC valida e informa que debe de transferir a retenciones.</t>
  </si>
  <si>
    <t>1907020000020319</t>
  </si>
  <si>
    <t>ROMANI CARHUAMACA JESICA</t>
  </si>
  <si>
    <t>934602650</t>
  </si>
  <si>
    <t>02408145/</t>
  </si>
  <si>
    <t>Sin Servicio 3Play</t>
  </si>
  <si>
    <t>10413671782 // Sra. Jessica indica que desde ayer a las 10pm no cuenta con ninguno de los 3 servicios, RAC valida y pide hacer un reinicio manual pero como no se da solución le informa que se hara una visita coordinando dia y hora para la atención.</t>
  </si>
  <si>
    <t>Incidencia - Cliente - SIN SERVICIO</t>
  </si>
  <si>
    <t xml:space="preserve"> 4.3 No modifica en la plantilla que tiene el flag alarmado de inconveniente Pext que se visualiza en tracer (2:17).</t>
  </si>
  <si>
    <t>E844637</t>
  </si>
  <si>
    <t>AGUILAR MORON ANGIE LORENA</t>
  </si>
  <si>
    <t>1907020000088499</t>
  </si>
  <si>
    <t>LOZANO CORONEL LEONCIO</t>
  </si>
  <si>
    <t>969206550</t>
  </si>
  <si>
    <t>00448795/</t>
  </si>
  <si>
    <t>08300676 // Sr. Leoncio indica que tuvo servicio analógico y solicito la migración pero hasta el momento no le han resuelto el problema, RAC valida e informa que lo va comunicar con el área encargada ya que la solicitud se encuentra en trayecto.</t>
  </si>
  <si>
    <t>No cumple proceso establecido en Portal SUIC</t>
  </si>
  <si>
    <t>Asesor deriva/transfiere incorrectamente</t>
  </si>
  <si>
    <t xml:space="preserve">Se considerará mala práctica en el escenario que “El asesor selecciona el skill incorrecto transfiriendo al cliente a un IVR que no corresponde, a pesar de haberle informado el procedimiento a seguir para su atención puesto que cliente menciona que tuvo servicio analógico y solicito la migración pero asesor no valida listado de atenciones donde cliente tiene una solicitud cliente por esta migración la cual fue concluida por falta de cobertura y realiza una transferencia innecesaria al área administrativa por lo que se califica todos los ítem con 0.
</t>
  </si>
  <si>
    <t>E842849</t>
  </si>
  <si>
    <t>VARGAS CARO JIMMY ALEX</t>
  </si>
  <si>
    <t>1907020000029496</t>
  </si>
  <si>
    <t>ZEGARRA O'DONNELL MARIACARLA</t>
  </si>
  <si>
    <t>005116393235</t>
  </si>
  <si>
    <t>00970486/</t>
  </si>
  <si>
    <t>40919569 // Sra. Carla indica que el dia de ayer irían los técnicos pero se comunicaron que irían el dia de hoy y quiere confirmar la asistencia, RAC valida e informa fecha de agendamiento por lo que pide a cliente mantenerse a la espera.</t>
  </si>
  <si>
    <t>INFORMACIÓN - Información - ESTADO DE SOLICITUD</t>
  </si>
  <si>
    <t>VISITA TÉCNICA PROGRAMADA</t>
  </si>
  <si>
    <t>E844672</t>
  </si>
  <si>
    <t>RIVERA FLORES ALEXANDRA DELCISNE</t>
  </si>
  <si>
    <t>1907020000119019</t>
  </si>
  <si>
    <t xml:space="preserve">N &amp; P CARGO EXPRESS S.A.C. </t>
  </si>
  <si>
    <t>997543187</t>
  </si>
  <si>
    <t>H29784124</t>
  </si>
  <si>
    <t>20600700775 // Sra. Aburto indica que desea cancelar el servicio, RAC valida e informa que va transferir al área de retenciones.</t>
  </si>
  <si>
    <t>Se considerará mala práctica en el escenario que “El asesor selecciona el skill incorrecto transfiriendo al cliente a un IVR que no corresponde, a pesar de haberle informado el procedimiento a seguir para su atención puesto que el asesor no valida que quien se comunica no es el contacto o representante legal y transfiere a la usuaria a retenciones generando una transferencia innecesaria por lo que se califica todos los criterios con 0.</t>
  </si>
  <si>
    <t>E844537</t>
  </si>
  <si>
    <t>CHOQUEHUANCA QUISPE LOUIS JUBER</t>
  </si>
  <si>
    <t>1907020000300548</t>
  </si>
  <si>
    <t xml:space="preserve">MARITZA RODRIGUEZ PANDURO </t>
  </si>
  <si>
    <t>948355596</t>
  </si>
  <si>
    <t>H19779720</t>
  </si>
  <si>
    <t>46233735 // Sra. Maritza indica que se quiere comunicar con gestiones especiales, RAC valida y detecta que cliente desea cancelar el servicio por lo que intenta transferir pero como no hay agentes disponibles le informa que se acerque a un CAC.</t>
  </si>
  <si>
    <t>No hay agentes disponibles para realizar la transferencia</t>
  </si>
  <si>
    <t>Se pide a cliente volver a comunicarse</t>
  </si>
  <si>
    <t xml:space="preserve">2.4 Valida listado de atenciones previas (2:44) en SIAC pero no abre para ver detalles de la variación de cancelación antes de intentar transferir a retenciones.
4.2 No se valida tipificación de transferencia no concretada en SIAC.
4.4 No tipifica la transferencia no concretada durante la llamada.
</t>
  </si>
  <si>
    <t>E844376</t>
  </si>
  <si>
    <t xml:space="preserve">BALBIN VARA RUBÉN </t>
  </si>
  <si>
    <t>1907020000448226</t>
  </si>
  <si>
    <t>ALPAMAYO INVERSIONES S.A.C.</t>
  </si>
  <si>
    <t>942115041</t>
  </si>
  <si>
    <t>02192885/</t>
  </si>
  <si>
    <t>Sin Servicio Internet</t>
  </si>
  <si>
    <t>20530811183 // Sr. Pedro indica que no tiene servicio de internet desde hace varios días y le dijeron que enviarían una actualización pero sigue sin servicio por lo que prefiere que vayan los técnicos, RAC valida e informa que como no se encuentra en domicilio se vuelva a comunicar pero cliente menciona que ya lo había reportado y prefiere una visita coordinando así dia y hora para la atención.</t>
  </si>
  <si>
    <t xml:space="preserve">2.4 Valida listado de atenciones en SGA pero no valida detalles de atenciones anteriores del cliente tiene por el mismo inconveniente identificado con N° de incidencia 20015666 dentro de los 60 días.
4.1 No ejecuta SOT problemas recurrentes cuando cliente tiene más de dos atenciones previas por el mismo motivo ya que no valida detalles a pesar que lo haya pedido a solicitud le correspondía motivo de SOT recurrente.
</t>
  </si>
  <si>
    <t>E844399</t>
  </si>
  <si>
    <t>MEDINA ANO RAUL FABRICIO</t>
  </si>
  <si>
    <t>1907020000401631</t>
  </si>
  <si>
    <t xml:space="preserve">MICHELLE VILMA FATIM LINARES ZORRILLA </t>
  </si>
  <si>
    <t>963837979</t>
  </si>
  <si>
    <t>H35826912</t>
  </si>
  <si>
    <t>Sin Servicio Telefonía</t>
  </si>
  <si>
    <t>46414759 // Sra. Michelle indica que recién le han instalado el servicio pero el teléfono no está funcionando, RAC valida y hace descartes pero como no se da solución le informa que se hara una visita coordinando dia y hora para la atención.</t>
  </si>
  <si>
    <t>3.2 No cumple proceso, asesor no valida si cable telefónico está en entrada line como indica la herramienta y solo le pregunta en donde está conectado en la parte de atrás (5:45).
3.3 Al no seguir el paso a paso que indica la herramienta la información brindada es incorrecta ya que no sigue todos los descartes básicos (validar conexión en LINE).
4.1 Ejecuta SOT cuando no realizo todos los descartes básicos (validar conexión en LINE) que indica la herramienta.
4.2 No tipifica acorde a la gestión ya que no realizo todos los descartes básicos (validar conexión en LINE) que indica la herramienta.</t>
  </si>
  <si>
    <t>E843787</t>
  </si>
  <si>
    <t>LICAS RETAMOZO JUAN JULINHO</t>
  </si>
  <si>
    <t>1907020000533292</t>
  </si>
  <si>
    <t xml:space="preserve">MARCO ANTONIO VALVERDE CORTEZ </t>
  </si>
  <si>
    <t>980628469</t>
  </si>
  <si>
    <t>H25431235</t>
  </si>
  <si>
    <t>Baja Parcial de Servicio</t>
  </si>
  <si>
    <t>40283216 // Sr. Marco indica que ya se había comunicado porque le están cobrando un servicio 3 play cuando el solo tiene 2 play, RAC valida que cliente tiene servicio 3 play pero cliente menciona que pidió retirar el servicio de cable pero no lo hicieron por lo que quiere hablar con el área especializada para que lo regularicen porque no piensa pagar el total.</t>
  </si>
  <si>
    <t xml:space="preserve">3.2 No cumple proceso, asesor no solicita lugar y fecha de nacimiento antes de transferir a retenciones.
4.3 N° de proyecto ingresado en plantilla no corresponde al cliente.
</t>
  </si>
  <si>
    <t>E844397</t>
  </si>
  <si>
    <t xml:space="preserve">MAZA MONTAÑA ABRAHAM </t>
  </si>
  <si>
    <t>1907020000595145</t>
  </si>
  <si>
    <t xml:space="preserve">JULIO MENDOZA BORJA </t>
  </si>
  <si>
    <t>984180438</t>
  </si>
  <si>
    <t>H16498405</t>
  </si>
  <si>
    <t>Información general</t>
  </si>
  <si>
    <t>08569747 // Srta. Fiorella indica que cada vez que los técnicos se acercan a realizar mantenimiento cerca la dejan sin servicio porque desconectan su cable y le han mencionado que es porque el cintillo está roto y no se ve por lo que le mencionaron que se comunique a la central, RAC menciona que se hara un reporte para poder tener en cuenta lo mencionado.</t>
  </si>
  <si>
    <t>1907020000089822</t>
  </si>
  <si>
    <t>956630770</t>
  </si>
  <si>
    <t>Cliente desea generar reclamo porque le dicen que no hay cobertura en su zona, RAC valida que cliente desea contratar un servicio nuevo y le informa que para ello debe de transferir al área de ventas.</t>
  </si>
  <si>
    <t>Transfiere al Cliente al IVR Ventas</t>
  </si>
  <si>
    <t xml:space="preserve">1.1 Atiende llamada a los 14 segundos.
1.2 No se dirige al cliente por su nombre durante la llamada y no se lo vuelve a solicitar.
</t>
  </si>
  <si>
    <t>E843735</t>
  </si>
  <si>
    <t>SOTELO LAZO MELANIE MILAGROS</t>
  </si>
  <si>
    <t>1907020000147703</t>
  </si>
  <si>
    <t xml:space="preserve">MARIELLA DE LOS MILAGROS FERIA MADRID </t>
  </si>
  <si>
    <t>005173619551</t>
  </si>
  <si>
    <t>H25491802</t>
  </si>
  <si>
    <t>10405178872 // Sra. Mariela indica que desde hace una semana no tiene wifi además tiene el servicio de cable, RAC valida e informa que se tendría que hacer un reinicio manual porque figura como desconectado pero como llama desde el fijo le informa que se hara una visita coordinando dia y hora para la atención.</t>
  </si>
  <si>
    <t xml:space="preserve">1.1 Atiende llamada a los 12 segundos.
2.4 Se visualiza en CES que cliente cuenta con 3 variaciones dentro de los 60 días (2:33) pero no valida los detalles de ellas antes de brindar información al cliente.
3.2 No cumple proceso (3.2.3).
3.2.3 No valida en la web de averías durante la llamada.
3.4 No valida si la información brindada fue clara.
4.1 No ejecuta SOT problemas recurrentes cuando cliente tiene atenciones previas por el mismo motivo ya que no valida detalles de dichos registros.
4.3 Plantilla indica “sin servicio de telefonía y cable” cuando lo que no tiene es servicio de internet y cable porque cliente llama desde el fijo.
</t>
  </si>
  <si>
    <t>E844144</t>
  </si>
  <si>
    <t>VILLAFANA ESPINOZA JORGE LUIS</t>
  </si>
  <si>
    <t>1907020000468592</t>
  </si>
  <si>
    <t xml:space="preserve">ALEX JOEL CRISTOBAL CCAMA </t>
  </si>
  <si>
    <t>979359791</t>
  </si>
  <si>
    <t>H30122703</t>
  </si>
  <si>
    <t>43459954 // Sr. Alex indica que los técnicos irían el dia de hoy a las 4pm y no vienen, RAC valida e informa el horario de agendamiento por lo que le informa que aún está pendiente pero hara reporte para que se comuniquen a la brevedad.</t>
  </si>
  <si>
    <t xml:space="preserve">1.2 Tutea al cliente: permíteme (48 segundos y 2:40).
2.3 No confirma la consulta real del cliente mediante parafraseo o pregunta de confirmación ya que solo le consulta si era a las 4 en punto?
</t>
  </si>
  <si>
    <t>E843797</t>
  </si>
  <si>
    <t>RODRIGUEZ LEDESMA MARIO ERICSON</t>
  </si>
  <si>
    <t>1907020000643358</t>
  </si>
  <si>
    <t>910867484</t>
  </si>
  <si>
    <t>000103407319 // Sra. Adriana indica problemas con el internet claro, RAC valida que cliente consulta por un servicio inalámbrico y le menciona que lo va transferir.</t>
  </si>
  <si>
    <t xml:space="preserve">1.1 Atiende llamada a los 12 segundos.
1.2 No se dirige al cliente por su nombre durante la llamada a pesar que se lo solicita.
</t>
  </si>
  <si>
    <t>E844124</t>
  </si>
  <si>
    <t>GONZALES LUIS MICHAEL MARLON</t>
  </si>
  <si>
    <t>1907020000584094</t>
  </si>
  <si>
    <t xml:space="preserve">YANET VANESSA PACHAS SOTELO </t>
  </si>
  <si>
    <t>969351169</t>
  </si>
  <si>
    <t>H33753759</t>
  </si>
  <si>
    <t>Problema con Control Remoto</t>
  </si>
  <si>
    <t>72636803 // Sra. Yanet indica que desea un técnico porque tiene el control averiado, RAC informa que no se envían técnicos por ese motivo por lo que cuando intenta generar descartes cliente menciona que ya los hizo y se termina informando sobre la adquision del control vía telefónica.</t>
  </si>
  <si>
    <t>VARIACIÓN - FALLAS TÉCNICAS - CABLE - PROBLEMAS CON CONTROL REMOTO</t>
  </si>
  <si>
    <t xml:space="preserve">3.2 No cumple proceso (3.2.2 y 3.2.3).
3.2.2 No valida tracer durante la llamada como lo indica la herramienta cuando hay problemas con control remoto.
3.2.3 No valida web de averías durante la llamada como lo indica la herramienta cuando hay problemas con control remoto.
</t>
  </si>
  <si>
    <t>1907020000602997</t>
  </si>
  <si>
    <t xml:space="preserve">KEVIN BERNABE MENDOZA VILLANUEVA </t>
  </si>
  <si>
    <t>951285189</t>
  </si>
  <si>
    <t>H35717455</t>
  </si>
  <si>
    <t>76329384 // Sra. Mariana indica que no tiene internet desde la tarde, RAC valida y pide a cliente que haga el reinicio manual pero como no se logra dar solución le informa que espere un plazo de 60 minutos y si persiste que se vuelva a comunicar.</t>
  </si>
  <si>
    <t xml:space="preserve">4.2 No selecciona la subclase correcta ya que no le consulta a cliente si también está afectada la telefonía puesto que en incognito y tracer esta desconectado.
4.3 Plantilla indica “Distrito: 9 DE JUNIO” cuando es Puente Piedra.
</t>
  </si>
  <si>
    <t>1907020000254267</t>
  </si>
  <si>
    <t xml:space="preserve">MARILU DELGADO DIAZ </t>
  </si>
  <si>
    <t>922053283</t>
  </si>
  <si>
    <t>H35565002</t>
  </si>
  <si>
    <t>75773039 // Sra. Mari indica que el fijo no está funcionando, RAC valida y hace descartes pero como no se logra dar solución le informa que se hara una visita coordinando dia y hora para la atención.</t>
  </si>
  <si>
    <t>E844138</t>
  </si>
  <si>
    <t>SEDANO NIETO IVAN EDUARDO</t>
  </si>
  <si>
    <t>1907020000338797</t>
  </si>
  <si>
    <t>ROCIO DEL PILAR LARA NEGRON</t>
  </si>
  <si>
    <t>15715042</t>
  </si>
  <si>
    <t>H35767697</t>
  </si>
  <si>
    <t>40815416 // Sra. Roció indica que llamo a telefónica y le dicen que no se ha realizado la portabilidad pero si tiene línea en el fijo de claro, RAC valida y le informa que servicio se encuentra activo por lo que debe de llamar al otro operador. Cliente consulta por el nombre de red y se le indica.</t>
  </si>
  <si>
    <t xml:space="preserve">2.3 No confirma la consulta real del cliente mediante parafraseo o pregunta de confirmación ya que solo le informa que va validar si se encuentra activo en todo el sistema.
4.2 No se valida tipificación informativa de consulta principal del cliente por su portabilidad.
4.3 No se valida plantilla /anotaciones de consulta principal del cliente por su portabilidad.
4.4 No tipifica ninguna de las consulta durante la llamada.
</t>
  </si>
  <si>
    <t>E844377</t>
  </si>
  <si>
    <t>CARRANZA CALERO JOSE LUIS</t>
  </si>
  <si>
    <t>1907030000492490</t>
  </si>
  <si>
    <t>960138561</t>
  </si>
  <si>
    <t>Sra. Manuela indica no tiene servicio de internet, RAC está validando datos del cliente pero corta la llamada.</t>
  </si>
  <si>
    <t>CLIENTE CORTA LA LLAMADA</t>
  </si>
  <si>
    <t>E839704</t>
  </si>
  <si>
    <t xml:space="preserve">SOBRADO LOAYZA MARCELA </t>
  </si>
  <si>
    <t>1907030000054523</t>
  </si>
  <si>
    <t xml:space="preserve">RAUL FLORES CCALLI </t>
  </si>
  <si>
    <t>968889092</t>
  </si>
  <si>
    <t>H29538911</t>
  </si>
  <si>
    <t>10439715991 // Sr. Raúl indica que el internet esta lento y si le pueden enviar un reinicio ahora, RAC valida y consulta si se hizo test pero cliente menciona que no, adicional asesora informa que se debe de realizar una visita pero cliente no acepta y solo desea el reinicio.</t>
  </si>
  <si>
    <t>VARIACIÓN - FALLAS TÉCNICAS - INTERNET - SIN SERVICIO CABLEADO</t>
  </si>
  <si>
    <t xml:space="preserve"> 4.2 No selecciona la subclase correcta para el tipo de inconveniente que presenta el cliente (enlace lento) además no selecciona bien el detalle de inconveniente ya que no se valida que se haya solucionado en línea.
4.3 Plantilla indica “intermitencia con el servicio del internet cable y wifi” cuando cliente menciona que el servicio es lento (2:25).
4.4 No tipifica durante la llamada.
</t>
  </si>
  <si>
    <t>E844401</t>
  </si>
  <si>
    <t>MONTUFAR MEJIA KASSANDRA ALANIS</t>
  </si>
  <si>
    <t>1907030000582831</t>
  </si>
  <si>
    <t xml:space="preserve">LUIS JUSTO GOMEZ COAQUIRA </t>
  </si>
  <si>
    <t>005116512850</t>
  </si>
  <si>
    <t>H33463212</t>
  </si>
  <si>
    <t>10641174 // Sra. Hilda indica que no tiene internet porque viene y se va, RAC valida que cliente presenta intermitencias y despues de hacer algunas configuraciones en el modem le pide que valide logrando dar solución en línea.</t>
  </si>
  <si>
    <t xml:space="preserve">3.2 No cumple proceso (3.2.5).
3.2.5 Para problemas con internet no valida la cantidad de equipos conectados para el plan contratado en emta durante la llamada.
</t>
  </si>
  <si>
    <t>E844378</t>
  </si>
  <si>
    <t>CAVERO QUIÑONES SEBASTIAN ABNER</t>
  </si>
  <si>
    <t>1907030000703072</t>
  </si>
  <si>
    <t xml:space="preserve">BENIGNO MIRANDA MARCATOMA </t>
  </si>
  <si>
    <t>963310836</t>
  </si>
  <si>
    <t>H15194434</t>
  </si>
  <si>
    <t>08562415 // Sr. Benigno indica que no tiene señal de cable más que en el canal 10, RAC valida y hace descartes como también envía comandos logrando dar solución.</t>
  </si>
  <si>
    <t>1907030000641631</t>
  </si>
  <si>
    <t xml:space="preserve">MARTHA ELIZABETH SALAZAR VALVERDE </t>
  </si>
  <si>
    <t>974688297</t>
  </si>
  <si>
    <t>H15583410</t>
  </si>
  <si>
    <t xml:space="preserve">41241764 // Sra. Elizabeth indica que no tiene servicio de internet y cable y ya lo habia reportado, RAC valida que inconveniente y le informa sobre el tiempo estimado de solución. </t>
  </si>
  <si>
    <t xml:space="preserve">2.3 No confirma la consulta real del cliente mediante parafraseo o pregunta de confirmación ya que solo le consulta si tiene algún código.
4.3 Plantilla no contiene la serie de los decodificadores.
</t>
  </si>
  <si>
    <t>E844125</t>
  </si>
  <si>
    <t>GONZALO VALDEZ LUIS MIGUEL</t>
  </si>
  <si>
    <t>1907030000375159</t>
  </si>
  <si>
    <t xml:space="preserve">JOSE JAVIER MARTINEZ MORON 
</t>
  </si>
  <si>
    <t>989367760</t>
  </si>
  <si>
    <t>H35885153</t>
  </si>
  <si>
    <t>10349355 // Sr. Oscar consulta por su servicio de internet inalámbrico, RAC valida y transfiere.</t>
  </si>
  <si>
    <t>3.3 Brinda información que no indica la herramienta al menciona el numero para futuras consultas marcando la opción 2 (1:47) cuando la opción 2 es para servicios móviles.</t>
  </si>
  <si>
    <t>E844370</t>
  </si>
  <si>
    <t>AGUILAR SILVA SANDY MARLENI</t>
  </si>
  <si>
    <t>1907030000651723</t>
  </si>
  <si>
    <t xml:space="preserve">DELSI EDITH VILLARREAL ACUÑA </t>
  </si>
  <si>
    <t>005116596656</t>
  </si>
  <si>
    <t>H28685365</t>
  </si>
  <si>
    <t>09433053 // Sra. Delsi indica que su control remoto no funciona, RAC hace descartes pero como no se logra dar solución le informa que se acerque al CAC o vía web para que adquiera el equipo brindando los costos.</t>
  </si>
  <si>
    <t>3.4 No valida si la información brindada fue clara.</t>
  </si>
  <si>
    <t>E844844</t>
  </si>
  <si>
    <t>JACINTO DELACRUZ BRIAN GUSTAVO</t>
  </si>
  <si>
    <t>1907030000357624</t>
  </si>
  <si>
    <t xml:space="preserve">AARON GOMEZ GONZALES </t>
  </si>
  <si>
    <t>987802484</t>
  </si>
  <si>
    <t>H20413464</t>
  </si>
  <si>
    <t xml:space="preserve">Bloqueo por Cobranzas </t>
  </si>
  <si>
    <t>73966072 // Sr. Aarón indica que no ha tenido internet todo el dia, RAC valida e informa que el servicio se encuentra suspendido brindando deuda total, importes y fechas de vencimiento. Cliente indica que realizo un pago por lo que se informa que se puede transferir al área administrativa pero cliente corta.</t>
  </si>
  <si>
    <t>GESTIÓN DE COBRANZA</t>
  </si>
  <si>
    <t xml:space="preserve">3.3 Brinda información incompleta ya que cuando cliente menciona que hizo un pago y asesor le indica que si lo valida mencionando la fecha de pago (4:29) le menciona que es el área técnica y no tiene todas las funciones del área administrativa cuando se visualiza en CES que dicho pago corresponde al recibo de abril.
4.2 No se valida tipificación en SIAC.
4.3 No se valida plantilla/ anotaciones en SIAC.
4.4 No hay tipificación posterior a los 10 segundos despues del corte de llamada del cliente.
</t>
  </si>
  <si>
    <t>E844846</t>
  </si>
  <si>
    <t>DIAZ GARCIA POOL BRYAN</t>
  </si>
  <si>
    <t>1907030000605121</t>
  </si>
  <si>
    <t xml:space="preserve">SEGUNDO ERI NEYRA MOROCHO </t>
  </si>
  <si>
    <t>12284770</t>
  </si>
  <si>
    <t>H32043151</t>
  </si>
  <si>
    <t>10451418 // Usuaria indica que siempre tiene problemas con el cable porque prende el decodificador y no se ve nada, RAC pide serie y envía comandos pero como no se logra dar solución le pide esperar un plazo de 60 minutos y si persiste que se vuelva a comunicar.</t>
  </si>
  <si>
    <t xml:space="preserve">1.2 No se dirige al cliente por su nombre ya que no le vuelve a consultar nombre a la usuaria.
3.2.2 No cumple proceso (3.2.3 y 3.2.4) además le pide a cliente que retire el cable coaxial como la tomacorriente (3:03) cuando sabemos que es un proceso incorrecto retirar el cable coaxial.
3.2.3 No valida hub y/o cmts en la web de averías.
3.2.4 No valida etiqueta (Migra2) en suscripciones en incognito y/o CES por el decodificador afectado antes de enviar comando (3:09).
3.3 Información brindada es incorrecta ya que el plazo de los 60 minutos como seguimiento se brinda siempre y cuando ya envié ambos comandos y no se solucionó como indica la herramienta.
3.4 No valida si la información brindada fue clara.
4.1 No ejecuta comando init como indica la herramienta durante la llamada o despues de ella.
4.2 No tipifica acorde a la gestión ya que genera un seguimiento sin haber enviado el comando init que indica la herramienta ya que de no darse solución luego del envió de ambos comandos recién puedo generar el seguimiento.
</t>
  </si>
  <si>
    <t>1907030000419010</t>
  </si>
  <si>
    <t xml:space="preserve">ESMERALDA SOFIA VARILLAS VDA DE RODRIGUE </t>
  </si>
  <si>
    <t>940857750</t>
  </si>
  <si>
    <t>H24533831</t>
  </si>
  <si>
    <t>10115421 // Sra. Danitza indica que no puede ver tv, RAC valida que cliente primero solo tiene problemas con un decodificador pero cliente luego menciona que el cable lo han picado y no tiene conexión por lo que se informa que espere un plazo de 60 minutos y si persiste que se vuelva a comunicar.</t>
  </si>
  <si>
    <t xml:space="preserve">3.2 No cumple proceso, asesora no valida si el picado de cables fue responsabilidad de ella o por algo externo ya que cliente le menciona: “estaban trabajando y lo han cortado sin querer” (7:56) y de ser responsabilidad del cliente se debía proceder con el traslado interno.
4.3 Plantilla no contiene la MAC del router.
</t>
  </si>
  <si>
    <t>1907030000029615</t>
  </si>
  <si>
    <t xml:space="preserve">CARMEN LUZ CAMAYOC TOLENTINO </t>
  </si>
  <si>
    <t>999924551</t>
  </si>
  <si>
    <t>H34573313</t>
  </si>
  <si>
    <t>21077771 // Sr. Douglas indica que no tiene servicio de internet, RAC valida y pide hacer un reinicio manual logrando dar solución en línea.</t>
  </si>
  <si>
    <t xml:space="preserve">4.2 No se valida registro de la variación en SIAC.
4.3 No se valida plantilla / anotaciones del registro de la variación en SIAC.
6.1 No cumple con dar la información establecida y/o fomenta en el cliente la adquisición/activación/uso de algún servicio/producto/promoción CLARO.
</t>
  </si>
  <si>
    <t>E844406</t>
  </si>
  <si>
    <t>PAREJA SOLIS MARCO ANTONIO</t>
  </si>
  <si>
    <t>1907030000570489</t>
  </si>
  <si>
    <t xml:space="preserve">PAOLA DEL ROSARIO SOSA CATACORA </t>
  </si>
  <si>
    <t>982606170</t>
  </si>
  <si>
    <t>H31147905</t>
  </si>
  <si>
    <t>74565403 // Sr. Rodrigo indica que tiene problemas con un decodificador porque en todos los canales sale un mensaje de suscripción, RAC valida y envía comandos logrando dar solución en línea.</t>
  </si>
  <si>
    <t>1907030000429181</t>
  </si>
  <si>
    <t xml:space="preserve">ENITH PINEDO DE GAVINO </t>
  </si>
  <si>
    <t>998577651</t>
  </si>
  <si>
    <t>H35785506</t>
  </si>
  <si>
    <t>No  puede recibir llamadas</t>
  </si>
  <si>
    <t>32811623 // Sra. Enith indica que cuando le instalaron el servicio le dijeron que podría recibir llamadas de movistar pero hasta el momento no ingresan y quiere una asistencia o cancelara el servicio, RAC valida y le indica que hay un reporte generado y cliente pide técnico o cancelar el servicio y como se le indica que no se puede enviar un técnico se procede a transferir a retenciones.</t>
  </si>
  <si>
    <t xml:space="preserve">4.2 No se valida tipificación informativa por la consulta principal del cliente (hasta el momento no puede recibir llamadas de otro operador) donde se valida que aún tiene una variación en proceso y de la cual le informa a cliente (3:36).
4.3 No se valida plantilla / anotaciones por consulta principal del cliente (hasta el momento no puede recibir llamadas de otro operador) donde se valida que aún tiene una variación en proceso y de la cual le informa a cliente (3:36).
4.4 No tipifica la consulta principal del cliente (hasta el momento no puede recibir llamadas de otro operador) donde se valida que aún tiene una variación en proceso y de la cual le informa a cliente (3:36) durante la llamada.
</t>
  </si>
  <si>
    <t>1907030000019220</t>
  </si>
  <si>
    <t>KYRIOS LUCES Y ENTORNO SR L</t>
  </si>
  <si>
    <t>944574119</t>
  </si>
  <si>
    <t>00240293/</t>
  </si>
  <si>
    <t>20474908632 // Sra. Joselyn indica que no tiene internet, RAC valida que el problema es tanto cableado y wifi y logra dar solución a wifi pero como no se logra ello en la pc le informa que se enviara un reinicio y que luego de ello valide.</t>
  </si>
  <si>
    <t>Realiza reinicio de equipos de internet</t>
  </si>
  <si>
    <t xml:space="preserve">3.2 No cumple proceso (3.2.3).
3.2.3 Valida la web de averías recién al minuto (6:31) cuando ya había realizado modificaciones en TR69 (4:35).
3.4 No valida si la información brindada fue clara.
4.2 No tipifica acorde a la gestión ya que no corresponde realizar una incidencia – cliente.
</t>
  </si>
  <si>
    <t>E839974</t>
  </si>
  <si>
    <t>FERNANDEZDAVILA CHUQUILLANQUE VICTOR HUGO</t>
  </si>
  <si>
    <t>1907030000097109</t>
  </si>
  <si>
    <t xml:space="preserve">LAURA ALEJANDRA HERRERA TORREALVA </t>
  </si>
  <si>
    <t>16567946</t>
  </si>
  <si>
    <t>H34357255</t>
  </si>
  <si>
    <t>Falta de Entrega de Recibo</t>
  </si>
  <si>
    <t>000086987868 // Sra. Laura indica que su recibo no le llego a su correo, RAC valida y le informa que no tiene deuda brindando información de la facturación y le menciona que le enviara el duplicado.</t>
  </si>
  <si>
    <t>VARIACIÓN - SERVICIOS - DUPLICADO DE RECIBO</t>
  </si>
  <si>
    <t>FALTA DE ENTREGA DE RECIBO</t>
  </si>
  <si>
    <t xml:space="preserve">Registro del caso - Duplicado o Copia De Recibo/ Factura - SIAC Postpago Móvil/ Fija </t>
  </si>
  <si>
    <t>Genera Caso al Cliente</t>
  </si>
  <si>
    <t xml:space="preserve">1.2 Tutea al cliente: permíteme (3:42).
2.1 No valida si la consulta es por un servicio de claro ya que le solicita el DNI (23 segundos) y luego ya lo está validando.
2.4 No valida si existe alguna atención previa en SIAC hasta (5:54) cuando ya había brindado información al cliente.
3.1 No valida estado del servicio en CES durante la llamada.
4.1 Ejecuta duplicado de recibo cuando no corresponde realizar la gestión en el área técnica sino la transferencia al área administrativa para que lo realice.
4.2 No se valida tipificación informativa de la facturación del recibo que brindo al cliente en SIAC.
4.3 No se valida plantilla / anotaciones de la consulta informativa de la facturación del recibo que brindo al cliente en SIAC.
4.4 No tipifica consulta informativa de la facturación del recibo que brindo al cliente durante la llamada.
</t>
  </si>
  <si>
    <t>E844645</t>
  </si>
  <si>
    <t>BENDEZU POMA ABEL ELIAS</t>
  </si>
  <si>
    <t>1907030000062630</t>
  </si>
  <si>
    <t xml:space="preserve">VICTOR ROLANDO CUADROS CUSTODIO </t>
  </si>
  <si>
    <t>005112334088</t>
  </si>
  <si>
    <t>H32641558</t>
  </si>
  <si>
    <t>Consulta / Asignacion de Saldo de Telefonía Fija</t>
  </si>
  <si>
    <t>06215889 // Sra. Rebeca indica que no puede hacer llamadas, RAC valida que cliente no puede hacer llamadas porque escucha que no tiene saldo e informa la fecha de reposición de saldo y corta la llamada.</t>
  </si>
  <si>
    <t>INFORMACIÓN - MIS SERVICIOS - SALDOS / CONSUMOS / PLAN CONTRATADO</t>
  </si>
  <si>
    <t>CONSULTA DE SALDO/ACLARACIÓN DE SALDO Y/O RECARGA</t>
  </si>
  <si>
    <t xml:space="preserve">2.4 No valida detalle de las atenciones previas informativas que se visualizan en CES antes de brindar información al cliente.
4.4 No tipifica posterior a los 10 segundos despues del corte de llamada del cliente.
</t>
  </si>
  <si>
    <t>E844662</t>
  </si>
  <si>
    <t>MATENCIO CERRON CAROLINA LESLIE</t>
  </si>
  <si>
    <t>1907030000195041</t>
  </si>
  <si>
    <t xml:space="preserve">GISELL LOPEZ VALDIVIA </t>
  </si>
  <si>
    <t>966291877</t>
  </si>
  <si>
    <t>H18621610</t>
  </si>
  <si>
    <t>09783153 // Sra. Gisell indica que el internet wifi está muy lento, RAC valida que cliente ya reinicio el equipo y cuando se intenta realizar descartes cliente pide que le cambien el modem por lo que se procede a generar visita a solicitud del cliente por la lentitud.</t>
  </si>
  <si>
    <t xml:space="preserve">4.2 No se valida tipificación informativa que indica la herramienta cuando se genera SOT a solicitud del cliente.
4.4 No tipifica el informativo que indica la herramienta cuando se genera SOT a solicitud del cliente durante la llamada.
</t>
  </si>
  <si>
    <t>E844641</t>
  </si>
  <si>
    <t xml:space="preserve">ANDIA DELACRUZ ARMANDO </t>
  </si>
  <si>
    <t>1907030000027465</t>
  </si>
  <si>
    <t xml:space="preserve">ROSANA DENNIS VARILLAS URCIA </t>
  </si>
  <si>
    <t>948317952</t>
  </si>
  <si>
    <t>H17922220</t>
  </si>
  <si>
    <t xml:space="preserve">44242368 // Sra. Rosana indica que no tiene servicio de internet y cable, RAC valida que inconveniente y le informa sobre el tiempo estimado de solución. </t>
  </si>
  <si>
    <t>E844541</t>
  </si>
  <si>
    <t>HARUKI MEDRANO CARLOS TETSURO</t>
  </si>
  <si>
    <t>1907030000233208</t>
  </si>
  <si>
    <t xml:space="preserve">ESTHER DEL PILAR CUNAYQUE GUERRERO </t>
  </si>
  <si>
    <t>980434946</t>
  </si>
  <si>
    <t>H31788609</t>
  </si>
  <si>
    <t>Cambio de Plan</t>
  </si>
  <si>
    <t>43549137 // Sra. Pilar tiene internet y desea solicitar un decodificador, RAC valida e informa que va transferir al área especializada.</t>
  </si>
  <si>
    <t>4.3 Plantilla no indica el motivo de la transferencia que sería un cambio de plan ya que la plantilla utilizada de mes/monto no menciona nada del motivo de transferencia.</t>
  </si>
  <si>
    <t>1907040000457596</t>
  </si>
  <si>
    <t>POLICE SECURITY S.A.C.</t>
  </si>
  <si>
    <t>980439245</t>
  </si>
  <si>
    <t>02080978/</t>
  </si>
  <si>
    <t>Sin Servicio Cable/Internet</t>
  </si>
  <si>
    <t>20509560596 // Sra. Katherine indica que no tiene servicio de internet y cable, RAC valida y empieza a hacer preguntas de validación por el internet pero cliente no contesta y se envía la llamada a encuesta.</t>
  </si>
  <si>
    <t>SOLUCIÓN - 1ER NIVEL - Descartes - SIN SERVICIO</t>
  </si>
  <si>
    <t xml:space="preserve">4.3 Plantilla no contiene el motivo de la consulta que es por sin servicio de internet y cable.
4.4 No tipifica la interacción durante la llamada porque envía a encuesta.
</t>
  </si>
  <si>
    <t>1907040000393314</t>
  </si>
  <si>
    <t xml:space="preserve">INVERSIONES COLLACOCHA S.A.C. </t>
  </si>
  <si>
    <t>993470859</t>
  </si>
  <si>
    <t>00537942/</t>
  </si>
  <si>
    <t>20502674316 // Sr. Javier indica que ya hizo el pago y le dijeron que llame para que agilicen la reconexión, RAC valida e informa a cliente que servicio está activo y que haga las pruebas por lo que cliente brinda conformidad.</t>
  </si>
  <si>
    <t>INFORMACIÓN - Información - SOLICITUDES POST VENTA</t>
  </si>
  <si>
    <t xml:space="preserve">2.3 No confirma la consulta real del cliente mediante parafraseo o pregunta de confirmación ya que solo le consulta si ya hizo el pago (1:15).
4.4 No tipifica la interacción durante la llamada.
6.1 No cumple con dar la información establecida y/o fomenta en el cliente la adquisición/activación/uso de algún servicio/producto/promoción CLARO.
</t>
  </si>
  <si>
    <t>E844858</t>
  </si>
  <si>
    <t>SANCHEZ MASGO ANDERSON RODRIGO</t>
  </si>
  <si>
    <t>1907040000553280</t>
  </si>
  <si>
    <t>FARFAN GUTIERREZ JANET KARINA</t>
  </si>
  <si>
    <t>997994182</t>
  </si>
  <si>
    <t>01185868/</t>
  </si>
  <si>
    <t>Suspension Temporal</t>
  </si>
  <si>
    <t>43311770 // Sra. Karina indica que desea suspender la línea de claro, RAC informa que va transferir al área especializada.</t>
  </si>
  <si>
    <t>INFORMACIÓN - Información - SUSPENSION TEMPORAL</t>
  </si>
  <si>
    <t xml:space="preserve">3.3 No brinda número completo ni opciones para futuras comunicaciones al área administrativa.
4.2 No tipifica acorde a la gestión ya que se trata de una transferencia administrativa.
</t>
  </si>
  <si>
    <t>1907040000385872</t>
  </si>
  <si>
    <t>W.R.R. SERVICIOS SAC</t>
  </si>
  <si>
    <t>73348712</t>
  </si>
  <si>
    <t>02572347/</t>
  </si>
  <si>
    <t>Otras consultas</t>
  </si>
  <si>
    <t>20600169565 // Sra. Rosario indica que desea saber cómo bloquear llamadas desde su fijo hacia celulares, RAC informa que si se puede realizar en el área administrativa y brinda el número.</t>
  </si>
  <si>
    <t>PROCESO DE TRANSFERENCIA DE LLAMADAS</t>
  </si>
  <si>
    <t xml:space="preserve">3.3 No menciona a cliente que debe de transferirlo brindando las opciones como indica la herramienta.
4.1 No ejecuta transferencia al área administrativa como indica la herramienta.
4.3 Plantilla indica “se transfiere al área administrativa” cuando transfiere a cliente a encuesta.
4.4 No tipifica la interacción durante la llamada.
</t>
  </si>
  <si>
    <t>E839206</t>
  </si>
  <si>
    <t>CHOQUE MAMANI YESSENIA JUDITH</t>
  </si>
  <si>
    <t>1907040000087506</t>
  </si>
  <si>
    <t xml:space="preserve">FREDDIE EDUARDO WILLIAMS DIAZ </t>
  </si>
  <si>
    <t>959708790</t>
  </si>
  <si>
    <t>H20159433</t>
  </si>
  <si>
    <t>06625391 // Sra. Mariella indica que ayer se comunicó y le dieron un código de atención, RAC valida que cliente presenta intermitencias y como es recurrente le menciona que se hara una visita coordinando dia y hora para la atención.</t>
  </si>
  <si>
    <t xml:space="preserve">3.2 No cumple proceso (3.2.3).
3.2.3 No valida plano en la web de averías antes de brindar información de la visita (4:01).
4.1 No ejecuta SOT por problemas recurrentes cuando cliente se valida que tiene 3 atenciones dentro de los 60 días por el mismo inconveniente.
</t>
  </si>
  <si>
    <t>1907040000019657</t>
  </si>
  <si>
    <t xml:space="preserve">ROBERTO JUAN LLALLAQUE ARRATIA </t>
  </si>
  <si>
    <t>989025654</t>
  </si>
  <si>
    <t>H30762425</t>
  </si>
  <si>
    <t>43418544 // Sr. Roberto menciona que le han dicho que el servicio está suspendido pero él se encuentra al dia en los pagos, RAC valida e informa que servicio está suspendido como información de los montos pendientes a raíz de un monto liberado por lo que cliente desea más información y se transfiere al área administrativa.</t>
  </si>
  <si>
    <t>Asesor brinda mala información (Incompleta/incorrecta)</t>
  </si>
  <si>
    <t xml:space="preserve">1.3 Cliente se siente incómodo por el silencio y dice alo  (2:13).
3.3 No brinda opciones a marcar cuando realice la transferencia.
</t>
  </si>
  <si>
    <t>1907040000018778</t>
  </si>
  <si>
    <t xml:space="preserve">MARLENE ROCIO VASQUEZ SARAVIA </t>
  </si>
  <si>
    <t>005117467880</t>
  </si>
  <si>
    <t>H14840473</t>
  </si>
  <si>
    <t>21823930 // Sra. Marlene indica que uno de sus decodificadores no funciona ya que solo parpadea, RAC valida y envía comandos pero como sale error pide hacer un reinicio manual y que espere el plazo de 60 minutos y si persiste que se vuelva a comunicar.</t>
  </si>
  <si>
    <t xml:space="preserve">3.2 No cumple proceso (3.2.4).
3.2.4 No valida etiqueta (Migra2) en suscripciones en incognito y/o CES por el decodificador afectado antes de enviar comando (5:54).
4.3 Plantilla no contiene serie del decodificador afectado.
</t>
  </si>
  <si>
    <t>1907040000055491</t>
  </si>
  <si>
    <t>ROTONDE PERU S.A.C.</t>
  </si>
  <si>
    <t>12559199</t>
  </si>
  <si>
    <t>02894840/</t>
  </si>
  <si>
    <t>20543345912 // Sr. Jorge indica que no tiene conexión a internet, RAC valida e informa que servicio se encuentra suspendido brindando así los montos y fechas de vencimiento como el plazo de reconexión.</t>
  </si>
  <si>
    <t>INFORMACIÓN - Información - BLOQUEO / SUSPENSION POR COBRANZAS</t>
  </si>
  <si>
    <t>2.4 No valida si cliente cuenta con alguna atención previa por el mismo motivo antes de brindar información (2:37).</t>
  </si>
  <si>
    <t>E844548</t>
  </si>
  <si>
    <t>CASTAÑEDA CALIXTO SHARON YANINA</t>
  </si>
  <si>
    <t>1907040000393568</t>
  </si>
  <si>
    <t xml:space="preserve">CHARLES LIZANA MENDOZA </t>
  </si>
  <si>
    <t>942412265</t>
  </si>
  <si>
    <t>H35300571</t>
  </si>
  <si>
    <t>46102460 // Sr. Charles indica que quiere dar de baja su servicio por inconvenientes con el internet, RAC valida e informa que debe de transferir a retenciones.</t>
  </si>
  <si>
    <t>E844674</t>
  </si>
  <si>
    <t>SANTILLAN CHAVEZ JHAMYLETH JHENOT</t>
  </si>
  <si>
    <t>1907040000072515</t>
  </si>
  <si>
    <t xml:space="preserve">CARMEN JANETT MALDONADO OLIVEROS </t>
  </si>
  <si>
    <t>999903242</t>
  </si>
  <si>
    <t>H19046116</t>
  </si>
  <si>
    <t>Sin Consulta -Llamadas Vicio</t>
  </si>
  <si>
    <t>06691537 // Sra. Janet se presenta pero cuando se le solicita datos se escucha entrecortado por lo que se sugiere que vuelva a comunicarse.</t>
  </si>
  <si>
    <t>LLAMADA VACIAS</t>
  </si>
  <si>
    <t>LINEAMIENTOS DE ATENCIÓN TELEFÓNICA</t>
  </si>
  <si>
    <t>Despedida</t>
  </si>
  <si>
    <t>Transfiere a Encuesta</t>
  </si>
  <si>
    <t>E844540</t>
  </si>
  <si>
    <t xml:space="preserve">GUEVARA MONZON ELIAS </t>
  </si>
  <si>
    <t>1907040000133777</t>
  </si>
  <si>
    <t xml:space="preserve">INGRID DESSIRE GARCIA URIBE </t>
  </si>
  <si>
    <t>977998691</t>
  </si>
  <si>
    <t>H26772077</t>
  </si>
  <si>
    <t>70774134 // Sra. Ingrid quiere saber porque le han cortado la línea porque no tiene ningún servicio, RAC valida e informa que tiene un monto pendiente pero cliente menciona que esta al dia con los pagos pero le dicen que debe como 300 soles por lo que se informa que para mayor explicación lo puede transferir al área administrativa.</t>
  </si>
  <si>
    <t xml:space="preserve">3.3 No brinda número completo ni opciones para futuras comunicaciones al área administrativa además le indica a cliente que verifica un monto pendiente (2:06) cuando esa deuda aun no vence.
4.3 Monto ingresado en la plantilla es diferente al que le menciono a cliente (2:20).
</t>
  </si>
  <si>
    <t>1907040000018250</t>
  </si>
  <si>
    <t xml:space="preserve">ROSA IRIS GUILLER MALLMA </t>
  </si>
  <si>
    <t>983495657</t>
  </si>
  <si>
    <t>H35898656</t>
  </si>
  <si>
    <t>44467630 // Sra. Rosa indica ayer el servicio me dijeron que el servicio estaba activado despues de que estaba desactivado y que en una hora ya tendría el servicio, RAC valida e informa que hay un reporte que genero ayer y que aún está en proceso por lo que menciona que hara reporte.</t>
  </si>
  <si>
    <t>REACTIVACIÓN DE SERVICIO DESACTIVO</t>
  </si>
  <si>
    <t>Operativa  -Sefvicio fijo</t>
  </si>
  <si>
    <t>Escala Caso del cliente</t>
  </si>
  <si>
    <t xml:space="preserve">2.3 No confirma la consulta real del cliente mediante parafraseo o pregunta de confirmación ya que solo le pide tiempo para validar.
3.4 No valida si la información brindada fue clara ya que cliente le agradece.
4.3 Plantilla indica “desalineación de incognito” cuando el inconveniente del cliente es por la reactivación del servicio y ya que aún no está activo el servicio es por ello que no se visualiza dispositivos ni suscripciones en incognito.
</t>
  </si>
  <si>
    <t>1907040000389830</t>
  </si>
  <si>
    <t>INVERSIONES COLLACOCHA S.A.C.</t>
  </si>
  <si>
    <t>20502674316 // Sr. Javier indica que no tiene servicio de internet, RAC valida e informa que servicio se encuentra suspendido brindando el importe y la fecha de vencimiento por lo que cliente consulta como se puede realizar la reconexión y se le brinda información.</t>
  </si>
  <si>
    <t>INFORMACIÓN - Información - OTRAS CONSULTAS</t>
  </si>
  <si>
    <t xml:space="preserve">4.2 No tipifica acorde a la gestión ya que cliente indica sin servicio pero se valida bloqueo por cobranzas.
4.3 Plantilla indica “SE LE VALIDA PLAZO DE RECONEXION” cuando debería contener al menos el mes/monto por el cual se le realizo la suspensión.
</t>
  </si>
  <si>
    <t>1907040000361104</t>
  </si>
  <si>
    <t xml:space="preserve">GUSTAVO ABEL BEDOYA VALDIVIA </t>
  </si>
  <si>
    <t>952988478</t>
  </si>
  <si>
    <t>H20415977</t>
  </si>
  <si>
    <t>00795006 // Sr. Abel indica que el modem se prende y apaga, RAC valida que cliente presenta intermitencias pero cuando valida cliente menciona que ya tiene acceso pero esta lento por lo que se envía reinicio y se da solución en línea.</t>
  </si>
  <si>
    <t>VARIACIÓN - FALLAS TÉCNICAS - INTERNET - ENLACE INTERMITENTE CABLEADO + WIFI</t>
  </si>
  <si>
    <t xml:space="preserve">2.4 No valida detalle de atención previa que visualiza en SIAC (2:08).
3.2 No cumple proceso (3.2.5).
3.2.5 Para problemas con internet no valida la cantidad de equipos conectados para el plan contratado en emta durante la llamada.
4.3 Plantilla indica “reinicio manual” y no indica que se envió reinicio emta.
6.1 No cumple con dar la información establecida y/o fomenta en el cliente la adquisición/activación/uso de algún servicio/producto/promoción CLARO.
</t>
  </si>
  <si>
    <t>1907040000727055</t>
  </si>
  <si>
    <t xml:space="preserve">CATTY DEL CARMEN PRECIADO SEVERINO </t>
  </si>
  <si>
    <t>938235363</t>
  </si>
  <si>
    <t>H28455963</t>
  </si>
  <si>
    <t>42263586 // Sra. Cathy indica no tiene servicio de cable desde el dia de ayer, RAC valida e informa que hay inconvenientes y brinda tiempo estimado de solución.</t>
  </si>
  <si>
    <t xml:space="preserve">1.2 No se dirige al cliente por su nombre durante toda la llamada a pesar que es la titular.
2.3 No confirma la consulta real del cliente mediante parafraseo o pregunta de confirmación ya que solo le pide tiempo para validar.
4.2 No selecciona la subclase correcta ya que cliente menciona al inicio de la llamada que no tiene cable y asesor nunca consulta si no tiene ninguno de los servicios.
4.3 No solicita número de contacto para registrarlo en la plantilla además no contiene la MAC del router.
</t>
  </si>
  <si>
    <t>1907040000342926</t>
  </si>
  <si>
    <t xml:space="preserve">LUIS MATEO HUAPAYA </t>
  </si>
  <si>
    <t>977300094</t>
  </si>
  <si>
    <t>H33885569</t>
  </si>
  <si>
    <t>Configuración de Servicios</t>
  </si>
  <si>
    <t>47333834 // Sra. Angélica indica que quiere hacer una configuración en el router y no puede, RAC valida que cliente quiere acceder al NAT por lo que se informa que debe contar con una ip publica y con ello debe tener un servicio 3play con mínimo 30Mb.</t>
  </si>
  <si>
    <t xml:space="preserve">2.3 No confirma la consulta real del cliente mediante parafraseo o pregunta de confirmación ya que cliente le vuelve a mencionar que lo que quiere es usar el NAT (1:11) y asesor le pide tiempo en espera.
3.4 No valida si la información brindada fue clara.
4.2 No se valida ningún registro en SIAC con respecto a la consulta del cliente.
4.3 No se valida plantilla / anotaciones en SIAC con respecto a la consulta del cliente.
4.4 No se realiza registro de la interacción durante la llamada.
</t>
  </si>
  <si>
    <t>1907040000395695</t>
  </si>
  <si>
    <t xml:space="preserve">LUIS JONATHAN FONTANA QUIROZ </t>
  </si>
  <si>
    <t>999244455</t>
  </si>
  <si>
    <t>H29714573</t>
  </si>
  <si>
    <t>45508381 // Sr. Jonathan indica que en la pantalla del tv les pide una clave, RAC valida y pide serie del equipo pero cliente indica luego que ya se solucionó y corta la llamada.</t>
  </si>
  <si>
    <t xml:space="preserve">4.4 Tipifica mayor a los 10 segundos despues del corte de llamada del cliente.
</t>
  </si>
  <si>
    <t>1907060000112693</t>
  </si>
  <si>
    <t xml:space="preserve">WILFREDO ANGUIS BERNA GUZMAN </t>
  </si>
  <si>
    <t>16087688</t>
  </si>
  <si>
    <t>H18967825</t>
  </si>
  <si>
    <t>10577944 // Sra. Sandra indica que tiene problemas con el internet y cable pero ahora uno de los decodificadores no enciende, RAC valida y pide serie del equipo pero como el equipo no enciende y ya hizo la prueba de cambiar de toma de corriente procede a generar la visita coordinando dia y hora.</t>
  </si>
  <si>
    <t xml:space="preserve">3.3 Asesor no brinda información de que en la visita técnica se puede atender sus problemas con el servicio de internet ya que el técnico está capacitado y no sería necesario de que cliente se comunique nuevamente cuando se presente su problema de internet.
4.3 Plantilla no indica que cliente también presenta problemas con internet (4:17).
</t>
  </si>
  <si>
    <t>1907060000454791</t>
  </si>
  <si>
    <t xml:space="preserve">ROSMERY VILLANUEVA RAMOS </t>
  </si>
  <si>
    <t>993153096</t>
  </si>
  <si>
    <t>H34816470</t>
  </si>
  <si>
    <t>48346884 // Sra. Rosmery indica que tiene un  decodificador que no prende, RAC valida y envía comandos logrando dar solución en línea.</t>
  </si>
  <si>
    <t xml:space="preserve">2.4 Valida listado de interacciones en SIAC (1:59) pero no valida detalle de atención previa antes de enviar comando (3:28).
6.1 No cumple con dar la información establecida y/o fomenta en el cliente la adquisición/activación/uso de algún servicio/producto/promoción CLARO.
</t>
  </si>
  <si>
    <t>1907060000344999</t>
  </si>
  <si>
    <t xml:space="preserve">JORGE RAUL ELIAS SOSA </t>
  </si>
  <si>
    <t>956125576</t>
  </si>
  <si>
    <t>H14459831</t>
  </si>
  <si>
    <t>25787432 // Sra. Yadira indica que los 3 servicios estan intermitentes, RAC valida e informa que hay inconvenientes y brinda tiempo estimado de solución.</t>
  </si>
  <si>
    <t>3.3 Brinda informacion que no corresponde y no indica la herramienta al hacer referencia de que no es un problema netamente con sus equipos (8:20), actualmente tenemos un reporte lo cual nos están confirmando que en estos momentos si estamos teniendo ciertos inconvenientes de manera zonal (9:39) y que en este caso el inconveniente ya no es solo con su línea (9:51).</t>
  </si>
  <si>
    <t>E844388</t>
  </si>
  <si>
    <t>GUILLEN RAYME MARTHA KATIA</t>
  </si>
  <si>
    <t>1907060000378021</t>
  </si>
  <si>
    <t xml:space="preserve">BERNABE CRISTOBAL CHICASACA BAUTISTA </t>
  </si>
  <si>
    <t>933297086</t>
  </si>
  <si>
    <t>H35652473</t>
  </si>
  <si>
    <t>06845057 // Sr. Bernabe indica que no tiene internet y telefono, RAC valida e informa que hay inconvenientes y brinda tiempo estimado de solución.</t>
  </si>
  <si>
    <t xml:space="preserve">4.2 No selecciona la subclase correcta para el inconveniente del cliente ya que cliente manifiesta no contar con internet y teléfono.
4.3 No solicita número de contacto para registrarlo en la plantilla.
</t>
  </si>
  <si>
    <t>E844861</t>
  </si>
  <si>
    <t>VASQUEZ PEREDO ANGEL JHONERICK</t>
  </si>
  <si>
    <t>1907060000567220</t>
  </si>
  <si>
    <t xml:space="preserve">LUIS ALBERTO CLEMENTE CUADROS </t>
  </si>
  <si>
    <t>993570846</t>
  </si>
  <si>
    <t>H24513144</t>
  </si>
  <si>
    <t>07744494 // Sra. Gabriela indica que tiene problemas para conectarse y tiene que resetear el modem, RAC valida que cliente presenta intermitencias y que ya lo reporto por lo que el problemas es con todos los dispositivos se genera visita coordinando dia y hora para la atención.</t>
  </si>
  <si>
    <t xml:space="preserve">3.2 No cumple proceso (3.2.5).
3.2.2 Valida tracer al minuto (3:38) cuando ya había realizado modificaciones en TR69 (2:55).
3.2.3 Valida web de averías al minuto (4:03) cuando ya había realizado modificaciones en TR69 (2:55).
3.2.5 Para problemas con internet no valida la cantidad de equipos conectados para el plan contratado en emta durante la llamada.
</t>
  </si>
  <si>
    <t>1907060000016628</t>
  </si>
  <si>
    <t xml:space="preserve">SANDRA SARINA SAAVEDRA SEVIN </t>
  </si>
  <si>
    <t>912697272</t>
  </si>
  <si>
    <t>H31300336</t>
  </si>
  <si>
    <t>47222603 // Sra. Sandra indica que el internet esta lento y quiere cambiar la contraseña, RAC valida  y realiza el cambio aunque cliente no esta en domicilio. Cliente consulta por el cambio de numero y si cuesta 30 soles por lo que se informa que lo realiza el area administrativa.</t>
  </si>
  <si>
    <t xml:space="preserve">3.3 No brinda número del área administrativa con las opciones a marcar para futuras comunicaciones ya que no realiza la transferencia.
4.1 No ejecuta transferencia al área administrativa cuando cliente consulta por el cambio de número (6:47).
4.2 No se valida tipificación informativa de consulta por el cambio de número (6:47).
4.3 No se valida plantilla / anotaciones de consulta por el cambio de número (6:47).
4.4 No tipifica consulta por el cambio de número durante la llamada.
</t>
  </si>
  <si>
    <t>1907060000025545</t>
  </si>
  <si>
    <t xml:space="preserve">GILIANA YESIKA ROJAS ALVAREZ </t>
  </si>
  <si>
    <t>980674436</t>
  </si>
  <si>
    <t>H35346405</t>
  </si>
  <si>
    <t>09668421 // Sra. Giliana indica que no tiene servicio de cable pero cuando estaba marcando le dicen que tiene deuda pero no le envían el recibo a su correo, RAC valida e informa que servicio se encuentra suspendido pero como cliente menciona que no tiene el recibo lo debe de transferir al área administrativa.</t>
  </si>
  <si>
    <t>1907060000048261</t>
  </si>
  <si>
    <t xml:space="preserve">SONIA DELIA HUARCA TACO </t>
  </si>
  <si>
    <t>16539087</t>
  </si>
  <si>
    <t>H23020703</t>
  </si>
  <si>
    <t>45580274 // Sra. Sonia indica que desea anular uno de sus servicios y por el otro servicio hacer un traslado externo, RAC valida el servicio que cliente desea cancelar y lo transfiere a retenciones.</t>
  </si>
  <si>
    <t>2.4 Valida en CES (1:09) que cliente cuenta con atenciones previas pero no ingresa a ver detalle.</t>
  </si>
  <si>
    <t>E844670</t>
  </si>
  <si>
    <t>QUISPE MOLINA ANTONY JUAN</t>
  </si>
  <si>
    <t>1907060000112172</t>
  </si>
  <si>
    <t xml:space="preserve">MARICRUZ IZAURA VASQUEZ MIRANDA </t>
  </si>
  <si>
    <t>984220546</t>
  </si>
  <si>
    <t>H33586482</t>
  </si>
  <si>
    <t>Plazo de Reconexion / Reactivacion</t>
  </si>
  <si>
    <t>48508739 // Sra. Maricruz indica que pago el dia de ayer y le dijeron que lo reconectaría pero hasta ahora no tiene servicio, RAC valida e informa que si valida el pago por lo que procederá con la reconexión y le pide mantenerse a la espera un par de horas.</t>
  </si>
  <si>
    <t>VARIACIÓN - OPERATIVA INTERNA - RECONEXION OAC</t>
  </si>
  <si>
    <t>RECONEXIÓN POR MOROSIDAD</t>
  </si>
  <si>
    <t xml:space="preserve">2.3 No confirma la consulta real del cliente mediante parafraseo o pregunta de confirmación ya que le indica que va validar si ya paso la deuda.
4.1 No ejecuta derivación a AUDITORIA DE SERVICIOS FIJOS cuando la gestión lo amerita ya que se trata de un problema con la reconexión.
</t>
  </si>
  <si>
    <t>1907060000069938</t>
  </si>
  <si>
    <t xml:space="preserve">NORMA HUAYLLAS CCOPA </t>
  </si>
  <si>
    <t>946553659</t>
  </si>
  <si>
    <t>H21424200</t>
  </si>
  <si>
    <t>Router con Problemas</t>
  </si>
  <si>
    <t>09403183 // Sra. Norma indica que el decodificador ha pasado corriente y no tiene señal de nada, RAC valida que el router está oliendo a quemado y cliente lo desconecto por lo que procede a generar visita coordinando dia y hora para la atención.</t>
  </si>
  <si>
    <t>1907060000254652</t>
  </si>
  <si>
    <t xml:space="preserve">JOSE ANTONIO MENDIVIL RIVAS </t>
  </si>
  <si>
    <t>987225043</t>
  </si>
  <si>
    <t>H33242328</t>
  </si>
  <si>
    <t>Sr. José se presenta y cuando RAC solicita datos se escucha muy bajo y se corta la llamada.</t>
  </si>
  <si>
    <t>E844532</t>
  </si>
  <si>
    <t>VIDAL BARRETO KAROLAY MALU</t>
  </si>
  <si>
    <t>1907060000067833</t>
  </si>
  <si>
    <t xml:space="preserve">URSULA PAMELA COELLO ALVAREZ </t>
  </si>
  <si>
    <t>16207066</t>
  </si>
  <si>
    <t>H20773213</t>
  </si>
  <si>
    <t>40781323 // Sra. Ursula indica que viene llamando con anterioridad por el decodificador pero quiere que lo vean, RAC valida que cliente quiere una visita y le pide tiempo en espera para validar pero cliente corta.</t>
  </si>
  <si>
    <t>4.4 Tipifica mayor a los 10 segundos despues del corte de llamada del cliente.</t>
  </si>
  <si>
    <t>1907060000453389</t>
  </si>
  <si>
    <t>GEOS INGENIEROS SRL</t>
  </si>
  <si>
    <t>990006876</t>
  </si>
  <si>
    <t>00363227/</t>
  </si>
  <si>
    <t>20453741908 // Sr. Percy indica que no funciona el decodificador, RAC valida y envía comandos por lo que el tv presenta una pantalla de carga y le pide esperar un plazo de 60 minutos y si persiste que se vuelva a comunicar.</t>
  </si>
  <si>
    <t>Incidencia - Cliente - PROBLEMAS CON DECODIFICADOR</t>
  </si>
  <si>
    <t xml:space="preserve">2.4 No valida atenciones previas en SGA antes de enviar comando (5:01).
3.2 No cumple proceso (3.2.2 y 3.2.3).
3.2.2 No valida tracer durante la llamada.
3.2.3 No valida web de averías durante la llamada.
3.3 Al no seguir el paso a paso toda la información brindada es incorrecta.
3.4 No valida si la información brindada fue clara.
4.2 No tipifica acorde a la gestión ya que no se trata de una incidencia – cliente sino de una solución primer nivel.
4.3 Plantilla no contiene serie del decodificador como indica la herramienta.
4.4 No tipifica interacción durante la llamada.
</t>
  </si>
  <si>
    <t>1907060000335111</t>
  </si>
  <si>
    <t xml:space="preserve">ROXANA MAGALI IBARRA HERRERA </t>
  </si>
  <si>
    <t>941300987</t>
  </si>
  <si>
    <t>H15220213</t>
  </si>
  <si>
    <t>08803965 // Sra. Roxana indica que no tiene wifi, RAC valida y pide a cliente hacer un reinicio manual pero como no se logra dar solución le pide esperar un plazo de 60 minutos y si persiste que se vuelva a comunicar.</t>
  </si>
  <si>
    <t xml:space="preserve">3.2 No cumple proceso, se visualiza en tracer (42 segundos) que cliente cuenta con más de 4 horas de desconexión por lo que se debe de generar visitan además que cliente también menciona que no tiene internet todo el dia (53 segundos).
3.3 Al no seguir el paso a paso toda la información brindada es incorrecta ya que no menciona información de la visita que se debe de realizar.
4.1 No ejecuta SOT por el inconveniente del cliente ya que cuenta con más de 4 horas de desconexión (42 segundos) ya que con el reinicio no se restablece (1:40).
4.2 No tipifica acorde a la gestión ya que no corresponde realizar la variación por emta desenganchado sino la orden de visita.
4.3 No utiliza plantilla de SOT que es lo correcto para la gestión por el inconveniente del cliente y no la plantilla de poller.
</t>
  </si>
  <si>
    <t>E844405</t>
  </si>
  <si>
    <t>PAIMA VALLEJOS CARLOS ANDRES</t>
  </si>
  <si>
    <t>1907060000331275</t>
  </si>
  <si>
    <t xml:space="preserve">MARIA ROSARIO YARLEQUE DE BAUTISTA </t>
  </si>
  <si>
    <t>73614394</t>
  </si>
  <si>
    <t>H31425063</t>
  </si>
  <si>
    <t>Formas de Marcación Nacional E Internacional</t>
  </si>
  <si>
    <t>03828433 // Sr. Fernando indica que quiere hacer llamadas de larga distancia del teléfono que llame y desea saber cuál es el código de operador para Argentina, RAC valida y menciona el código del país pero luego le menciona que marque el código 1909.</t>
  </si>
  <si>
    <t xml:space="preserve">2.3 No confirma la consulta real del cliente mediante parafraseo o pregunta de confirmación ya que solo le consulta a que país desea realizar la llamada.
2.4 No valida si cliente cuenta con alguna atención previa durante la llamada por el mismo motivo.
3.1 No valida estado del servicio en CES durante la llamada.
3.2 No cumple proceso (3.2.1).
3.2.1 No solicita DNI al cliente para identificar el servicio a pesar que también le indica que llama del fijo.
3.4 No valida si la información brindada fue clara.
4.2 No se valida tipificación informativa en SIAC.
4.3 No se valida plantilla / anotaciones en SIAC.
4.4 No tipifica interacción informativa durante la llamada.
6.1 No cumple con dar la información establecida y/o fomenta en el cliente la adquisición/activación/uso de algún servicio/producto/promoción CLARO.
</t>
  </si>
  <si>
    <t>1907070000181480</t>
  </si>
  <si>
    <t xml:space="preserve">NANCY ELSA GONZALES ZUÑIGA DE LAS CASAS </t>
  </si>
  <si>
    <t>005116573192</t>
  </si>
  <si>
    <t>H14348479</t>
  </si>
  <si>
    <t>07534935 // Sra. Nataly tengo un problema con el decodificador constante porque sale un mensaje que no está suscrita, RAC valida y envía comandos por lo que logra dar solución en línea.</t>
  </si>
  <si>
    <t>E844658</t>
  </si>
  <si>
    <t>LOPEZ SILVA LUIS ALBERTO</t>
  </si>
  <si>
    <t>1907070000036128</t>
  </si>
  <si>
    <t xml:space="preserve">BRAULIO ENRIQUE DEZA LUNA </t>
  </si>
  <si>
    <t>959256884</t>
  </si>
  <si>
    <t>H25524555</t>
  </si>
  <si>
    <t>41144661 // Sr. Enrique indica que desde hace 3 días no tiene servicio, RAC valida y pide hacer un reinicio manual pero como no se logra dar solución le informa que se hara una visita coordinando dia y hora para la atención.</t>
  </si>
  <si>
    <t>3.3 Brinda información incompleta ya que le menciona a cliente que tiene horario disponible para el dia de hoy de 2 a 4 pm horario (13:29) cuando hay una rango de 11 a 1pm disponible (13:09) ya que si se está respetando el rango de 2 horas superiores a la generación de la SOT.</t>
  </si>
  <si>
    <t>1907070000102661</t>
  </si>
  <si>
    <t xml:space="preserve">JULIA MERCEDES SCHABAUER DE CARRERAS </t>
  </si>
  <si>
    <t>005116519870</t>
  </si>
  <si>
    <t>H26776503</t>
  </si>
  <si>
    <t>25675054 // Sra. Julia indica que uno de los decodificadores no responde, RAC valida serie del equipo y el usuario realiza descartes logrando dar solución aunque no figura aun la guía de programación por lo que pide esperar plazo de 60 minutos sino que se vuelva a comunicar.</t>
  </si>
  <si>
    <t>E844375</t>
  </si>
  <si>
    <t xml:space="preserve">ARIAS GUERRA ROSMERY </t>
  </si>
  <si>
    <t>1907070000277220</t>
  </si>
  <si>
    <t xml:space="preserve">SUSAN KEITY CHAPILLIQUEN ARMAS </t>
  </si>
  <si>
    <t>927780757</t>
  </si>
  <si>
    <t>H34719532</t>
  </si>
  <si>
    <t>46847847 // Sra. Susan indica que hubo un apagón en la zona pero no tiene wifi ni fijo, RAC valida e informa que hay inconvenientes brindando así el tiempo estimado de solución.</t>
  </si>
  <si>
    <t>4.3 No solicita número de contacto para registrarlo en la plantilla.</t>
  </si>
  <si>
    <t>1907070000254226</t>
  </si>
  <si>
    <t xml:space="preserve">JUAN ANTONIO ALARCON ALARCON </t>
  </si>
  <si>
    <t>005174602449</t>
  </si>
  <si>
    <t>H34603104</t>
  </si>
  <si>
    <t>17611021 // Sra. Esperanza indica que su tv se malogro y ha instalado otro pero sale sin señal, RAC valida e indica a cliente el modo de configuración y se logra dar solución pero le sale un mensaje de suscripción en los canales HD por lo que se informa que se hara un caso para la solución.</t>
  </si>
  <si>
    <t>Gestiona de acuerdo al proceso</t>
  </si>
  <si>
    <t xml:space="preserve">1.2 Tutea al cliente: permíteme (1:42).
4.2 No tipifica acorde a la gestión la interacción 2071456822 ya que si se logra dar solución al inconveniente mediante la configuración del TV y no se debe guardar como seguimiento ya que para ello se está registrando el otro caso por perdida de canales.
</t>
  </si>
  <si>
    <t>E839968</t>
  </si>
  <si>
    <t>CARAHUANCO ZANABRIA JORGE RIVELINO</t>
  </si>
  <si>
    <t>1907070000164123</t>
  </si>
  <si>
    <t>CARRASCO ALVA MARIELLA</t>
  </si>
  <si>
    <t>947249391</t>
  </si>
  <si>
    <t>00585064/</t>
  </si>
  <si>
    <t>41287100 // Sra. Mariella indica que uno de los decodificadores congela las imágenes y el otro tiene un mensaje de suscripción en todos los canales, RAC valida y envía comandos al que tenía mensaje de suscripción dando solución pero al otro le figura pantalla de carga por lo que le pide mantenerse a la espera por 1 hora y si persiste que se comunique.</t>
  </si>
  <si>
    <t xml:space="preserve">2.3 No confirma la consulta real del cliente mediante parafraseo o pregunta de confirmación ya que va verificar los 5 equipos.
2.4 No valida si cliente cuenta con alguna atención previa en SGA antes de enviar comandos (7:25).
4.2 No tipifica acorde a la gestión ya que no corresponde realizar una incidencia – cliente sino una solución primer nivel.
</t>
  </si>
  <si>
    <t>1907070000298437</t>
  </si>
  <si>
    <t>MEJIA MENDEZ DAVID</t>
  </si>
  <si>
    <t>15753738</t>
  </si>
  <si>
    <t>00536729/</t>
  </si>
  <si>
    <t>06008543 // Sr. David indica que no tiene servicio de cable analógico, RAC valida e informa que hay migración de servicio analógico a digital y para mayor información lo puede transferir al área administrativa.</t>
  </si>
  <si>
    <t xml:space="preserve">1.5 No se despide de acuerdo al manual de campaña.
3.3 No brinda número ni opciones completas del área administrativa para la transferencia ni futuras comunicaciones como indica la herramienta.
4.4 No tipifica durante llamada.
</t>
  </si>
  <si>
    <t>1907070000233735</t>
  </si>
  <si>
    <t xml:space="preserve">LUZ MARIELA TAPIA RODRIGUEZ </t>
  </si>
  <si>
    <t>975513450</t>
  </si>
  <si>
    <t>H26741254</t>
  </si>
  <si>
    <t>02709622 // Sra. Luz indica que no tiene internet, RAC valida, hace descartes y modificaciones en router logrando dar solución.</t>
  </si>
  <si>
    <t>1907070000321939</t>
  </si>
  <si>
    <t xml:space="preserve">TANIA MICAELA RAMIREZ ROJAS </t>
  </si>
  <si>
    <t>16777235</t>
  </si>
  <si>
    <t>H28896214</t>
  </si>
  <si>
    <t>20041468 // Sra. Tania indica que el internet es lento incluso no logra tener acceso en el celular, RAC valida y le menciona a cliente que pruebe la conexión pero como no se logra dar solución le pide esperar plazo de 60 minutos que enviara un reinicio y si persiste que se comunique.</t>
  </si>
  <si>
    <t xml:space="preserve">3.2 No cumple proceso (3.2.5) además no consulta a cliente poder hacer un test de velocidad por los inconvenientes con la lentitud.
3.2.5 Para problemas con internet no valida la cantidad de equipos conectados para el plan contratado en emta durante la llamada.
3.3 Al no seguir el paso a paso de la herramienta toda la información brindada es incorrecta.
4.1 No se valida envió de reinicio emta en incognito, tracer y/o CES que asesor menciona que enviara a cliente (9:47 y 12:08).
4.3 Plantilla indica “reinicio manual” cuando no se puede realizar durante llamada ya que llama desde el fijo.
</t>
  </si>
  <si>
    <t>E836135</t>
  </si>
  <si>
    <t xml:space="preserve">ROSADO ROJAS MARJORIE </t>
  </si>
  <si>
    <t>1907070000093478</t>
  </si>
  <si>
    <t xml:space="preserve">ELENA BELEN ROJAS CONTRERAS </t>
  </si>
  <si>
    <t>13804860</t>
  </si>
  <si>
    <t>H16302434</t>
  </si>
  <si>
    <t>Gestión de Cobranza</t>
  </si>
  <si>
    <t>76229299 // Sra. Elena quiere pagar su recibo pero por motivos personales podrá realizarlo hasta fin de mes, RAC valida e informa que el recibo ya venció por lo que cliente desea saber con quién puede hablar y lo transfiere a administrativo.</t>
  </si>
  <si>
    <t>Se considerará mala práctica en el escenario que “El asesor selecciona el skill incorrecto transfiriendo al cliente a un IVR que no corresponde, a pesar de haberle informado el procedimiento a seguir para su atención puesto que la asesora ya le había indicado a cliente que tiene un recibo vencido era innecesaria la transferencia ya que no hay algún proceso de prórroga de pago que realice el área administrativa por lo que se califica todos los ítem con 0.</t>
  </si>
  <si>
    <t>E844638</t>
  </si>
  <si>
    <t>ALANYA RAMIREZ GEYSON DAVID</t>
  </si>
  <si>
    <t>1907070000062523</t>
  </si>
  <si>
    <t xml:space="preserve">FELIX ENRIQUE ARANDA GIANELLA </t>
  </si>
  <si>
    <t>005116473595</t>
  </si>
  <si>
    <t>H34796335</t>
  </si>
  <si>
    <t>07724244 // Sr. Félix indica que uno de sus decodificadores está fallando, RAC valida y envía comandos logrando dar solución.</t>
  </si>
  <si>
    <t xml:space="preserve">2.3 No confirma la consulta real del cliente mediante parafraseo o pregunta de confirmación y le pide el código de decodificador.
2.4 No valida detalles de la atención previa del dia de ayer hasta (4:11) cuando ya había enviado comandos (2:17).
3.2 No cumple proceso (3.2.2, 3.2.3 y 3.2.4).
3.2.2 Valida tracer hasta (3:11) cuando ya había enviado comando (2:17).
3.2.3 Valida web de averías hasta (3:14) cuando ya había enviado comando (2:17).
3.2.4 No valida etiqueta (Migra2) en suscripciones en incognito y/o CES por el decodificador afectado antes de enviar comando (2:17).
6.1 No cumple con dar la información establecida y/o fomenta en el cliente la adquisición/activación/uso de algún servicio/producto/promoción CLARO.
</t>
  </si>
  <si>
    <t>E836669</t>
  </si>
  <si>
    <t>BERMUDEZ DELACRUZ ELIZABETH MAGALY</t>
  </si>
  <si>
    <t>1907070000015480</t>
  </si>
  <si>
    <t xml:space="preserve">LAURA VELASQUEZ TAPULLIMA 
</t>
  </si>
  <si>
    <t>973374885</t>
  </si>
  <si>
    <t>H33406176</t>
  </si>
  <si>
    <t>75973114 // Sra. Laura indica que extravió su número de pago y desea que se lo brinden, RAC valida e informa que va transferir la llamada al área correspondiente.</t>
  </si>
  <si>
    <t>3.3 Brinda información que no indica la herramienta al menciona el numero para futuras consultas marcando la opción 2 (1:21) cuando la opción 2 es para servicios móviles.</t>
  </si>
  <si>
    <t>1907070000218019</t>
  </si>
  <si>
    <t xml:space="preserve">NORMA ADRIANZEN RIVAS </t>
  </si>
  <si>
    <t>16329365</t>
  </si>
  <si>
    <t>H35732477</t>
  </si>
  <si>
    <t>Cambio y/o Modificación De Datos</t>
  </si>
  <si>
    <t>00252192 // Sr. Walter indica que le ofrecieron claro video y que le llegaría un mensaje a su correo pero no tiene la clave de su correo así que le dijeron que se comunique para hacer esos cambios, RAC informa que si se puede realizar en el área administrativa pero que dichos datos debe brindarlos el titular y transfiere.</t>
  </si>
  <si>
    <t>3.3 No brinda número ni opciones  para futuras consultas al área administrativa.</t>
  </si>
  <si>
    <t>E843394</t>
  </si>
  <si>
    <t>MALDONADO JIMENEZ HECTOR FELIPE</t>
  </si>
  <si>
    <t>1907080000036426</t>
  </si>
  <si>
    <t>SOLUCIONES EN TRANSPORTES E.I.R.L</t>
  </si>
  <si>
    <t>947224046</t>
  </si>
  <si>
    <t>02783768/</t>
  </si>
  <si>
    <t>20602310982 // Sra. Karla indica que tiene problemas con el wifi, RAC valida e informa la clave de wifi a cliente pero este menciona que es incorrecta por lo que pide hacer el cambio y se logra dar solución en línea.</t>
  </si>
  <si>
    <t>Incidencia - Cliente - PROBLEMA WIFI</t>
  </si>
  <si>
    <t>1907080000070655</t>
  </si>
  <si>
    <t xml:space="preserve">KATHERINE CRISTAL FLORES CISNEROS </t>
  </si>
  <si>
    <t>986337537</t>
  </si>
  <si>
    <t>H31624990</t>
  </si>
  <si>
    <t>71085193 // Sra. Katherine indica que se va la señal de internet y no tiene teléfono desde hace dos semanas, RAC valida y pide que valide conexión en TEL1 pero estaba en TEL2 y se logra dar solución al cambiar. RAC informa que por el internet se comunique cuando presente el inconveniente.</t>
  </si>
  <si>
    <t>1907080000629715</t>
  </si>
  <si>
    <t xml:space="preserve">TERESA DEL ROSARIO MONTERO FLORES </t>
  </si>
  <si>
    <t>962388843</t>
  </si>
  <si>
    <t>H13634045</t>
  </si>
  <si>
    <t>41984386  // Sra. Teresa indica que pidió la actualización de su plan pero despues de ello su teléfono empezó a sonar a pesar que lo tiene colgado, RAC valida y le informa que si valida el cambio de plan y que quizá por ello presente los inconvenientes por lo que hara un reporte para agilizar y se le pueda ayudar de igual manera le pide mantenerse a la espera porque la solicitud tiene un plazo de atención. Cliente consulta por el tope de consumo por lo que se informa que lo puede solicitar en el área administrativa.</t>
  </si>
  <si>
    <t>CAMBIO DE PLAN HFC</t>
  </si>
  <si>
    <t>Cambio de plan HFC-Diagrama interno - Información - Información</t>
  </si>
  <si>
    <t>Informa al cliente la programación de su solicitud</t>
  </si>
  <si>
    <t xml:space="preserve">4.2 No se valida tipificación por consulta informativa sobre el tope de consumo (7:30) en SIAC además el seguimiento de solicitud tiene seleccionado el servicio afectado incorrecto ya que no se trata de un estado de sot de mantenimiento.
4.3 No se valida plantilla / anotaciones por consulta informativa sobre el tope de consumo (7:30) en SIAC.
4.4 No tipifica durante llamada consulta informativa sobre el tope de consumo (7:30).
</t>
  </si>
  <si>
    <t>E844866</t>
  </si>
  <si>
    <t>SANCHEZ BALDASSARI MARCOS ALEJANDRO</t>
  </si>
  <si>
    <t>1907080000712772</t>
  </si>
  <si>
    <t xml:space="preserve">EDUARDO JULIAN CORDERO CORDERO </t>
  </si>
  <si>
    <t>982058178</t>
  </si>
  <si>
    <t>H31856062</t>
  </si>
  <si>
    <t>08496771 // Sra. Jacqueline indica que tiene problemas con un decodificador, RAC valida y hace descartes como envió de comandos logrando dar solución en línea.</t>
  </si>
  <si>
    <t>1907080000225407</t>
  </si>
  <si>
    <t>IZOO S A</t>
  </si>
  <si>
    <t>993003541</t>
  </si>
  <si>
    <t>00027479/</t>
  </si>
  <si>
    <t>20100310369 // Sr. José indica que las llamadas de fijo se están entrecortando, RAC está validando y cliente corta la llamada.</t>
  </si>
  <si>
    <t xml:space="preserve">2.3 No confirma la consulta real del cliente mediante parafraseo o pregunta de confirmación ya que solo pide que valide el fijo y despues tiempo en espera.
4.2 No tipifica acorde a la gestión ya que se debe realizar el registro de acuerdo al inconveniente que presenta el cliente.
4.4 Tipifica mayor a los 10 segundos despues del corte de llamada del cliente.
</t>
  </si>
  <si>
    <t>1907080000282142</t>
  </si>
  <si>
    <t>994812468</t>
  </si>
  <si>
    <t>08619114 // Sr. Teófilo consulta si tiene algún servicio fijo, RAC valida e informa que no figura ningún servicio a su nombre pero puede consultar en el área de móviles y brinda el número.</t>
  </si>
  <si>
    <t>E839765</t>
  </si>
  <si>
    <t>MATIAS BENITO JOSSEF HUMBERTO</t>
  </si>
  <si>
    <t>1907080000385550</t>
  </si>
  <si>
    <t xml:space="preserve">PERCY BRIONES PAREDES </t>
  </si>
  <si>
    <t>968904088</t>
  </si>
  <si>
    <t>H17972140</t>
  </si>
  <si>
    <t>26718739 // Sra. Patricia indica que tenía programada una visita para el dia de hoy, RAC valida e informa sobre el agendamiento de la visita por lo que pide que se mantenga a la espera.</t>
  </si>
  <si>
    <t>E844547</t>
  </si>
  <si>
    <t>PEÑA DAVILA YEILY MARLY</t>
  </si>
  <si>
    <t>1907080000062587</t>
  </si>
  <si>
    <t xml:space="preserve">MABEL BEATRIZ GARCIA DAVILA </t>
  </si>
  <si>
    <t>999903373</t>
  </si>
  <si>
    <t>H13959608</t>
  </si>
  <si>
    <t>09426763 // Sra. Mabel indica figura su mismo nombre de red pero 5G y desea saber a que se debe, RAC informa que la red tambien corresponde a su servicio por lo que cliente desea cambiar la contraseña de la red 5G y luego de ello brinda conformidad.</t>
  </si>
  <si>
    <t>1907080000016383</t>
  </si>
  <si>
    <t xml:space="preserve">CECILIA JUANA VERGARA OCHOA </t>
  </si>
  <si>
    <t>947588047</t>
  </si>
  <si>
    <t>H35957740</t>
  </si>
  <si>
    <t>06945348 // Sra. Cecilia desea saber para qué hora esta la instalación ya que solicito una portabilidad, RAC valida e informa la fecha de agendamiento.</t>
  </si>
  <si>
    <t>1907080000065281</t>
  </si>
  <si>
    <t xml:space="preserve">SHIRLEY SOLANGE GIRALDO SOTOMAYOR </t>
  </si>
  <si>
    <t>977962598</t>
  </si>
  <si>
    <t>H35223873</t>
  </si>
  <si>
    <t>40625161 // Sra. Giraldo indica que estaba haciendo unas llamadas pero el fijo ya no tiene línea, RAC valida y hace descartes por lo que envía un reinicio emta y luego de ello se da solución.</t>
  </si>
  <si>
    <t xml:space="preserve">3.2 No cumple proceso (3.2.4).
3.2.4 No realiza la consulta FQDN en incognito antes de empezar con los descartes (1:50).
6.1 No cumple con dar la información establecida y/o fomenta en el cliente la adquisición/activación/uso de algún servicio/producto/promoción CLARO.
</t>
  </si>
  <si>
    <t>E838367</t>
  </si>
  <si>
    <t>CHOQUEHUANCA BENDEZU WALTER JORDI</t>
  </si>
  <si>
    <t>1907080000231292</t>
  </si>
  <si>
    <t xml:space="preserve">ETHEL KARINA DELGADO ANDIA </t>
  </si>
  <si>
    <t>005115632883</t>
  </si>
  <si>
    <t>H14673943</t>
  </si>
  <si>
    <t>23943924 // Sra. Karina indica que no tiene internet desde hace 3 días, RAC valida y hace descartes pero como no se logra dar solución le informa que se hara una visita coordinando dia y hora para la atención además le informa que enviara un reinicio.</t>
  </si>
  <si>
    <t xml:space="preserve">2.1 No valida si la consulta es por un servicio de claro ya que le consulta si es el titular y  pide el DNI (16 segundos).
4.2 No selecciona el detalle de inconveniente correcto ya que se debió seleccionar orden de visita.
</t>
  </si>
  <si>
    <t>1907080000120103</t>
  </si>
  <si>
    <t xml:space="preserve">DENISSE MERCEDES LA TORRE UBILLUS </t>
  </si>
  <si>
    <t>946222149</t>
  </si>
  <si>
    <t>H26814252</t>
  </si>
  <si>
    <t>72893206 // Sra. Denis indica que iban a ir los técnicos por los problemas con el cable pero sigue con el problema, RAC valida e informa que se tiene que hacer una visita para el cambio de modem y que enviara las actualizaciones a los decodificadores coordinando dia y hora para la atención.</t>
  </si>
  <si>
    <t xml:space="preserve">2.1 No valida si la consulta es por un servicio de claro ya que le consulta si es el titular (10 segundos) y  pide el DNI (13 segundos).
3.3 No brinda número ni opciones completas para futuras comunicaciones al área administrativa.
4.2 No se valida tipificación de transferencia administrativa por el reclamo que desea realizar en SIAC.
4.3 No se valida plantilla / anotaciones de la transferencia al área administrativa por el reclamo que desea realizar.
4.4 No tipifica durante llamada la transferencia administrativa que realizo por consulta de reclamo.
</t>
  </si>
  <si>
    <t>1907080000450150</t>
  </si>
  <si>
    <t xml:space="preserve">LUZ MARINA QUISPE QUISPE </t>
  </si>
  <si>
    <t>933833255</t>
  </si>
  <si>
    <t>H28128903</t>
  </si>
  <si>
    <t>44536813 // Sr. Antonio desea saber si la línea ya fue cancelada, RAC valida e informa que hay una solicitud ingresada el dia 01/07 por lo que informa el plazo de atención.</t>
  </si>
  <si>
    <t xml:space="preserve">3.4 No valida si la información brindada fue clara.
4.2 No tipifica acorde a la gestión ya que corresponde realizar un seguimiento de solicitudes por el estado de la cancelación del servicio.
</t>
  </si>
  <si>
    <t>E843406</t>
  </si>
  <si>
    <t>VASQUEZ CANCHARI LEYNER ORLANDO</t>
  </si>
  <si>
    <t>1907080000387520</t>
  </si>
  <si>
    <t xml:space="preserve">JESSICA GUADALUPE SALE MARIÑO </t>
  </si>
  <si>
    <t>962217182</t>
  </si>
  <si>
    <t>H32848419</t>
  </si>
  <si>
    <t>Alta De Servicio</t>
  </si>
  <si>
    <t>06390773 // Sra. Jessica indica que anteriormente tuvo cable e internet y quisiera saber si lo puede volver a tener y a qué precio, RAC valida e informa que la va transferir al área administrativa.</t>
  </si>
  <si>
    <t xml:space="preserve">1.1 Atiende llamada a los 9 segundos.
4.2 No se valida tipificación en SIAC.
4.3 No se valida plantilla / anotaciones en SIAC.
4.4 No tipifica durante la llamada en el servicio del cliente (2:35).
</t>
  </si>
  <si>
    <t>1907080000279379</t>
  </si>
  <si>
    <t>935278579</t>
  </si>
  <si>
    <t>Asesor atiende la llamada y cliente corta.</t>
  </si>
  <si>
    <t>1907080000386522</t>
  </si>
  <si>
    <t xml:space="preserve">EMILIA MOLINA BERRIOS DE SANTI </t>
  </si>
  <si>
    <t>997994651</t>
  </si>
  <si>
    <t>H32583341</t>
  </si>
  <si>
    <t>06723167 // Sr. Eduardo indica que tiene avería con un decodificador, RAC valida que cliente no está en domicilio por lo que le pide que se comunique cuando este cerca a los equipos.</t>
  </si>
  <si>
    <t xml:space="preserve">2.3 No confirma la consulta real del cliente mediante parafraseo o pregunta de confirmación ya que solo le consulta desde cuando lo presenta.
4.2 No se valida registro de interacción en SIAC.
4.3 No se valida plantilla / anotaciones en SIAC.
4.4 No tipifica durante la llamada inconveniente del cliente.
</t>
  </si>
  <si>
    <t>1907080000119298</t>
  </si>
  <si>
    <t>995832760</t>
  </si>
  <si>
    <t xml:space="preserve">Sr. Manuel indica que tiene un reclamo por su fijo que ha recargado pero no puede recibir llamadas, RAC valida e informa que se va transferir al área correspondiente.
</t>
  </si>
  <si>
    <t>E844836</t>
  </si>
  <si>
    <t>PULUCHE CORONADO DIEGO EDUARDO</t>
  </si>
  <si>
    <t>1907090000576100</t>
  </si>
  <si>
    <t xml:space="preserve">VICTORIO FERNANDEZ BARRIGA </t>
  </si>
  <si>
    <t>958733495</t>
  </si>
  <si>
    <t>H17868838</t>
  </si>
  <si>
    <t>29412926 // Sr. Victorio indica que no tiene internet y teléfono y ya lo reinicio, RAC valida e informa que hara un reporte y que espere 60 minutos que además enviara un comando para que se restablezca sino que se vuelva a comunicar.</t>
  </si>
  <si>
    <t>4.1 Ejecuta comando de reinicio (8:58) cuando emta se encuentra desenganchado.</t>
  </si>
  <si>
    <t>E844832</t>
  </si>
  <si>
    <t>HUAMAN BRAVO CESAR ARTEMIO</t>
  </si>
  <si>
    <t>1907090000538369</t>
  </si>
  <si>
    <t xml:space="preserve">LILIANA QUEZADA CURAY </t>
  </si>
  <si>
    <t>44424256</t>
  </si>
  <si>
    <t>H34638121</t>
  </si>
  <si>
    <t>Descripción de Recibo</t>
  </si>
  <si>
    <t>03891261 // Sra. Liliana indica que en su recibo le está viniendo una suscripción del paquete FOX, RAC valida e informa que debe transferir para que le brinden mayor detalle.</t>
  </si>
  <si>
    <t>1907090000123203</t>
  </si>
  <si>
    <t xml:space="preserve">JOYCE GIANELLA CORDOVA MILLA </t>
  </si>
  <si>
    <t>16773880</t>
  </si>
  <si>
    <t>H24740464</t>
  </si>
  <si>
    <t>77296871 // Sr. Bryan indica que desde hace un par de días el router está haciendo un ruido, RAC informa que enviara un reinicio y que espere 60 minutos pero luego le informa que se enviara una asistencia técnica por los inconvenientes coordinando dia y hora para la atención. Cliente consulta por fechas de pago y se le brinda información.</t>
  </si>
  <si>
    <t>VARIACIÓN - FALLAS TÉCNICAS - INTERNET - PROBLEMA CON EMTA/ROUTER</t>
  </si>
  <si>
    <t xml:space="preserve">3.3 Brinda información de visita técnica (5:43) cuando la herramienta no lo indica además que cliente no presenta algún inconveniente con el servicio.
4.1 Ejecuta SOT por problemas con router cuando la gestión no lo amerita según la herramienta además que no hay afectación del servicio.
4.2 No tipifica acorde a la gestión ya que no corresponde realizar una orden de visita puesto que no hay afectación del servicio.
</t>
  </si>
  <si>
    <t>1907090000635336</t>
  </si>
  <si>
    <t xml:space="preserve">FERNANDO ALBURQUEQUE ATOCHE </t>
  </si>
  <si>
    <t>945097185</t>
  </si>
  <si>
    <t>H33529432</t>
  </si>
  <si>
    <t>03676000 // Sr. Fernando quiere cambiar el nombre de red y clave de wifi, RAC valida que modem figura desconectado por lo que luego de hacerse la conexión se hacen los cambios solicitados y cliente brinda conformidad.</t>
  </si>
  <si>
    <t>E844831</t>
  </si>
  <si>
    <t>CARRERA RAMOS KERE NICOLE</t>
  </si>
  <si>
    <t>1907090000515889</t>
  </si>
  <si>
    <t xml:space="preserve">MONICA PILAR CONTRERAS CHAMORRO </t>
  </si>
  <si>
    <t>16820185</t>
  </si>
  <si>
    <t>H13065461</t>
  </si>
  <si>
    <t>42731842 // Sra. Monica indica que no tiene servicio de internet desde hace una semana, RAC valida y esta procediendo con los descartes cuando cliente solicita el cambio de la clave por lo que se hacen los cambios solicitados y cliente brinda conformidad.</t>
  </si>
  <si>
    <t>E844838</t>
  </si>
  <si>
    <t>RIOS GARGATE TREYSI MERCEDES</t>
  </si>
  <si>
    <t>1907090000577590</t>
  </si>
  <si>
    <t xml:space="preserve">UVALDO OMAR RONCAL ENCALADA </t>
  </si>
  <si>
    <t>005116556243</t>
  </si>
  <si>
    <t>H35081870</t>
  </si>
  <si>
    <t>45862378 // Sr. Omar indica que no tiene internet ya que sale cargando, RAC valida y hace modificaciones en emta logrando dar solución en línea.</t>
  </si>
  <si>
    <t>1907090000596762</t>
  </si>
  <si>
    <t xml:space="preserve">GISELL CLARIVEL VELARDE SOLIS </t>
  </si>
  <si>
    <t>920428193</t>
  </si>
  <si>
    <t>H34183326</t>
  </si>
  <si>
    <t>44623508 // Sra. Gisell indica que no tiene servicio de internet y teléfono, RAC pide hacer un reinicio manual pero como no se logra dar solución le pide esperar un plazo de 60 minutos y si persiste que se vuelva a comunicar.</t>
  </si>
  <si>
    <t xml:space="preserve">4.2 No selecciona el servicio afectado correcto ya que no se trata de una falla masiva si no de un emta desenganchado.
REFUERZO: Asesor indica que no desconecte modem ya que yo necesito estar trabajando de manera remota internamente con el servicio haciendo responsable del seguimiento.
</t>
  </si>
  <si>
    <t>1907090000412761</t>
  </si>
  <si>
    <t xml:space="preserve">LOREM FIORELLA ELIZALDE LOPEZ </t>
  </si>
  <si>
    <t>976649346</t>
  </si>
  <si>
    <t>H17777769</t>
  </si>
  <si>
    <t>45563102 // Sr. Vílchez indica que no tiene servicio desde el dia de ayer y quiere saber cuándo lo van a reponer, RAC valida e informa sobre inconvenientes con el servicio brindando así el tiempo estimado de solución.</t>
  </si>
  <si>
    <t>1.1 Atiende llamada a los 6 segundos.</t>
  </si>
  <si>
    <t>1907090000442803</t>
  </si>
  <si>
    <t xml:space="preserve">JOSE LUIS CALIZAYA JULI </t>
  </si>
  <si>
    <t>984354152</t>
  </si>
  <si>
    <t>H34663931</t>
  </si>
  <si>
    <t>45547686 // Sr. José indica que no tiene servicio de internet, RAC valida y cliente menciona que ya está prendiendo el teléfono por lo que se informa que hay inconvenientes con el servicio por lo que dejara reportado y brinda el tiempo estimado de solución.</t>
  </si>
  <si>
    <t xml:space="preserve">3.3 Brinda información que no corresponde ya que le menciona a cliente que los técnicos tienen conocimiento sobre ello y “ESTÁN TRABAJANDO AUN EN EL AREA CORRESPONDIENTE” para darle solución cuando no lo indica la herramienta además que está haciendo de conocimiento al cliente que el problema no es solo con su servicio.
4.2 No selecciona la subclase correcta ya que cliente al inicio dice que no tiene internet pero al minuto (1:58) indica que no prendía el teléfono fijo haciendo referencia que tampoco contaba con ese servicio.
4.3 Plantilla no indica que cliente tampoco contaba con telefonía que cliente hace mención al minuto (1:58).
</t>
  </si>
  <si>
    <t>1907090000133094</t>
  </si>
  <si>
    <t>COBRADORES &amp; ABOGADOS CONSULTORES S.A.C.</t>
  </si>
  <si>
    <t>924421996</t>
  </si>
  <si>
    <t>02472018/</t>
  </si>
  <si>
    <t>20601187613 // Sra. Jacqueline indica que todas las líneas telefónicas tienen tono de ocupado, RAC valida y empieza a realizar descartes por lo que pide hacer un reinicio manual logrando darse solución.</t>
  </si>
  <si>
    <t>SOLUCIÓN - 1ER NIVEL - Descartes - SIN SERVICIO - DA TONO DE OCUPADO</t>
  </si>
  <si>
    <t xml:space="preserve">1.2 Tutea al cliente: permíteme (1:19, 1:59 y 2:31).
2.3 No confirma la consulta real del cliente mediante parafraseo o pregunta de confirmación y se pone a realizar preguntas de validación del servicio.
2.4 No valida si cliente cuenta con atenciones previas en SGA hasta (8:44) cuando ya había pedido hacer un reinicio manual (5:35).
6.1 No cumple con dar la información establecida y/o fomenta en el cliente la adquisición/activación/uso de algún servicio/producto/promoción CLARO.
</t>
  </si>
  <si>
    <t>1907090000025822</t>
  </si>
  <si>
    <t xml:space="preserve">GIOVANNA MARINA LIZANO PEIXOTO </t>
  </si>
  <si>
    <t>12280689</t>
  </si>
  <si>
    <t>H32473294</t>
  </si>
  <si>
    <t>Traslado Externo</t>
  </si>
  <si>
    <t>09850223 // Sra. Giovanna indica que se está mudando y quiere trasladar o anular el servicio, RAC le informa sobre la solicitud y que debe de ser transferida al área administrativa.</t>
  </si>
  <si>
    <t>1907090000042618</t>
  </si>
  <si>
    <t xml:space="preserve">MARIA KATHY CALDERON CHUCARI </t>
  </si>
  <si>
    <t>16478844</t>
  </si>
  <si>
    <t>H34271442</t>
  </si>
  <si>
    <t>42913061 // Sr. Enrique indica que tuvo problemas técnicos lo que solucionaron pero nuevamente no tiene servicio, RAC valida e informa que servicio se encuentra suspendido por lo que cliente menciona que presento un reclamo por los problemas técnicos. Se transfiere al área técnica.</t>
  </si>
  <si>
    <t>1.5 No se despide de acuerdo al manual de campaña.</t>
  </si>
  <si>
    <t>1907090000301558</t>
  </si>
  <si>
    <t xml:space="preserve">MAURICIO LANDA CUBA </t>
  </si>
  <si>
    <t>005144607285</t>
  </si>
  <si>
    <t>H34461339</t>
  </si>
  <si>
    <t>72643180 // Sra. Ivonne indica que tiene problemas con un decodificador y quiere que vayan a revisarlo o cambiarlo, RAC valida que cliente solo desea la visita y procede a generarlo coordinando dia y hora para la atención.</t>
  </si>
  <si>
    <t>1.2 No se dirige a la usuaria por su nombre durante la llamada a pesar que lo indica.</t>
  </si>
  <si>
    <t>E842834</t>
  </si>
  <si>
    <t>ÑIQUEN CAYLE JHON ALEXANDER</t>
  </si>
  <si>
    <t>1907090000036083</t>
  </si>
  <si>
    <t xml:space="preserve">VILCA LUJANO CESAR
</t>
  </si>
  <si>
    <t>16577678</t>
  </si>
  <si>
    <t>H35211076</t>
  </si>
  <si>
    <t>01308097 // Sra. Rosario indica que tenía problemas con un decodificador y lo solucionaron pero ahora tiene el mismo problema, RAC informa que servicio se encuentra suspendido por lo que cliente desea mayor detalle y se transfiere al área administrativa.</t>
  </si>
  <si>
    <t>3.3 No se brinda número y opciones completas para futuras consultas al área administrativa.</t>
  </si>
  <si>
    <t>E844539</t>
  </si>
  <si>
    <t>ESPINOZA CASTILLO YSABEL MARLENE</t>
  </si>
  <si>
    <t>1907090000260435</t>
  </si>
  <si>
    <t xml:space="preserve">CORITA UTIA LOZANO </t>
  </si>
  <si>
    <t>994691143</t>
  </si>
  <si>
    <t>H20639944</t>
  </si>
  <si>
    <t>80505046 // Srta. Yurico indica que no tiene internet, RAC valida e informa que servicio está suspendido y brinda importes, fechas de vencimiento y plazo de reconexión.</t>
  </si>
  <si>
    <t xml:space="preserve">1.1Atiende llamada a los 22 segundos.
4.2 No tipifica acorde a la gestión ya que no corresponde un seguimiento a solicitud sino un informativo de recibo como indica la herramienta.
</t>
  </si>
  <si>
    <t>1907100000027677</t>
  </si>
  <si>
    <t xml:space="preserve">RENZO ENRIQUE VELARDE SANCHEZ </t>
  </si>
  <si>
    <t>998735453</t>
  </si>
  <si>
    <t>H32230020</t>
  </si>
  <si>
    <t>43519028 // Sr. Renzo indica que tenía una programación técnica pero quisiera que se realice para más tarde, RAC valida e informa el horario de agendamiento y que hara un reporte para que se comuniquen y lo puedan atender.</t>
  </si>
  <si>
    <t>OTROS PROCESOS</t>
  </si>
  <si>
    <t>Otros</t>
  </si>
  <si>
    <t>Genera Caso al cliente</t>
  </si>
  <si>
    <t>E844290</t>
  </si>
  <si>
    <t>AGUILAR MONTESINOS SHIRLEY CANDY</t>
  </si>
  <si>
    <t>1907100000019140</t>
  </si>
  <si>
    <t>979325670</t>
  </si>
  <si>
    <t>Sra. Mendoza indica que le dan línea cuando les da la gana y se deja de escuchar a cliente y luego corta la llamada.</t>
  </si>
  <si>
    <t>1907100000638564</t>
  </si>
  <si>
    <t xml:space="preserve">LELIS GERARDO PORTILLA CHUICA </t>
  </si>
  <si>
    <t>958327073</t>
  </si>
  <si>
    <t>H34079353</t>
  </si>
  <si>
    <t>44547450 // Sr. Gerardo indica que tiene problemas para ingresar en su smart tv por un aplicativo smart home ya que se registró en mi claro, RAC valida e informa que tiene que realizar el registro con mi claro pero por sus servicios fijos por lo que le pide que haga su registro.</t>
  </si>
  <si>
    <t>4.4 No realiza el registro de su interacción durante la llamada.</t>
  </si>
  <si>
    <t>E844383</t>
  </si>
  <si>
    <t>ESPINOZA PALOMINO JOSE ANGEL</t>
  </si>
  <si>
    <t>1907100000294666</t>
  </si>
  <si>
    <t>993560983</t>
  </si>
  <si>
    <t>44547450 // Sr. Jaime indica que tiene un teléfono inalámbrico al que realiza recargas pero no puede recibir llamadas y le dijeron que en 24 horas lo solucionarían, RAC valida que cliente tiene un servicio fono claro y transfiere.</t>
  </si>
  <si>
    <t>1907100000353801</t>
  </si>
  <si>
    <t xml:space="preserve">ALEX JOEL MONTOYA ARANGO </t>
  </si>
  <si>
    <t>942750968</t>
  </si>
  <si>
    <t>H25577200</t>
  </si>
  <si>
    <t>06805394 // Sr. Alex indica que ha habido cortes de internet y quiere que lo puedan verificar o envíen técnicos, RAC valida e informa que todo se verifica correcto por lo que es preferible que se comunique alguien en casa.</t>
  </si>
  <si>
    <t xml:space="preserve">1.2 Tutea al cliente: permíteme (50 segundos).
3.4 No valida si la información brindada fue clara.
4.4 No realiza el registro de su interacción durante la llamada.
</t>
  </si>
  <si>
    <t>1907100000241932</t>
  </si>
  <si>
    <t>005156615857</t>
  </si>
  <si>
    <t>Sra. Liliana indica que tiene un servicio inalámbrico y hace 15 días que no le arreglan el decodificador, RAC valida y transfiere.</t>
  </si>
  <si>
    <t xml:space="preserve">1.5 No se despide de acuerdo al manual de campaña.
</t>
  </si>
  <si>
    <t>1907100000039919</t>
  </si>
  <si>
    <t xml:space="preserve">HILDA MENDOZA SALAZAR DE MENDOZA </t>
  </si>
  <si>
    <t>H33252965</t>
  </si>
  <si>
    <t>29632107 // Sra. Hilda indica que tiene inconvenientes con su línea fija porque un dia si y otro no tiene tono, RAC valida y desea hacer descartes pero cliente no entiende y el fijo no suena cuando alza el auricular por lo que menciona que se hara una visita pero cliente corta la llamada.</t>
  </si>
  <si>
    <t xml:space="preserve">4.2 No se valida registro de interacción en SIAC.
4.3 No se valida plantilla / anotaciones en SIAC.
4.4 No tipifica dentro de los 10 segundos despues del corte de llamada del cliente.
</t>
  </si>
  <si>
    <t>1907100000185844</t>
  </si>
  <si>
    <t xml:space="preserve">EDUARDO OSWALDO DAVILA MUÑOZ </t>
  </si>
  <si>
    <t>924415553</t>
  </si>
  <si>
    <t>H35403595</t>
  </si>
  <si>
    <t>10302714 // Sr. Eduardo indica que solicito un decodificador y que lo iban atender dentro de 24 horas pero volvió a llamar y le generaron otra pero quiere saber si irán o no, RAC valida e informa que la solicitud está en proceso brindando la fecha de agendamiento.</t>
  </si>
  <si>
    <t>E842269</t>
  </si>
  <si>
    <t>FUNES MANTILLA PIERRE ANTHONY</t>
  </si>
  <si>
    <t>1907100000018106</t>
  </si>
  <si>
    <t xml:space="preserve">NANCY VASQUEZ DUEÑAS </t>
  </si>
  <si>
    <t>978348155</t>
  </si>
  <si>
    <t>H32607521</t>
  </si>
  <si>
    <t>16720025 // Sra. Nancy indica que viene presentando reclamos por los problemas que tiene con el fijo, RAC valida que cliente prefiere desistir del servicio de telefonía pero no en estos momentos por lo que cliente menciona que solo llama para mostrar su disconformidad con el servicio.</t>
  </si>
  <si>
    <t xml:space="preserve">4.2 No tipifica acorde a la gestión ya que cliente no desea realizar la baja parcial en ese momento y solo llama para dejar su queja que no funciona el teléfono (3:36).
4.3 No se valida plantilla / anotaciones correspondientes a la consulta del cliente ya que menciona que su llamada es para dejar su queja que no funciona el teléfono (3:36).
</t>
  </si>
  <si>
    <t>1907100000073675</t>
  </si>
  <si>
    <t xml:space="preserve">JANNET CARMELA OLIVEROS ALVARADO </t>
  </si>
  <si>
    <t>15217481</t>
  </si>
  <si>
    <t>H13826714</t>
  </si>
  <si>
    <t>09962871 // Sra. Jannet indica que el teléfono falla porque algunas veces no se escucha bien, RAC valida pero cliente no desea realizar descartes porque anteriormente ya los hizo y no le dio solución además llama del fijo y quiere que vaya alguien a revisarlo, RAC procede a generar la visita coordinando dia y hora para la atención.</t>
  </si>
  <si>
    <t>1907100000236754</t>
  </si>
  <si>
    <t xml:space="preserve">SONIA MAGDALENA ROZAN QUISPE DE MAMANI </t>
  </si>
  <si>
    <t>52613383</t>
  </si>
  <si>
    <t>H20654286</t>
  </si>
  <si>
    <t>29574098 // Sra. Sonia indica que el internet no funciona porque se apaga y viene, RAC valida que cliente presenta intermitencias y despues de realizar las configuraciones se restablece el servicio aunque un poco lento por lo que se envía un reinicio y que espere plazo de 60 minutos y si persiste que se comunique.</t>
  </si>
  <si>
    <t>E843703</t>
  </si>
  <si>
    <t>AMBAR ARIAS DIANA KAROLINA</t>
  </si>
  <si>
    <t>1907100000017910</t>
  </si>
  <si>
    <t xml:space="preserve">RENATO JOSE VELARDE CALDERON </t>
  </si>
  <si>
    <t>940199293</t>
  </si>
  <si>
    <t>H32007962</t>
  </si>
  <si>
    <t>40670064 // Sr. Renato indica que no tiene servicio de internet, RAC valida y hace cambios en la configuración dando solución pero adicional le genera la visita técnica coordinando dia y hora para la atención.</t>
  </si>
  <si>
    <t>1.2 Tutea al cliente: para que puedas (9:08) cuando se debe decir pueda.</t>
  </si>
  <si>
    <t>1907100000029618</t>
  </si>
  <si>
    <t xml:space="preserve">JUANA MARTA ROMERO CASTILLO </t>
  </si>
  <si>
    <t>997179745</t>
  </si>
  <si>
    <t>H31187073</t>
  </si>
  <si>
    <t>08741801 // Sra. Juana indica que ayer reporto que no cuenta con servicio de internet y teléfono pero no lo solucionan, RAC valida e informa que se hara una visita coordinando dia y hora para la atención.</t>
  </si>
  <si>
    <t>1907100000356394</t>
  </si>
  <si>
    <t xml:space="preserve">LOURDES FAUSTINA VERASTEGUI CONTRERAS </t>
  </si>
  <si>
    <t>953277288</t>
  </si>
  <si>
    <t>H33298356</t>
  </si>
  <si>
    <t>01319591 // Sra. Lourdes indica que el internet demora en cargar, RAC valida y pide hacer un test pero cliente no entiende y se le indica que se enviara un reinicio y que espere 60 minutos pero si persiste que se vuelva a comunicar.</t>
  </si>
  <si>
    <t>VARIACIÓN - FALLAS TÉCNICAS - INTERNET - ENLACE LENTO - CABLE</t>
  </si>
  <si>
    <t>1907100000130564</t>
  </si>
  <si>
    <t xml:space="preserve">JOHN JHONATTAN ORTEGA ESPINOZA </t>
  </si>
  <si>
    <t>976798064</t>
  </si>
  <si>
    <t>H30429513</t>
  </si>
  <si>
    <t>45616828 // Sr. Jhon indica que desea cambiar la clave de wifi, RAC valida y hace el cambio pero cliente pide tiempo para llamar a un familiar y lo valide por lo que despues de no responder se envia a encuesta.</t>
  </si>
  <si>
    <t>1907110000294467</t>
  </si>
  <si>
    <t xml:space="preserve">ALONSO CHRISTIAN GIRON DE LA CRUZ </t>
  </si>
  <si>
    <t>917917638</t>
  </si>
  <si>
    <t>H33637806</t>
  </si>
  <si>
    <t>45432542 // Sr. Alonso indica que tiene problemas con un decodificador ya que recién instala el Tv, RAC pide serie del equipo y envía comando logrando dar solución.</t>
  </si>
  <si>
    <t xml:space="preserve">3.2 No cumple proceso (3.2.2 y 3.2.3).
3.2.2 No valida tracer durante la llamada.
3.2.3 No valida web de averías durante la llamada.
3.4 No valida si la información brindada fue clara.
6.1 No cumple con dar la información establecida y/o fomenta en el cliente la adquisición/activación/uso de algún servicio/producto/promoción CLARO.
</t>
  </si>
  <si>
    <t>1907110000518644</t>
  </si>
  <si>
    <t xml:space="preserve">ROSA ALBINA OSORIO PORTOCARRERO </t>
  </si>
  <si>
    <t>982345939</t>
  </si>
  <si>
    <t>H33331155</t>
  </si>
  <si>
    <t>04806843 // Sr. Alexander indica que hace unos días su servicio fue cortado por una descoordinación pero desean retomarlo, RAC valida e informa que si se puede realizar pero en el área administrativa.</t>
  </si>
  <si>
    <t>1907110000292877</t>
  </si>
  <si>
    <t xml:space="preserve">FLOR DE MARIA RUIZ LOPEZ </t>
  </si>
  <si>
    <t>974676987</t>
  </si>
  <si>
    <t>H34871607</t>
  </si>
  <si>
    <t>06626007 // Sra. Soledad indica no tiene servicio de internet y teléfono y ya lo reseteo, RAC valida e informa que hay inconvenientes brindando tiempo estimado de 4 horas para la solución.</t>
  </si>
  <si>
    <t xml:space="preserve">3.3 Brinda información que no corresponde y que no indica la herramienta al mencionar que no es un problema en su domicilio es un problema externo (4:18).
4.3 No solicita número de contacto para registrarlo en la plantilla.
</t>
  </si>
  <si>
    <t>E843392</t>
  </si>
  <si>
    <t>JOAQUIN JIMENEZ BRISET ANILA</t>
  </si>
  <si>
    <t>1907110000632230</t>
  </si>
  <si>
    <t>962797445</t>
  </si>
  <si>
    <t>Sr. Guillermo desea adquirir un servicio 3 play por lo que se transfiere a ventas.</t>
  </si>
  <si>
    <t>1907110000402570</t>
  </si>
  <si>
    <t xml:space="preserve">HECTOR IVAN CERNA MARCELO </t>
  </si>
  <si>
    <t>998982769</t>
  </si>
  <si>
    <t>H27363248</t>
  </si>
  <si>
    <t>73082263 // Sra. Figueroa indica que desea cambiar la clave de wifi, RAC valida y hace el cambio lo cual cliente brinda conformidad.</t>
  </si>
  <si>
    <t xml:space="preserve">3.4 No valida si la información brindada fue clara.
6.1 No cumple con dar la información establecida y/o fomenta en el cliente la adquisición/activación/uso de algún servicio/producto/promoción CLARO.
</t>
  </si>
  <si>
    <t>E844661</t>
  </si>
  <si>
    <t>MARICAHUA FLORES LUIS AMES</t>
  </si>
  <si>
    <t>1907110000094585</t>
  </si>
  <si>
    <t xml:space="preserve">MARCO ANTONIO VENTURA GONZALES </t>
  </si>
  <si>
    <t>985419440</t>
  </si>
  <si>
    <t>H35480180</t>
  </si>
  <si>
    <t>02858747 // Sr. Marco indica que el router está fallando ya que se apaga y quiere una visita y cambien el modem, RAC valida y procede con la visita a solicitud del cliente coordinando dia y hora para la atención.</t>
  </si>
  <si>
    <t xml:space="preserve">3.4 No valida si la información brindada fue clara.
4.2 No tipifica acorde a la gestión ya que en la herramienta para el escenario cuando cliente solicita la visita sin descartes se debe generar una variación (3:13) como se visualiza en el video.
</t>
  </si>
  <si>
    <t>1907110000106344</t>
  </si>
  <si>
    <t>GARDINALLI SALUD &amp; BIENESTAR S.A.C.</t>
  </si>
  <si>
    <t>995957878</t>
  </si>
  <si>
    <t>02512363/</t>
  </si>
  <si>
    <t>20600060172 // Sr. Artur indica que el internet es inestable ya que cuando funciona es muy lento, RAC valida que la cantidad de equipos conectados es superior para el plan contratado por lo que se sugiere hacer el cambio de clave y luego de ello se da solución.</t>
  </si>
  <si>
    <t>SOLUCIÓN - 1ER NIVEL - Descartes - PROBLEMA WIFI</t>
  </si>
  <si>
    <t xml:space="preserve">2.3 No confirma la consulta real del cliente mediante parafraseo o pregunta de confirmación ya que solo le consulta si el problema es cableado o wifi.
2.4 No valida atenciones previas en SGA durante la llamada.
</t>
  </si>
  <si>
    <t>1907110000120093</t>
  </si>
  <si>
    <t>GABRIEL ALEJANDRO PACHECO CRESPO</t>
  </si>
  <si>
    <t>12042970</t>
  </si>
  <si>
    <t>03017400/</t>
  </si>
  <si>
    <t>10493447 // Sra. Patricia indica que solicitaron un 3 play y desea información sobre la instalación, RAC valida que la solicitud fue rechazada y que para poder hacer otro contrato puede transferir al área de ventas.</t>
  </si>
  <si>
    <t xml:space="preserve">3.3 No brinda números del área de ventas para futuras comunicaciones como indica la herramienta.
4.2 No se valida registro en SGA y/o SIAC de la comunicación del cliente ya que consulta por el estado de la instalación.
4.3 No se valida plantilla / anotaciones en SGA y/o SIAC de la comunicación del cliente ya que consulta por el estado de la instalación.
4.4 No realiza registro de interacción durante la llamada.
</t>
  </si>
  <si>
    <t>1907110000029706</t>
  </si>
  <si>
    <t xml:space="preserve">RICHARD CARPIO VASQUEZ </t>
  </si>
  <si>
    <t>974272363</t>
  </si>
  <si>
    <t>H31989905</t>
  </si>
  <si>
    <t>09849565 // Sr. Richard indica que pago ayer en la mañana pero no tiene línea, RAC valida e informa que servicio se encuentra activo por lo que se tiene que hacer descartes estando cerca pero cliente quiere otra solución o cancelar el servicio por lo que se transfiere a retenciones.</t>
  </si>
  <si>
    <t>1907110000017713</t>
  </si>
  <si>
    <t xml:space="preserve">KARLA LIZETTY INFANTE GARCIA </t>
  </si>
  <si>
    <t>938508785</t>
  </si>
  <si>
    <t>H35130467</t>
  </si>
  <si>
    <t>72507307 // Sra. Karla indica que tiene problemas con el servicio de cable por lo que prefiere cancelar el servicio, RAC valida y transfiere a retenciones.</t>
  </si>
  <si>
    <t>1907110000026289</t>
  </si>
  <si>
    <t>992843540</t>
  </si>
  <si>
    <t>Sra. Melissa desea adquirir un servicio por lo que se transfiere a ventas.</t>
  </si>
  <si>
    <t>1907110000076201</t>
  </si>
  <si>
    <t>CARLOS ALBERTO ACHA YARLEQUE</t>
  </si>
  <si>
    <t>920092988</t>
  </si>
  <si>
    <t>H35009555</t>
  </si>
  <si>
    <t>03379729 // Sr. Carlos indica que ayer hizo un reporte y le dijeron que los técnicos irían de 9 a 11am, RAC valida e informa que la visita se encuentra dentro de  plazo por lo que pide mantenerse a la espera.</t>
  </si>
  <si>
    <t>1907110000683037</t>
  </si>
  <si>
    <t xml:space="preserve">JUANA SEBASTIANA MAMANI SONCCO </t>
  </si>
  <si>
    <t>984308862</t>
  </si>
  <si>
    <t>H18546704</t>
  </si>
  <si>
    <t>02292554 // Sra. Juana desea cancelar el servicio, RAC valida y transfiere a retenciones.</t>
  </si>
  <si>
    <t>E843719</t>
  </si>
  <si>
    <t xml:space="preserve">LOPEZ SEGOVIA WENDY </t>
  </si>
  <si>
    <t>1907110000243414</t>
  </si>
  <si>
    <t xml:space="preserve">TANIA BOBADILLA FLORECIN </t>
  </si>
  <si>
    <t>984155758</t>
  </si>
  <si>
    <t>H35237663</t>
  </si>
  <si>
    <t>40383831 // Sra. Tania indica que tiene problemas con dos controles de los decodificadores y le dijeron que se acerque al centro de atención pero le dicen que tiene costo, RAC valida e informa que los controles tienen costo y si desea un reclamo lo puede presentar por este medio o en el mismo centro de atención por el libro de reclamaciones.</t>
  </si>
  <si>
    <t xml:space="preserve">3.2 No cumple proceso (3.2.1).
3.2.1 No solicita DNI al cliente para identificar el servicio durante la llamada.
3.2.2 No valida tracer durante la llamada como indica la herramienta para este escenario.
3.2.3 No valida web de averías durante la llamada como indica la herramienta para este escenario.
3.4 No valida si la información brindada fue clara.
</t>
  </si>
  <si>
    <t>E844382</t>
  </si>
  <si>
    <t>DIPAS JUAREZ FABIOLA GABRIELA</t>
  </si>
  <si>
    <t>1907110000459570</t>
  </si>
  <si>
    <t>990958465</t>
  </si>
  <si>
    <t>Sra. Liset indica que su consulta es por un internet inalámbrico por lo que se transfiere la llamada.</t>
  </si>
  <si>
    <t>1.1Asesora se presenta con su segundo nombre cuando en SIAC en la parte superior derecha se visualiza su primer nombre (2 segundos).</t>
  </si>
  <si>
    <t>1907110000590216</t>
  </si>
  <si>
    <t xml:space="preserve">FRESSIA FIORELLA PEREZ DE LA CRUZ </t>
  </si>
  <si>
    <t>950408381</t>
  </si>
  <si>
    <t>H14774137</t>
  </si>
  <si>
    <t>Ofrecimiento de Retenciones</t>
  </si>
  <si>
    <t>46251909 // Sra. Fressia indica que estaba pagando el 50% en los recibos y desea saber si se puede extender un poco más, RAC valida e informa que debe de transferir al área administrativa.</t>
  </si>
  <si>
    <t xml:space="preserve">1.5 No se despide de acuerdo al manual de campaña.
3.2 No cumple proceso (3.2.1).
3.2.1 No solicita DNI al cliente para identificar el servicio durante la llamada.
3.3 No brinda número ni opciones completas para futuras comunicaciones al área administrativa.
</t>
  </si>
  <si>
    <t>E3002621</t>
  </si>
  <si>
    <t>PUCHURI  HUAMAN  CRISTEL CAROLINA</t>
  </si>
  <si>
    <t>MDY</t>
  </si>
  <si>
    <t>1907010000025114</t>
  </si>
  <si>
    <t>PEDRO CHACON</t>
  </si>
  <si>
    <t>INFORMACIÓN</t>
  </si>
  <si>
    <t>Cliente indica que consulta por un movil postpago</t>
  </si>
  <si>
    <t>NO APLICA</t>
  </si>
  <si>
    <t>RICARDO MAXIMO RAMIREZ MALLQUI</t>
  </si>
  <si>
    <t>Transfiere al Cliente al IVR Móvil Postpago</t>
  </si>
  <si>
    <t xml:space="preserve">// 3.3 No brinda numero para futuras consultas. </t>
  </si>
  <si>
    <t>E3003139</t>
  </si>
  <si>
    <t>SANTA CRUZ  JAHNSEN  JESSICA ANGELICA</t>
  </si>
  <si>
    <t>1907010000261915</t>
  </si>
  <si>
    <t>CORTIJO OCHOA SHIRLEY JULLISSA</t>
  </si>
  <si>
    <t>VARIACIÓN</t>
  </si>
  <si>
    <t>Cliente indica que el servicio de internet esta lento, tampoco puede conectar la laptop, se demora bastante.</t>
  </si>
  <si>
    <t>HFC - VARIACION - FALLAS TECNICAS - INTERNET - ENLACE LENTO - CABLE</t>
  </si>
  <si>
    <t xml:space="preserve">// 4.1 No regresa el canal de wifi a automatico // 4.3 No registra que se brinda solucion con la configuracion realizada. // 6.1 No ofrece recomendaciones o beneficios al cliente </t>
  </si>
  <si>
    <t>E3003163</t>
  </si>
  <si>
    <t>ZAMOLLOA CHUMPITAZ RUBEN DARIO</t>
  </si>
  <si>
    <t>1907010000439039</t>
  </si>
  <si>
    <t>BUHYTRON SALAZAR GERARDO ANTONIO</t>
  </si>
  <si>
    <t>Cliente indica que tiene problemas con el servicio wifi, no puede ingresar a internet desde una laptop, celular e iphone. Se comunico anteriormente y le brindaron una solucion temporal. Por via cableada no tiene problemas.</t>
  </si>
  <si>
    <t>HFC - VARIACION - FALLAS TECNICAS - INTERNET - SIN SERVICIO WIFI</t>
  </si>
  <si>
    <t xml:space="preserve">Luego de que el asesor realiza las configuraciones le indica al cliente que verifique la solucion, cliente indica que ya pudo conectarse en la laptopt en el minuto 08:22, luego indica que ya pudo conectarse en el minuto 09:18, luego de este tiempo el asesor no se encuentra realizando ningun procedimiento y responde despues de 8 segundos. Finalmente el asesor no vuelve a interactuar con el cliente y cliente corta la llamada a causa del abandono en el minuto 10:10. Asesor debio seguir con el flujo de atencion luego de que el cliente brindo la conformidad de la solucion. Se valida en la tipificacion del asesor que brinda solucion y cliente lo valida, por lo que el asesor si escucho al cliente y abandono la llamada. </t>
  </si>
  <si>
    <t>E3003217</t>
  </si>
  <si>
    <t>GONZALES DEL VALLE  REYES  LUIS ARTURO</t>
  </si>
  <si>
    <t>1907010000555175</t>
  </si>
  <si>
    <t>ZAVALA SUAZO LIZBETH MELIZA</t>
  </si>
  <si>
    <t>Cliente indica que no esta conforme con el servicio de internet que tiene, la linea esta bien lenta y la cobertura wifi ya no llega a las habitaciones. Ademas presenta intermitencias con la red wifi.</t>
  </si>
  <si>
    <t>HFC - VARIACION - FALLAS TECNICAS - INTERNET - SIN SERVICIO CABLEADO</t>
  </si>
  <si>
    <t>E3003266</t>
  </si>
  <si>
    <t>CHAVEZ MOTTA RENATO ALEJANDRO</t>
  </si>
  <si>
    <t>1907010000130467</t>
  </si>
  <si>
    <t>ROSALES GOICOCHEA GUISELLA MABEL</t>
  </si>
  <si>
    <t>Cliente indica que un decodificador tiene la luz verde pero no da imagen al televisor</t>
  </si>
  <si>
    <t>HFC - VARIACION - FALLAS TECNICAS - CABLE - PROBLEMAS CON DECODIFICADOR/STB</t>
  </si>
  <si>
    <t xml:space="preserve">// 4.3 No registra lo que cliente menciona respecto a que no sale el indicador de volumen cuando lo sube o baja a pesar de que el asesor le indica que va a estar en seguimiento. </t>
  </si>
  <si>
    <t>E3003300</t>
  </si>
  <si>
    <t>CASTAÑEDA  VALERO  ERIC EDUARDO</t>
  </si>
  <si>
    <t>1907010000102306</t>
  </si>
  <si>
    <t>GONZALES LUCAS ALFREDO</t>
  </si>
  <si>
    <t>Cliente indica que hace un par de meses tuvo un problema con un decodificador debido a que malogro un televisor, cuando llevo el tv a un tecnico le indicaron que se habia quemado a causa del decodificador, cliente compro otro televisor y el decodificador no enciende. Cliente solicita un tecnico para que verifique el decodificador debido a que presenta problemas y no desea que se queme el otro televisor.</t>
  </si>
  <si>
    <t xml:space="preserve">// 3.2 No sigue el paso a paso de la herramienta // 3.2.1 No solicita DNI del titular // 3.4 No valida si la informacion brindada fue clara // 4.2 No Tipifica tal como lo indica la herramienta, asesor tipifica una variacion y herramienta indica tipificar un informativo. </t>
  </si>
  <si>
    <t>E3003725</t>
  </si>
  <si>
    <t>HUAMANCUSI  JANAMPA ANDREA</t>
  </si>
  <si>
    <t>1907010000120147</t>
  </si>
  <si>
    <t>SARMIENTO CASTRO GABRIELA VIOLETA</t>
  </si>
  <si>
    <t>Traslado Interno</t>
  </si>
  <si>
    <t>Cliente indica que desea solicitar un traslado interno de su telefono.</t>
  </si>
  <si>
    <t>HFC - INFORMACION - TRANSFERENCIAS - IVR HFC</t>
  </si>
  <si>
    <t>*Matriz de Descartes (CES) o Herramienta de Diagnostico</t>
  </si>
  <si>
    <t xml:space="preserve">// 3.2 No sigue el paso a paso de la herramienta. Si bien la llamada ingreso por una solicitud de traslado, asesora debio de indicarle al cliente sobre el problema que presenta, se verifica flag PEXT alarmado. // 3.3 Debido a que no sigue el paso a paso No brinda informacion correcta/completa // 4.1 Asesora no genera SOT por PEXT // 4.2 Debido a que no sigue el paso a paso No Tipifica correctamente. </t>
  </si>
  <si>
    <t>E353572</t>
  </si>
  <si>
    <t xml:space="preserve">MANTARI ROJAS JUAN </t>
  </si>
  <si>
    <t>1907010000606415</t>
  </si>
  <si>
    <t>PONTE MOROTTE MARIO ERNESTO</t>
  </si>
  <si>
    <t>Cliente indica que un decodificador no funciona, aparece el mensaje temporalmente fuera del aire.</t>
  </si>
  <si>
    <t>E368689</t>
  </si>
  <si>
    <t>HURTADO FELIX JHAIRO ALEXANDER</t>
  </si>
  <si>
    <t>1907010000192599</t>
  </si>
  <si>
    <t>TIPTE OBLITAS ROBERT ALESSANDRO</t>
  </si>
  <si>
    <t>Cliente indica que desea informacion sobre un traslado externo</t>
  </si>
  <si>
    <t>HFC - INFORMACION - INFORMACION GENERAL - SOLICITUD POSTVENTA</t>
  </si>
  <si>
    <t xml:space="preserve">// 3.3 No brinda informacion completa, no brinda costo de traslado. // 3.4 No valida si la informacion brindada fue clara // 4.4 No Tipifica durante la llamada </t>
  </si>
  <si>
    <t>E369211</t>
  </si>
  <si>
    <t>QUIQUIA FRANCIA JULISSA NICHOL</t>
  </si>
  <si>
    <t>1907010000308433</t>
  </si>
  <si>
    <t>SALDAÑA ARROSPIDE MARISSA JULIA</t>
  </si>
  <si>
    <t>Cliente indica que desea realizar el cambio de clave wifi</t>
  </si>
  <si>
    <t>HFC - VARIACION - SERVICIOS - SOLICITUDES TECNICAS</t>
  </si>
  <si>
    <t xml:space="preserve">// 3.3 No brinda codigo de interaccion. // 6.1 No ofrece recomendaciones o beneficios al cliente </t>
  </si>
  <si>
    <t>E3004842</t>
  </si>
  <si>
    <t>GONZALES CRISOSTOMO MARJORIE STEFANY</t>
  </si>
  <si>
    <t>1907010000507109</t>
  </si>
  <si>
    <t>GRETEL INTERNATIONAL SAC</t>
  </si>
  <si>
    <t>Problemas con Acceso A Ciertas Paginas Web</t>
  </si>
  <si>
    <t>Cliente indica que no tiene internet, no puede navegar desde la pc</t>
  </si>
  <si>
    <t>SGA - SOLUCION 1ER NIVEL - DESCARTES - TELEFONIA -SIN SERVICIO - NO DA TONO</t>
  </si>
  <si>
    <t xml:space="preserve">// 2.3 No confirma la necesidad del cliente, no realiza parafraseo luego de que el cliente indica el motivo de la llamada // 2.4 No valida si existe alguna atencion previa antes de brindar informacion (05:10) // 3.2 No sigue el paso a paso de la herramienta // 3.2.2 No verifica flags en TRACER antes de brindar informacion (05:10) // 4.2 No Tipifica acorde a la gestion, cliente tiene problemas con el servicio de internet y asesora tipifica sin servicio de telefonia. </t>
  </si>
  <si>
    <t>E3003955</t>
  </si>
  <si>
    <t>LUQUE  UTANI  LEYDI VANESSA</t>
  </si>
  <si>
    <t>1907010000344362</t>
  </si>
  <si>
    <t>CRUZ MARIN GLORIA AMPARO</t>
  </si>
  <si>
    <t>Cliente indica que se comunico hace un momento y realizaron el cambio de clave pero a partir de ese momento el servicio de internet esta peor, esta mas lento. Ademas, tiene menos cobertura.</t>
  </si>
  <si>
    <t>HFC - VARIACION - FALLAS TECNICAS - INTERNET - ENLACE LENTO - WIFI</t>
  </si>
  <si>
    <t xml:space="preserve">// 4.1 No envia el reinicio en la llamada </t>
  </si>
  <si>
    <t>E3004284</t>
  </si>
  <si>
    <t>BERNABEL ACOSTA ELIO DANIEL</t>
  </si>
  <si>
    <t>1907020000431610</t>
  </si>
  <si>
    <t>HINOSTROZA LOPEZ EDUARD ALEJANDRO</t>
  </si>
  <si>
    <t>Cliente indica que no tiene internet y telefono, se comunico anteriormente y le dijeron que si problema persisita se comunique en una hora. Cliente sigue sin servicio</t>
  </si>
  <si>
    <t>HFC - VARIACION - FALLAS TECNICAS - INTERNET - SIN SERVICIO CABLEADO + WIFI</t>
  </si>
  <si>
    <t xml:space="preserve">// 2.3 No confirma la necesidad del cliente, no realiza parafraseo luego de que el cliente indica el motivo de la llamada // 3.2 No sigue el paso a paso de la herramienta. Asesor no identifica que servicio se encontraba dentro de una averia masiva. Ademas, se verifica que SOT fue cerrada por estar dentro de una averia reportada. // 3.2.3 No verifica la web de averias por plano correctamente. Se verifica en el minuto 01:51 que el asesor al momento de buscar obtiene dos resultados para el plano, asesor solo verifica el primre registro de la web de averias que es por cable analogico pero no verifica el segundo resultado que es el registro de averia en el plano buscado. // 3.3 Debido a que no sigue el paso a paso No brinda informacion correcta // 4.1 Genera SOT cuando caso no lo ameritaba, servicio se encontraba dentro de una averia masiva // 4.2 Tipifica variacion de SOT cuando caso no lo ameritaba, servicio se encontraba dentro de una averia // 4.3 No registra plantilla de averia masiva </t>
  </si>
  <si>
    <t>E3004792</t>
  </si>
  <si>
    <t>PACASI TIRADO JORGE ALFREDO</t>
  </si>
  <si>
    <t>1907020000095371</t>
  </si>
  <si>
    <t>PINTO IBAÑEZ ALEXANDER GUSTAVO</t>
  </si>
  <si>
    <t>Cliente indica que no esta funcionando el servicio de internet hace una semana</t>
  </si>
  <si>
    <t xml:space="preserve">// 3.2 No sigue el paso a paso de la herramienta // 3.2.2 No verifica detalle de los estados de conexion del servicio en TRACER // 3.3 No brinda codigo de interaccion // 4.2 No Tipifica consulta de saldo en siac // 4.3 No registra plantilla informativa de consulta de saldo // 4.4 No Tipifica consulta sobre saldo durante la llamada // 6.1 No ofrece recomendaciones o beneficios al cliente </t>
  </si>
  <si>
    <t>E3004934</t>
  </si>
  <si>
    <t>TINO RUBINA JUAN MANUEL</t>
  </si>
  <si>
    <t>1907020000166998</t>
  </si>
  <si>
    <t>UÑAUPE QUISPE VILMA</t>
  </si>
  <si>
    <t>Cliente indica que quiere que cambien un control de un decodificador debido a que no funciona.</t>
  </si>
  <si>
    <t>HFC - VARIACION - FALLAS TECNICAS - CABLE - PROBLEMAS CON CONTROL REMOTO</t>
  </si>
  <si>
    <t xml:space="preserve">// 2.4 No valida si existe alguna atencion previa antes de brindar informacion (01:35) // 3.2 No sigue el paso a paso de la herramienta. Ademas. asesor no intenta realizar descartes en el control remoto. // 3.2.2 No verifica flags en TRACER antes de brindar informacion (01:35) // 3.2.3 No verifica la web de averias por plano, hub y cmts antes de brindar informacion (01:35) // 3.3 No brinda informacion completa, no brinda costo de control remoto </t>
  </si>
  <si>
    <t>1907020000460497</t>
  </si>
  <si>
    <t>ZAMBRANO MENDIOLA DE JAVE SONIA HAYDEE</t>
  </si>
  <si>
    <t>Cliente indica que se comunico anteriormente reportando problemas con un decodificador debido a que aparecia el mensaje de no data en la grilla, le indicaron que si problema persistia se comunique en una hora. Cliente indica que ya paso mas de una hora y el problema persiste.</t>
  </si>
  <si>
    <t>HFC - VARIACION - FALLAS TECNICAS - CABLE - CALIDAD / PERDIDA DE CANALES</t>
  </si>
  <si>
    <t xml:space="preserve">// 2.3 No confirma la necesidad del cliente, no realiza parafraseo luego de que el cliente indica el motivo de la llamada // 3.4 No valida si la informacion brindada fue clara // 4.1 Asesor envia comando "Limpiar PIN" cuando la herramienta no lo indica en ningun procedimiento. Ademas selecciona "mala senal" como motivo de SOT cuando debio ser problemas con decodificador // 4.2 No Tipifica acorde a la gestion, no tipifica variacion de orden de visita. </t>
  </si>
  <si>
    <t>E3004090</t>
  </si>
  <si>
    <t>PACAYA REYNA VICTOR HUGO</t>
  </si>
  <si>
    <t>1907020000413208</t>
  </si>
  <si>
    <t>NICHO CONDORI DE PRIALE DANITZA YAJAHIRA</t>
  </si>
  <si>
    <t>Cliente indica que no tiene internet en su casa.</t>
  </si>
  <si>
    <t xml:space="preserve">// 2.3 No confirma la necesidad del cliente, no realiza parafraseo luego de que el cliente indica el motivo de la llamada // 3.3 No brinda informacion correcta, asesor le indica que va a reportar el caso para poder ser mas efectivos y dar prioridad al inconveniente y se solucione antes del tiempo estimado (04:07) // 4.2 No Tipifica acorde a la gestion, asesor tipifica sin servicio de internet cableado+wifi cuando se verifica que el router esta desconectado (tracer) y cliente cuenta con servicio de internet y telefonia. Asesor debio tipificar sin servicio de internet + telefonia. </t>
  </si>
  <si>
    <t>1907020000337485</t>
  </si>
  <si>
    <t>TAMARIZ NIEVES ASTRICK PAMELA</t>
  </si>
  <si>
    <t>Cliente indica que no tiene wifi, no aparece el nombre de red.</t>
  </si>
  <si>
    <t xml:space="preserve">// 1.2 No personaliza llamada // 2.4 No valida si existe alguna atencion previa antes de realizar configuraciones (02:46) // 3.3 No brinda codigo de interaccion // 3.4 No valida si la informacion brindada fue clara // 6.1 No ofrece recomendaciones o beneficios al cliente </t>
  </si>
  <si>
    <t>E367933</t>
  </si>
  <si>
    <t xml:space="preserve">RAMOS ACHULLI CRHISTIAN JOEL </t>
  </si>
  <si>
    <t>1907020000001638</t>
  </si>
  <si>
    <t>QUEA AIQUIPA CANDY</t>
  </si>
  <si>
    <t>Cliente indica que tiene problemas con el servicio de internet, no carga.</t>
  </si>
  <si>
    <t>HFC - INFORMACION - MIS SERVICIOS - INFORMACION O EXPLICACION DE RECIBO</t>
  </si>
  <si>
    <t xml:space="preserve">// 2.3 No confirma la necesidad del cliente, no realiza parafraseo luego de que el cliente indica el motivo de la llamada // 2.4 No valida si existe alguna atencion previa antes de brindar informacion (01:22) // 4.4 No Tipifica durante la llamada </t>
  </si>
  <si>
    <t>E3003584</t>
  </si>
  <si>
    <t>ESCALANTE  MUGRUZA  RAUL ROBERTO</t>
  </si>
  <si>
    <t>1907020000483157</t>
  </si>
  <si>
    <t>CARCAMO GOTTSCHALG GEORGE LUIS</t>
  </si>
  <si>
    <t>Cliente indica que hace 3 o 4 meses fueron los tecnicos para cambiar el router y a partir de ese momento esta teniendo problemas, tiene que estar reiniciando el router constantemente para poder tener senal. No tiene internet.</t>
  </si>
  <si>
    <t xml:space="preserve">// 4.4 No Tipifica durante la llamada </t>
  </si>
  <si>
    <t>1907020000165442</t>
  </si>
  <si>
    <t>GUARNIZO COBEÑAS JEANFRANCO JOSE</t>
  </si>
  <si>
    <t>Cliente indica que desea cambiar la clave wifi</t>
  </si>
  <si>
    <t xml:space="preserve">// 3.3 No brinda codigo de interaccion // 6.1 No ofrece recomendaciones o beneficios al cliente </t>
  </si>
  <si>
    <t>E3002141</t>
  </si>
  <si>
    <t xml:space="preserve">MAURICIO YUMBATO SEBASTIAN </t>
  </si>
  <si>
    <t>1907020000562720</t>
  </si>
  <si>
    <t>DOMINGUEZ LOPEZ ANDREA ESPERANZA</t>
  </si>
  <si>
    <t>Cliente indica que tiene problemas con el servicio de internet, ya va fallando dos veces.</t>
  </si>
  <si>
    <t xml:space="preserve">// 4.2 No Tipifica acorde a la gestion, asesor tipifica sin servicio de internet cableado+wifi cuando debio de tipificar sin servicio de internet+ telefonia debido a que se verifica en incognito que router esta desconectado, por lo que tendria inconvenientes con ambos servicios. // 4.3 No registra en plantilla que problema tambien ocurre con el servicio de telefonia. </t>
  </si>
  <si>
    <t>E3001330</t>
  </si>
  <si>
    <t xml:space="preserve">MARCOS  MALACHE KATHERINE MEDALY </t>
  </si>
  <si>
    <t>1907020000057977</t>
  </si>
  <si>
    <t>TARANCO HOHAGEN ORLANDO ISAAC</t>
  </si>
  <si>
    <t xml:space="preserve">Ajuste De Recibo </t>
  </si>
  <si>
    <t>Cliente indica que tuvo problemas con el servicio de cable por 3 dias, los tecnicos fueron y solucionarn el problema. Cliente indica que en su recibo no le han descontado por los dias que no tuvo servicio.</t>
  </si>
  <si>
    <t xml:space="preserve">// 4.2 No Tipifica transferencia en SGA // 4.3 No registra plantilla en SGA // 4.4 No Tipifica durante la llamada en SGA </t>
  </si>
  <si>
    <t>E3004699</t>
  </si>
  <si>
    <t>RAMIREZ OSORIO JHOSEP ERICK</t>
  </si>
  <si>
    <t>1907010000165452</t>
  </si>
  <si>
    <t>NRW IN MARINE SAC</t>
  </si>
  <si>
    <t>Cliente indica que hace mas de 2 horas fue a pagar su recibo y le indicaron que en 40 minutos se iba a restablecer el servicio de internet pero ya pasaron mas de 2 horas y todavia sigue sin servicio</t>
  </si>
  <si>
    <t>SGA - SOLUCION 1ER NIVEL - DESCARTES - INTERNET - SIN SERVICIO</t>
  </si>
  <si>
    <t xml:space="preserve">// 2.4 No valida si existe alguna atencion previa antes de brinda rinformacion (01:40) // 3.2 No sigue el paso a paso de la herramienta // 3.2.2 No verifica detalle de los estados de conexion del servicio en TRACER antes de brinda rinformacion (01:40) // 3.2.3 No verifica la web de averias por plano, hub y cmts antes de brinda rinformacion (01:40) // 3.4 No valida si la informacion brindada fue clara // 4.3 No registra cambio de contrasena y reinicio emta. </t>
  </si>
  <si>
    <t>E3004282</t>
  </si>
  <si>
    <t>GRANDA JARAMILLO EDGAR JOEL</t>
  </si>
  <si>
    <t>1907010000232380</t>
  </si>
  <si>
    <t>VIVANCO VALENCIA JENNIFER JOSEFINA</t>
  </si>
  <si>
    <t>Cliente indica que desde ayer tiene problemas con un decodificador, no cargan los canales. /// Refuerzo: Asesor pide un momento al inicio de la llamada pra registrar una SOT de otro cliente.</t>
  </si>
  <si>
    <t xml:space="preserve">// 3.3 No brinda codigo de interaccion // 3.4 No valida si la informacion brindada fue clara // 4.2 No Tipifica en SIAC // 4.3 No registra plantilla en SIAC // 4.4 No Tipifica en SIAC durante la llamada // 6.1 No ofrece recomendaciones o beneficios al cliente </t>
  </si>
  <si>
    <t>E3004354</t>
  </si>
  <si>
    <t>ZAPATA RAMIREZ JOC YAHIR</t>
  </si>
  <si>
    <t>1907010000440509</t>
  </si>
  <si>
    <t>DPW LOGISTIC SAC</t>
  </si>
  <si>
    <t>Cliente indica que no tienen internet desde la manana. Tiene problemas con la red cableada.</t>
  </si>
  <si>
    <t>SGA - INCIDENCIA - CLIENTE - INTERNET - SIN SERVICIO</t>
  </si>
  <si>
    <t xml:space="preserve">// 3.2 No sigue el paso a paso de la herramienta. No verifica los aplicativos que indica la herramienta: web de averias y tracer. // 3.2.2 No verifica detalle de los estados de conexion del servicio en TRACER antes de realizar configuraciones (09:19) // 3.2.3 No verifica la web de averias por plano, hub y cmts antes de realizar configuraciones (09:19) // 3.3 Debido a que no sigue el paso a paso No brinda informacion correcta // 4.2 Debido a que no sigue el paso a paso No Tipifica correctamente. </t>
  </si>
  <si>
    <t>E3005412</t>
  </si>
  <si>
    <t>CAICEDO  MARTINEZ  LUIS CARLOS</t>
  </si>
  <si>
    <t>1907010000012929</t>
  </si>
  <si>
    <t>SILVA NATIVIDAD INDIRA SUSAN</t>
  </si>
  <si>
    <t>Cliente indica que no tiene servicio de internet desde ayer a las 10pm. Las luces de wifi y online estan apagadas.</t>
  </si>
  <si>
    <t xml:space="preserve">// 3.3 No brinda codigo de interaccion // 4.4 No Tipifica durante la llamada // 6.1 No ofrece recomendaciones o beneficios al cliente </t>
  </si>
  <si>
    <t>E3000121</t>
  </si>
  <si>
    <t>LAPAQ CASTILLO MILUSKA</t>
  </si>
  <si>
    <t>1907020000014373</t>
  </si>
  <si>
    <t>PAREDES SILVESTRE WENSI MIGUEL</t>
  </si>
  <si>
    <t>Cliente indica que problemas con el servicio de internte, no cargan las paginas.</t>
  </si>
  <si>
    <t xml:space="preserve">// 2.4 No verifica detalle de tipificaciones por fallas tecnicas dentro de los ultimos 60 dias // 3.2 No sigue el paso a paso de la herramienta // 3.2.2 No verifica detalle de los estados de conexion del servicio en TRACER, asesora verifica el estado de otro servicio. // 3.3 No brinda informacion correcta, asesora le indica al cliente que no tiene servicio debido a que presenta autosaturacion y automaticamente le sale un error de autosaturacion. No tiene servicio debido a que se esta conectando con mas equipos de los que su plan le permite. Se verifica que el flag de autosaturacion no se encuentra alarmado en tracer. // 4.1 No regresa el canal de wifi a automatico, lo deja en el canal 11. Ademas, no envia reinicio emta en la llamada. // 6.1 No ofrece recomendaciones o beneficios al cliente </t>
  </si>
  <si>
    <t>E3002656</t>
  </si>
  <si>
    <t>MENDOZA  CORTEZ  ELIZABETH ZHU</t>
  </si>
  <si>
    <t>1907030000081771</t>
  </si>
  <si>
    <t>CHUQUITAYPE BUIZA CELINDA LOURDES</t>
  </si>
  <si>
    <t>Cliente indica que no tienen el servicio 3play desde las 6am.</t>
  </si>
  <si>
    <t>HFC - VARIACION - FALLAS TECNICAS - 3PLAY - SIN SERVICIO</t>
  </si>
  <si>
    <t xml:space="preserve">// 2.4 No verifica detalle de tipificaciones por fallas tecnicas dentro de los ultimos 60 dias. </t>
  </si>
  <si>
    <t>E3003274</t>
  </si>
  <si>
    <t>VICENTE  CARREÑO  GRECIA ESTEFANIA</t>
  </si>
  <si>
    <t>1907030000630183</t>
  </si>
  <si>
    <t>PALACIOS BARRERA MITCHELL</t>
  </si>
  <si>
    <t>Cliente indica que va a viajar al extranjero y desa saber si puede suspender el servicio.</t>
  </si>
  <si>
    <t xml:space="preserve">// 3.3 No brinda numero para futuras consultas al area ADM. </t>
  </si>
  <si>
    <t>E3003329</t>
  </si>
  <si>
    <t>MENDEZ HUAMAN DENNYS FERNANDO</t>
  </si>
  <si>
    <t>1907030000586818</t>
  </si>
  <si>
    <t>RODRIGUEZ RIVERA INGRIND ELIZABETH</t>
  </si>
  <si>
    <t>Cliente indica que hace 3 dias no tiene ningun servicio (3play), el nombre de red si aparece pero no tiene internet, en el televisor aparece el mensaje de que hubo un error y no tiene servicio de telefonia.</t>
  </si>
  <si>
    <t xml:space="preserve">// 3.2 No sigue el procedimiento establecido, asesora no sigue procedimiento de cliente desconectado por mas de 4 horas. // 3.3 No brinda fecha y hora de agendamiento de SOT // 4.1 No genera SOT cuando servicio se encontraba desconectado por mas de 4 horas en tracer y coincide con el tiempo de desconexion que indica el cliente. // 4.2 No Tipifica correctamente, asesora tipifica averia masiva cuando debio ser una varicion de orden de visita. // 4.3 No registra plantilla de visita tecnica. </t>
  </si>
  <si>
    <t>1907030000003763</t>
  </si>
  <si>
    <t>REBAZA ZAFRA GIOVANNI RODRIGO</t>
  </si>
  <si>
    <t>Cliente indica que no es la primera vez que llama y ayer le brindaron un codigo por problemas que tiene con el servicio de internet.</t>
  </si>
  <si>
    <t>HFC - VARIACION - ESTADO DEL SERVICIO/CLIENTE - CONFIGURACION DE SERVICIO</t>
  </si>
  <si>
    <t xml:space="preserve">// 3.3 No brinda informacion correcta, asesor le indica que el plazo de atencion es de 24 horas cuando herramienta interna indica 1 dia util. </t>
  </si>
  <si>
    <t>E3004368</t>
  </si>
  <si>
    <t>LLAJARUNA LEGUA MANUEL ALEJANDRO</t>
  </si>
  <si>
    <t>1907030000568516</t>
  </si>
  <si>
    <t>CALIXTO PEREZ SONIA</t>
  </si>
  <si>
    <t>Cliente indica que presenta lentitud con el servicio de internet y test de velocidad es muy bajo. Cuando juega en linea se pone lento.</t>
  </si>
  <si>
    <t>HFC - INFORMACION - MIS SERVICIOS - SEGUIMIENTO A SOLICITUDES</t>
  </si>
  <si>
    <t xml:space="preserve">// 2.3 No confirma la necesidad del cliente, no realiza parafraseo luego de que el cliente indica el motivo de la llamada // 3.2 No registra SOT en link que brinda la herramienta, WebGmly // 3.4 No valida si la informacion brindada fue clara </t>
  </si>
  <si>
    <t>E3004199</t>
  </si>
  <si>
    <t>VELARDE ENRIQUEZ JESUS PAOLO</t>
  </si>
  <si>
    <t>1907030000407015</t>
  </si>
  <si>
    <t>Asesor se presenta, no se entiende lo que el cliente menciona debido a problemas con la comunicacion, asesor le indica que se comunique desde otro numero y cliente corta la comunicacion.</t>
  </si>
  <si>
    <t>E3004714</t>
  </si>
  <si>
    <t>RODRIGUEZ ASCENCIO YAJAYRA ANGELICA</t>
  </si>
  <si>
    <t>1907030000461559</t>
  </si>
  <si>
    <t>ANGULO GRANDEZ EMINA</t>
  </si>
  <si>
    <t>Cliente indica que recien instalaron el servicio de internet y no tiene internet en el smartv por via wifi.</t>
  </si>
  <si>
    <t>SGA - INFORMACION - INFORMACION GENERAL DEL SERVICIO</t>
  </si>
  <si>
    <t xml:space="preserve">// 4.2 No Tipifica acorde a la gestion, asesora tipifica informacion general del servicio cuando debio de tipificar por el estado de la instalacion, estado de solicitud. </t>
  </si>
  <si>
    <t>E3004662</t>
  </si>
  <si>
    <t>FUENTES UGARTE BARBARA JIMENA</t>
  </si>
  <si>
    <t>1907030000362185</t>
  </si>
  <si>
    <t>CALLIRGOS GOYTIZOLO JESUS ROBERTO</t>
  </si>
  <si>
    <t>Cliente indica que desea cambiar clave wifi y nombre de red.</t>
  </si>
  <si>
    <t xml:space="preserve">// 2.4 No valida si existe alguna atencion previa antes de realizar cambio de clave // 3.2 No sigue el paso a paso de la herramienta // 3.2.1 No valida nombres completos del titular para el caso de cambio de clave wifi. // 4.3 No registra cambio de nombre de red realizado. // 6.1 No ofrece recomendaciones o beneficios al cliente </t>
  </si>
  <si>
    <t>1907030000015972</t>
  </si>
  <si>
    <t>SOTOMAYOR YALAN DORIS ELBA</t>
  </si>
  <si>
    <t>Cliente indica que no funciona el servicio de internet. Cliente menciona que es la tercera vez que ocurre en una semana.</t>
  </si>
  <si>
    <t xml:space="preserve">// 3.1 No valida estado del servicio en CES antes de realizar configuraciones (05:20) // 3.2 No sigue el paso a paso de la herramienta. Ademas, no sigue procedimiento de cliente con problemas recurrentes. // 3.2.2 No verifica flags en TRACER antes de realizar configuraciones (05:20) // 3.3 No brinda fecha y hora de agendamiento de SOT // 4.1 No genera SOT por problema recurrente en tercera llamada. // 4.2 No Tipifica variacion de SOT // 4.3 No registra plantilla de SOT </t>
  </si>
  <si>
    <t>E3004968</t>
  </si>
  <si>
    <t>BUENO  PACHECO  JAVIER ADOLFO</t>
  </si>
  <si>
    <t>1907030000209890</t>
  </si>
  <si>
    <t>ESPEJO SMITH ROBERTO ANTONIO</t>
  </si>
  <si>
    <t>Cliente indica que escribio al correo de claro solicitando que incrementen la velocidad del servicio de internet, respondieron el correo indicandole que habian recibido la solicitud y que lo iban a atender y cliente especifico que se comuniquen con el cuando hicieran el cambio. Cliente menciona que nunca se comunicaron y desea saber si se dio el cambio de plan debido a que no siente una diferencia de velocidad con su servicio antiguo</t>
  </si>
  <si>
    <t xml:space="preserve">// 3.2 No sigue el paso a paso de la herramienta, no sigue el procedimiento establecido para el caso de enlace lento // 3.2.3 No verifica la web de averias por hub // 3.2.5 No valida cantidad de equipos conectados en remoto // 3.3 Debido a que no sigue el paso a paso No brinda informacion correcta // 4.2 No Tipifica acorde a la gestion, asesor tipifica sin servicio wifi solucionado cuando no brinda solucion al problema de lentitud. // 4.3 No registra plantilla que brinda la herramienta para el caso de enlace lento </t>
  </si>
  <si>
    <t>1907020000581227</t>
  </si>
  <si>
    <t>LAURENTE TENORIO LALI LOSMIA</t>
  </si>
  <si>
    <t>Cliente indica que tiene un decodificador donde no puede cambiar de canal, se comunico anteriormente pero no tenia el control y no pudieron configurarlo. CLiente menciona que encontro el control remoto y desea configurarlo con el decodificador. El control remoto si funciona con otro decodificador pero con el decodificador con problemas no funciona ningun control.</t>
  </si>
  <si>
    <t xml:space="preserve">// 3.2 No sigue el paso a paso de la herramienta, cliente indica claramente que problema es con el decodificador debido a que ambos controles remotos si funcionan en otro decodificador. Asesora no realiza descartes en el decodificador afectado. // 3.2.3 No verifica la web de averias por plano antes de realizar descartes (07:20) // 3.3 Debido a que no sigue el paso a paso No brinda informacion correcta // 4.2 Debido a que no sigue el paso a paso No Tipifica correctamente. // 4.3 No registra plantilla de problemas con decodificador </t>
  </si>
  <si>
    <t>E3004783</t>
  </si>
  <si>
    <t>HUARACA QUISPE ELARD ARTUR</t>
  </si>
  <si>
    <t>1907020000457567</t>
  </si>
  <si>
    <t>CASTAÑEDA QUISPE JOHN HENRRY</t>
  </si>
  <si>
    <t>Cliente indica que desconecto los cables de un decodificador debido a que estaba haciendo limpieaza en su domicilio, luego volvio a conectar el decodificador y ya no contaba con servicio.</t>
  </si>
  <si>
    <t xml:space="preserve">// 2.3 No confirma la necesidad del cliente, no realiza parafraseo luego de que el cliente indica el motivo de la llamada // 3.2 No sigue el paso a paso de la herramienta. Ademas, No verifica que el cable coaxial este conectado en la entrada correcta (Cable IN) // 3.2.2 No verifica flags del servicio en TRACER, asesor no realiza correctamente la busqueda por mac. // 3.3 Debido a que no sigue el paso a paso No brinda informacion correcta // 4.2 Debido a que no sigue el paso a paso No Tipifica correctamente. </t>
  </si>
  <si>
    <t>1907020000257117</t>
  </si>
  <si>
    <t>MAMANI LOPEZ SOFIA MARIA</t>
  </si>
  <si>
    <t>Cliente indica que tiene problemas constantes con el servicio de internet, siempre que llama le indican realizar reinicios, los tecnicos fueron varias veces, cambiaron los equipos y problema persiste. Tiene intermitencias con el servicio de internet y telefonia.</t>
  </si>
  <si>
    <t xml:space="preserve">// 2.3 No confirma la necesidad del cliente, no realiza parafraseo luego de que el cliente indica el motivo de la llamada // 3.2 No sigue el paso a paso de la herramienta // 3.2.5 No valida cantidad de equipos conectados en remoto // 3.3 No brinda informacion completa, asesor no le indica al cliente que si problema persiste se comunique luego de 60 minutos. // 3.4 No valida si la informacion brindada fue clara // 4.2 No Tipifica correctamente, asesor tipifica incidencia cliente cuando debido ser solucion 1er nivel - Descartes. Ademas tipifica sin servicio cuando problema es enlace intermitente. </t>
  </si>
  <si>
    <t>1907020000624950</t>
  </si>
  <si>
    <t>VEGA TINOCO DE HERNAN VILMA HAYDEE</t>
  </si>
  <si>
    <t>Cliente indica que tiene problemas con el servicio de internet, presenta intermitencias wifi y cableado. Cliente tambien menciona que cuando conecta una pc por cable la velocidad de descarga es muy lenta.</t>
  </si>
  <si>
    <t xml:space="preserve">// 3.2 No sigue el paso a paso de la herramienta // 3.2.2 No verifica detalle de los estados de conexion del servicio en TRACER antes de realizar configuraciones (05:50) // 3.2.3 No verifica la web de averias por hub y cmts antes de realizar configuraciones (05:50) // 3.3 No brinda informacion completa, no indica al cliente que si problema persiste se comunique luego de 60 minutos cuando le indica al cliente que caso va a estar en seguimiento. // 4.1 No envia reinicio a router cuando la herramienta lo indica para el caso de intermitencia y no se brinda solucion. </t>
  </si>
  <si>
    <t>1907030000025763</t>
  </si>
  <si>
    <t>ORBEZO CAVANI ARTURO URIEL</t>
  </si>
  <si>
    <t>Cliente indica que tiene intermitencia en el servicio 3 play y desea saber cuando vence su recibo</t>
  </si>
  <si>
    <t xml:space="preserve">// 1.2 asesor menciona permiteme (tuteo) (01:08) // 2.3 No espera la confirmacion del cliente (00:40) // 3.3 No brinda informacion correcta al decir que su servicio no seria suspendido cuando se ve que recibo ya vencio y si corre el riesgo de una suspension.(05:05),no brinda codigo de recibo // 4.2 No se valida tipificacion informativa por consulta de recibo. // 4.3 No se registra plantilla por consulta de recibo // 4.4 No Tipifica durante la llamada informativo por consulta de recibo. </t>
  </si>
  <si>
    <t>1907030000509533</t>
  </si>
  <si>
    <t>JEIMY</t>
  </si>
  <si>
    <t xml:space="preserve">Cliente indica que no tiene senal de wifi </t>
  </si>
  <si>
    <t xml:space="preserve">// 1.2 No se dirige al cliente por su nombre // 3.3 asesora menciona que hay inconvenientes con YouTube a nivel mundial, (02:50) cuando no se reporto caso, no brinda numero de interaccion de cambio de clave wifi // 4.2 No Tipifica variacion de cambio de clave wifi // 4.3 No registra plantilla cambio de clave wifi // 4.4 No Tipifica durante la llamada variacion de cambio de clave wifi // 6.1 No ofrece recomendaciones o beneficios al cliente </t>
  </si>
  <si>
    <t>E369349</t>
  </si>
  <si>
    <t>HUAMAN FERNANDEZ MARIA EUNI</t>
  </si>
  <si>
    <t>1907030000069131</t>
  </si>
  <si>
    <t>MIRANDA SECLEN SUSANA</t>
  </si>
  <si>
    <t>Cliente indica que su control de decodificador esta averiado por caida</t>
  </si>
  <si>
    <t xml:space="preserve">// 3.3 No brinda informacion de costo de control por la pagina web. </t>
  </si>
  <si>
    <t>E3004639</t>
  </si>
  <si>
    <t>SALAZAR QUISPE BRYAN JOSUE</t>
  </si>
  <si>
    <t>1907030000094895</t>
  </si>
  <si>
    <t>CONTRERAS NIZAMA JOSE CARLOS</t>
  </si>
  <si>
    <t xml:space="preserve">Cliente indica que desea realizar un traslado externo por que se va a mudar </t>
  </si>
  <si>
    <t>E3004676</t>
  </si>
  <si>
    <t>TORRES OROZCO GIANNI RAFAEL</t>
  </si>
  <si>
    <t>1907030000468408</t>
  </si>
  <si>
    <t xml:space="preserve"> MARIA </t>
  </si>
  <si>
    <t xml:space="preserve">Cliente indica que desea que le brinden codigo de visita tecnica que le realizaron en la llamada anterior </t>
  </si>
  <si>
    <t xml:space="preserve">// 1.3 cliente menciona ´´alo´´ (03:31) // 4.2 No Tipifica informativo // 4.3 No registra plantilla de consulta // 4.4 No Tipifica durante la llamada </t>
  </si>
  <si>
    <t>E3004612</t>
  </si>
  <si>
    <t>CONDORI TORVISTO SOLMAR</t>
  </si>
  <si>
    <t>1907030000178129</t>
  </si>
  <si>
    <t>OCHOA NAVARRETE JOHEL ANDRE</t>
  </si>
  <si>
    <t xml:space="preserve">Cliente indica que </t>
  </si>
  <si>
    <t xml:space="preserve">// 2.4 No valida reporte anterior hasta que va a tipificar (07:15) </t>
  </si>
  <si>
    <t>E3004601</t>
  </si>
  <si>
    <t>MUÑOZ GARAVITO JEAN PIERRE PAOLO</t>
  </si>
  <si>
    <t>1907030000234744</t>
  </si>
  <si>
    <t>ERIKA</t>
  </si>
  <si>
    <t>Cliente indica que su tia no tiene servicio de 3 play pero no esta frente a equipos</t>
  </si>
  <si>
    <t>// 2.4 No valida reporte anterior // 3.3 No brinda numero de interaccion // 4.2 No Tipifica segun la casuistica</t>
  </si>
  <si>
    <t>1907030000444905</t>
  </si>
  <si>
    <t>VELEZ CASTELLANOS RAMON JESUS</t>
  </si>
  <si>
    <t>Cliente indica que anulo su servicio el 8 de junio y le estan cobrando como si estuviera activo ahora no vive en su domicilio</t>
  </si>
  <si>
    <t>Cliente menciona que dio de baja el servicio pero se verifica en el sistema que realizaron una baja parcial sin el consentimiento del cliente. Asesor transfiere la llamada al area administrativa indicando que le van a explicar el recibo y para que vean de que manera lo pueden ayudar. Asesor no debio realizar la transferencia y solo debio indicarle al cliente que actualmente el servicio se encuentra activo y si desea dar de baja transferirlo a retenciones.</t>
  </si>
  <si>
    <t>1907040000615436</t>
  </si>
  <si>
    <t>PINEDO OCHOA JACKIE MELODY</t>
  </si>
  <si>
    <t>Cliente indica que la senal de wifies intermitente y problema se presenta desde que cambiaron el modem, se comunico al medio dia y le brindaron una solucion temporal y el problema volvio a ocurrir en la noche. Si tiene internet en la PC que esta conectada por cable.</t>
  </si>
  <si>
    <t xml:space="preserve">// 2.4 No valida si existe alguna atencion previa antes de indicarle al cliente que se va a generar una visita tecnica (04:14) // 3.3 No brinda informacion completa, no le indica al cliente el rango horario del agendamiento de la visita tecnica // 4.1 No genera SOT con motivo de problema recurrente </t>
  </si>
  <si>
    <t>1907040000497340</t>
  </si>
  <si>
    <t>KARINA</t>
  </si>
  <si>
    <t>Cliente indica que consulta es por un servicio prepago claro.</t>
  </si>
  <si>
    <t xml:space="preserve">// 3.3 No brinda informacion completa, no le indica al cliente la opcion a marcar luego de la transferencia. No brinda numero para futuras consultas al area movil prepago </t>
  </si>
  <si>
    <t>1907040000000269</t>
  </si>
  <si>
    <t>CHACON RUIZ LUIS</t>
  </si>
  <si>
    <t>Cliente indica que tiene problemas con un decodificador, aparece el mensaje passport</t>
  </si>
  <si>
    <t xml:space="preserve">// 6.1 No ofrece recomendaciones o beneficios al cliente </t>
  </si>
  <si>
    <t>E3004962</t>
  </si>
  <si>
    <t xml:space="preserve">PEREZ ARBIETO GABY </t>
  </si>
  <si>
    <t>1907040000559573</t>
  </si>
  <si>
    <t>RIVERA GUERRERO NEIVYS ANDRES</t>
  </si>
  <si>
    <t>Cliente indica que desea saber si hay problemas en la zona debido a que tiene problemas con el servicio es bien lento y se esta cortando</t>
  </si>
  <si>
    <t>Provoca abandono de llamada del Cliente</t>
  </si>
  <si>
    <t xml:space="preserve">Asesora pide un momento para verificar la informacion en el minuto 01:20, no interactua o retoma la llamada y cliente corta la comunicacion en el minuto 02:59 </t>
  </si>
  <si>
    <t>E3004863</t>
  </si>
  <si>
    <t>YUEN SANCHEZ JORGE MARTIN</t>
  </si>
  <si>
    <t>1907040000388751</t>
  </si>
  <si>
    <t>VASQUEZ BAÑOS OMAR</t>
  </si>
  <si>
    <t>Cliente indica que no tiene senal en el decodificador del dormitorio, cliente reviso los cables y todo esta bien conectado. En la pantalla no figura ningun canal registrado.</t>
  </si>
  <si>
    <t>E3004194</t>
  </si>
  <si>
    <t>CHUMBIMUNI CORTEZ OMAR ALEXIS</t>
  </si>
  <si>
    <t>1907040000094097</t>
  </si>
  <si>
    <t>MORALES DE HUAMAN IGNACIA LOLA</t>
  </si>
  <si>
    <t>Cliente indica que tiene problemas con el servicio de internet</t>
  </si>
  <si>
    <t xml:space="preserve">// 1.3 No interactua. "Alo" (01:46) // 4.2 No Tipifica // 4.3 No registra plantilla </t>
  </si>
  <si>
    <t>1907040000202969</t>
  </si>
  <si>
    <t>TINEO MALPARTIDA ANA MARIA</t>
  </si>
  <si>
    <t xml:space="preserve">// 4.3 Asesora registra en tipificacion de transferencia que cliente desea la baja parcial de su servicio, cuando cliente menciona que solo desea dar de baja a un decodificador. No registra reinicio realizado a router por problemas para acceder a la configuracion. // 4.4 No Tipifica transferencia ADM durante la llamada </t>
  </si>
  <si>
    <t>E368709</t>
  </si>
  <si>
    <t>PONCE GUERRA ROCIO DEL VALLE</t>
  </si>
  <si>
    <t>1907040000017431</t>
  </si>
  <si>
    <t>ZUMARAN NUNURA JESUS MARCO ANTONI</t>
  </si>
  <si>
    <t>Cliente indica que no tiene internet y telefono hace una hora y todavia no regresa.</t>
  </si>
  <si>
    <t>HFC - VARIACION - FALLAS TECNICAS - INTERNET + TELEFONIA - SIN SERVICIO</t>
  </si>
  <si>
    <t xml:space="preserve">// 3.3 No brinda informacion correcta. Asesora le indica al cliente que se esta agilizando el problema con la llamada que esta realizando (03:35) // 4.2 No Tipifica acorde a la gestion, asesora tipifica reinicio manual en seguimiento cuando debio ser falla masiva </t>
  </si>
  <si>
    <t>1907040000000818</t>
  </si>
  <si>
    <t>MALLQUI PEÑA OMAR</t>
  </si>
  <si>
    <t>Cliente indica que no tiene algunos canales en HD, presenta la perdida de canales hace una hora.</t>
  </si>
  <si>
    <t xml:space="preserve">// 2.3 No confirma la necesidad del cliente, no realiza parafraseo luego de que el cliente indica el motivo de la llamada // 3.2 No sigue el paso a paso de la herramienta // 3.2.3 No verifica la web de averias por hub y cmts </t>
  </si>
  <si>
    <t>E3003745</t>
  </si>
  <si>
    <t>FUENTES SALAZAR FRANCISCO JOSE</t>
  </si>
  <si>
    <t>1907040000325320</t>
  </si>
  <si>
    <t>CONDORI ROJAS MANUEL</t>
  </si>
  <si>
    <t xml:space="preserve">Visita Tecnica </t>
  </si>
  <si>
    <t>Cliente indica que tenia una visita tecnica agendada para el domingo pero los tecnicos nunca llegaron y campoco se comunicaron</t>
  </si>
  <si>
    <t xml:space="preserve">// 4.2 No Tipifica tal como lo indica la herramienta, asesor tipifica una variacion y herramienta indica tipificar informativo. </t>
  </si>
  <si>
    <t>1907040000106185</t>
  </si>
  <si>
    <t>DE LA CRUZ CAVERO MARIA DEL PILAR</t>
  </si>
  <si>
    <t>Cliente indica que desea suspender temporalmente el servicio</t>
  </si>
  <si>
    <t>E3003628</t>
  </si>
  <si>
    <t>SOTO YATACO JESUS ANDRE</t>
  </si>
  <si>
    <t>1907040000044508</t>
  </si>
  <si>
    <t>ORGANIZACION PERUANA PARA LOS OJOS</t>
  </si>
  <si>
    <t>Cliente indica que desea comunicarse con el area corporativa debido a que suspendieron una linea fija y desea saber porque lo suspendieron. Asesor verifica que servicio esta suspendido por falta de pago y cliente indica que no le ha llegado ningun recibo.</t>
  </si>
  <si>
    <t>SGA - INFORMACION - TRANSFERENCIA ADMINISTRATIVA</t>
  </si>
  <si>
    <t xml:space="preserve">// 3.3 No brinda informacion completa, no le indica al cliente monto pendiente, fechas de vencimiento y codigo de pago. </t>
  </si>
  <si>
    <t>1907040000554082</t>
  </si>
  <si>
    <t>LARA PESANTES FELIPE WILLIAM</t>
  </si>
  <si>
    <t>Cliente indica que tiene dos decodificadores hd los cuales estuvieron desconectados por bastante tiempo, cliente se comunico ayer para que los activen y solo activaron uno debido a que no encontraba el adaptador del otro decodificador. Cliente menciona que ya encontro el adaptador y desea que reactiven el decodificador.</t>
  </si>
  <si>
    <t xml:space="preserve">// 3.2 No sigue el paso a paso de la herramienta // 3.2.3 No verifica la web de averias por plano, hub y cmts antes de enviar refresh (03:38) </t>
  </si>
  <si>
    <t>E3000720</t>
  </si>
  <si>
    <t xml:space="preserve">ROJAS  QUESADA ROBERTO SANTOS </t>
  </si>
  <si>
    <t>1907030000175622</t>
  </si>
  <si>
    <t>PAZO PAZO WENDY GIANNELA</t>
  </si>
  <si>
    <t>Cliente indica que ayer en la manana el wifi funcionaba normal pero luego del medio dia no funcionaba y tampoco el telefono</t>
  </si>
  <si>
    <t xml:space="preserve">// 2.3 No confirma la necesidad del cliente, no realiza parafraseo luego de que el cliente indica el motivo de la llamada </t>
  </si>
  <si>
    <t>1907030000124650</t>
  </si>
  <si>
    <t>SOTO CHAMORRO JUANA ISABEL</t>
  </si>
  <si>
    <t>Cliente indica que se comunico ayer por problemas con el servicio de cable, ayer no la atendieron debido a que no estaba cerca a los equipos. Cliente menciona que ahora no tiene servicio de cable, telefono e internet</t>
  </si>
  <si>
    <t xml:space="preserve">// 3.2 No sigue el paso a paso de la herramienta // 3.2.4 No verifica etiquetas de decodificador en incognito antes de realizar descartes (08:50) </t>
  </si>
  <si>
    <t>E3003374</t>
  </si>
  <si>
    <t>MARTINEZ VASQUEZ RUBEN FRANK</t>
  </si>
  <si>
    <t>1907040000079585</t>
  </si>
  <si>
    <t>EDUARDO</t>
  </si>
  <si>
    <t>Cliente indica que no tiene servicio de internet</t>
  </si>
  <si>
    <t>SGA - INFORMACION - BLOQUEO / SUSPENCION POR COBRANZAS</t>
  </si>
  <si>
    <t xml:space="preserve"> // 3.4 No valida si la informacion brindada fue clara // 4.1 No transfiere a area administrativa para que le brinden informacion de detalle de recibo // 4.4 No Tipifica durante la llamada </t>
  </si>
  <si>
    <t>1907040000574126</t>
  </si>
  <si>
    <t>MORAN CABRERA CARLOS ALBERTO</t>
  </si>
  <si>
    <t>// 3.3 No brinda informacion cuando cliente menciona, como puede reclamar por no tener servicio (04:02),no brinda numero de area administrativa solo menciona que lo puede transferir para ajuste de factura(04:23)</t>
  </si>
  <si>
    <t>1907040000282871</t>
  </si>
  <si>
    <t>LLONTOP NUNTON JESSICA MILAGROS</t>
  </si>
  <si>
    <t xml:space="preserve">Estado de Cuenta </t>
  </si>
  <si>
    <t xml:space="preserve">Cliente desea saber explicacion de recibo </t>
  </si>
  <si>
    <t xml:space="preserve">// 2.1 No valida si servicio pertenece a la campana // 2.3 No confirma la necesidad del cliente, luego de que el cliente indica el motivo de la llamada (00:50) </t>
  </si>
  <si>
    <t>E3002999</t>
  </si>
  <si>
    <t>ORTEGA MESIAS MARCIA PIERINA</t>
  </si>
  <si>
    <t>1907040000049866</t>
  </si>
  <si>
    <t>FRANCISCO</t>
  </si>
  <si>
    <t>Cliente indica que no tiene servicio de Internet</t>
  </si>
  <si>
    <t xml:space="preserve">// 1.2 No se dirige al cliente por su nombre // 2.3 No confirma la necesidad del cliente, no realiza parafraseo luego de que el cliente indica el motivo de la llamada // 3.2 No sigue el paso correcto al no validar solicitudes de reconexion o suspension en sga // 4.3 registra plantilla incorrecta al tipificar que cliente desea duplicado de recibo, cuando el problema es la entrega de recibo a servicio CE, que no se atiende de la manera registrada </t>
  </si>
  <si>
    <t>E3001959</t>
  </si>
  <si>
    <t>DIAZ  REYES ALEX GERARDO</t>
  </si>
  <si>
    <t>1907040000166060</t>
  </si>
  <si>
    <t>DELLY</t>
  </si>
  <si>
    <t xml:space="preserve">Cliente indica que desea tener codigo de pago para pagar su recibo </t>
  </si>
  <si>
    <t>Asesor transfiere llamada a area administrativa innecesariamente para que le brinden el codigo de pago, cuando el cliente menciona que no sabia como pagar su recibo y nunca lo pago con ningun codigo (03:26) sabiendo que tecnicos tambien pueden brindar codigo de pago al tener los mismos aplicativos administrativos. Se tomaria como transferencia innecesaria.</t>
  </si>
  <si>
    <t>1907050000474707</t>
  </si>
  <si>
    <t>Llamada de 4 segundos, asesor se presenta y cliente corta la llamada.</t>
  </si>
  <si>
    <t>1907050000547026</t>
  </si>
  <si>
    <t>LOPEZ AMBROCIO ANAIS BRENDA</t>
  </si>
  <si>
    <t>Cliente indica que quiere saber por que han cortado su servicio si esta al dia en sus pagos, cliente quiere que descuenten en su recibo los dias que no tuvo servicio o si no va a pedirle al titular que corte el servicio. Cliente desea saber por que tiene el servicio cortado por mas de 12 dias.</t>
  </si>
  <si>
    <t xml:space="preserve">// 3.2 No sigue el paso a paso de la herramienta. Cliente menciona que tiene problemas de interferencias con el servicio de telefonia y asesora no realiza descartes (07:24) // 3.2.6 No verifica Janus y si telefono esta en Tel1 o 2 // 3.3 No brinda informacion correcta, asesora le indica al cliente que el servicio nunca ha sufrido cortes por retraso de pago (06:21), cuando se verifica una SOT de suspension // 4.2 Debido a que no sigue el pas oa paso No Tipifica correctamente. </t>
  </si>
  <si>
    <t>E3002816</t>
  </si>
  <si>
    <t xml:space="preserve">ECHE RUBIO MERIAN DALILA </t>
  </si>
  <si>
    <t>1907040000615284</t>
  </si>
  <si>
    <t>NOE</t>
  </si>
  <si>
    <t>Recibo por Correo Electrónico</t>
  </si>
  <si>
    <t>Cliente indica que desea que le lleguen los recibos por correo o de manera fisica</t>
  </si>
  <si>
    <t>E3001439</t>
  </si>
  <si>
    <t xml:space="preserve">BAUTISTA CHIPANA MARCO ANTONIO </t>
  </si>
  <si>
    <t>1907040000378093</t>
  </si>
  <si>
    <t>JAVE DURAN DE CULQUIC MARITA EVER</t>
  </si>
  <si>
    <t>Cliente indica que el servicio de wifi es intermitente</t>
  </si>
  <si>
    <t xml:space="preserve">// 3.2 No sigue el paso a paso de la herramienta(3.2.5) // 3.2.5 No valida cantidad de equipos conectados en remoto // 6.1 No ofrece recomendaciones o beneficios al cliente </t>
  </si>
  <si>
    <t>1907040000231270</t>
  </si>
  <si>
    <t>ENRIQUE</t>
  </si>
  <si>
    <t xml:space="preserve">Cliente indica que no tiene senal en un decodificador </t>
  </si>
  <si>
    <t>SGA - SOLUCION 1ER NIVEL - DESCARTES - PANTALLA NEGRA</t>
  </si>
  <si>
    <t xml:space="preserve">// 1.2 No se dirige al cliente por su nombre. // 3.2 No sigue el paso a paso de la herramienta // 3.2.4 No valida etiqueta de decodificador afectado en incognito (M91726ER4841) solo se logra validar otra serie diferente a la reportada (01:39) // 6.1 No ofrece recomendaciones o beneficios al cliente </t>
  </si>
  <si>
    <t>1907050000014096</t>
  </si>
  <si>
    <t xml:space="preserve"> JULEMY HAYDEE HUAMAN COAILA</t>
  </si>
  <si>
    <t>Cliente indica que desea modificar su clave wifi</t>
  </si>
  <si>
    <t>HFC - VARIACION - SERVICIOS - SOLICITUDES TECNICA</t>
  </si>
  <si>
    <t xml:space="preserve">// 2.3 No confirma la necesidad del cliente, no realiza parafraseo luego de que el cliente indica el motivo de la llamada // 6.1 No ofrece recomendaciones o beneficios al cliente </t>
  </si>
  <si>
    <t>E3003397</t>
  </si>
  <si>
    <t>ZEGARRA LA SERNA EDSON</t>
  </si>
  <si>
    <t>1907050000017463</t>
  </si>
  <si>
    <t xml:space="preserve"> HIMBLER JOSHUA FERNANDEZ CHAMBI</t>
  </si>
  <si>
    <t>Cliente indica que que no tiene servicio de internet</t>
  </si>
  <si>
    <t>// 3.2 No sigue procedimiento de router desconectado por mas de 4 horas // 3.3 Debido a que no sigue el paso a paso, no brinda informacion correcta. No indica fecha y hora de agendamiento de SOT // 3.4 No valida si la informacion brindada fue clara // 4.1 No genera la sot de mantenimiento // 4.2 Debido a que no sigue el paso a paso No Tipifica correctamente, no realiza variacion de sot // 4.3 No registra plantilla  de SOT</t>
  </si>
  <si>
    <t>1907050000049162</t>
  </si>
  <si>
    <t>DAVID FERNANDEZ</t>
  </si>
  <si>
    <t>Cliente indica que tiene inconvenientes con su fono claro</t>
  </si>
  <si>
    <t>1907050000059616</t>
  </si>
  <si>
    <t xml:space="preserve"> CLAUDIA KARINA DEL CASTILLO PAIMA</t>
  </si>
  <si>
    <t>Cliente indica que no tiene servicio de cable en un decodificador</t>
  </si>
  <si>
    <t>1907050000346402</t>
  </si>
  <si>
    <t xml:space="preserve"> MARIO SOLIS CASTILLO</t>
  </si>
  <si>
    <t>Cliente indica que no tiene servicio de 3 play solicita visita tecnica</t>
  </si>
  <si>
    <t>1907050000347532</t>
  </si>
  <si>
    <t xml:space="preserve"> JIMY VARGAS BELTRAN</t>
  </si>
  <si>
    <t>Cliente indica que desea cnbia su clave wifi</t>
  </si>
  <si>
    <t xml:space="preserve">// 3.3 No brinda el numero de la interaccion // 6.1 No ofrece recomendaciones o beneficios al cliente </t>
  </si>
  <si>
    <t>E368252</t>
  </si>
  <si>
    <t>HAYDE ORE SUSAN WENDY</t>
  </si>
  <si>
    <t>1907050000666929</t>
  </si>
  <si>
    <t xml:space="preserve"> JEAN PIERR ZAMORA GRADOS</t>
  </si>
  <si>
    <t>1907050000102304</t>
  </si>
  <si>
    <t xml:space="preserve"> JENY PAMELA RAMIREZ RAMIREZ</t>
  </si>
  <si>
    <t>Cliente indica que no tiene servicio de 3 play</t>
  </si>
  <si>
    <t>1907060000486522</t>
  </si>
  <si>
    <t>ANGELA MIRIAM URRESTI GUADALUPE</t>
  </si>
  <si>
    <t xml:space="preserve">Cliente indica que no tiene el servicio de 3 play </t>
  </si>
  <si>
    <t xml:space="preserve">// 2.4 No valida si existe alguna atencion previa antes de indicar al cliente que realice la desconexion del cable por 20 seg y lo vuelva a conectar(2:38) // 3.2 No sigue el paso a paso de la herramienta, al generar proceso de poller, cuando cliente se encuentra afectado por una falla masiva(1:32) // 3.3 No brinda speech de averia masiva,ya que se identifica en tracer servicio afectado(1:32) // 4.2 No Tipifica averia masiva detectada en tracer(1:32) // 4.3 No registra en la plantilla el problema que cliente reporta(sin servicio de 3 play) , tampoco desde cuando presenta el inconveniente </t>
  </si>
  <si>
    <t>E3004311</t>
  </si>
  <si>
    <t>ALTAMIRANO VILCAPOMA VICTOR HUGO</t>
  </si>
  <si>
    <t>1907060000524344</t>
  </si>
  <si>
    <t>DIONICIO BERNABE ANCCO BERMUDEZ</t>
  </si>
  <si>
    <t xml:space="preserve">Cliente indica que un decodificador no tiene senal de cable le muestra un mensaje temporalmente fuera de servicio /// Alerta:As no deberia de indicar que solo la voz de una persona tiene que quedar registrada en la llamada. </t>
  </si>
  <si>
    <t xml:space="preserve">// 2.3 No confirma la necesidad del cliente, no realiza parafraseo luego de que el cliente indica el motivo de la llamada // 2.4 No valida si existe alguna atencion previa, a pesar de tener el motivo de la llamada // 4.2 No registra la llamada por problema con decodificador // 4.3 No regitra plantilla por problema con decodificador // 4.4 No se valida tipificacion </t>
  </si>
  <si>
    <t>1907060000411573</t>
  </si>
  <si>
    <t>ESTRELLA VIOLETA MIRANDA VIGO</t>
  </si>
  <si>
    <t xml:space="preserve">Cliente indica que no tiene linea en su telefono y el internet esta demasiado lento //Alarma: AS no utiliza tr069 como primera opcion </t>
  </si>
  <si>
    <t xml:space="preserve">// 4.2 No Tipifica de acorde a casuistica del cliente // 4.4 No Tipifica durante la llamada(dentro de los 10seg) </t>
  </si>
  <si>
    <t>E3004918</t>
  </si>
  <si>
    <t>ZUMAETA ECHENIQUE JOSE ALEJANDRO</t>
  </si>
  <si>
    <t>1907060000029463</t>
  </si>
  <si>
    <t>VERONICA VANINI HUARCAYA PEREZ</t>
  </si>
  <si>
    <t xml:space="preserve">Baja de Decodificador en alquiler </t>
  </si>
  <si>
    <t>Cliente indica que ayer realizo el pago de su recibo, solicita la baja de un punto adicional de cable.</t>
  </si>
  <si>
    <t>CANCELACIÓN DE SERVICIOS MÓVILES_x000D_ 
INTENCIÓN DE PORTAR A OTRO OPERADOR</t>
  </si>
  <si>
    <t xml:space="preserve">// 2.3 No confirma la necesidad del cliente, no realiza parafraseo luego de que el cliente indica el motivo de la llamada // 3.3 No brinda informacion correcta al indicar que el punto adicional hace referencia al cable utp del televisor(4:28), cuando para el servicio de cable tambien se llama punto adicional a la instalacion de decodificadores, no brinda el numero del area administrativa para futuras consultas 0800 00 123 opc 1 -3 -1 </t>
  </si>
  <si>
    <t>1907060000376002</t>
  </si>
  <si>
    <t>JOSE ALFONSO CALDERON SUCLLA</t>
  </si>
  <si>
    <t>Activación / Desactivación Servicios Adicionales</t>
  </si>
  <si>
    <t>Cliente indica que desea cancelar el paquete HBO</t>
  </si>
  <si>
    <t xml:space="preserve">// 3.3 No brinda informacion completa al no mencionar el numero de marcacion para futuras consultas 0800 00 123 opc 1 -3 -1 // 4.2 No Tipifica transferencia al area administrativa // 4.3 No registra plantilla sobre solictud de cliente(baja de paquete HBO) // 4.4 No realiza tipificacion </t>
  </si>
  <si>
    <t>E3004529</t>
  </si>
  <si>
    <t>VASQUEZ ORE JUAN FRANCISCO</t>
  </si>
  <si>
    <t>1907060000097244</t>
  </si>
  <si>
    <t xml:space="preserve"> ACEVEDO TOVAR LUZ MARINA</t>
  </si>
  <si>
    <t>Cliente indica que no tiene linea en su telefono</t>
  </si>
  <si>
    <t>HFC - VARIACION - FALLAS TECNICAS - TELEFONIA - SIN TONO</t>
  </si>
  <si>
    <t xml:space="preserve">// 1.3 No interactua, cliente dice alo,hola(6:07 , 6:27) // 2.3 No confirma la necesidad del cliente, no realiza parafraseo luego de que el cliente indica el motivo de la llamada // 3.2 No sigue el paso a paso de la herramienta(3.2.3) // 3.2.3 No verifica la web de averias por hub y cmts // 3.3 No brinda informacion correcta al confirmar el horario de la de visita tecnica(19:05,20:00), cuando debio de indicar plazo de 24 horas. // 4.3 No registra en la plantilla motivo del inconveniente(sin linea de telefono por momentos),indica que reviso JANUS cuando no lo realiza // 4.4 No Tipifica la variacion de visita tecnica y gestion interna en SGA durante la llamada. </t>
  </si>
  <si>
    <t>1907060000097675</t>
  </si>
  <si>
    <t xml:space="preserve"> ALDRIN GUSTAVO MORENO OBREGON</t>
  </si>
  <si>
    <t>Cliente indica que no tiene conexion de internet, esta a la espera de la visita tecnica</t>
  </si>
  <si>
    <t xml:space="preserve">// 1.2 No personaliza llamada // 4.2 No Tipifica de acuerdo a casuistica(sot fuera de plazo), ya que sot fue generada el dia 03/07/2019 </t>
  </si>
  <si>
    <t>E3000834</t>
  </si>
  <si>
    <t>TUESTA  RODRIGUEZ ALEXANDRO DEL PIERO</t>
  </si>
  <si>
    <t>1907070000206581</t>
  </si>
  <si>
    <t>JOSE ERICK RODRIGUEZ TRUJILLO</t>
  </si>
  <si>
    <t>Cliente indica que no tiene senal de cable</t>
  </si>
  <si>
    <t xml:space="preserve">// 2.4 No valida si existe alguna atencion previa, no cambia a 60 dias en CES, ingresa a SIAC solo cuando se dispone a realizar la tipificacion. // 6.1 No ofrece recomendaciones o beneficios al cliente </t>
  </si>
  <si>
    <t>E3001511</t>
  </si>
  <si>
    <t>LEON RUIZ SAMIR ARTURO</t>
  </si>
  <si>
    <t>1907070000000735</t>
  </si>
  <si>
    <t>JORGE CHAVEZ RIOS</t>
  </si>
  <si>
    <t>Cliente indica que tiene 2 recibos pendientes si realizando el pago de uno de los recibos se va reconectar el Internet.</t>
  </si>
  <si>
    <t xml:space="preserve">// 1.2 Tutea:bien mencioname(00:58) // 3.3 No brinda informacion correcta al no mencionar el codigo de pago, no brinda numero del area administrativa(0800 00123 1 -3 -1) // 4.2 No realiza Tipificacion // 4.3 No registra plantilla // 4.4 No Tipifica durante la llamada </t>
  </si>
  <si>
    <t>1907070000090483</t>
  </si>
  <si>
    <t>BERTHA MELISSA FARFAN TUME</t>
  </si>
  <si>
    <t xml:space="preserve">Cliente indica que solicito un servicio de 3 play la llamaron y le indicaron que se acercarian el dia de hoy de 9 a 11,quiere saber si es correcto </t>
  </si>
  <si>
    <t>SGA - INFORMACION - OTRAS SOLICITUDES DENTRO DE PLAZO</t>
  </si>
  <si>
    <t xml:space="preserve">// 3.3 No brinda informacion correcta al confirmar de que igual manera fijo los tecnicos se van a comunicar momentos antes de llegar a su domicilio // 3.4 No espera conformidad de cliente, solo indica espero que la informacion haya sido clara que tengas buenos dias y culmina la atencion(3:10) </t>
  </si>
  <si>
    <t>1907070000026681</t>
  </si>
  <si>
    <t>Asesor brinda speech de bienvenida, cliente no responde, llamada dura(00:34seg), transfiere a vicio.</t>
  </si>
  <si>
    <t>Transfiere a Vicio</t>
  </si>
  <si>
    <t>1907070000083765</t>
  </si>
  <si>
    <t xml:space="preserve"> FELICITA ROSA ALVAREZ DE ILMA</t>
  </si>
  <si>
    <t>Cliente indica que no tiene senal de cable, As valida que ya tiene un caso generado del dia anterior.</t>
  </si>
  <si>
    <t xml:space="preserve">// 4.2 No Tipifica de acuerdo a casuistica, seguimiento de solicitud </t>
  </si>
  <si>
    <t>1907070000356166</t>
  </si>
  <si>
    <t xml:space="preserve"> KERLY VERONICA REYNAGA SORIA</t>
  </si>
  <si>
    <t>Cliente indica que no tiene conexion de internet. //Alarma: No ingresa tr069 como primera opcion.</t>
  </si>
  <si>
    <t xml:space="preserve">// 1.2 No personaliza llamada // 4.2 No Tipifica de acuerdo a la herramienta, Serv.Afectado incorrecto, se debio de elegir COBERTURA // 6.1 No ofrece recomendaciones o beneficios al cliente </t>
  </si>
  <si>
    <t>E362698</t>
  </si>
  <si>
    <t>RAMOS YAURICASA ALEXANDER</t>
  </si>
  <si>
    <t>1907070000001561</t>
  </si>
  <si>
    <t xml:space="preserve"> EDILBERTO CARDENAS CANCHA</t>
  </si>
  <si>
    <t>Cliente indica que no tiene senal de cable.</t>
  </si>
  <si>
    <t>SGA - SOLUCION 1ER NIVEL - DESCARTES - CABLE - SIN SERVICIO</t>
  </si>
  <si>
    <t xml:space="preserve">// 3.1 No valida estado del servicio en CES, solo carga el DNI(00:43seg) luego cambia de ventana rapidamente // 3.2 No sigue el paso a paso de la herramienta(3.2.3,3.2.4) // 3.2.3 No verifica la web de averias por hub y cmts // 3.2.4 No verifica etiquetas en incognito(MIGRA) // 3.3 No brinda informacion correcta al no orientar a cliente que se comunique desde una linea movil en el momento que presente el problema con la linea de telefono(5:46). // 4.3 No agrega en la plantilla problema que indica el cliente tener con la linea del telefono que se entrecorta o simplemente no es escucha (5:46). // 6.1 No ofrece recomendaciones o beneficios al cliente </t>
  </si>
  <si>
    <t>1907070000223685</t>
  </si>
  <si>
    <t xml:space="preserve"> JANET VICTORIA MEDINA ZEGARRA</t>
  </si>
  <si>
    <t>Cliente indica que esta tratando de ingresar a la configuracion del router pero le pide una clave y desea saber cual es, As indica que la informacion es confidencial, entonces cliente solicita habilitar puertos para una configuracion de un servidor, tambien indica que presenta lentitud en el servicio de internet.</t>
  </si>
  <si>
    <t xml:space="preserve">Se considerara mala practica en el escenario que “El asesor no deriva a encuesta despues de haber brindado el speech de despedida(6:38), en vez de ello realiza una transferencia innecesaria al area administrativa sin que la gestión lo amerite por lo tanto se califica todos los item con 0. </t>
  </si>
  <si>
    <t>E3004926</t>
  </si>
  <si>
    <t>MARAZA NINA JESUS MIGUEL</t>
  </si>
  <si>
    <t>1907070000060517</t>
  </si>
  <si>
    <t xml:space="preserve"> GABRIELA LIZBET ANDRADE RODRIGUEZ</t>
  </si>
  <si>
    <t>Cliente indica que no tiene servicio de internet y cable</t>
  </si>
  <si>
    <t xml:space="preserve">// 4.3 No registra plantilla , no consulta numero de contacto </t>
  </si>
  <si>
    <t>1907070000175359</t>
  </si>
  <si>
    <t>CHAVEZ VALLE HERNAN VICTOR</t>
  </si>
  <si>
    <t xml:space="preserve">Cliente indica que no tiene internet por wifi </t>
  </si>
  <si>
    <t xml:space="preserve">// 2.4 No valida reporte anterior hasta que realiza la tipificacion (07:17) // 6.1 No ofrece recomendaciones o beneficios al cliente </t>
  </si>
  <si>
    <t>E3004313</t>
  </si>
  <si>
    <t>TAFUR MERCADO NEYSER ERICK</t>
  </si>
  <si>
    <t>1907070000045709</t>
  </si>
  <si>
    <t>VALDIVIA PONCE GUIDO TEOFILO</t>
  </si>
  <si>
    <t xml:space="preserve">Cliente indica que cuenta con sot y desea saber cuando la atenderan </t>
  </si>
  <si>
    <t>1907070000068461</t>
  </si>
  <si>
    <t>NEISSER FRANKFURTER WALTER EDGARD</t>
  </si>
  <si>
    <t>Cliente indica que no puede visualizar grilla de canales en su servicio de cable ademas que no ve el identificador de llamadas</t>
  </si>
  <si>
    <t>HFC - VARIACION - FALLAS TECNICAS - TELEFONIA - NO PUEDE REALIZAR LLAMADAS</t>
  </si>
  <si>
    <t xml:space="preserve">// 3.2 No sigue el paso a paso de la herramienta al no realizar descartes de configuracion en linea fija para problemas de identificador de llamadas // 4.1 envia comandos a los decodificadores que no valido codigo (05:50) pudiendo des configurar el servicio cuando problema reportado seria solo generar descartes con un decodificador y generar caso al no brindar solucion, ademas genera caso a problemas de configuracion, de problema de identificador de llamadas en linea fija, y no genera caso por problema de cable. // 4.2 No Tipifica de manera correcta a la gestion // 4.3 No registra plantilla </t>
  </si>
  <si>
    <t>E3004493</t>
  </si>
  <si>
    <t>ESPINOZA GIHUAÑA KEVIN DANNY</t>
  </si>
  <si>
    <t>1907070000208896</t>
  </si>
  <si>
    <t>GENNER RABANAL IBAÑEZ</t>
  </si>
  <si>
    <t>Cliente indica que no cuenta con el servicio de internet, menciona que hace 15 dias presento inconveniente</t>
  </si>
  <si>
    <t>HFC - VARIACION - ASISTENCIA TECNICA - SOLICITUD DE MANTENIMIENTO PARA ASISTENCIA TECNICA</t>
  </si>
  <si>
    <t xml:space="preserve">// 4.1 No ejecuta las acciones requeridas por la herramienta, ya que no genera sot por problemas recurrentes // 4.2 No Tipifica la variacion de la sot // 4.3 No registra plantilla en el sistema // 4.4 No Tipifica durante la llamada la variacion de la sot de visita tecnica </t>
  </si>
  <si>
    <t>1907070000146576</t>
  </si>
  <si>
    <t>LISET IVONNE RAMIREZ PEÑA</t>
  </si>
  <si>
    <t>Cliente indica que no cuenta con el servicio de internet y telefonia</t>
  </si>
  <si>
    <t xml:space="preserve">// 3.2 No sigue el paso a paso de la herramienta, al no generar sot por problemas recurrentes, ya que se valida 2 tipificaciones anteriores dentro de los 60 dias por problemas por internet. Ademas cliente indica que siempre le para fallando el servico de internet, a la semana son de 2 a 3 que ocurre lo mismo (09:18) y lo vuelve a repetir (10:55) // 3.3 No brinda informacion correcta, ya que no sigue proceso // 4.1 No ejecuta las acciones requeridas por la herramienta, no genera sot por problema recurrente // 4.2 No Tipifica la variacion de la viita tecnica // 4.3 No registra plantilla de la sot de visita tecnica // 4.4 No Tipifica durante la llamada la variacion de la sot </t>
  </si>
  <si>
    <t>1907070000058191</t>
  </si>
  <si>
    <t>MAYRA STEFANY RIVERA CHUNGA</t>
  </si>
  <si>
    <t>Cliente indica que desea traslado externo</t>
  </si>
  <si>
    <t xml:space="preserve">// 3.3 No brinda informacion completa, no indica numeros para futuras consultas 080000123 opc. 1- 3-1 </t>
  </si>
  <si>
    <t>E3004286</t>
  </si>
  <si>
    <t>GAMARRA  DURAN  KATHERINE GIOVANNA</t>
  </si>
  <si>
    <t>1907080000016523</t>
  </si>
  <si>
    <t>Cliente indica que desea solicitar un servicio nuevo</t>
  </si>
  <si>
    <t xml:space="preserve">// 1.5 No se despide segun lineamientos // 3.3 No brinda informacion correcta al indicar el numero de marcacion erronea opc 2 y luego opcion2(1:41), no brinda el numero de marcacion para futuras consultas 0800 00 200 o *200 </t>
  </si>
  <si>
    <t>1907080000011257</t>
  </si>
  <si>
    <t>ROMULO ANTONIO MARIN GUTIERREZ</t>
  </si>
  <si>
    <t>Servicio No Instalado</t>
  </si>
  <si>
    <t xml:space="preserve">Cliente indica que no tiene el servicio desde que le instalaron ya que habi problema de poste, de red, le indicaron que los tecnicos se iban a acercar pero hasta el momento nada. </t>
  </si>
  <si>
    <t>SGA - INFORMACION - MANTENIMIENTO DENTRO DE PLAZO</t>
  </si>
  <si>
    <t xml:space="preserve">// 3.2 No realiza proceso correcto, ya que no amerita realizar el escalamiento de la Sot en el SGIM(05:48), ya que se valida anotaciones de la ultima sot(34783355), que PEX ya finalizo los trabajos(2:13) // 3.3 No brinda informacion correcta al no mencionar que solitud de instalacion (N° de sot 34772297) se encuentra rechazada por falta de infraestructura; a la vez se visualiza que la ultima sot generada se encuentra en ejecucion; pero se observa en anotaciones que PEXT culmina trabajos por no contar con las herramientas (2:42). // 4.2 No Tipifica de acuerdo a casuistica, ya que la solicitud de instalacion fue cerrada por falta de infraestructura y la ultima Sot ya tiene anotaciones donde se da por finalizada la atencion. // 4.3 No registra en la plantilla que solicitud de instalacion se encuentra rechazada por falta de infraestructura, y la ultima Sot ya tiene anotaciones donde se da por finalizada la atencion por PEXT(2:13) </t>
  </si>
  <si>
    <t>1907080000730802</t>
  </si>
  <si>
    <t xml:space="preserve"> HUNTER SAMAME GALLO</t>
  </si>
  <si>
    <t>Cliente indica que la senal de internet se va y viene ,tambien presenta problema con linea del telefono</t>
  </si>
  <si>
    <t xml:space="preserve">// 2.4 No valida el detalle de las atenciones previa, solo se queda en la vista general de tipificaciones (5:02) // 3.1 No valida estado del servicio en CES antes de brindar informacion al no validar la direccion en consulta. // 4.2 No Tipifica de acuerdo a la casuistica del cliente (enlace intermitente y problema con la linea de telefono) // 4.3 No registra en la plantilla motivo de la llamada </t>
  </si>
  <si>
    <t>E3004592</t>
  </si>
  <si>
    <t>LEON ACOSTA KEVIN RICHARD</t>
  </si>
  <si>
    <t>1907080000709346</t>
  </si>
  <si>
    <t>EDUARDO ELERA FLORES</t>
  </si>
  <si>
    <t>Cliente indica que hace 2 dias presenta lentitud en la conexion de internet</t>
  </si>
  <si>
    <t xml:space="preserve">// 1.1 No saluda al cliente en los primeros 5 segundos // 2.4 No valida si existe alguna atencion previa antes de realizar descartes con el cliente (1:49), As se dispone a revisar tipificaciones (5:28). // 3.2 No sigue el paso a paso de la herramienta (3.2.2, 3.2.3, 3.2.4) // 3.2.2 No verifica detalle de los estados de conexion del servicio en TRACER, antes de realizar descartes tecnicos con el cliente (1:49) // 3.2.3 No verifica la web de averias por plano, hub y cmts, antes de realizar descartes tecnicos con el cliente (1:49) // 3.2.4 No verifica parametros en incognito, antes de realizar descartes tecnicos con el cliente (1:49) // 3.3 No brinda informacion correcta al no generar la orden de visita tecnica al ser cliente reincidente. // 4.1 No ejecuta SOT por problemas recurrentes // 4.2 No Tipifica variacion de orden de visita tecnica // 4.3 No registra plantilla de orden de visita tecnica </t>
  </si>
  <si>
    <t>E3004759</t>
  </si>
  <si>
    <t>CARHUAJULCA ARELLANO DARWIN ALEXANDER</t>
  </si>
  <si>
    <t>1907080000130685</t>
  </si>
  <si>
    <t xml:space="preserve"> KATHERINNE ORCON RIVERA</t>
  </si>
  <si>
    <t>Cliente indica que tenia agendada una orden de visita tecnica para el dia de hoy pero hasta el momento no ah llegado ningun tecnico para el cambio del modem</t>
  </si>
  <si>
    <t xml:space="preserve">// 3.1 No valida estado del servicio en CES, solo intenta con el DNI y muestra error, cuando podria tambien realizar la busqueda por Customer ID // 3.3 No brinda informacion correcta al indicar que la solicitud es por un cambio de router (4:14),no indica al cliente que el cambio de plan es por sistema y por ello no se estaria acercando ningun tecnico , a la vez que el plazo del cambio de plan por sistema es 1 dia util, asesor indica 5 dias utiles(4:21) // 3.4 No valida si la informacion brindada fue clara // 4.2 No Tipifica consulta por estado de solicitud de cambio de plan // 4.3 No registra en la plantilla sobre solicitud de cambio de plan // 4.4 No Tipifica durante la llamada </t>
  </si>
  <si>
    <t>1907080000186785</t>
  </si>
  <si>
    <t>ANDY ROBERT FALCON IZAGUIRRE</t>
  </si>
  <si>
    <t>Cliente indica que ya solicito la cancelacion del paquete HBO pero le siguen cobrando, As valida que sigue activo el paquete HBO por ello realiza transferencia al area administrativa.</t>
  </si>
  <si>
    <t xml:space="preserve">// 2.3 No confirma la necesidad del cliente, no realiza parafraseo luego de que el cliente indica el motivo de la llamada // 3.3 No brinda informacion correcta al indicar de manera erronea el numero de las opciones del ivr opc1 opc 1 opc 3 y ocp 1(4:57 y 5:15) brindando una opcion de mas, cuando la herramienta indica: Recuerde que para consultas de este tipo debe llamar al 0800 00 123, Opcion 1, escoja el tipo de documento, finalmente marque la opcion 3-1 </t>
  </si>
  <si>
    <t>1907080000016996</t>
  </si>
  <si>
    <t>TALLER DE BATERIAS EN GENERAL Y MULTISERVICIOS JB EIRL</t>
  </si>
  <si>
    <t>Cliente indica que desde el dia sabado esta esperando que el tecnico se acerque a su domicilio</t>
  </si>
  <si>
    <t>SGA - INFORMACION - CAMBIO DE PLAN FUERA DE PLAZO</t>
  </si>
  <si>
    <t xml:space="preserve">// 4.2 No Tipifica de acuerdo a casuistica, ya que se trata de una sot de mantenimiento (4:20) // 4.3 No registra en la plantilla numero de contacto que indica cliente (4:40) </t>
  </si>
  <si>
    <t>1907080000025292</t>
  </si>
  <si>
    <t>FIESTAS SANCHEZ JESSICA EDITH DEL MILAGRO</t>
  </si>
  <si>
    <t>Cliente indica que se comunico el dia ayer para aumentar la velocidad de su internet, desea saber si ya se realizo el cambio de plan, a la vez consulta cuanto costara el nuevo plan.</t>
  </si>
  <si>
    <t>SGA - INFORMACION - SOLICITUDES POSTVENTA</t>
  </si>
  <si>
    <t xml:space="preserve">La Consulta principal del cliente es por el estado de la solicitud y el costo del nuevo plan,As realiza una explicacion sobre solicitud de cambio de plan, cliente se muestra disconforme con la informacion sobre el costo, es ahi que As induce al cliente a realizar un reclamo por facturacion y culmina indicando " en todo caso lo estare transfiriendo al area administrativa para que le brinden mayor informacion sobre el cambio de plan" realizando asi una transferencia innecesaria al area administrativa por lo que se califica todos los item con 0. </t>
  </si>
  <si>
    <t>E3003238</t>
  </si>
  <si>
    <t>HUAMAN GUERRA HILDA MERCEDES</t>
  </si>
  <si>
    <t>1907080000566890</t>
  </si>
  <si>
    <t xml:space="preserve"> ROSA ELVIRA BUSTAMANTE SOSA</t>
  </si>
  <si>
    <t>Cliente indica que no tiene el servicio de 3 play</t>
  </si>
  <si>
    <t>1907080000011742</t>
  </si>
  <si>
    <t>NEGOCIACIONES ZEVALLOS SAC</t>
  </si>
  <si>
    <t>Cliente indica que no cuenta con el servicio</t>
  </si>
  <si>
    <t>SGA - INCIDENCIA - CLIENTE - INTERNET - ENLACE INTERMITENTE</t>
  </si>
  <si>
    <t xml:space="preserve">// 2.4 No valida si existe alguna atencion previa // 3.2 No sigue el paso a paso de la herramienta 3.2.3 // 3.2.3 No verifica la web de averias por, hub y cmts // 3.3 No brinda informacion correcta, ya que no sigue proceso, ha podido estar en averia y tal vez no correspondia enviar visita tecnica en ese momento. // 3.4 No valida si la informacion brindada fue clara // 4.1 No ejecuta las acciones requeridas por la herramienta, no transfiere al area administrativa por consulta de cambio de plan. Ademas cabe mencionar que no valido averias por hub y cmts, por lo tanto no sabemos si correspondia generar visita tecnica por conectividad in pext. // 4.2 No Tipifica acorde a gestion ya que no sigue proceso // 4.3 No registra plantilla deacuerdo a la gestion que debio seguir </t>
  </si>
  <si>
    <t>E3004789</t>
  </si>
  <si>
    <t>VIZCARRA VIZCARRA KARINA ELSA</t>
  </si>
  <si>
    <t>1907080000623195</t>
  </si>
  <si>
    <t>PAUL CRISTIAN CHAMPAC ROJAS</t>
  </si>
  <si>
    <t>No puede realizar llamadas</t>
  </si>
  <si>
    <t>Cliente indica que no puede realizar llamadas a Bitel</t>
  </si>
  <si>
    <t>HFC - VARIACION - FALLAS TECNICAS - TELEFONIA - NO PUEDE RECIBIR LLAMADAS</t>
  </si>
  <si>
    <t xml:space="preserve">// 1.3 No interactua cliente dice alo (04:53) // 4.2 No Tipifica acorde a gestion, ya que no puede realizar llamadas no es que no puede recibir </t>
  </si>
  <si>
    <t>1907080000332432</t>
  </si>
  <si>
    <t>SILVIA</t>
  </si>
  <si>
    <t xml:space="preserve">Cliente indica que la clave que tiene no le permite conectarse a su red wifi </t>
  </si>
  <si>
    <t xml:space="preserve">// 1.2 No se dirige al cliente por su nombre // 3.3 No brinda numero de interaccion // 4.2 No Tipifica de acuerdo a la gestion porque problema era la cobertura para conexion de wifi y no era directamente un cambio de clave // 4.3 No registra en plantilla problema de conexion reportado por cliente </t>
  </si>
  <si>
    <t>1907080000553228</t>
  </si>
  <si>
    <t>DANIEL</t>
  </si>
  <si>
    <t xml:space="preserve">Cliente indica que servicio de internet es intermitente </t>
  </si>
  <si>
    <t xml:space="preserve">// 3.2 No sigue el paso a paso de la herramienta(3.2.5) // 3.2.5 No valida cantidad de equipos conectados en remoto // 3.3 confirma que servicio este auto saturado cuando no valido en remoto cantidad en equipos conectados (3.2.5) // 4.1 No genera sot por problema recurrente cuando cliente menciona reiteradas veces que problema es reiterativo (09:20) (11:00) // 4.3 No valida si numero de contacto tiene wasap </t>
  </si>
  <si>
    <t>E3001618</t>
  </si>
  <si>
    <t>VELARDE RIOS GARY ISAAC</t>
  </si>
  <si>
    <t>1907090000101531</t>
  </si>
  <si>
    <t xml:space="preserve"> CARACCIOLO ALBERTO JESUS HUAMAN</t>
  </si>
  <si>
    <t>Cliente indica que esta escuchando una locucion de que tiene deuda, desea saber los montos y una explicacion del recibo.</t>
  </si>
  <si>
    <t xml:space="preserve">// 3.1 No valida estado del servicio en CES // 3.3 No brinda informacion correcta al mencionar de manera erronea las opciones del IVR, brinda una opcion de mas (5:08), ya que se debio de informar segun informacion de la herramienta : "Recuerde que para consultas de este tipo debe llamar al 0800 00 123, Opcion 1, escoja el tipo de documento, finalmente marque la opcion 3-1" </t>
  </si>
  <si>
    <t>E3002713</t>
  </si>
  <si>
    <t>MALLMA  QUISPE  AARON ARTHUR</t>
  </si>
  <si>
    <t>1907090000023017</t>
  </si>
  <si>
    <t>JUAN FERNANDO POZO SALCEDO</t>
  </si>
  <si>
    <t>Cliente indica que presenta problema con el equipo el auricular no funciona, cuando recibe una llamada no timbra el telefono</t>
  </si>
  <si>
    <t>HFC - INFORMACION - INFORMACION GENERAL - SOLICITUD POSTVENT</t>
  </si>
  <si>
    <t xml:space="preserve">// 2.3 Confirma la necesidad del cliente, pero no espera respuesta de confirmacion por parte de cliente(1:08) // 2.4 No valida si existe alguna atencion previa // 3.2 No sigue el paso a paso de la herramienta (3.2.2,3.2.3,3.2.4) // 3.2.2 No verifica detalle de los estados de conexion del servicio en TRACER // 3.2.3 No verifica la web de averias por plano, hub y cmts // 3.2.4 No verifica NCOS ,FQDN en incognito // 3.3 No brinda informacion correcta al no seguir el paso a paso de la herramienta; ya que se debio de generar una orden de visita tecnica por problema con el equipo telefonico. // 4.1 Cliente menciona que ahora esta hablando con manos libres no esta funcionando el auricular(00:46), que se debio de generar una orden de visita tecnica por problema con el equipo telefonico. // 4.2 No Tipifica de manera correcta al no seguir el paso a paso de la herramienta,no tipifica de acuerdo a casuistica // 4.3 No registra plantilla correcta al no seguir con el paso a paso, ya que indica a cliente que se vuelva a comunicar. </t>
  </si>
  <si>
    <t>1907090000015673</t>
  </si>
  <si>
    <t xml:space="preserve"> ENRIQUE GUILLERMO YACOLCA SANCHEZ</t>
  </si>
  <si>
    <t>Cliente indica que el telefono fijo no se ve el numero que esta llamando y cuando levanta el telefono se corta la llamada, desea un cambio del equipo telefonico, solicita una asistencia tecnica.</t>
  </si>
  <si>
    <t>HFC - VARIACION - FALLAS TECNICAS - TELEFONIA - PROBLEMAS CON EQUIPO TELEFONICO</t>
  </si>
  <si>
    <t xml:space="preserve">// 1.1 No saluda al cliente en los primeros 5 segundos // 1.3 No interactua, cliente dice alo(3:13) // 2.4 No valida si existe alguna atencion previa antes de realizar descartes, recien valida(8:33) // 3.2 No sigue el paso a paso de la herramienta(3.2.4) // 3.2.4 No verifica NCOS, FQDN en incognito // 5.3 Interrumpe al cliente(1:05) </t>
  </si>
  <si>
    <t>1907090000310370</t>
  </si>
  <si>
    <t>GROUP VIA TECH SAC</t>
  </si>
  <si>
    <t>Cliente indica que no cuenta con el servicio de 3 play</t>
  </si>
  <si>
    <t>SGA - INCIDENCIA - CLIENTE - TELEFONO - SIN SERVICIO</t>
  </si>
  <si>
    <t xml:space="preserve">// 2.4 No valida el detalle de la atencion previa (1:55), solo se queda en la vista general // 3.3 No brinda informacion correcta al confirmar la pregunta del cliente cuando indica: "entonces es una falla de ustedes que estan haciendo mantenimiento"(6:51)(6:59) // 4.3 No solicita telefono de contacto para registrar en la plantilla (6:03) </t>
  </si>
  <si>
    <t>E362029</t>
  </si>
  <si>
    <t>TRANZO CARRILLO LUIS ALONSO</t>
  </si>
  <si>
    <t>1907090000420000</t>
  </si>
  <si>
    <t xml:space="preserve"> DAILYN AGUILAR COTRINA</t>
  </si>
  <si>
    <t>Cliente indica que su modem router no enciende</t>
  </si>
  <si>
    <t xml:space="preserve">// 2.3 No confirma la necesidad del cliente, no realiza parafraseo luego de que el cliente indica el motivo de la llamada // 3.2 No sigue el paso a paso de la herramienta(3.2.2) // 3.2.2 No verifica detalle de los estados de conexion del servicio en TRACER solo valida flags, antes de generar descartes, recien lo realiza (4:36) // 4.3 No solicita telefono de contacto para registrar en la plantilla </t>
  </si>
  <si>
    <t>1907090000418395</t>
  </si>
  <si>
    <t xml:space="preserve"> ALDO MARTIN MORON BISSO</t>
  </si>
  <si>
    <t>Cliente indica que no tiene conexion de internet</t>
  </si>
  <si>
    <t>HFC - VARIACION - FALLAS TECNICAS - INTERNET - PROBLEMA CON EMTA/ROUTER</t>
  </si>
  <si>
    <t xml:space="preserve">// 1.2 No personaliza llamada, tutea :puedes(7:47) // 2.1 No valida si servicio pertenece a la campana // 2.3 No confirma la necesidad del cliente, no realiza parafraseo luego de que el cliente indica el motivo de la llamada // 3.2 No sigue el paso a paso de la herramienta, si bien la consulta del cliente fue por servicio movil postpago, As solicita el DNI al cliente donde ingresa a TRACER y valida flag alarmado en equipo recomendable, lo cual omite informacion. // 3.3 No brinda informacion correcta al no indicar al cliente sobre el cambio que debe de realizarse al router, al validar en TRACER flag alarmado. // 4.1 No ejecuta las acciones requeridas por la herramienta,al no generar la sot por Equipo Recomendable para paquete contratado alarmado(rojo)(3:40), ademas que no realiza la transferencia al area postpago // 4.2 No Tipifica variacion de visita tecnica para cambio de equipo router, por encontrarse alarmado en TRACER. // 4.3 No registra plantilla orden de visita tecnica // 4.4 No Tipifica durante la llamada </t>
  </si>
  <si>
    <t>1907090000349933</t>
  </si>
  <si>
    <t>INSTITUTO NICOLAS BOURBAKI SRL</t>
  </si>
  <si>
    <t>Cancelacion de Servicio</t>
  </si>
  <si>
    <t>Cliente solicita un traslado externo,As brinda los requisitos para realizar la solicitud,luego cliente solicita la cancelacion del servicio</t>
  </si>
  <si>
    <t>SGA - INFORMACION - BAJA TOTAL DEL SERVICIO</t>
  </si>
  <si>
    <t xml:space="preserve">// 3.3 No brinda informacion correcta al indicar que solo en el cac puede solicitar la cancelacion del servicio y no por esta via (9:08) // 3.4 No valida si la informacion brindada fue clara // 4.1 No ejecuta las acciones requeridas por la herramienta, al no transferir al cliente al area de retenciones para la solicitud de cancelacion, ya que en el seg 00:27 indica que es el titular. // 4.2 No Tipifica consulta de traslado externo // 4.3 No registra plantilla de traslado externo // 4.4 No Tipifica durante la llamada conuslta de traslado externo </t>
  </si>
  <si>
    <t>1907090000054043</t>
  </si>
  <si>
    <t xml:space="preserve"> MILAGROS GENESIS CALDERON MONCCA </t>
  </si>
  <si>
    <t xml:space="preserve">Cliente indica que le acaban de cortar el servicio, ya realizo el pago de junio , hasta el momento no realizan la validacion de mi pago </t>
  </si>
  <si>
    <t>Se considerara mala práctica en el escenario que “El asesor transfiera de manera innecesaria a otro IVR, puesto que As valida que la solicitud de validación de pago se encuentra pendiente, por lo cual no sería necesario realizar transferencia al área administrativa indicando que no logra visualizar mayor detalle a la solicitud por lo que se califica todos los criterios con 0.</t>
  </si>
  <si>
    <t>1907090000574821</t>
  </si>
  <si>
    <t>JULIA DORIS GONZALES FLORES</t>
  </si>
  <si>
    <t xml:space="preserve">// 3.4 No valida si la informacion brindada fue clara // 4.2 No Tipifica variacion de visita tecnica // 4.3 No registra plantilla de visita tecnica // 4.4 No Tipifica durante la llamada variacion de visita tecnica </t>
  </si>
  <si>
    <t>1907090000418474</t>
  </si>
  <si>
    <t>ANABEL ROCIO DE LA CRUZ VILCATOMA</t>
  </si>
  <si>
    <t>Cliente indica que presenta problemas con la senal de wifi no esta llegando a su segundo piso</t>
  </si>
  <si>
    <t>HFC - VARIACION - FALLAS TECNICAS - INTERNET - SIN SERVICIO WIF</t>
  </si>
  <si>
    <t xml:space="preserve">// 2.3 No confirma la necesidad del cliente, no realiza parafraseo luego de que el cliente indica el motivo de la llamada // 3.2 No sigue el paso a paso de la herramienta(3.2.3,3.25),puesto que As indica en todo caso usted quiere una visita tecnica, cliente responde "yo lo que quiero es que cambien ese modem"(4:25). // 3.2.3 No verifica la web de averias por hub // 3.2.5 No valida cantidad de equipos conectados en remoto antes de realizar cambio de canal(03:50) // 3.3 No brinda informacion correcta al generar proceso incorrecto, ya que no informa al cliente que no generamos solicitud de cambio de router, ya que cliente se va con la idea que se esta generando dicha solicitud, no informa capacidad de cobertura cuando cliente lo indica(3:12) // 4.1 No ejecuta las acciones requeridas por la herramienta, ya que cliente no solicita orden de visita tecnica, lo que indica desea es que le cambie el modem, tampoco generamos la sot por motivo problemas de cobertura wifi (4:25) // 4.2 No Tipifica de manera correcta al generar proceso incorrecto // 4.3 No registra plantilla correcta al no seguir un proceso correcto </t>
  </si>
  <si>
    <t>1907090000646796</t>
  </si>
  <si>
    <t xml:space="preserve"> CELESTINO JESUS MAYORGA HONORES</t>
  </si>
  <si>
    <t>Cliente indica que no tiene conexion de wifi en su tv</t>
  </si>
  <si>
    <t xml:space="preserve">// 3.3 No brinda informacion correcta al indicar al cliente que se comunico el dia de hoy a las 7:25 (2:50)(05:05), cuando la llamada es del dia 08/07 // 6.1 No ofrece recomendaciones o beneficios al cliente </t>
  </si>
  <si>
    <t>E3004535</t>
  </si>
  <si>
    <t xml:space="preserve">CORNEJO ACOSTA SEBASTIAN </t>
  </si>
  <si>
    <t>1907090000572615</t>
  </si>
  <si>
    <t>PEZANTES SALIRROSAS NOEMI CONCEPCION</t>
  </si>
  <si>
    <t>Cliente indica que le instalaron el internet estaba demasiado lento</t>
  </si>
  <si>
    <t xml:space="preserve">// 3.2 No sigue el paso a paso de la herramienta(3.2.2,3.2.3) // 3.2.2 No verifica detalle de los estados de conexion del servicio en TRACER antes de generar descartes // 3.2.3 No verifica la web de averias por plano, hub y cmts antes de generar descartes // 4.1 Ejecuta Sot por motivo incorrecto(16:35) ya que cliente presenta problema con enlace lento. // 4.2 No Tipifica de acuerdo a casuistica, sub clase elegida incorrecto,puesto que motivo del problema es enlace lento. </t>
  </si>
  <si>
    <t>E369484</t>
  </si>
  <si>
    <t>OCAÑA QUISPE VICTOR FIDEL</t>
  </si>
  <si>
    <t>1907090000568880</t>
  </si>
  <si>
    <t xml:space="preserve"> ANGIE FIORELLA BALCAZAR ZENOZAIN</t>
  </si>
  <si>
    <t xml:space="preserve">// 3.3 No brinda informacion correcta, no brinda el codigo de interaccion // 6.1 No ofrece recomendaciones o beneficios al cliente </t>
  </si>
  <si>
    <t>E3004412</t>
  </si>
  <si>
    <t>OSTOS ESPINOZA EDUARDO DAVID</t>
  </si>
  <si>
    <t>1907090000068819</t>
  </si>
  <si>
    <t>EMILIA FERMINA DIAZ DE PASCUAL</t>
  </si>
  <si>
    <t>Cliente indica que tiene problemas con decodificador</t>
  </si>
  <si>
    <t xml:space="preserve">// 3.2 No sigue el paso a paso de la herramienta // 3.2.3 No verifica la web de averias por hub y cmts // 6.1 No ofrece recomendaciones o beneficios al cliente </t>
  </si>
  <si>
    <t>1907090000020206</t>
  </si>
  <si>
    <t xml:space="preserve"> JORGE LUIS SUAREZ RAMOS</t>
  </si>
  <si>
    <t>Cliente indica que desea dar de baja 2 decodificadores</t>
  </si>
  <si>
    <t>1907100000585889</t>
  </si>
  <si>
    <t xml:space="preserve"> GLORIA LILIANA CHACHI GODINO</t>
  </si>
  <si>
    <t>Cliente indica que tiene problemas con su telefono ,solo funciona en altavoz, cuando desactiva no escucha nada</t>
  </si>
  <si>
    <t xml:space="preserve">// 1.2 No personaliza llamada // 3.2 No sigue el paso a paso de la herramienta(3.2.2,3.2.3,3.2.4) // 3.2.2 No verifica detalle de los estados de conexion del servicio en TRACER // 3.2.3 No verifica la web de averias por plano, hub y cmts // 3.2.4 No verifica NCOS en incognito // 3.3 No brinda informacion correcta al no seguir con el paso a paso de la herramienta // 4.1 Siendo un problema fisico del equipo telefonico con el auricular, se debio de ejecutar una orden de visita tecnica por equipo telefonico(00:46). // 4.2 No Tipifica de manera correcta al no seguir el paso a paso de la herramienta, generar proceso incorrecto. // 4.3 No registra plantilla correcta al no seguir proceso correcto. </t>
  </si>
  <si>
    <t>1907100000089195</t>
  </si>
  <si>
    <t xml:space="preserve"> ALICIA PICON VILLACORTA</t>
  </si>
  <si>
    <t>Cliente indica que no tiene conexion de internet de manera cableada y wifi, consulta sobre informacion de canales en el servicio de cable</t>
  </si>
  <si>
    <t>// 3.3 No brinda información correcta al indicar que la información sobre planes lo ve el área de gestiones especiales (7:54), además no brinda código de interacción // 4.1 No transfiere al área administrativa a pesar que As realiza parafraseo a la consulta del cliente "Usted desea saber que canales va visualizar al solicitar un servicio de trio(7:45), luego indica el área técnica no tiene esa información(7:57) // 4.2 No Tipifica consulta sobre información de canales  // 4.3 No registra plantilla sobre información de canales // 4.4 No Tipifica durante sobre información de canales a pesar de tener tiempo  // 6.1 No ofrece recomendaciones o beneficios al cliente</t>
  </si>
  <si>
    <t>1907100000418996</t>
  </si>
  <si>
    <t>JOSE LUIS LEON MERINO</t>
  </si>
  <si>
    <t xml:space="preserve">// 1.3 No interactua, cliente dice alo(2:56) // 4.2 No Tipifica acorde a la casuistica(sin servicio de 3 play) // 4.3 No solicita telefono de contacto para registrar en la plantilla </t>
  </si>
  <si>
    <t>1907100000146650</t>
  </si>
  <si>
    <t xml:space="preserve"> MILTON FABIO VALLADOLID CASTILLO</t>
  </si>
  <si>
    <t>Cliente indica que no tiene el servicio de cable hace 3 dias</t>
  </si>
  <si>
    <t xml:space="preserve">// 3.2 No sigue el paso a paso de la herramienta(3.2.2,3.2.3,3.2.4) , antes de brindar informacion del servicio o indicar procedimientos se debe verificar todos los aplicativos necesarios para obtener un diagnostico correcto. // 3.2.2 No verifica detalle de los estados de conexion del servicio en TRACER antes de indicar al cliente el procedimiento que va a realizar "Apague los televisores mas no los decodificadores para asi poder enviar unos comandos de actualizacion" (4:40) // 3.2.3 No verifica la web de averias por plano, hub y cmts antes de indicar al cliente el procedimiento que va a realizar "Apague los televisores mas no los decodificadores para asi poder enviar unos comandos de actualizacion" (4:40) // 3.2.4 No verifica etiquetas en incognito antes de indicar al cliente el procedimiento que va a realizar "Apague los televisores mas no los decodificadores para asi poder enviar unos comandos de actualizacion" (4:40) // 4.3 No registra plantilla que cliente corta comunicacion cuando solicita el cod del decodificador que no tiene senal despues del envio de refresh. </t>
  </si>
  <si>
    <t>1907100000118807</t>
  </si>
  <si>
    <t>EDWIN</t>
  </si>
  <si>
    <t xml:space="preserve">Cliente indica que no tiene conexion de internet </t>
  </si>
  <si>
    <t>1907100000362866</t>
  </si>
  <si>
    <t xml:space="preserve"> EDGAR MARTIN HERNANDEZ SEGOVIA</t>
  </si>
  <si>
    <t>Cliente indica que desea cancelar la solicitud de traslado externo</t>
  </si>
  <si>
    <t xml:space="preserve">Asesor transfiere llamada innecesariamente al area administrativa para la cancelacion de solicitud de traslado externo que fue generada el mismo dia, ya que pudo indicar al cliente que cuando se comuniquen los tecnicos "indique que ya no desea el traslado externo" para que esta solicitud se anule o escalar de manera interna al supervisor, puesto que el area administrativa no genera cancelaciones de solicitudes y lo manejan escalando con supervision; es por ello que todos los item son penalizado con 0. </t>
  </si>
  <si>
    <t>E3004794</t>
  </si>
  <si>
    <t>ROJAS LUZQUIÑOS ANDREA LOURDES</t>
  </si>
  <si>
    <t>1907100000265691</t>
  </si>
  <si>
    <t>VIP TRAINNING SAC</t>
  </si>
  <si>
    <t xml:space="preserve">// 3.3 No brinda informacion correcta al generar proceso incorrecto // 4.1 No ejecuta la derivacion a la cola de SOPORTE ESTRATEGICO (ALDO CHAGUA) ,cuando cliente cuenta con 2 sots dentro de los 30 dias y cuenten con atencion. // 4.2 No Tipifica de manera correcta al realizar proceso incorrecto // 4.3 No registra plantilla correcta, al generar proceso incorrecto. </t>
  </si>
  <si>
    <t>1907100000343676</t>
  </si>
  <si>
    <t>JAVIER EMILIO OLAYA MACHERO</t>
  </si>
  <si>
    <t>Cliente indica que su departamento esta dividido en 2, el le pasa internet y cable a su hermana pero se atrasa en los pagos, porque su hermana no le paga a tiempo es mas tecnicos cuando realizaron la instalacion pusieron la matriz del servicio en el lado de su hermana, entonces solicita que la matriz lo pasen para su lado, para que asi cuando su hermana no le pague el pueda cortale el servicio de internet y cable.</t>
  </si>
  <si>
    <t>HFC - INFORMACION - TRANSFERENCIAS - RETENCIONES</t>
  </si>
  <si>
    <t xml:space="preserve">Cliente desea que le corte las conexiones que va para el lado de su hermana, As brinda alternativa al cliente indicando: "si ya no utiliza esos decodificadores es mejor dar de baja (6:07) " cliente se muestra de acuerdo con la alternativa brindada dar de baja a los decodificadores que van en la parte de su hermana(7:21), en donde el As realiza transferencia de manera incorrecta al area de retenciones, cuando debio de transferir al area administrativa, ya que cliente no estaba solicitando la baja parcial del servicio de cable, sino la baja de decodificadores, lo cual es gestionada por el area administrativa, es por ello que se califica todos los Item con 0 por una transferencia que no amerita. </t>
  </si>
  <si>
    <t>1907100000271055</t>
  </si>
  <si>
    <t xml:space="preserve"> CARLOS ROBERTO UGAZ MONTOYA</t>
  </si>
  <si>
    <t>Cliente indica que no tiene senal de cable en uno de los decodificadores</t>
  </si>
  <si>
    <t xml:space="preserve">El cliente indica que no se encuentra en su domicilio(1:10), AS pide tiempo de espera para verificar en el sistema el servicio, luego procede a validar (web de averias, tracer, incognito), termina de verificar en el min 2:46, As retoma llamada en el min 3:08 para solicitar mas tiempo, AS ingresa al aplicativo Siac en el min 3:26, despues de 19seg en espera cliente corta comunicacion en el min 3:45, puesto que asesor no interactua con el cliente, por ello todos los item son calificados con 0. </t>
  </si>
  <si>
    <t>1907100000725906</t>
  </si>
  <si>
    <t>VIP SERVICES G G EIRL</t>
  </si>
  <si>
    <t>Cliente indica que no tiene conexion de internet y telefono</t>
  </si>
  <si>
    <t>SGA - INFORMACION - ESTADO IW POLLER SNMP / NO MEDIDO</t>
  </si>
  <si>
    <t xml:space="preserve">// 1.2 No personaliza llamada al llamar a cliente Sr Ezio cuando cliente se presenta con nombre Angel(00:24) // 2.4 No valida si existe alguna atencion previa, antes de generar descartes con el cliente :desconenctar el toma corriente del equipo router(4:50) // 3.2 No sigue el paso a paso de la herramienta (3.2.2,3.2.3,3.2.4) // 3.2.2 No verifica detalle de los estados de conexion del servicio en TRACER, , antes de generar descartes con el cliente :desconenctar el toma corriente del equipo router(4:50) // 3.2.3 No verifica la web de averias por plano hub y cmts, antes de generar descartes con el cliente :desconenctar el toma corriente del equipo router(4:50) // 3.2.4 No verifica parametros en incognito, antes de generar descartes con el cliente :desconenctar el toma corriente del equipo router(4:50) </t>
  </si>
  <si>
    <t>1907100000137560</t>
  </si>
  <si>
    <t xml:space="preserve"> ARTURO DAVIES ALBAN </t>
  </si>
  <si>
    <t>Cliente indica que presenta inconvenientes con su servicio de cable en un decodificador</t>
  </si>
  <si>
    <t>1907100000605697</t>
  </si>
  <si>
    <t xml:space="preserve"> AMPARO SOLEDAD CISNEROS REYES</t>
  </si>
  <si>
    <t xml:space="preserve">// 3.2 No sigue el paso a paso de la herramienta // 3.2.3 No verifica la web de averias por cmts </t>
  </si>
  <si>
    <t>E366378</t>
  </si>
  <si>
    <t>CARDENAS TAMAYO JOEL JESUS ANDRES</t>
  </si>
  <si>
    <t>1907100000528752</t>
  </si>
  <si>
    <t>PELAEZ LOPEZ CARLOS JUNIOR</t>
  </si>
  <si>
    <t xml:space="preserve"> Cliente indica que router se enciende y apaga y es lento</t>
  </si>
  <si>
    <t>1907100000001861</t>
  </si>
  <si>
    <t xml:space="preserve"> ARISTONDO BARRETO DE ORTIZ CELIA IRMA</t>
  </si>
  <si>
    <t xml:space="preserve">Cliente indica que no tiene internet y telefonia </t>
  </si>
  <si>
    <t xml:space="preserve">// 1.1 saluda a los 12 segundos // 3.2 No sigue el paso a paso de la herramienta // 3.2.3 No verifica la web de averias por hub // 3.3 No brinda numero de interaccion // 4.2 No Tipifica variacion correctamente porque cliente solo reporto internet y telefonia nunca se valido que cliente reportara cable (01:48) // 4.3 registra en plantilla codigos de decodificadores que cliente nunca reporto (01:48) </t>
  </si>
  <si>
    <t>1907110000013091</t>
  </si>
  <si>
    <t xml:space="preserve"> LIDIA VILLANUEVA GAMEROS DE PECH</t>
  </si>
  <si>
    <t xml:space="preserve">Cliente indica que ya reealizo su pago del mes de junio y julio, quiere saber si ya figura en el sistema. </t>
  </si>
  <si>
    <t xml:space="preserve">// 2.3 No confirma la necesidad del cliente, no realiza parafraseo luego de que el cliente indica el motivo de la llamada // 3.2 No sigue el paso a paso de la herramienta(3.2.1) // 3.2.1 No solicita nombres completos, numero de telefono o direccion, despues que cliente indica que no recuerda su DNI(00:37) // 3.3 No brinda informacion completa al no indicar al cliente que los recibos que pago con fecha de venc 17/06/2019 y 17/07/2019, corresponde a los recibos que fueron emitidos el 28/05/2019 y 28/06/2019 (3:10) // 4.2 No Tipifica de acuerdo a casuistica, seleccion de inconveniente incorrecto ya que el servicio no se encuentra cancelado. </t>
  </si>
  <si>
    <t>1907110000056466</t>
  </si>
  <si>
    <t>DANDY JULIAN GUZMAN ZUMBA</t>
  </si>
  <si>
    <t>Cliente indica que no tiene linea en su telefono y consulta precio del control remoto</t>
  </si>
  <si>
    <t xml:space="preserve">// 3.2 No sigue el paso a paso de la herramienta, al no indicar al cliente que verifique que el cable que va al telefono este conectado en la entrada line, As solo indica: "Verifiquemos que este correctamente conectado este cable en el mismo telefono " (06:06) // 3.3 No brinda informacion correcta al no generar todos los descartes basicos como lo indica la herramienta (verificar que el cable que va al telefono este conectado en la entrada line), referente a la consulta sobre el precio del control remoto, As solo indica que se acerque al cac con el control remoto, no brinda informacion del costo(7:40) // 4.1 No amerita generar la sot al no generar todos los descartes basicos como indica la herramienta(verificar que el cable que va al telefono este conectado en la entrada line) // 4.2 No Tipifica correctamente al no generar todos los decartes basicos // 4.3 No registra en la plantilla consulta por control remoto </t>
  </si>
  <si>
    <t>1907110000002900</t>
  </si>
  <si>
    <t>FREDY FERNANDO CHARA GOMEZ</t>
  </si>
  <si>
    <t>Cliente indica que no tiene el servicio de 3 play desde el dia de ayer</t>
  </si>
  <si>
    <t xml:space="preserve">// 1.1 No saluda al cliente en los primeros 5 segundos // 1.2 Tutea: tienes alguna duda(9:43) // 3.1 No valida estado del servicio en CES // 4.4 No Tipifica durante la llamada(6:32) </t>
  </si>
  <si>
    <t>1907110000099139</t>
  </si>
  <si>
    <t xml:space="preserve"> ADAHARA THAIS RONCAGLIOLO FERNANDEZ</t>
  </si>
  <si>
    <t>Cliente indica que no tiene senal de cable le indicaron que solo iba a pagar S/20.00.As informa que servicio se encuentra suspedido, pero que no puede brindar mayor detalle a su recibo porque presenta problemas con para acceder al sistema, se indica volverse a comunicar en el transcurso del dia.</t>
  </si>
  <si>
    <t>FALLAS DE LOS APLICATIVOS</t>
  </si>
  <si>
    <t>ESCALAMIENTO DE FALLAS CANAL TELEFONICO</t>
  </si>
  <si>
    <t>Tratamiendo de casos individuales o masivos</t>
  </si>
  <si>
    <t>Registra falla y brinda speech al cliente</t>
  </si>
  <si>
    <t xml:space="preserve">// 1.2 No personaliza llamada </t>
  </si>
  <si>
    <t>1907110000169644</t>
  </si>
  <si>
    <t>CADI360 S.A.C.</t>
  </si>
  <si>
    <t>Cliente indica que presenta lentitud en la conexion de internet</t>
  </si>
  <si>
    <t xml:space="preserve">// 1.1 No saluda al cliente en los primeros 5 segundos // 2.3 Confirma la necesidad del cliente,no espera respuesta de cliente(00:55) </t>
  </si>
  <si>
    <t>E3003009</t>
  </si>
  <si>
    <t>AVILA CARLIN ANA CLAUDIA</t>
  </si>
  <si>
    <t>1907110000180877</t>
  </si>
  <si>
    <t xml:space="preserve"> DIANA FIORELLA VALDIVIA LUJAN</t>
  </si>
  <si>
    <t>Cliente indica que no tiene conexion de internet y linea de telefono</t>
  </si>
  <si>
    <t xml:space="preserve">// 3.4 Valida si la informacion brindada fue clara, pero no espera respuesta de cliente(4:34) </t>
  </si>
  <si>
    <t>E3003044</t>
  </si>
  <si>
    <t xml:space="preserve">VASQUEZ CHAVEZ EDWIN </t>
  </si>
  <si>
    <t>1907110000179293</t>
  </si>
  <si>
    <t xml:space="preserve"> ERNESTO LUNA SOTO</t>
  </si>
  <si>
    <t xml:space="preserve">// 2.3 No confirma la necesidad del cliente, no realiza parafraseo luego de que el cliente indica el motivo de la llamada // 3.3 No brinda informacion correcta al mencionar: "Que si el problema persiste pasado los 60min eso significaria de que quizas el router este presentando problemas y se le estaria generando una orden de visita tecnica para que revise ese equipo (09:16)", no brinda el numero de ivr para futuras consultas cuando cliente consulta 0800 00 123 opc 1 - 3- 2 (09:44). </t>
  </si>
  <si>
    <t>E3003744</t>
  </si>
  <si>
    <t>FRANCO APONTE ZENAIDA BRIGGIT</t>
  </si>
  <si>
    <t>1907110000009769</t>
  </si>
  <si>
    <t xml:space="preserve"> DIANA ELIZABETH QUISPE CHACON</t>
  </si>
  <si>
    <t>Cliente indica que puede realizar llamadas</t>
  </si>
  <si>
    <t xml:space="preserve">// 2.4 No valida si existe alguna atencion previa // 3.2 No sigue el paso a paso de la herramienta(3.2.6) // 3.2.6 No verifica Janus </t>
  </si>
  <si>
    <t>1907110000627657</t>
  </si>
  <si>
    <t>CELINDA CARHUACOMA JAIMES</t>
  </si>
  <si>
    <t>Cliente indica que no tiene conexion de internet en su pc, pero en la otra pc si tiene, cliente indica que no se enciende la luz donde esta conectado el cable de red , piensa que puede ser problema con el eq router.</t>
  </si>
  <si>
    <t xml:space="preserve">// 3.2 No sigue el paso a paso de la herramienta(3.2.4), si bien el cliente solicita una visita tecnica, As no hace el intento de realizar descartes como: verificar si la targeta de red de la pc del cliente esta configurada o habilitada de manera correcta, verificar cuantos equipos estan conectados al internet ,enviar un recinio al router desde sistema, reiniciar pc , no sigue la matriz de descartes,As solo realiza preguntas como:" si realizo el cambio de cable de red (2:15) o desconecto el cable de energia electrica (2:42)", por lo que cliente responde de manera tranquila, entonces si pudo intentar realizar descartes; As solo indica : " que por esa razon desea una visita tecnica"(2:30). // 3.2.5 No valida cantidad de equipos conectados en remoto // 3.3 Al generar proceso incorrecto toda la informacion brindada no es correcta // 4.1 No ejecuta las acciones requeridas por la herramienta, no intenta generar descartes siguiendo el paso a paso de la matriz de descarte, por ello sot generada a solicitud es incorrecta. // 4.2 No Tipifica de manera correcta al no seguir el paso a paso , al realizar proceso incorrecto // 4.3 No registra plantilla correcta al realizar proceso incorrecto </t>
  </si>
  <si>
    <t>1907110000292238</t>
  </si>
  <si>
    <t xml:space="preserve"> MICHEL MENDOZA SALINAS</t>
  </si>
  <si>
    <t>Cliente indica que no tiene senal de cable en un decodificador</t>
  </si>
  <si>
    <t>HFC - VARIACION - FALLAS TECNICAS - CABLE - SIN SERVICIO</t>
  </si>
  <si>
    <t xml:space="preserve">// 2.4 No valida si existe alguna atencion previa en el servicio en consulta customerId 33284620, valida del servicio con customerId 17606102 (1:34), antes de brindar informacion, recien valida las atenciones anteriores en el servicio de consulta (4:26) // 3.2 No sigue el paso a paso de la herramienta(3.2.3 y 3.2.4) // 3.2.3 No verifica la web de averias por plano, hub. // 3.2.4 No verifica etquetas en incognito antes de enviar comando de refresh /init // 3.3 Al no seguir el paso a paso de la herramienta toda la informacion brindada es incorrecta // 4.1 No ejecuta las acciones requeridas por la herramienta, que genera sot sin antes validar que servicio no se encuentra reportado en la web de averias, puesto que si se encontrase reportado no seria necesario generar una orden de visita tecnica. // 4.2 No Tipifica de manera correcta al no seguir con el paso a paso de la herramienta. </t>
  </si>
  <si>
    <t>1907110000390940</t>
  </si>
  <si>
    <t>ZOILA GRACIELA BRINGAS DE CALVO</t>
  </si>
  <si>
    <t>Cliente indica que no tiene conexion de internet wifi</t>
  </si>
  <si>
    <t xml:space="preserve">// 2.3 Confirma la necesidad del cliente, pero no espera la respuesta de confirmacion(1:10) // 3.2 No sigue el paso a paso de la herramienta(3.2.5) // 3.2.5 No valida cantidad de equipos conectados en remoto // 3.3 No brinda codigo de interaccion // 4.1 No ejecuta las acciones requeridas por la herramienta, ya que envia reinicio (4:18), antes de generar las configuraciones en el router(cambio de channel) // 4.2 No Tipifica de acuerdo a casuistica de la llamada(sin servicio de wifi), detalle del inconveniente incorrecto ya que logra brindar solucion en linea. // 4.3 No registra en la plantilla todos los descartes que realiza (cambio de channel) // 6.1 No ofrece recomendaciones o beneficios al cliente </t>
  </si>
  <si>
    <t>1907110000260055</t>
  </si>
  <si>
    <t>MANUEL ALEJANDRO MALLQUI LUZQUIÑOS</t>
  </si>
  <si>
    <t>Cliente consulta por estado de visita tecnica</t>
  </si>
  <si>
    <t>1907110000128888</t>
  </si>
  <si>
    <t>VASSALLO DIAZ CARLA COTI</t>
  </si>
  <si>
    <t>No  puede recibir llamadas</t>
  </si>
  <si>
    <t>Cliente indica que no puede recibir llamadas</t>
  </si>
  <si>
    <t xml:space="preserve">// 2.4 No valida si existe alguna atencion previa antes de indicar al cliente que se vuelva a comunicar desde una linea movil // 3.2 No sigue el paso a paso de la herramienta,al indicar que se comunique desde otra linea para realizar descartes, sin antes validar con el cliente si escucha alguna locucion, no validar si solo es con ciertos numeros o todos. // 3.3 Al generar proceso incorrecto toda la informacion brindada es incorrecta, ademas que indica que si llama desde otra linea(movistar) la llamada es gratuita, no brinda el numero correcto para la marcacion desde otras lineas de otro operador (04:02) // 3.4 No valida si la informacion brindada fue clara // 4.1 No ejecuta las acciones requeridas por la herramienta al no generar caso (AUDITORIA SERV. FIJOS) // 4.2 No Tipifica variacion por problemas con el telefono al no poder recibir llamadas // 4.3 No registra plantilla por problemas con el telefono para recibir llamadas // 4.4 No Tipifica durante la llamada, falto seleccionar CAC </t>
  </si>
  <si>
    <t>1907110000139675</t>
  </si>
  <si>
    <t>CRISTIAN JESUS NAVARRETE LIZARBE</t>
  </si>
  <si>
    <t>Cliente desea saber si ya realizaron el corte del servicio porque no tiene el servicio de internet y linea de telefono</t>
  </si>
  <si>
    <t xml:space="preserve">// 2.1 No valida si servicio pertenece a la campana // 2.3 No confirma la necesidad del cliente, no realiza parafraseo luego de que el cliente indica el motivo de la llamada // 2.4 No valida si existe alguna atencion previa antes de brindar informacion sobre recibo(1:58) // 3.2 No sigue el paso a paso de la herramienta (3.2.2,3.2.3,3.2.4) // 3.2.2 No verifica detalle de los estados de conexion del servicio en TRACER antes de brindar informacion sobre el estado del servicio ,ademas de indicar el proceso que va realizar: "igual voy a mandar unos comando de reinicio a este internet y poder solucionar a la brevedad (03:38)" // 3.2.3 No verifica la web de averias por plano, hub y cmts antes de brindar informacion sobre el estado del servicio ,ademas de indicar el proceso que va realizar: "igual voy a mandar unos comando de reinicio a este internet y poder solucionar a la brevedad (03:38)" // 3.2.4 No verifica parametros en incognito antes de brindar informacion sobre el servicio e indicar el procedimiento que va realizar antes de brindar informacion sobre el estado del servicio ,ademas de indicar el proceso que va realizar: "igual voy a mandar unos comando de reinicio a este internet y poder solucionar a la brevedad (03:38)" // 3.3 No brinda codigo de interaccion // 4.1 No ejecuta las acciones requeridas por la herramienta, ya que envia reinicio desde incognito con el router desenganchado(6:18) // 4.2 No Tipifica variacion de router desenganchado, informativo de estado de cuenta // 4.3 No registra plantilla de poller e informacion de estado de cuenta // 4.4 No Tipifica durante la llamada </t>
  </si>
  <si>
    <t>1907110000157493</t>
  </si>
  <si>
    <t>AMPARO SOLEDAD CISNEROS REYES</t>
  </si>
  <si>
    <t>Cliente indica que cuenta con internet y telefonia, menciona que es el tercer dia que no cuenta con el servicio</t>
  </si>
  <si>
    <t xml:space="preserve">// 3.2 No sigue el paso a paso de la herramienta ya que no sigue el proceso de generar la visita tecnica // 3.3 No brinda informacion correcta, no brinda franja horaria // 4.1 No ejecuta las acciones requeridas por la herramienta, no genera visita tecnica ya que es la segunda comunicacion y no se brinda solucion. Ademas asesor valida en tracer que se encuentra desconectado por mas de 4 horas. // 4.2 No Tipifica acorde a gestion ya que es una visita tecnica // 4.3 No registra plantilla que corresponde a sot // 4.4 No Tipifica durante la llamada la variacion d ela visita tecnica </t>
  </si>
  <si>
    <t>1907110000151288</t>
  </si>
  <si>
    <t>HAROLD WINSTON FORSYTH SOMMER</t>
  </si>
  <si>
    <t>Cliente indica que el internet esta intermitente y la cobertura no es la misma desde que cambiaron el reuter</t>
  </si>
  <si>
    <t xml:space="preserve">// 3.3 No brinda informacion correcta, indica que con el beneficio de FULL CLARO sus megas aumentaran a 45mb, ademas de no mencionar que si suspenden su servicio por falta de pago perdera la promocion // 3.4 No valida si la informacion brindada fue clara </t>
  </si>
  <si>
    <t>E369679</t>
  </si>
  <si>
    <t>AUCALLA GARCIA BRAYAN ANYELO</t>
  </si>
  <si>
    <t>1907110000626860</t>
  </si>
  <si>
    <t>EDGARDO ALBERTO NUÑEZ ARENAS</t>
  </si>
  <si>
    <t>Cliente indica que uno de sus decodificadores no tienen volumen, solo tiene volumen un solo canal</t>
  </si>
  <si>
    <t>1907120000527458</t>
  </si>
  <si>
    <t>VICTORIA</t>
  </si>
  <si>
    <t xml:space="preserve">Cliente indica que no tiene servicio de Internet y ya reporto problema </t>
  </si>
  <si>
    <t xml:space="preserve">// 4.3 No valida si numero de contacto tiene whatsapp </t>
  </si>
  <si>
    <t>1907120000427681</t>
  </si>
  <si>
    <t>ANDRES</t>
  </si>
  <si>
    <t>1907120000639857</t>
  </si>
  <si>
    <t>JANETH</t>
  </si>
  <si>
    <t xml:space="preserve">Cliente indica que no tiene servicio de wifi y problema es recurrente </t>
  </si>
  <si>
    <t xml:space="preserve">// 3.2 No sigue el paso a paso de la herramienta(3.2.5) // 3.2.5 No valida cantidad de equipos conectados en remoto // 3.3 al no seguir el paso a paso la informacion no seria correcta // 6.1 No ofrece recomendaciones o beneficios al cliente </t>
  </si>
  <si>
    <t>1907120000013091</t>
  </si>
  <si>
    <t xml:space="preserve"> FELIPE ARTURO CHILET JUAREZ</t>
  </si>
  <si>
    <t>Cliente indica que no cuenta con el ervicio de telefonia</t>
  </si>
  <si>
    <t xml:space="preserve">// 3.2 No sigue el paso a paso de la herramienta // 3.2.3 No verifica la web de averias por plano, hub y cmts </t>
  </si>
  <si>
    <t>1907120000595816</t>
  </si>
  <si>
    <t>JOSE ALVAN SENEPO</t>
  </si>
  <si>
    <t xml:space="preserve">// 4.1 No ejecuta las acciones requeridas por la herramienta , no realiza sot correcta,ya que debio ser sot por problemas recurrentes </t>
  </si>
  <si>
    <t>1907120000391440</t>
  </si>
  <si>
    <t xml:space="preserve"> EDWIN SANTIAGO CONDORI TELLO</t>
  </si>
  <si>
    <t>N</t>
  </si>
  <si>
    <t>FECHAS DE MONITOREO</t>
  </si>
  <si>
    <t>INFORME 1</t>
  </si>
  <si>
    <t>INFORME 2</t>
  </si>
  <si>
    <t>INFORME 3</t>
  </si>
  <si>
    <t>INFORME 4</t>
  </si>
  <si>
    <t>INFORME 5</t>
  </si>
  <si>
    <t>INFORME 6</t>
  </si>
  <si>
    <t>INFORME 7</t>
  </si>
  <si>
    <t>INFORME 8</t>
  </si>
  <si>
    <t>INFORME 9</t>
  </si>
  <si>
    <t>INFORME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</si>
</sst>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hh:mm:ss;@"/>
    <numFmt numFmtId="166" formatCode="_ * #,##0.00_ ;_ * \-#,##0.00_ ;_ * &quot;-&quot;??_ ;_ @_ "/>
    <numFmt numFmtId="167" formatCode="_-* #,##0_-;\-* #,##0_-;_-* &quot;-&quot;??_-;_-@_-"/>
  </numFmts>
  <fonts count="15" x14ac:knownFonts="1">
    <font>
      <sz val="11"/>
      <color theme="1"/>
      <name val="Calibri"/>
      <family val="2"/>
      <scheme val="minor"/>
    </font>
    <font>
      <sz val="11"/>
      <color theme="1"/>
      <name val="Calibri"/>
      <family val="2"/>
      <scheme val="minor"/>
    </font>
    <font>
      <b/>
      <sz val="10"/>
      <color theme="0"/>
      <name val="Calibri"/>
      <family val="2"/>
      <scheme val="minor"/>
    </font>
    <font>
      <sz val="1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0"/>
      <color rgb="FF000000"/>
      <name val="Arial"/>
      <family val="2"/>
    </font>
    <font>
      <sz val="8"/>
      <color theme="1"/>
      <name val="Calibri"/>
      <family val="2"/>
      <scheme val="minor"/>
    </font>
    <font>
      <sz val="9"/>
      <color theme="1"/>
      <name val="Century Gothic"/>
      <family val="2"/>
    </font>
    <font>
      <sz val="8"/>
      <name val="Calibri"/>
      <family val="2"/>
      <scheme val="minor"/>
    </font>
    <font>
      <sz val="9"/>
      <name val="Century Gothic"/>
      <family val="2"/>
    </font>
    <font>
      <sz val="9"/>
      <color rgb="FF000000"/>
      <name val="Century Gothic"/>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theme="4"/>
        <bgColor theme="4"/>
      </patternFill>
    </fill>
  </fills>
  <borders count="12">
    <border>
      <left/>
      <right/>
      <top/>
      <bottom/>
      <diagonal/>
    </border>
    <border>
      <left/>
      <right/>
      <top style="thin">
        <color theme="1" tint="0.499984740745262"/>
      </top>
      <bottom/>
      <diagonal/>
    </border>
    <border>
      <left style="thin">
        <color theme="1" tint="0.499984740745262"/>
      </left>
      <right/>
      <top style="thin">
        <color theme="4"/>
      </top>
      <bottom/>
      <diagonal/>
    </border>
    <border>
      <left/>
      <right/>
      <top style="thin">
        <color theme="4"/>
      </top>
      <bottom/>
      <diagonal/>
    </border>
    <border>
      <left style="thin">
        <color theme="1" tint="0.499984740745262"/>
      </left>
      <right/>
      <top style="thin">
        <color theme="4"/>
      </top>
      <bottom style="thin">
        <color theme="1" tint="0.499984740745262"/>
      </bottom>
      <diagonal/>
    </border>
    <border>
      <left/>
      <right/>
      <top style="thin">
        <color theme="4"/>
      </top>
      <bottom style="thin">
        <color theme="1" tint="0.499984740745262"/>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s>
  <cellStyleXfs count="5">
    <xf numFmtId="0" fontId="0"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0" fontId="7" fillId="0" borderId="0"/>
  </cellStyleXfs>
  <cellXfs count="82">
    <xf numFmtId="0" fontId="0" fillId="0" borderId="0" xfId="0"/>
    <xf numFmtId="9" fontId="0" fillId="0" borderId="0" xfId="2" applyFont="1"/>
    <xf numFmtId="0" fontId="0" fillId="0" borderId="0" xfId="0" applyAlignment="1">
      <alignment vertical="center"/>
    </xf>
    <xf numFmtId="0" fontId="2" fillId="2" borderId="1" xfId="0" applyFont="1" applyFill="1" applyBorder="1" applyAlignment="1">
      <alignment horizontal="center" vertical="center" wrapText="1"/>
    </xf>
    <xf numFmtId="0" fontId="3" fillId="0" borderId="0" xfId="0" applyFont="1"/>
    <xf numFmtId="0" fontId="4" fillId="0" borderId="0" xfId="0" applyFont="1"/>
    <xf numFmtId="14" fontId="4" fillId="0" borderId="0" xfId="0" applyNumberFormat="1" applyFont="1"/>
    <xf numFmtId="164" fontId="4" fillId="0" borderId="0" xfId="0" applyNumberFormat="1" applyFont="1"/>
    <xf numFmtId="2" fontId="4" fillId="0" borderId="0" xfId="0" applyNumberFormat="1" applyFont="1"/>
    <xf numFmtId="2" fontId="5" fillId="0" borderId="0" xfId="0" applyNumberFormat="1" applyFont="1"/>
    <xf numFmtId="1" fontId="6" fillId="0" borderId="2" xfId="3" applyNumberFormat="1" applyFont="1" applyBorder="1"/>
    <xf numFmtId="1" fontId="6" fillId="0" borderId="3" xfId="3" applyNumberFormat="1" applyFont="1" applyBorder="1"/>
    <xf numFmtId="0" fontId="6" fillId="0" borderId="3" xfId="3" applyFont="1" applyBorder="1"/>
    <xf numFmtId="14" fontId="6" fillId="0" borderId="3" xfId="4" applyNumberFormat="1" applyFont="1" applyBorder="1"/>
    <xf numFmtId="165" fontId="6" fillId="0" borderId="3" xfId="3" applyNumberFormat="1" applyFont="1" applyBorder="1"/>
    <xf numFmtId="2" fontId="6" fillId="0" borderId="3" xfId="3" applyNumberFormat="1" applyFont="1" applyBorder="1"/>
    <xf numFmtId="2" fontId="6" fillId="0" borderId="3" xfId="2" applyNumberFormat="1" applyFont="1" applyBorder="1"/>
    <xf numFmtId="1" fontId="6" fillId="0" borderId="3" xfId="0" applyNumberFormat="1" applyFont="1" applyBorder="1"/>
    <xf numFmtId="0" fontId="6" fillId="0" borderId="3" xfId="0" applyFont="1" applyBorder="1"/>
    <xf numFmtId="1" fontId="6" fillId="0" borderId="4" xfId="3" applyNumberFormat="1" applyFont="1" applyBorder="1"/>
    <xf numFmtId="1" fontId="6" fillId="0" borderId="5" xfId="3" applyNumberFormat="1" applyFont="1" applyBorder="1"/>
    <xf numFmtId="0" fontId="6" fillId="0" borderId="5" xfId="3" applyFont="1" applyBorder="1"/>
    <xf numFmtId="14" fontId="6" fillId="0" borderId="5" xfId="4" applyNumberFormat="1" applyFont="1" applyBorder="1"/>
    <xf numFmtId="165" fontId="6" fillId="0" borderId="5" xfId="3" applyNumberFormat="1" applyFont="1" applyBorder="1"/>
    <xf numFmtId="2" fontId="6" fillId="0" borderId="5" xfId="3" applyNumberFormat="1" applyFont="1" applyBorder="1"/>
    <xf numFmtId="2" fontId="6" fillId="0" borderId="5" xfId="2" applyNumberFormat="1" applyFont="1" applyBorder="1"/>
    <xf numFmtId="1" fontId="6" fillId="0" borderId="5" xfId="0" applyNumberFormat="1" applyFont="1" applyBorder="1"/>
    <xf numFmtId="0" fontId="6" fillId="0" borderId="5" xfId="0" applyFont="1" applyBorder="1"/>
    <xf numFmtId="16" fontId="8" fillId="0" borderId="6" xfId="0" applyNumberFormat="1" applyFont="1" applyBorder="1" applyAlignment="1">
      <alignment horizontal="center" vertical="center"/>
    </xf>
    <xf numFmtId="164" fontId="8" fillId="0" borderId="7" xfId="0" applyNumberFormat="1" applyFont="1" applyBorder="1" applyAlignment="1">
      <alignment horizontal="center" vertical="center"/>
    </xf>
    <xf numFmtId="16" fontId="8" fillId="0" borderId="7" xfId="0" applyNumberFormat="1" applyFont="1" applyBorder="1" applyAlignment="1">
      <alignment horizontal="center" vertical="center"/>
    </xf>
    <xf numFmtId="49" fontId="9" fillId="0" borderId="7" xfId="0" applyNumberFormat="1" applyFont="1" applyBorder="1" applyAlignment="1">
      <alignment horizontal="center" vertical="center"/>
    </xf>
    <xf numFmtId="14" fontId="10" fillId="0" borderId="7" xfId="0" applyNumberFormat="1" applyFont="1" applyBorder="1" applyAlignment="1">
      <alignment horizontal="center" vertical="center"/>
    </xf>
    <xf numFmtId="10" fontId="8" fillId="0" borderId="7" xfId="2" applyNumberFormat="1" applyFont="1" applyBorder="1" applyAlignment="1">
      <alignment horizontal="center" vertical="center"/>
    </xf>
    <xf numFmtId="14" fontId="8" fillId="0" borderId="7" xfId="2" applyNumberFormat="1" applyFont="1" applyBorder="1" applyAlignment="1">
      <alignment horizontal="center" vertical="center"/>
    </xf>
    <xf numFmtId="164" fontId="8" fillId="0" borderId="7" xfId="2" applyNumberFormat="1" applyFont="1" applyBorder="1" applyAlignment="1">
      <alignment horizontal="center" vertical="center"/>
    </xf>
    <xf numFmtId="0" fontId="8" fillId="0" borderId="7" xfId="2" applyNumberFormat="1" applyFont="1" applyBorder="1" applyAlignment="1">
      <alignment horizontal="center" vertical="center"/>
    </xf>
    <xf numFmtId="0" fontId="9" fillId="0" borderId="7" xfId="0" applyFont="1" applyBorder="1" applyAlignment="1">
      <alignment horizontal="center" vertical="center"/>
    </xf>
    <xf numFmtId="2" fontId="9" fillId="0" borderId="7" xfId="0" applyNumberFormat="1" applyFont="1" applyBorder="1" applyAlignment="1">
      <alignment horizontal="center" vertical="center"/>
    </xf>
    <xf numFmtId="14" fontId="9" fillId="0" borderId="7" xfId="0" applyNumberFormat="1" applyFont="1" applyBorder="1" applyAlignment="1">
      <alignment horizontal="center" vertical="center"/>
    </xf>
    <xf numFmtId="0" fontId="11" fillId="0" borderId="7" xfId="0" applyFont="1" applyBorder="1" applyAlignment="1">
      <alignment horizontal="center" vertical="center"/>
    </xf>
    <xf numFmtId="2" fontId="9" fillId="0" borderId="7" xfId="2" applyNumberFormat="1" applyFont="1" applyBorder="1" applyAlignment="1">
      <alignment horizontal="center" vertical="center"/>
    </xf>
    <xf numFmtId="1" fontId="9" fillId="0" borderId="7" xfId="0" applyNumberFormat="1" applyFont="1" applyBorder="1" applyAlignment="1">
      <alignment horizontal="center" vertical="center"/>
    </xf>
    <xf numFmtId="167" fontId="8" fillId="0" borderId="7" xfId="1" applyNumberFormat="1" applyFont="1" applyBorder="1" applyAlignment="1">
      <alignment horizontal="center" vertical="center"/>
    </xf>
    <xf numFmtId="0" fontId="8" fillId="0" borderId="7" xfId="0" applyFont="1" applyBorder="1" applyAlignment="1">
      <alignment horizontal="left" vertical="center" wrapText="1"/>
    </xf>
    <xf numFmtId="16" fontId="8" fillId="0" borderId="8" xfId="0" applyNumberFormat="1" applyFont="1" applyBorder="1" applyAlignment="1">
      <alignment horizontal="center" vertical="center"/>
    </xf>
    <xf numFmtId="164" fontId="8" fillId="0" borderId="9" xfId="0" applyNumberFormat="1" applyFont="1" applyBorder="1" applyAlignment="1">
      <alignment horizontal="center" vertical="center"/>
    </xf>
    <xf numFmtId="16" fontId="8" fillId="0" borderId="9" xfId="0" applyNumberFormat="1" applyFont="1" applyBorder="1" applyAlignment="1">
      <alignment horizontal="center" vertical="center"/>
    </xf>
    <xf numFmtId="49" fontId="9" fillId="0" borderId="9" xfId="0" applyNumberFormat="1" applyFont="1" applyBorder="1" applyAlignment="1">
      <alignment horizontal="center" vertical="center"/>
    </xf>
    <xf numFmtId="14" fontId="10" fillId="0" borderId="9" xfId="0" applyNumberFormat="1" applyFont="1" applyBorder="1" applyAlignment="1">
      <alignment horizontal="center" vertical="center"/>
    </xf>
    <xf numFmtId="10" fontId="8" fillId="0" borderId="9" xfId="2" applyNumberFormat="1" applyFont="1" applyBorder="1" applyAlignment="1">
      <alignment horizontal="center" vertical="center"/>
    </xf>
    <xf numFmtId="14" fontId="8" fillId="0" borderId="9" xfId="2" applyNumberFormat="1" applyFont="1" applyBorder="1" applyAlignment="1">
      <alignment horizontal="center" vertical="center"/>
    </xf>
    <xf numFmtId="164" fontId="8" fillId="0" borderId="9" xfId="2" applyNumberFormat="1" applyFont="1" applyBorder="1" applyAlignment="1">
      <alignment horizontal="center" vertical="center"/>
    </xf>
    <xf numFmtId="0" fontId="8" fillId="0" borderId="9" xfId="2" applyNumberFormat="1" applyFont="1" applyBorder="1" applyAlignment="1">
      <alignment horizontal="center" vertical="center"/>
    </xf>
    <xf numFmtId="0" fontId="9" fillId="0" borderId="9" xfId="0" applyFont="1" applyBorder="1" applyAlignment="1">
      <alignment horizontal="center" vertical="center"/>
    </xf>
    <xf numFmtId="2" fontId="9" fillId="0" borderId="9" xfId="0" applyNumberFormat="1" applyFont="1" applyBorder="1" applyAlignment="1">
      <alignment horizontal="center" vertical="center"/>
    </xf>
    <xf numFmtId="14" fontId="9" fillId="0" borderId="9" xfId="0" applyNumberFormat="1" applyFont="1" applyBorder="1" applyAlignment="1">
      <alignment horizontal="center" vertical="center"/>
    </xf>
    <xf numFmtId="0" fontId="11" fillId="0" borderId="9" xfId="0" applyFont="1" applyBorder="1" applyAlignment="1">
      <alignment horizontal="center" vertical="center"/>
    </xf>
    <xf numFmtId="2" fontId="9" fillId="0" borderId="9" xfId="2" applyNumberFormat="1" applyFont="1" applyBorder="1" applyAlignment="1">
      <alignment horizontal="center" vertical="center"/>
    </xf>
    <xf numFmtId="1" fontId="9" fillId="0" borderId="9" xfId="0" applyNumberFormat="1" applyFont="1" applyBorder="1" applyAlignment="1">
      <alignment horizontal="center" vertical="center"/>
    </xf>
    <xf numFmtId="167" fontId="8" fillId="0" borderId="9" xfId="1" applyNumberFormat="1" applyFont="1" applyBorder="1" applyAlignment="1">
      <alignment horizontal="center" vertical="center"/>
    </xf>
    <xf numFmtId="0" fontId="8" fillId="0" borderId="9" xfId="0" applyFont="1" applyBorder="1" applyAlignment="1">
      <alignment horizontal="left" vertical="center" wrapText="1"/>
    </xf>
    <xf numFmtId="10" fontId="0" fillId="0" borderId="0" xfId="2" applyNumberFormat="1" applyFont="1"/>
    <xf numFmtId="14" fontId="0" fillId="0" borderId="0" xfId="0" applyNumberFormat="1"/>
    <xf numFmtId="0" fontId="12" fillId="0" borderId="9" xfId="0" applyFont="1" applyBorder="1" applyAlignment="1">
      <alignment horizontal="center" vertical="center"/>
    </xf>
    <xf numFmtId="16" fontId="8" fillId="0" borderId="10" xfId="0" applyNumberFormat="1" applyFont="1" applyBorder="1" applyAlignment="1">
      <alignment horizontal="center" vertical="center"/>
    </xf>
    <xf numFmtId="164" fontId="8" fillId="0" borderId="11" xfId="0" applyNumberFormat="1" applyFont="1" applyBorder="1" applyAlignment="1">
      <alignment horizontal="center" vertical="center"/>
    </xf>
    <xf numFmtId="16" fontId="8" fillId="0" borderId="11" xfId="0" applyNumberFormat="1" applyFont="1" applyBorder="1" applyAlignment="1">
      <alignment horizontal="center" vertical="center"/>
    </xf>
    <xf numFmtId="49" fontId="9" fillId="0" borderId="11" xfId="0" applyNumberFormat="1" applyFont="1" applyBorder="1" applyAlignment="1">
      <alignment horizontal="center" vertical="center"/>
    </xf>
    <xf numFmtId="14" fontId="10" fillId="0" borderId="11" xfId="0" applyNumberFormat="1" applyFont="1" applyBorder="1" applyAlignment="1">
      <alignment horizontal="center" vertical="center"/>
    </xf>
    <xf numFmtId="10" fontId="8" fillId="0" borderId="11" xfId="2" applyNumberFormat="1" applyFont="1" applyBorder="1" applyAlignment="1">
      <alignment horizontal="center" vertical="center"/>
    </xf>
    <xf numFmtId="14" fontId="8" fillId="0" borderId="11" xfId="2" applyNumberFormat="1" applyFont="1" applyBorder="1" applyAlignment="1">
      <alignment horizontal="center" vertical="center"/>
    </xf>
    <xf numFmtId="164" fontId="8" fillId="0" borderId="11" xfId="2" applyNumberFormat="1" applyFont="1" applyBorder="1" applyAlignment="1">
      <alignment horizontal="center" vertical="center"/>
    </xf>
    <xf numFmtId="0" fontId="8" fillId="0" borderId="11" xfId="2" applyNumberFormat="1" applyFont="1" applyBorder="1" applyAlignment="1">
      <alignment horizontal="center" vertical="center"/>
    </xf>
    <xf numFmtId="0" fontId="9" fillId="0" borderId="11" xfId="0" applyFont="1" applyBorder="1" applyAlignment="1">
      <alignment horizontal="center" vertical="center"/>
    </xf>
    <xf numFmtId="2" fontId="9" fillId="0" borderId="11" xfId="0" applyNumberFormat="1" applyFont="1" applyBorder="1" applyAlignment="1">
      <alignment horizontal="center" vertical="center"/>
    </xf>
    <xf numFmtId="14" fontId="9" fillId="0" borderId="11" xfId="0" applyNumberFormat="1" applyFont="1" applyBorder="1" applyAlignment="1">
      <alignment horizontal="center" vertical="center"/>
    </xf>
    <xf numFmtId="0" fontId="11" fillId="0" borderId="11" xfId="0" applyFont="1" applyBorder="1" applyAlignment="1">
      <alignment horizontal="center" vertical="center"/>
    </xf>
    <xf numFmtId="2" fontId="9" fillId="0" borderId="11" xfId="2" applyNumberFormat="1" applyFont="1" applyBorder="1" applyAlignment="1">
      <alignment horizontal="center" vertical="center"/>
    </xf>
    <xf numFmtId="1" fontId="9" fillId="0" borderId="11" xfId="0" applyNumberFormat="1" applyFont="1" applyBorder="1" applyAlignment="1">
      <alignment horizontal="center" vertical="center"/>
    </xf>
    <xf numFmtId="167" fontId="8" fillId="0" borderId="11" xfId="1" applyNumberFormat="1" applyFont="1" applyBorder="1" applyAlignment="1">
      <alignment horizontal="center" vertical="center"/>
    </xf>
    <xf numFmtId="0" fontId="8" fillId="0" borderId="11" xfId="0" applyFont="1" applyBorder="1" applyAlignment="1">
      <alignment horizontal="left" vertical="center" wrapText="1"/>
    </xf>
  </cellXfs>
  <cellStyles count="5">
    <cellStyle name="Millares" xfId="1" builtinId="3"/>
    <cellStyle name="Normal" xfId="0" builtinId="0"/>
    <cellStyle name="Normal 103" xfId="4" xr:uid="{D967D77C-78C2-4854-8034-C9A76CA38B94}"/>
    <cellStyle name="Normal 2 16" xfId="3" xr:uid="{F5311ED3-1E7A-4307-9133-CFDB10F1CFE2}"/>
    <cellStyle name="Porcentaje" xfId="2" builtinId="5"/>
  </cellStyles>
  <dxfs count="126">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trike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4" formatCode="[$-F400]h:mm:ss\ AM/PM"/>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scheme val="minor"/>
      </font>
      <numFmt numFmtId="19" formatCode="dd/mm/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scheme val="minor"/>
      </font>
      <numFmt numFmtId="19" formatCode="dd/mm/yyyy"/>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9" formatCode="dd/mm/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11532\Desktop\Octavo%20Informe%20Monitoreo%20HFC%20Administrativo%20DY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HFC Administrativo"/>
      <sheetName val="Hoja1"/>
      <sheetName val="Matriz desplegable"/>
      <sheetName val="DTH LTE"/>
      <sheetName val="Octavo Informe Monitoreo HFC Ad"/>
    </sheetNames>
    <sheetDataSet>
      <sheetData sheetId="0" refreshError="1"/>
      <sheetData sheetId="1" refreshError="1"/>
      <sheetData sheetId="2">
        <row r="2">
          <cell r="A2" t="str">
            <v>Activación / Desactivación Servicios Adicionales</v>
          </cell>
        </row>
        <row r="3">
          <cell r="A3" t="str">
            <v xml:space="preserve">Ajuste De Recibo </v>
          </cell>
        </row>
        <row r="4">
          <cell r="A4" t="str">
            <v>Alta De Servicio</v>
          </cell>
        </row>
        <row r="5">
          <cell r="A5" t="str">
            <v>Activacion de Antivirus</v>
          </cell>
        </row>
        <row r="6">
          <cell r="A6" t="str">
            <v>Activación de Tope De Consumo</v>
          </cell>
        </row>
        <row r="7">
          <cell r="A7" t="str">
            <v>Afiliacion a Números Frecuentes</v>
          </cell>
        </row>
        <row r="8">
          <cell r="A8" t="str">
            <v>Afiliación a recibo por Correo Electronico</v>
          </cell>
        </row>
        <row r="9">
          <cell r="A9" t="str">
            <v xml:space="preserve">Baja de Decodificador en alquiler </v>
          </cell>
        </row>
        <row r="10">
          <cell r="A10" t="str">
            <v xml:space="preserve">Bloqueo por Cobranzas </v>
          </cell>
        </row>
        <row r="11">
          <cell r="A11" t="str">
            <v>Baja Parcial de Servicio</v>
          </cell>
        </row>
        <row r="12">
          <cell r="A12" t="str">
            <v>Baja Total Del Servicio</v>
          </cell>
        </row>
        <row r="13">
          <cell r="A13" t="str">
            <v>Cambio de Ciclo De Facturacion</v>
          </cell>
        </row>
        <row r="14">
          <cell r="A14" t="str">
            <v>Cambio de Clave Wifi</v>
          </cell>
        </row>
        <row r="15">
          <cell r="A15" t="str">
            <v>Cambio de Dirección/Facturación</v>
          </cell>
        </row>
        <row r="16">
          <cell r="A16" t="str">
            <v>Cambio de Número</v>
          </cell>
        </row>
        <row r="17">
          <cell r="A17" t="str">
            <v>Cambio de Plan</v>
          </cell>
        </row>
        <row r="18">
          <cell r="A18" t="str">
            <v>Cambio y/o Modificación De Datos</v>
          </cell>
        </row>
        <row r="19">
          <cell r="A19" t="str">
            <v>Ciclo de Facturación</v>
          </cell>
        </row>
        <row r="20">
          <cell r="A20" t="str">
            <v>Claro Video</v>
          </cell>
        </row>
        <row r="21">
          <cell r="A21" t="str">
            <v>Código de Pago</v>
          </cell>
        </row>
        <row r="22">
          <cell r="A22" t="str">
            <v>Configuración de Servicios</v>
          </cell>
        </row>
        <row r="23">
          <cell r="A23" t="str">
            <v>Consulta / Asignacion de Saldo de Telefonía Fija</v>
          </cell>
        </row>
        <row r="24">
          <cell r="A24" t="str">
            <v>Consulta Detalle de Llamadas</v>
          </cell>
        </row>
        <row r="25">
          <cell r="A25" t="str">
            <v>Consulta Clave Wifi</v>
          </cell>
        </row>
        <row r="26">
          <cell r="A26" t="str">
            <v>Consulta de Saldo y/o Recarga</v>
          </cell>
        </row>
        <row r="27">
          <cell r="A27" t="str">
            <v>Creación cuenta de Mi Claro</v>
          </cell>
        </row>
        <row r="28">
          <cell r="A28" t="str">
            <v>Copia de Contrato</v>
          </cell>
        </row>
        <row r="29">
          <cell r="A29" t="str">
            <v>Transferencias Otras Areas</v>
          </cell>
        </row>
        <row r="30">
          <cell r="A30" t="str">
            <v>Daños en Proceso de Instalacion / Mantenimiento</v>
          </cell>
        </row>
        <row r="31">
          <cell r="A31" t="str">
            <v>Débito Automático</v>
          </cell>
        </row>
        <row r="32">
          <cell r="A32" t="str">
            <v>Decodificador  Pendiente</v>
          </cell>
        </row>
        <row r="33">
          <cell r="A33" t="str">
            <v>Consulta detalle de Llamadas</v>
          </cell>
        </row>
        <row r="34">
          <cell r="A34" t="str">
            <v>Linea Desactiva (Morosidad O Solicitud Del Cliente)</v>
          </cell>
        </row>
        <row r="35">
          <cell r="A35" t="str">
            <v xml:space="preserve">Devolucion de Saldo A Favor </v>
          </cell>
        </row>
        <row r="36">
          <cell r="A36" t="str">
            <v>Direcciones y Horario de CACs</v>
          </cell>
        </row>
        <row r="37">
          <cell r="A37" t="str">
            <v>Duplicado de Recibo</v>
          </cell>
        </row>
        <row r="38">
          <cell r="A38" t="str">
            <v>Enlace Intermitente</v>
          </cell>
        </row>
        <row r="39">
          <cell r="A39" t="str">
            <v>Enlace Lento</v>
          </cell>
        </row>
        <row r="40">
          <cell r="A40" t="str">
            <v xml:space="preserve">Estado de La Linea o Servicio </v>
          </cell>
        </row>
        <row r="41">
          <cell r="A41" t="str">
            <v>Equipos y Accesorios</v>
          </cell>
        </row>
        <row r="42">
          <cell r="A42" t="str">
            <v xml:space="preserve">Estado de Cuenta </v>
          </cell>
        </row>
        <row r="43">
          <cell r="A43" t="str">
            <v>Estado de Solicitud</v>
          </cell>
        </row>
        <row r="44">
          <cell r="A44" t="str">
            <v>Descripción de Recibo</v>
          </cell>
        </row>
        <row r="45">
          <cell r="A45" t="str">
            <v>Fallas con Claro Video</v>
          </cell>
        </row>
        <row r="46">
          <cell r="A46" t="str">
            <v>Falta de Entrega de Recibo</v>
          </cell>
        </row>
        <row r="47">
          <cell r="A47" t="str">
            <v>Formas de Marcación Nacional E Internacional</v>
          </cell>
        </row>
        <row r="48">
          <cell r="A48" t="str">
            <v>Fecha de Vencimiento De Recibo</v>
          </cell>
        </row>
        <row r="49">
          <cell r="A49" t="str">
            <v>Financiamiento</v>
          </cell>
        </row>
        <row r="50">
          <cell r="A50" t="str">
            <v>Formas y Lugares de pago</v>
          </cell>
        </row>
        <row r="51">
          <cell r="A51" t="str">
            <v>Imagen Lluviosa o Pixeleada</v>
          </cell>
        </row>
        <row r="52">
          <cell r="A52" t="str">
            <v>Gestión de Cobranza</v>
          </cell>
        </row>
        <row r="53">
          <cell r="A53" t="str">
            <v>Mi Claro</v>
          </cell>
        </row>
        <row r="54">
          <cell r="A54" t="str">
            <v>Constancia de No Adeudo</v>
          </cell>
        </row>
        <row r="55">
          <cell r="A55" t="str">
            <v>Instalación de Decodificador Adicional</v>
          </cell>
        </row>
        <row r="56">
          <cell r="A56" t="str">
            <v>Planes Tarifarios</v>
          </cell>
        </row>
        <row r="57">
          <cell r="A57" t="str">
            <v>Claro Club</v>
          </cell>
        </row>
        <row r="58">
          <cell r="A58" t="str">
            <v>Locucion de Cobranzas</v>
          </cell>
        </row>
        <row r="59">
          <cell r="A59" t="str">
            <v>Instalación Inconclusa</v>
          </cell>
        </row>
        <row r="60">
          <cell r="A60" t="str">
            <v>Cancelacion de Servicio</v>
          </cell>
        </row>
        <row r="61">
          <cell r="A61" t="str">
            <v>Linea no Activada</v>
          </cell>
        </row>
        <row r="62">
          <cell r="A62" t="str">
            <v>Migración de Plan</v>
          </cell>
        </row>
        <row r="63">
          <cell r="A63" t="str">
            <v xml:space="preserve">Inconvenientes con el Servicio </v>
          </cell>
        </row>
        <row r="64">
          <cell r="A64" t="str">
            <v>Inconvenientes con el Equipo</v>
          </cell>
        </row>
        <row r="65">
          <cell r="A65" t="str">
            <v>Recibo por Correo Electrónico</v>
          </cell>
        </row>
        <row r="66">
          <cell r="A66" t="str">
            <v>Ofrecimiento de Retenciones</v>
          </cell>
        </row>
        <row r="67">
          <cell r="A67" t="str">
            <v>Plazo de Reconexion / Reactivacion</v>
          </cell>
        </row>
        <row r="68">
          <cell r="A68" t="str">
            <v>Port In - Intención de Cambiar a Claro</v>
          </cell>
        </row>
        <row r="69">
          <cell r="A69" t="str">
            <v>Port Out - Intención de Cambiar a Otro Operador</v>
          </cell>
        </row>
        <row r="70">
          <cell r="A70" t="str">
            <v>Problema con Antivirus</v>
          </cell>
        </row>
        <row r="71">
          <cell r="A71" t="str">
            <v>Problema con Control Remoto</v>
          </cell>
        </row>
        <row r="72">
          <cell r="A72" t="str">
            <v>Problema con Equipo Telefonico</v>
          </cell>
        </row>
        <row r="73">
          <cell r="A73" t="str">
            <v>Problema con Llamadas Destinos Moviles y LD</v>
          </cell>
        </row>
        <row r="74">
          <cell r="A74" t="str">
            <v>Problema con Reconexion</v>
          </cell>
        </row>
        <row r="75">
          <cell r="A75" t="str">
            <v>Problema para Pagar en Bancos</v>
          </cell>
        </row>
        <row r="76">
          <cell r="A76" t="str">
            <v>Problemas con Acceso A Ciertas Paginas Web</v>
          </cell>
        </row>
        <row r="77">
          <cell r="A77" t="str">
            <v>Problemas con Envio o Recepcion de Correos</v>
          </cell>
        </row>
        <row r="78">
          <cell r="A78" t="str">
            <v>Problemas Con Portabilidad</v>
          </cell>
        </row>
        <row r="79">
          <cell r="A79" t="str">
            <v>Promociones</v>
          </cell>
        </row>
        <row r="80">
          <cell r="A80" t="str">
            <v>Punto Adicional</v>
          </cell>
        </row>
        <row r="81">
          <cell r="A81" t="str">
            <v>Reclamo/Apelación/Queja Por Facturación</v>
          </cell>
        </row>
        <row r="82">
          <cell r="A82" t="str">
            <v>Reprogramacion de Visita Técnica</v>
          </cell>
        </row>
        <row r="83">
          <cell r="A83" t="str">
            <v>Retiro de Equipos</v>
          </cell>
        </row>
        <row r="84">
          <cell r="A84" t="str">
            <v>Router con Problemas</v>
          </cell>
        </row>
        <row r="85">
          <cell r="A85" t="str">
            <v>Saldo Erroneo en IVR</v>
          </cell>
        </row>
        <row r="86">
          <cell r="A86" t="str">
            <v>Servicio No Instalado</v>
          </cell>
        </row>
        <row r="87">
          <cell r="A87" t="str">
            <v>Sin Servicio 3Play</v>
          </cell>
        </row>
        <row r="88">
          <cell r="A88" t="str">
            <v>Sin Servicio Cable Analógico</v>
          </cell>
        </row>
        <row r="89">
          <cell r="A89" t="str">
            <v>Sin Servicio Cable Digital</v>
          </cell>
        </row>
        <row r="90">
          <cell r="A90" t="str">
            <v>Sin Servicio Cable/Internet</v>
          </cell>
        </row>
        <row r="91">
          <cell r="A91" t="str">
            <v>Sin Servicio Cable/Teléfono</v>
          </cell>
        </row>
        <row r="92">
          <cell r="A92" t="str">
            <v>Sin Servicio Internet</v>
          </cell>
        </row>
        <row r="93">
          <cell r="A93" t="str">
            <v>Sin Servicio Internet/Teléfono</v>
          </cell>
        </row>
        <row r="94">
          <cell r="A94" t="str">
            <v>Sin Servicio Telefonía</v>
          </cell>
        </row>
        <row r="95">
          <cell r="A95" t="str">
            <v>Sin Servicio y/o Problemas Wifi</v>
          </cell>
        </row>
        <row r="96">
          <cell r="A96" t="str">
            <v>Solicita Beneficio Full Claro</v>
          </cell>
        </row>
        <row r="97">
          <cell r="A97" t="str">
            <v>Informacion Full Claro</v>
          </cell>
        </row>
        <row r="98">
          <cell r="A98" t="str">
            <v>Solicitud de IP Pública</v>
          </cell>
        </row>
        <row r="99">
          <cell r="A99" t="str">
            <v>Solicitud Post Venta Fuera de Plazo</v>
          </cell>
        </row>
        <row r="100">
          <cell r="A100" t="str">
            <v>Suscripcion / Desuscripcion Guias De Abonados</v>
          </cell>
        </row>
        <row r="101">
          <cell r="A101" t="str">
            <v>Suspension Temporal</v>
          </cell>
        </row>
        <row r="102">
          <cell r="A102" t="str">
            <v>Traslado Externo</v>
          </cell>
        </row>
        <row r="103">
          <cell r="A103" t="str">
            <v>Traslado Interno</v>
          </cell>
        </row>
        <row r="104">
          <cell r="A104" t="str">
            <v>Uso de Tarjetas 1533 / Perú Mundo</v>
          </cell>
        </row>
        <row r="105">
          <cell r="A105" t="str">
            <v>Validación de Pago</v>
          </cell>
        </row>
        <row r="106">
          <cell r="A106" t="str">
            <v>Visita Tecnica Dentro De Plazo</v>
          </cell>
        </row>
        <row r="107">
          <cell r="A107" t="str">
            <v>Visita Tecnica Fuera De Plazo</v>
          </cell>
        </row>
      </sheetData>
      <sheetData sheetId="3"/>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0DD535-D21A-4C5E-8CAC-D482D0173FF7}" name="Tabla1" displayName="Tabla1" ref="A5:DL349" totalsRowShown="0" dataDxfId="116">
  <tableColumns count="116">
    <tableColumn id="65" xr3:uid="{087BEF7B-4917-419A-8DBA-7BED948BB694}" name="CANTIDAD TOTAL " dataDxfId="115"/>
    <tableColumn id="67" xr3:uid="{27623A66-9CF1-4893-9559-48F2AD9ED612}" name="SEMANA" dataDxfId="114">
      <calculatedColumnFormula>IF(MONTH(Tabla1[[#This Row],[FECHA DE MONITOREO]])=MONTH($B$356),IF(DAY(Tabla1[[#This Row],[FECHA DE MONITOREO]])&lt;8,"SEMANA 1",IF(DAY(Tabla1[[#This Row],[FECHA DE MONITOREO]])&lt;15,"SEMANA 2",IF(DAY(Tabla1[[#This Row],[FECHA DE MONITOREO]])&lt;22,"SEMANA 3","SEMANA 4"))),"SEMANA 4")</calculatedColumnFormula>
    </tableColumn>
    <tableColumn id="68" xr3:uid="{7F47A6DF-6872-4CB6-9F57-7CB74CEF7180}" name="N° DE INFORME" dataDxfId="113">
      <calculatedColumnFormula>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calculatedColumnFormula>
    </tableColumn>
    <tableColumn id="1" xr3:uid="{3223F3E0-3EA3-44D5-AEC0-CC6D9B9341EC}" name="CODIGO DEL ASESOR" dataDxfId="112" dataCellStyle="Normal 2 16"/>
    <tableColumn id="2" xr3:uid="{24F89EC4-C11C-4CCF-9799-00BC9DE58656}" name="NOMBRE DEL ASESOR" dataDxfId="111" dataCellStyle="Normal 2 16"/>
    <tableColumn id="3" xr3:uid="{80DF8364-E4DA-4DE0-9BB5-ABEB8DD3090F}" name="ANTIGÜEDAD AGENTE" dataDxfId="110" dataCellStyle="Normal 2 16"/>
    <tableColumn id="92" xr3:uid="{5CE04A3B-A669-4EF0-AED2-8C64FC817764}" name="CAMPAÑA" dataDxfId="109" dataCellStyle="Normal 2 16"/>
    <tableColumn id="4" xr3:uid="{1867B2CB-9475-4C76-9EC1-40118372F977}" name="PROVEEDOR" dataDxfId="108" dataCellStyle="Normal 2 16"/>
    <tableColumn id="5" xr3:uid="{6B1A218E-6E1A-4F96-B7F1-ABB51400F172}" name="FECHA DE MONITOREO" dataDxfId="107" dataCellStyle="Normal 2 16"/>
    <tableColumn id="6" xr3:uid="{7803EA94-8639-4FA9-AD00-A461AB0953A1}" name="TIPO DE MONITOREO ( Grabación, remoto, al lado)" dataDxfId="106" dataCellStyle="Normal 2 16"/>
    <tableColumn id="7" xr3:uid="{CDECE435-C41B-4B60-AC4F-685BE3998620}" name="SN - IPCC" dataDxfId="105" dataCellStyle="Normal 103"/>
    <tableColumn id="8" xr3:uid="{72FD81C8-094E-4CDF-A6C2-D3066357F7FC}" name="FECHA DE LA LLAMADA" dataDxfId="104" dataCellStyle="Normal 2 16"/>
    <tableColumn id="9" xr3:uid="{92CC4550-6B21-478B-94E4-81CD93137892}" name="HORA DE LA LLAMADA" dataDxfId="103" dataCellStyle="Normal 2 16"/>
    <tableColumn id="10" xr3:uid="{7FDC10BA-D5D9-46C3-9233-82CD72C18E4B}" name="TMG" dataDxfId="102" dataCellStyle="Normal 2 16"/>
    <tableColumn id="11" xr3:uid="{7038F8FB-347A-4E96-A582-37071FF9E1AA}" name="NOMBRE DEL CLIENTE" dataDxfId="101" dataCellStyle="Normal 2 16"/>
    <tableColumn id="12" xr3:uid="{8B921833-B3DF-45A1-B4D4-A21F6DD8D3CB}" name="N° TELF LLAMANTE (ANIY)" dataDxfId="100" dataCellStyle="Normal 2 16"/>
    <tableColumn id="13" xr3:uid="{64BB3910-D3D0-4F3C-9FB7-3369CFBACABD}" name=" NÚMERO TELEFONO EN CONSULTA" dataDxfId="99" dataCellStyle="Normal 2 16"/>
    <tableColumn id="14" xr3:uid="{AC5FC5CF-7054-4921-A85A-6E5FCE345810}" name="TIPO DE LLAMADA" dataDxfId="98" dataCellStyle="Normal 2 16"/>
    <tableColumn id="93" xr3:uid="{10CA22C1-ADC6-4F07-93F1-6D2C5950175A}" name="MOTIVO DE LLAMADA" dataDxfId="97" dataCellStyle="Normal 2 16"/>
    <tableColumn id="15" xr3:uid="{AA36AD54-A272-4295-9AF7-DB881C5A1C8F}" name="DESCRIPCIÓN DE LA LLAMADA" dataDxfId="96" dataCellStyle="Normal 2 16"/>
    <tableColumn id="16" xr3:uid="{CC56473C-64FB-49C4-B1BF-2A3FDC0B0A94}" name="TIPIFICAICON  AGENTE SIAC" dataDxfId="95" dataCellStyle="Normal 2 16"/>
    <tableColumn id="17" xr3:uid="{99B4EE7E-65CF-4B48-8DEC-EE5C22776EEB}" name="LA LLAMADA ES REINCIDENCIA" dataDxfId="94" dataCellStyle="Normal 2 16"/>
    <tableColumn id="96" xr3:uid="{B5D3EBA7-5985-4438-90E3-8261605205E4}" name="SEGÚN CES CLIENTE FACTURABA" dataDxfId="93" dataCellStyle="Normal 2 16"/>
    <tableColumn id="95" xr3:uid="{534017D1-4FD5-4CB2-80EF-8156E440D568}" name="APLICATIVO CON EL QUE INTERACTUO EL ASESOR" dataDxfId="92" dataCellStyle="Normal 2 16"/>
    <tableColumn id="94" xr3:uid="{824D7B7D-07F7-4653-8ED9-5157705ACFDF}" name="USO DE  LA HERRAMIENTA DE DIAGNOSTICO" dataDxfId="91" dataCellStyle="Normal 2 16"/>
    <tableColumn id="18" xr3:uid="{A7042FB5-7802-4750-88B3-4BDE5450D55B}" name="USO PORTAL DE CONOCIMIENTO" dataDxfId="90" dataCellStyle="Normal 2 16"/>
    <tableColumn id="19" xr3:uid="{EBA93809-E472-475A-9647-B86BAB356A70}" name="SE GENERÓ AJUSTE INDEBIDO" dataDxfId="89" dataCellStyle="Normal 2 16"/>
    <tableColumn id="20" xr3:uid="{9AAB9F4F-252E-443F-9BBF-AFC22F0F27DD}" name="ASESOR FUE EMPATICO CON EL CLIENTE" dataDxfId="88" dataCellStyle="Normal 2 16"/>
    <tableColumn id="21" xr3:uid="{F882E4DF-48FF-4300-ACBE-50903A64BDE3}" name="NOMBRE DEL MONITOREADOR O RESPONSABLE DEL MONITOREO" dataDxfId="87" dataCellStyle="Normal 2 16"/>
    <tableColumn id="22" xr3:uid="{E02D3ABC-7FFB-478F-BF0A-CFB6D624888A}" name="1.1 Saluda y se despide del cliente, de acuerdo a lo establecido en el manual de campaña." dataDxfId="86" dataCellStyle="Normal 2 16"/>
    <tableColumn id="23" xr3:uid="{301EB5AE-919E-4C9C-A9E9-3EE95742B2D1}" name="1.2 Se dirige al cliente por su nombre durante el transcurso de la llamada, sin tutearlo en ninguna ocasión." dataDxfId="85" dataCellStyle="Normal 2 16"/>
    <tableColumn id="24" xr3:uid="{89F429D9-C798-4C22-8F57-7C5A89899589}" name="1.3 Interactua con el cliente mientras realiza las validaciones en el sistema." dataDxfId="84" dataCellStyle="Normal 2 16"/>
    <tableColumn id="25" xr3:uid="{386400F4-5FFB-4BA8-A10D-328EF1637AB9}" name="1.4 Evita el uso de tecnicismos." dataDxfId="83" dataCellStyle="Normal 2 16"/>
    <tableColumn id="97" xr3:uid="{6247C81F-EB8A-430E-9436-8F7971C7EE8F}" name="1.5 Se despide de acuerdo a lo indicado en el Manual de Campaña" dataDxfId="82" dataCellStyle="Normal 2 16"/>
    <tableColumn id="26" xr3:uid="{0C86CF34-DCF0-4A40-BB44-AC9336CCF3E6}" name="PONDERACIÓN" dataDxfId="81" dataCellStyle="Porcentaje"/>
    <tableColumn id="27" xr3:uid="{E0BD19C1-BD3C-4CCC-A381-38CD0A84475A}" name="2.1 Valida si la consulta o transacción corresponde a un producto/servicio/línea de la campaña." dataDxfId="80" dataCellStyle="Normal 2 16"/>
    <tableColumn id="28" xr3:uid="{6FF4B42F-6F22-48DD-84A4-BC0CF359437B}" name="2.2 Si lo expuesto por el cliente no es claro, realiza preguntas de precisión o preguntas filtro." dataDxfId="79" dataCellStyle="Normal 2 16"/>
    <tableColumn id="29" xr3:uid="{41015319-C356-45CC-89D8-B34589872EE4}" name="2.3 Valida el MOTIVO REAL de la necesidad (información, preocupación, problema) mediante parafraseo o pregunta de confirmación." dataDxfId="78" dataCellStyle="Normal 2 16"/>
    <tableColumn id="30" xr3:uid="{59DF3AF5-7E2E-44C1-B982-3E0A2F76412C}" name="2.4 De acuerdo con lo expuesto por el cliente por el cliente y/o por lo revisado en sistemas, valida si existe alguna atención previa por el mismo motivo." dataDxfId="77" dataCellStyle="Normal 2 16"/>
    <tableColumn id="31" xr3:uid="{31170E2F-05C9-42C6-AF14-FC4BF1E7EADF}" name="PONDERACIÓN " dataDxfId="76" dataCellStyle="Porcentaje"/>
    <tableColumn id="32" xr3:uid="{59489E59-9D20-4F5A-813B-42AF82F9212F}" name="3.1 Valida en el CES el estado de los servicios y equipos, estado de cuenta y adicionalmente si se encuentra en averia." dataDxfId="75" dataCellStyle="Normal 2 16"/>
    <tableColumn id="33" xr3:uid="{41CB8CB2-C1CC-468D-8BDC-62CE179D5802}" name="3.2 La atencion se realizo siguiendo el paso a paso de la herramienta o el proceso establecido en el portal de conocimiento (en caso no se encuentre en la herramienta), no se vuelve a evaluar el ingreso al CES." dataDxfId="74" dataCellStyle="Normal 2 16"/>
    <tableColumn id="34" xr3:uid="{2EC835AD-5AF7-4EE4-B919-EA2D231DCD97}" name="3.2.1 Solicita el número de documento de identidad, nombres y apellidos del titular para identificar el servicio y en caso lo amerite fecha y lugar de nacimiento." dataDxfId="73" dataCellStyle="Normal 2 16"/>
    <tableColumn id="109" xr3:uid="{E62912C8-3439-47FD-BDDF-A99C363A5539}" name="3.2.2  Valida en TRACER que el servicio del cliente esta conectado, no se encuentra en averia y no tiene algun flag alarmado" dataDxfId="72" dataCellStyle="Normal 2 16"/>
    <tableColumn id="108" xr3:uid="{D04BC8D0-ED1E-45A8-B84C-F4B188030AA9}" name="3.2.3  Verifica en la web de averias si el servicio esta afectado" dataDxfId="71" dataCellStyle="Normal 2 16"/>
    <tableColumn id="107" xr3:uid="{709A41DF-D527-40A2-83F7-4C81B3FA0F56}" name="3.2.4  Verifica en Incognito si los parametros de los servicios estan correctos. " dataDxfId="70" dataCellStyle="Normal 2 16"/>
    <tableColumn id="106" xr3:uid="{8A26B87A-7605-44B6-A821-A0C28E0A3033}" name="3.2.5  Para problemas con Internet, ingresa al EMTA y verifica la cantidad de equipos conectados vs. plan contratado (descarte de autosaturamiento), asi mismo verifica los parametros de configuracion WiFi y validad con cliente si tuviese algun equipo repe" dataDxfId="69" dataCellStyle="Normal 2 16"/>
    <tableColumn id="105" xr3:uid="{BAC17191-70EC-426B-B67B-CD178A219213}" name="3.2.6  Para telefonia, ingresa a JANUS y validad que la linea este configurada y tenga saldo, tambien se debe validar con el cliente si la linea esta en Tel 1 o Tel 1/2, en caso no haya servicio" dataDxfId="68" dataCellStyle="Normal 2 16"/>
    <tableColumn id="104" xr3:uid="{049BDA29-BB3B-4D5D-A4D0-C71477711A9E}" name="3.2.7  Para internet, cuando el problema es con SmarTV se le sugiere que utilice internet de manera cableada" dataDxfId="67" dataCellStyle="Normal 2 16"/>
    <tableColumn id="103" xr3:uid="{51A835F3-4AC8-47E2-95B3-46F3A5204D43}" name="3.3  La explicación brindada al cliente corresponde con el paso a paso de la herramienta o el proceso establecido en el portal de conocimiento (en caso no se encuentre en la herramienta)." dataDxfId="66" dataCellStyle="Normal 2 16"/>
    <tableColumn id="102" xr3:uid="{C66B8D5A-9519-40AC-A1E1-0234B713DB26}" name="3.4  Valida con el cliente si la gestión/información brindada fue clara" dataDxfId="65" dataCellStyle="Normal 2 16"/>
    <tableColumn id="35" xr3:uid="{252FCF49-9E7A-4717-AE03-D2484DE7C3FA}" name="PONDERACIÓN  " dataDxfId="64" dataCellStyle="Porcentaje"/>
    <tableColumn id="36" xr3:uid="{2070EA5A-8EF5-472B-97F7-033399B0EEF5}" name="4.1 Ejecuta las acciones en los aplicativos de acuerdo al proceso establecido en el portal de conocimiento." dataDxfId="63" dataCellStyle="Normal 2 16"/>
    <tableColumn id="37" xr3:uid="{495F06F2-DA7B-4A5F-84B1-C75B0FAEDCF4}" name="4.2 Se tipifica en siac acorde con la gestión." dataDxfId="62" dataCellStyle="Normal 2 16"/>
    <tableColumn id="38" xr3:uid="{AF0CB868-EDC4-4E12-93B1-E4E5A824E1B6}" name="4.3 Notas y/o plantilla de la tipificación son correctas." dataDxfId="61" dataCellStyle="Normal 2 16"/>
    <tableColumn id="39" xr3:uid="{9FE72E5C-EAC3-48CD-87FC-54F9CBB09A44}" name="4.4 Se tipifica en siac durante la llamada." dataDxfId="60" dataCellStyle="Normal 2 16"/>
    <tableColumn id="40" xr3:uid="{EBE8A2D0-93F2-4C64-8855-1B29202D5CD5}" name="PONDERACIÓN   " dataDxfId="59" dataCellStyle="Porcentaje"/>
    <tableColumn id="41" xr3:uid="{10E0B226-B2D2-4803-A95F-4E9F1393A6B7}" name="5.1 Evita comentarios negativos de la empresa y/o sus proveedores." dataDxfId="58" dataCellStyle="Normal 2 16"/>
    <tableColumn id="42" xr3:uid="{80C788CC-C2C7-4B3D-8123-7065CC36DE7F}" name="5.2 Evita palabras soeces" dataDxfId="57" dataCellStyle="Normal 2 16"/>
    <tableColumn id="121" xr3:uid="{772E82D9-9771-4332-8B45-1AAD2A902A1B}" name="5.3 Escucha al cliente sin interrumpirlo." dataDxfId="56" dataCellStyle="Normal 2 16"/>
    <tableColumn id="43" xr3:uid="{52DD3C77-34F4-46C9-97F6-39601AE64234}" name="PONDERACIÓN    " dataDxfId="55" dataCellStyle="Porcentaje"/>
    <tableColumn id="44" xr3:uid="{6E319554-BACE-4C38-AE95-95021968FF7D}" name="6.1 Cumple con dar la información establecida y/o fomenta en el cliente la adquisición/activación/uso de algún servicio/producto/promoción CLARO (definido por cada campaña)" dataDxfId="54" dataCellStyle="Normal 2 16"/>
    <tableColumn id="45" xr3:uid="{47A06A57-CFB4-48C6-AFAE-02F1272DFD6B}" name="PONDERACIÓN     " dataDxfId="53" dataCellStyle="Porcentaje"/>
    <tableColumn id="46" xr3:uid="{D1F80F58-EDA7-46D8-9AB4-AF268352B531}" name="SUB - CALIFICACIÓN" dataDxfId="52" dataCellStyle="Porcentaje"/>
    <tableColumn id="47" xr3:uid="{504B4757-E911-4159-9E71-6A76EDD5C045}" name="ERRORES CRITICOS DE USUARIO FINAL" dataDxfId="51" dataCellStyle="Normal 2 16"/>
    <tableColumn id="48" xr3:uid="{319C8CEE-15C3-46CE-9808-C2EBE902F9C6}" name="ERRORES CRITICOS DE NEGOCIO" dataDxfId="50" dataCellStyle="Normal 2 16"/>
    <tableColumn id="49" xr3:uid="{6F1B9AB2-2257-4176-8E2E-D9A5B940B09D}" name="ERRORES CRITICOS DE CUMPLIMIENTO" dataDxfId="49" dataCellStyle="Porcentaje"/>
    <tableColumn id="50" xr3:uid="{05F57C1F-4AF6-46EE-8C2E-AF9F3B89288F}" name="TOTAL ERRORES CRITICOS" dataDxfId="48" dataCellStyle="Normal 2 16"/>
    <tableColumn id="51" xr3:uid="{AE9FEC72-D2B3-447F-BEA5-7BD34778025B}" name="TOTAL ERRORES NO CRITICOS" dataDxfId="47" dataCellStyle="Normal 2 16"/>
    <tableColumn id="52" xr3:uid="{80F00FBE-3C93-4946-B29C-B0A2D302A524}" name="CALIFICACIÓN FINAL" dataDxfId="46" dataCellStyle="Porcentaje"/>
    <tableColumn id="53" xr3:uid="{B421BC18-333B-4211-94BD-B86201D5A585}" name="AS induce al cliente a cortar la llamada por dejarlo en espera por tiempo prolongado" dataDxfId="45" dataCellStyle="Normal 2 16"/>
    <tableColumn id="54" xr3:uid="{EA80E32A-269D-4700-B78F-43AC4D8CE07F}" name="AS transfiere a locución de vicio cuando la atención no lo amerita" dataDxfId="44" dataCellStyle="Normal 2 16"/>
    <tableColumn id="55" xr3:uid="{A0E18B35-E0D3-47A5-932F-14085A6D8AAB}" name="AS transfiere a locución de IVR de Campañas (cabecera) cuando la atención no lo amerita" dataDxfId="43" dataCellStyle="Normal 2 16"/>
    <tableColumn id="56" xr3:uid="{D7647B4B-1BE7-45C3-A170-A7A05B57BDFD}" name="AS se dirige al cliente faltándole el respeto y/o menciona palabras soeces" dataDxfId="42" dataCellStyle="Normal 2 16"/>
    <tableColumn id="66" xr3:uid="{BEF2826F-48B5-4656-9F33-C06760404770}" name="AS conversa con un tercero o hace ruidos molestos (sonidos, golpes, risas, etc.) durante la atención" dataDxfId="41" dataCellStyle="Normal 2 16"/>
    <tableColumn id="57" xr3:uid="{B822BFD5-96A1-4FF7-8D38-8D6552D9EAB8}" name="FCR" dataDxfId="40" dataCellStyle="Normal 2 16"/>
    <tableColumn id="58" xr3:uid="{DED3ECDD-FBA9-41DA-9242-86A2994C3E10}" name="RESPONSABILIDAD DE NO FCR" dataDxfId="39" dataCellStyle="Normal 2 16"/>
    <tableColumn id="59" xr3:uid="{FEE563ED-8405-41B5-BF35-3419935783E3}" name="MOTIVO DE NO FCR" dataDxfId="38" dataCellStyle="Normal 2 16"/>
    <tableColumn id="60" xr3:uid="{F1B3768E-C65B-4264-B67B-65801C6BB9EB}" name="DETALLE DE NO FCR" dataDxfId="37" dataCellStyle="Normal 2 16"/>
    <tableColumn id="61" xr3:uid="{4246CB1D-8930-4419-ADDA-91E42605691B}" name="DESCRIPCIÓN DE NO FCR" dataDxfId="36" dataCellStyle="Normal 2 16"/>
    <tableColumn id="62" xr3:uid="{B19861E1-3B8D-4105-9B35-8356A10CA8D9}" name="ACCION QUE REALIZA EL ASESOR" dataDxfId="35" dataCellStyle="Normal 2 16"/>
    <tableColumn id="89" xr3:uid="{60657213-D9E5-42E9-9BD1-1E3A7C36466E}" name="TNPS" dataDxfId="34"/>
    <tableColumn id="88" xr3:uid="{68682381-A5A9-4139-B97B-1846D637CBB5}" name="NPS" dataDxfId="33"/>
    <tableColumn id="63" xr3:uid="{BF75149F-7DEC-48EB-8A04-0CA94163228A}" name="TIENE ALARMA" dataDxfId="32"/>
    <tableColumn id="64" xr3:uid="{1585AA8E-E3AE-4DD3-B460-F24243DEF17E}" name="OBSERVACION / RECOMENDACIÓN" dataDxfId="31"/>
    <tableColumn id="69" xr3:uid="{7BCC734B-D202-44F9-9BCE-581E8C27BD54}" name="1.1 Saluda y se despide del cliente, de acuerdo a lo establecido en el manual de campaña.2" dataDxfId="30">
      <calculatedColumnFormula>IF(Tabla1[[#This Row],[1.1 Saluda y se despide del cliente, de acuerdo a lo establecido en el manual de campaña.]]="NO",1,0)</calculatedColumnFormula>
    </tableColumn>
    <tableColumn id="70" xr3:uid="{1E6AF61E-3ED9-4B99-A43D-61B75C845969}" name="1.2 Se dirige al cliente por su nombre durante el transcurso de la llamada, sin tutearlo en ninguna ocasión.3" dataDxfId="29">
      <calculatedColumnFormula>IF(Tabla1[[#This Row],[1.2 Se dirige al cliente por su nombre durante el transcurso de la llamada, sin tutearlo en ninguna ocasión.]]="NO",1,0)</calculatedColumnFormula>
    </tableColumn>
    <tableColumn id="71" xr3:uid="{D927A6A8-2F4F-4976-8A01-E912D0E25D69}" name="1.3 Interactua con el cliente mientras realiza las validaciones en el sistema.4" dataDxfId="28">
      <calculatedColumnFormula>IF(Tabla1[[#This Row],[1.3 Interactua con el cliente mientras realiza las validaciones en el sistema.]]="NO",1,0)</calculatedColumnFormula>
    </tableColumn>
    <tableColumn id="72" xr3:uid="{1FFD7EAA-C275-4A75-8665-32FCFBF5047A}" name="1.4 Evita el uso de tecnicismos.5" dataDxfId="27">
      <calculatedColumnFormula>IF(Tabla1[[#This Row],[1.4 Evita el uso de tecnicismos.]]="NO",1,0)</calculatedColumnFormula>
    </tableColumn>
    <tableColumn id="98" xr3:uid="{7C82C1AA-6202-4435-AE65-B37A0C129ECF}" name="1.5 Se despide de acuerdo a lo indicado en el Manual de Campaña2" dataDxfId="26">
      <calculatedColumnFormula>IF(Tabla1[[#This Row],[1.5 Se despide de acuerdo a lo indicado en el Manual de Campaña]]="NO",1,0)</calculatedColumnFormula>
    </tableColumn>
    <tableColumn id="73" xr3:uid="{42EBC613-00C8-49DA-980E-A5F84FC3A1BB}" name="2.1 Valida si la consulta o transacción corresponde a un producto/servicio/línea de la campaña.6" dataDxfId="25">
      <calculatedColumnFormula>IF(Tabla1[[#This Row],[2.1 Valida si la consulta o transacción corresponde a un producto/servicio/línea de la campaña.]]="NO",1,0)</calculatedColumnFormula>
    </tableColumn>
    <tableColumn id="74" xr3:uid="{669AC311-1448-4AD7-B93C-89A6B975435D}" name="2.2 Si lo expuesto por el cliente no es claro, realiza preguntas de precisión o preguntas filtro.7" dataDxfId="24">
      <calculatedColumnFormula>IF(Tabla1[[#This Row],[2.2 Si lo expuesto por el cliente no es claro, realiza preguntas de precisión o preguntas filtro.]]="NO",1,0)</calculatedColumnFormula>
    </tableColumn>
    <tableColumn id="75" xr3:uid="{760FC96D-B598-4369-B185-656520857D12}" name="2.3 Valida el MOTIVO REAL de la necesidad (información, preocupación, problema) mediante parafraseo o pregunta de confirmación.8" dataDxfId="23">
      <calculatedColumnFormula>IF(Tabla1[[#This Row],[2.3 Valida el MOTIVO REAL de la necesidad (información, preocupación, problema) mediante parafraseo o pregunta de confirmación.]]="NO",1,0)</calculatedColumnFormula>
    </tableColumn>
    <tableColumn id="76" xr3:uid="{F791F113-7676-4317-B263-0BB13AA5976A}" name="2.4 De acuerdo con lo expuesto por el cliente por el cliente y/o por lo revisado en sistemas, valida si existe alguna atención previa por el mismo motivo.9" dataDxfId="22">
      <calculatedColumnFormula>IF(Tabla1[[#This Row],[2.4 De acuerdo con lo expuesto por el cliente por el cliente y/o por lo revisado en sistemas, valida si existe alguna atención previa por el mismo motivo.]]="NO",1,0)</calculatedColumnFormula>
    </tableColumn>
    <tableColumn id="77" xr3:uid="{1EDC2DE4-44DB-4B79-81DB-3F4CD7A0E94F}" name="3.1 Valida en el CES el estado de los servicios y equipos, estado de cuenta y adicionalmente si se encuentra en averia.2" dataDxfId="21">
      <calculatedColumnFormula>IF(Tabla1[[#This Row],[3.1 Valida en el CES el estado de los servicios y equipos, estado de cuenta y adicionalmente si se encuentra en averia.]]="NO",1,0)</calculatedColumnFormula>
    </tableColumn>
    <tableColumn id="78" xr3:uid="{F3902055-92F1-40AE-AEE9-3860D833888E}" name="3.2 La atencion se realizo siguiendo el paso a paso de la herramienta o el proceso establecido en el portal de conocimiento (en caso no se encuentre en la herramienta), no se vuelve a evaluar el ingreso al CES.3" dataDxfId="20">
      <calculatedColumnFormula>IF(Tabla1[[#This Row],[3.2 La atencion se realizo siguiendo el paso a paso de la herramienta o el proceso establecido en el portal de conocimiento (en caso no se encuentre en la herramienta), no se vuelve a evaluar el ingreso al CES.]]="NO",1,0)</calculatedColumnFormula>
    </tableColumn>
    <tableColumn id="79" xr3:uid="{9DF7D783-EC48-4904-829D-B92E4BB7797D}" name="3.2.1 Solicita el número de documento de identidad, nombres y apellidos del titular para identificar el servicio y en caso lo amerite fecha y lugar de nacimiento.4" dataDxfId="19">
      <calculatedColumnFormula>IF(Tabla1[[#This Row],[3.2.1 Solicita el número de documento de identidad, nombres y apellidos del titular para identificar el servicio y en caso lo amerite fecha y lugar de nacimiento.]]="NO",1,0)</calculatedColumnFormula>
    </tableColumn>
    <tableColumn id="120" xr3:uid="{5E394A69-7FA2-4B80-8B3A-ABB4AFA844FD}" name="3.2.2  Valida en TRACER que el servicio del cliente esta conectado, no se encuentra en averia y no tiene algun flag alarmado5" dataDxfId="18">
      <calculatedColumnFormula>IF(Tabla1[[#This Row],[3.2.2  Valida en TRACER que el servicio del cliente esta conectado, no se encuentra en averia y no tiene algun flag alarmado]]="NO",1,0)</calculatedColumnFormula>
    </tableColumn>
    <tableColumn id="119" xr3:uid="{1BEC0E78-300E-4981-90EC-AB35819C6B9E}" name="3.2.3  Verifica en la web de averias si el servicio esta afectado6" dataDxfId="17">
      <calculatedColumnFormula>IF(Tabla1[[#This Row],[3.2.3  Verifica en la web de averias si el servicio esta afectado]]="NO",1,0)</calculatedColumnFormula>
    </tableColumn>
    <tableColumn id="118" xr3:uid="{6554C479-FD25-4FB9-B95D-73A6C3A47501}" name="3.2.4  Verifica en Incognito si los parametros de los servicios estan correctos. 7" dataDxfId="16">
      <calculatedColumnFormula>IF(Tabla1[[#This Row],[3.2.4  Verifica en Incognito si los parametros de los servicios estan correctos. ]]="NO",1,0)</calculatedColumnFormula>
    </tableColumn>
    <tableColumn id="117" xr3:uid="{B78A03FC-E589-42C5-A4B1-F6B34117ED3C}" name="3.2.5  Para problemas con Internet" dataDxfId="15">
      <calculatedColumnFormula>IF(Tabla1[[#This Row],[3.2.5  Para problemas con Internet, ingresa al EMTA y verifica la cantidad de equipos conectados vs. plan contratado (descarte de autosaturamiento), asi mismo verifica los parametros de configuracion WiFi y validad con cliente si tuviese algun equipo repe]]="NO",1,0)</calculatedColumnFormula>
    </tableColumn>
    <tableColumn id="116" xr3:uid="{B9DB7D2B-A955-41F3-9CEB-78C9832F5023}" name="3.2.6  Para telefonia, ingresa a JANUS y validad que la linea este configurada y tenga saldo, tambien se debe validar con el cliente si la linea esta en Tel 1 o Tel 1/2, en caso no haya servicio9" dataDxfId="14">
      <calculatedColumnFormula>IF(Tabla1[[#This Row],[3.2.6  Para telefonia, ingresa a JANUS y validad que la linea este configurada y tenga saldo, tambien se debe validar con el cliente si la linea esta en Tel 1 o Tel 1/2, en caso no haya servicio]]="NO",1,0)</calculatedColumnFormula>
    </tableColumn>
    <tableColumn id="115" xr3:uid="{815CD837-7603-4566-9513-6DAA6B720C0E}" name="3.2.7  Para internet, cuando el problema es con SmarTV se le sugiere que utilice internet de manera cableada10" dataDxfId="13">
      <calculatedColumnFormula>IF(Tabla1[[#This Row],[3.2.7  Para internet, cuando el problema es con SmarTV se le sugiere que utilice internet de manera cableada]]="NO",1,0)</calculatedColumnFormula>
    </tableColumn>
    <tableColumn id="114" xr3:uid="{390A7946-6FDB-4A78-8AD3-C1B5C62ABB51}" name="3.3  La explicación brindada al cliente corresponde con el paso a paso de la herramienta o el proceso establecido en el portal de conocimiento (en caso no se encuentre en la herramienta).11" dataDxfId="12">
      <calculatedColumnFormula>IF(Tabla1[[#This Row],[3.3  La explicación brindada al cliente corresponde con el paso a paso de la herramienta o el proceso establecido en el portal de conocimiento (en caso no se encuentre en la herramienta).]]="NO",1,0)</calculatedColumnFormula>
    </tableColumn>
    <tableColumn id="113" xr3:uid="{824FDF2B-AF9B-45B3-85A6-0CF016377049}" name="3.4  Valida con el cliente si la gestión/información brindada fue clara12" dataDxfId="11">
      <calculatedColumnFormula>IF(Tabla1[[#This Row],[3.4  Valida con el cliente si la gestión/información brindada fue clara]]="NO",1,0)</calculatedColumnFormula>
    </tableColumn>
    <tableColumn id="80" xr3:uid="{8E875E97-1349-4749-9619-2C046CA0ADF8}" name="4.1 Ejecuta las acciones en los aplicativos de acuerdo al proceso establecido en el portal de conocimiento.2" dataDxfId="10">
      <calculatedColumnFormula>IF(Tabla1[[#This Row],[4.1 Ejecuta las acciones en los aplicativos de acuerdo al proceso establecido en el portal de conocimiento.]]="NO",1,0)</calculatedColumnFormula>
    </tableColumn>
    <tableColumn id="81" xr3:uid="{59C572A3-0C21-4E97-9CB7-7078AD7AC829}" name="4.2 Se tipifica en siac acorde con la gestión.14" dataDxfId="9">
      <calculatedColumnFormula>IF(Tabla1[[#This Row],[4.2 Se tipifica en siac acorde con la gestión.]]="NO",1,0)</calculatedColumnFormula>
    </tableColumn>
    <tableColumn id="82" xr3:uid="{BC6BC360-F62C-454C-AFD8-2DB89F3FCABA}" name="4.3 Notas y/o plantilla de la tipificación son correctas.15" dataDxfId="8">
      <calculatedColumnFormula>IF(Tabla1[[#This Row],[4.3 Notas y/o plantilla de la tipificación son correctas.]]="NO",1,0)</calculatedColumnFormula>
    </tableColumn>
    <tableColumn id="83" xr3:uid="{361FB84A-9464-423B-AD4E-5F9CECAF4841}" name="4.4 Se tipifica en siac durante la llamada.16" dataDxfId="7">
      <calculatedColumnFormula>IF(Tabla1[[#This Row],[4.4 Se tipifica en siac durante la llamada.]]="NO",1,0)</calculatedColumnFormula>
    </tableColumn>
    <tableColumn id="84" xr3:uid="{D63A33CB-3231-4562-A274-0F428EDBA3BC}" name="5.1 Evita comentarios negativos de la empresa y/o sus proveedores.17" dataDxfId="6">
      <calculatedColumnFormula>IF(Tabla1[[#This Row],[5.1 Evita comentarios negativos de la empresa y/o sus proveedores.]]="NO",1,0)</calculatedColumnFormula>
    </tableColumn>
    <tableColumn id="85" xr3:uid="{20BCC4DE-4C03-422A-9B7B-0DAD744F3ED7}" name="5.2 Evita palabras soeces2" dataDxfId="5">
      <calculatedColumnFormula>IF(Tabla1[[#This Row],[5.2 Evita palabras soeces]]="NO",1,0)</calculatedColumnFormula>
    </tableColumn>
    <tableColumn id="128" xr3:uid="{B2C3D601-0D4F-44D8-A80A-58E5A5869852}" name="5.3 Escucha al cliente sin interrumpirlo " dataDxfId="4">
      <calculatedColumnFormula>IF(Tabla1[[#This Row],[5.3 Escucha al cliente sin interrumpirlo.]]="NO",1,0)</calculatedColumnFormula>
    </tableColumn>
    <tableColumn id="86" xr3:uid="{5D38325F-A3FA-43A8-8F56-4AA80273F923}" name="6.1 Cumple con dar la información establecida y/o fomenta en el cliente la adquisición/activación/uso de algún servicio/producto/promoción CLARO (definido por cada campaña)2" dataDxfId="3">
      <calculatedColumnFormula>IF(Tabla1[[#This Row],[6.1 Cumple con dar la información establecida y/o fomenta en el cliente la adquisición/activación/uso de algún servicio/producto/promoción CLARO (definido por cada campaña)]]="NO",1,0)</calculatedColumnFormula>
    </tableColumn>
    <tableColumn id="87" xr3:uid="{9E8E18CD-C8C7-498E-BBDD-64F074D560A0}" name="constante" dataDxfId="2"/>
    <tableColumn id="90" xr3:uid="{665CC95E-CBFD-4CBC-808A-9B46A10E49C4}" name="%TNPS" dataDxfId="1">
      <calculatedColumnFormula>IF(Tabla1[[#This Row],[TNPS]]&lt;6,-1,IF(Tabla1[[#This Row],[TNPS]]&lt;8,0,1))</calculatedColumnFormula>
    </tableColumn>
    <tableColumn id="91" xr3:uid="{5265B35D-1D07-440E-9A6A-BB238A6DFC3B}" name="%NPS" dataDxfId="0">
      <calculatedColumnFormula>IF(Tabla1[[#This Row],[NPS]]&lt;&gt;"",IF(Tabla1[[#This Row],[NPS]]&lt;7,-1,IF(Tabla1[[#This Row],[NPS]]&lt;8,0,1)),"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BC171-EDA6-4374-A37C-065508F66AB5}">
  <sheetPr codeName="Hoja1"/>
  <dimension ref="A1:DL725"/>
  <sheetViews>
    <sheetView showGridLines="0" tabSelected="1" zoomScale="70" zoomScaleNormal="70" workbookViewId="0"/>
  </sheetViews>
  <sheetFormatPr baseColWidth="10" defaultRowHeight="15" x14ac:dyDescent="0.25"/>
  <cols>
    <col min="1" max="1" width="22.85546875" bestFit="1" customWidth="1"/>
    <col min="2" max="2" width="14" customWidth="1"/>
    <col min="3" max="3" width="22" bestFit="1" customWidth="1"/>
    <col min="4" max="4" width="10.7109375" customWidth="1"/>
    <col min="5" max="5" width="15.5703125" customWidth="1"/>
    <col min="6" max="7" width="10.7109375" customWidth="1"/>
    <col min="8" max="8" width="12.7109375" customWidth="1"/>
    <col min="9" max="10" width="21.140625" customWidth="1"/>
    <col min="11" max="11" width="14.7109375" customWidth="1"/>
    <col min="12" max="12" width="13.7109375" customWidth="1"/>
    <col min="13" max="13" width="15" customWidth="1"/>
    <col min="14" max="40" width="10.7109375" customWidth="1"/>
    <col min="41" max="51" width="30.7109375" customWidth="1"/>
    <col min="52" max="77" width="10.7109375" customWidth="1"/>
    <col min="78" max="78" width="15.42578125" customWidth="1"/>
    <col min="79" max="81" width="10.7109375" customWidth="1"/>
    <col min="82" max="82" width="10.28515625" customWidth="1"/>
    <col min="83" max="116" width="10.7109375" customWidth="1"/>
  </cols>
  <sheetData>
    <row r="1" spans="1:116" x14ac:dyDescent="0.25">
      <c r="CS1" s="1"/>
    </row>
    <row r="3" spans="1:116" x14ac:dyDescent="0.25">
      <c r="BJ3" s="2"/>
    </row>
    <row r="5" spans="1:116" ht="31.5" customHeight="1" x14ac:dyDescent="0.25">
      <c r="A5" t="s">
        <v>0</v>
      </c>
      <c r="B5" t="s">
        <v>1</v>
      </c>
      <c r="C5" t="s">
        <v>2</v>
      </c>
      <c r="D5" t="s">
        <v>3</v>
      </c>
      <c r="E5" t="s">
        <v>4</v>
      </c>
      <c r="F5" t="s">
        <v>5</v>
      </c>
      <c r="G5" t="s">
        <v>6</v>
      </c>
      <c r="H5" t="s">
        <v>7</v>
      </c>
      <c r="I5" t="s">
        <v>8</v>
      </c>
      <c r="J5" t="s">
        <v>9</v>
      </c>
      <c r="K5" t="s">
        <v>10</v>
      </c>
      <c r="L5" t="s">
        <v>11</v>
      </c>
      <c r="M5" t="s">
        <v>12</v>
      </c>
      <c r="N5" t="s">
        <v>13</v>
      </c>
      <c r="O5" t="s">
        <v>14</v>
      </c>
      <c r="P5" t="s">
        <v>15</v>
      </c>
      <c r="Q5" t="s">
        <v>16</v>
      </c>
      <c r="R5" t="s">
        <v>17</v>
      </c>
      <c r="S5" t="s">
        <v>18</v>
      </c>
      <c r="T5" t="s">
        <v>19</v>
      </c>
      <c r="U5" t="s">
        <v>20</v>
      </c>
      <c r="V5" t="s">
        <v>21</v>
      </c>
      <c r="W5" t="s">
        <v>22</v>
      </c>
      <c r="X5" t="s">
        <v>23</v>
      </c>
      <c r="Y5" t="s">
        <v>24</v>
      </c>
      <c r="Z5" t="s">
        <v>25</v>
      </c>
      <c r="AA5" t="s">
        <v>26</v>
      </c>
      <c r="AB5" t="s">
        <v>27</v>
      </c>
      <c r="AC5" t="s">
        <v>28</v>
      </c>
      <c r="AD5" t="s">
        <v>29</v>
      </c>
      <c r="AE5" t="s">
        <v>30</v>
      </c>
      <c r="AF5" t="s">
        <v>31</v>
      </c>
      <c r="AG5" t="s">
        <v>32</v>
      </c>
      <c r="AH5" t="s">
        <v>33</v>
      </c>
      <c r="AI5" t="s">
        <v>34</v>
      </c>
      <c r="AJ5" t="s">
        <v>35</v>
      </c>
      <c r="AK5" t="s">
        <v>36</v>
      </c>
      <c r="AL5" t="s">
        <v>37</v>
      </c>
      <c r="AM5" t="s">
        <v>38</v>
      </c>
      <c r="AN5" t="s">
        <v>39</v>
      </c>
      <c r="AO5" s="3" t="s">
        <v>40</v>
      </c>
      <c r="AP5" s="3" t="s">
        <v>41</v>
      </c>
      <c r="AQ5" s="3" t="s">
        <v>42</v>
      </c>
      <c r="AR5" s="3" t="s">
        <v>43</v>
      </c>
      <c r="AS5" s="3" t="s">
        <v>44</v>
      </c>
      <c r="AT5" s="3" t="s">
        <v>45</v>
      </c>
      <c r="AU5" s="3" t="s">
        <v>46</v>
      </c>
      <c r="AV5" s="3" t="s">
        <v>47</v>
      </c>
      <c r="AW5" s="3" t="s">
        <v>48</v>
      </c>
      <c r="AX5" s="3" t="s">
        <v>49</v>
      </c>
      <c r="AY5" s="3" t="s">
        <v>50</v>
      </c>
      <c r="AZ5" t="s">
        <v>51</v>
      </c>
      <c r="BA5" t="s">
        <v>52</v>
      </c>
      <c r="BB5" t="s">
        <v>53</v>
      </c>
      <c r="BC5" t="s">
        <v>54</v>
      </c>
      <c r="BD5" t="s">
        <v>55</v>
      </c>
      <c r="BE5" t="s">
        <v>56</v>
      </c>
      <c r="BF5" t="s">
        <v>57</v>
      </c>
      <c r="BG5" t="s">
        <v>58</v>
      </c>
      <c r="BH5" t="s">
        <v>59</v>
      </c>
      <c r="BI5" t="s">
        <v>60</v>
      </c>
      <c r="BJ5" s="2" t="s">
        <v>61</v>
      </c>
      <c r="BK5" t="s">
        <v>62</v>
      </c>
      <c r="BL5" t="s">
        <v>63</v>
      </c>
      <c r="BM5" t="s">
        <v>64</v>
      </c>
      <c r="BN5" t="s">
        <v>65</v>
      </c>
      <c r="BO5" t="s">
        <v>66</v>
      </c>
      <c r="BP5" t="s">
        <v>67</v>
      </c>
      <c r="BQ5" t="s">
        <v>68</v>
      </c>
      <c r="BR5" t="s">
        <v>69</v>
      </c>
      <c r="BS5" t="s">
        <v>70</v>
      </c>
      <c r="BT5" t="s">
        <v>71</v>
      </c>
      <c r="BU5" t="s">
        <v>72</v>
      </c>
      <c r="BV5" t="s">
        <v>73</v>
      </c>
      <c r="BW5" t="s">
        <v>74</v>
      </c>
      <c r="BX5" t="s">
        <v>75</v>
      </c>
      <c r="BY5" t="s">
        <v>76</v>
      </c>
      <c r="BZ5" t="s">
        <v>77</v>
      </c>
      <c r="CA5" t="s">
        <v>78</v>
      </c>
      <c r="CB5" t="s">
        <v>79</v>
      </c>
      <c r="CC5" t="s">
        <v>80</v>
      </c>
      <c r="CD5" t="s">
        <v>81</v>
      </c>
      <c r="CE5" t="s">
        <v>82</v>
      </c>
      <c r="CF5" t="s">
        <v>83</v>
      </c>
      <c r="CG5" t="s">
        <v>84</v>
      </c>
      <c r="CH5" t="s">
        <v>85</v>
      </c>
      <c r="CI5" t="s">
        <v>86</v>
      </c>
      <c r="CJ5" t="s">
        <v>87</v>
      </c>
      <c r="CK5" t="s">
        <v>88</v>
      </c>
      <c r="CL5" t="s">
        <v>89</v>
      </c>
      <c r="CM5" t="s">
        <v>90</v>
      </c>
      <c r="CN5" t="s">
        <v>91</v>
      </c>
      <c r="CO5" t="s">
        <v>92</v>
      </c>
      <c r="CP5" t="s">
        <v>93</v>
      </c>
      <c r="CQ5" t="s">
        <v>94</v>
      </c>
      <c r="CR5" t="s">
        <v>95</v>
      </c>
      <c r="CS5" t="s">
        <v>96</v>
      </c>
      <c r="CT5" t="s">
        <v>97</v>
      </c>
      <c r="CU5" t="s">
        <v>98</v>
      </c>
      <c r="CV5" t="s">
        <v>99</v>
      </c>
      <c r="CW5" t="s">
        <v>100</v>
      </c>
      <c r="CX5" t="s">
        <v>101</v>
      </c>
      <c r="CY5" t="s">
        <v>102</v>
      </c>
      <c r="CZ5" t="s">
        <v>103</v>
      </c>
      <c r="DA5" t="s">
        <v>104</v>
      </c>
      <c r="DB5" t="s">
        <v>105</v>
      </c>
      <c r="DC5" t="s">
        <v>106</v>
      </c>
      <c r="DD5" t="s">
        <v>107</v>
      </c>
      <c r="DE5" t="s">
        <v>108</v>
      </c>
      <c r="DF5" t="s">
        <v>109</v>
      </c>
      <c r="DG5" t="s">
        <v>110</v>
      </c>
      <c r="DH5" t="s">
        <v>111</v>
      </c>
      <c r="DI5" t="s">
        <v>112</v>
      </c>
      <c r="DJ5" t="s">
        <v>113</v>
      </c>
      <c r="DK5" t="s">
        <v>114</v>
      </c>
      <c r="DL5" t="s">
        <v>115</v>
      </c>
    </row>
    <row r="6" spans="1:116" ht="20.100000000000001" customHeight="1" x14ac:dyDescent="0.25">
      <c r="A6">
        <v>386</v>
      </c>
      <c r="B6" t="str">
        <f>IF(MONTH(Tabla1[[#This Row],[FECHA DE MONITOREO]])=MONTH($B$356),IF(DAY(Tabla1[[#This Row],[FECHA DE MONITOREO]])&lt;8,"SEMANA 1",IF(DAY(Tabla1[[#This Row],[FECHA DE MONITOREO]])&lt;15,"SEMANA 2",IF(DAY(Tabla1[[#This Row],[FECHA DE MONITOREO]])&lt;22,"SEMANA 3","SEMANA 4"))),"SEMANA 4")</f>
        <v>SEMANA 1</v>
      </c>
      <c r="C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6" s="5" t="s">
        <v>116</v>
      </c>
      <c r="E6" s="5" t="s">
        <v>117</v>
      </c>
      <c r="F6" s="5">
        <v>1</v>
      </c>
      <c r="G6" s="5" t="s">
        <v>118</v>
      </c>
      <c r="H6" s="5" t="s">
        <v>119</v>
      </c>
      <c r="I6" s="6">
        <v>43648</v>
      </c>
      <c r="J6" s="5" t="s">
        <v>120</v>
      </c>
      <c r="K6" s="5" t="s">
        <v>121</v>
      </c>
      <c r="L6" s="6">
        <v>43647</v>
      </c>
      <c r="M6" s="7">
        <v>0.39546296296296296</v>
      </c>
      <c r="N6" s="5">
        <v>381</v>
      </c>
      <c r="O6" s="5" t="s">
        <v>122</v>
      </c>
      <c r="P6" s="5" t="s">
        <v>123</v>
      </c>
      <c r="Q6" s="5" t="s">
        <v>124</v>
      </c>
      <c r="R6" s="5" t="s">
        <v>125</v>
      </c>
      <c r="S6" s="5" t="s">
        <v>126</v>
      </c>
      <c r="T6" s="5" t="s">
        <v>127</v>
      </c>
      <c r="U6" s="5" t="s">
        <v>128</v>
      </c>
      <c r="V6" s="5" t="s">
        <v>129</v>
      </c>
      <c r="W6" s="5" t="s">
        <v>130</v>
      </c>
      <c r="X6" s="5" t="s">
        <v>130</v>
      </c>
      <c r="Y6" s="5" t="s">
        <v>131</v>
      </c>
      <c r="Z6" s="5" t="s">
        <v>132</v>
      </c>
      <c r="AA6" s="5" t="s">
        <v>133</v>
      </c>
      <c r="AB6" s="5" t="s">
        <v>131</v>
      </c>
      <c r="AC6" s="5" t="s">
        <v>134</v>
      </c>
      <c r="AD6" s="5" t="s">
        <v>131</v>
      </c>
      <c r="AE6" s="5" t="s">
        <v>131</v>
      </c>
      <c r="AF6" s="5" t="s">
        <v>131</v>
      </c>
      <c r="AG6" s="5" t="s">
        <v>131</v>
      </c>
      <c r="AH6" s="5" t="s">
        <v>131</v>
      </c>
      <c r="AI6" s="8">
        <v>100</v>
      </c>
      <c r="AJ6" s="5" t="s">
        <v>131</v>
      </c>
      <c r="AK6" s="5" t="s">
        <v>133</v>
      </c>
      <c r="AL6" s="5" t="s">
        <v>131</v>
      </c>
      <c r="AM6" s="5" t="s">
        <v>131</v>
      </c>
      <c r="AN6" s="8">
        <v>100</v>
      </c>
      <c r="AO6" s="5" t="s">
        <v>131</v>
      </c>
      <c r="AP6" s="5" t="s">
        <v>131</v>
      </c>
      <c r="AQ6" s="5" t="s">
        <v>131</v>
      </c>
      <c r="AR6" s="5" t="s">
        <v>131</v>
      </c>
      <c r="AS6" s="5" t="s">
        <v>131</v>
      </c>
      <c r="AT6" s="5" t="s">
        <v>131</v>
      </c>
      <c r="AU6" s="5" t="s">
        <v>133</v>
      </c>
      <c r="AV6" s="5" t="s">
        <v>133</v>
      </c>
      <c r="AW6" s="5" t="s">
        <v>133</v>
      </c>
      <c r="AX6" s="5" t="s">
        <v>131</v>
      </c>
      <c r="AY6" s="5" t="s">
        <v>131</v>
      </c>
      <c r="AZ6" s="8">
        <v>100</v>
      </c>
      <c r="BA6" s="5" t="s">
        <v>133</v>
      </c>
      <c r="BB6" s="5" t="s">
        <v>131</v>
      </c>
      <c r="BC6" s="5" t="s">
        <v>131</v>
      </c>
      <c r="BD6" s="5" t="s">
        <v>131</v>
      </c>
      <c r="BE6" s="8">
        <v>100</v>
      </c>
      <c r="BF6" s="5" t="s">
        <v>131</v>
      </c>
      <c r="BG6" s="5" t="s">
        <v>131</v>
      </c>
      <c r="BH6" s="5" t="s">
        <v>131</v>
      </c>
      <c r="BI6" s="8">
        <v>100</v>
      </c>
      <c r="BJ6" s="5" t="s">
        <v>131</v>
      </c>
      <c r="BK6" s="8">
        <v>100</v>
      </c>
      <c r="BL6" s="8">
        <v>100</v>
      </c>
      <c r="BM6" s="5">
        <v>0</v>
      </c>
      <c r="BN6" s="5">
        <v>0</v>
      </c>
      <c r="BO6" s="5">
        <v>0</v>
      </c>
      <c r="BP6" s="5">
        <v>0</v>
      </c>
      <c r="BQ6" s="5">
        <v>0</v>
      </c>
      <c r="BR6" s="8">
        <v>100</v>
      </c>
      <c r="BS6" s="5" t="s">
        <v>129</v>
      </c>
      <c r="BT6" s="5" t="s">
        <v>129</v>
      </c>
      <c r="BU6" s="5" t="s">
        <v>129</v>
      </c>
      <c r="BV6" s="5" t="s">
        <v>129</v>
      </c>
      <c r="BW6" s="5" t="s">
        <v>129</v>
      </c>
      <c r="BX6" s="5" t="s">
        <v>129</v>
      </c>
      <c r="BY6" s="5" t="s">
        <v>135</v>
      </c>
      <c r="BZ6" s="5" t="s">
        <v>136</v>
      </c>
      <c r="CA6" s="5" t="s">
        <v>137</v>
      </c>
      <c r="CB6" s="5" t="s">
        <v>138</v>
      </c>
      <c r="CC6" s="5" t="s">
        <v>139</v>
      </c>
      <c r="CD6" s="5" t="e">
        <v>#N/A</v>
      </c>
      <c r="CE6" s="5" t="e">
        <v>#N/A</v>
      </c>
      <c r="CF6" s="5" t="s">
        <v>129</v>
      </c>
      <c r="CG6" s="5" t="s">
        <v>140</v>
      </c>
      <c r="CH6">
        <f>IF(Tabla1[[#This Row],[1.1 Saluda y se despide del cliente, de acuerdo a lo establecido en el manual de campaña.]]="NO",1,0)</f>
        <v>0</v>
      </c>
      <c r="CI6">
        <f>IF(Tabla1[[#This Row],[1.2 Se dirige al cliente por su nombre durante el transcurso de la llamada, sin tutearlo en ninguna ocasión.]]="NO",1,0)</f>
        <v>0</v>
      </c>
      <c r="CJ6">
        <f>IF(Tabla1[[#This Row],[1.3 Interactua con el cliente mientras realiza las validaciones en el sistema.]]="NO",1,0)</f>
        <v>0</v>
      </c>
      <c r="CK6">
        <f>IF(Tabla1[[#This Row],[1.4 Evita el uso de tecnicismos.]]="NO",1,0)</f>
        <v>0</v>
      </c>
      <c r="CL6">
        <f>IF(Tabla1[[#This Row],[1.5 Se despide de acuerdo a lo indicado en el Manual de Campaña]]="NO",1,0)</f>
        <v>0</v>
      </c>
      <c r="CM6">
        <f>IF(Tabla1[[#This Row],[2.1 Valida si la consulta o transacción corresponde a un producto/servicio/línea de la campaña.]]="NO",1,0)</f>
        <v>0</v>
      </c>
      <c r="CN6">
        <f>IF(Tabla1[[#This Row],[2.2 Si lo expuesto por el cliente no es claro, realiza preguntas de precisión o preguntas filtro.]]="NO",1,0)</f>
        <v>0</v>
      </c>
      <c r="CO6">
        <f>IF(Tabla1[[#This Row],[2.3 Valida el MOTIVO REAL de la necesidad (información, preocupación, problema) mediante parafraseo o pregunta de confirmación.]]="NO",1,0)</f>
        <v>0</v>
      </c>
      <c r="CP6">
        <f>IF(Tabla1[[#This Row],[2.4 De acuerdo con lo expuesto por el cliente por el cliente y/o por lo revisado en sistemas, valida si existe alguna atención previa por el mismo motivo.]]="NO",1,0)</f>
        <v>0</v>
      </c>
      <c r="CQ6">
        <f>IF(Tabla1[[#This Row],[3.1 Valida en el CES el estado de los servicios y equipos, estado de cuenta y adicionalmente si se encuentra en averia.]]="NO",1,0)</f>
        <v>0</v>
      </c>
      <c r="CR6">
        <f>IF(Tabla1[[#This Row],[3.2 La atencion se realizo siguiendo el paso a paso de la herramienta o el proceso establecido en el portal de conocimiento (en caso no se encuentre en la herramienta), no se vuelve a evaluar el ingreso al CES.]]="NO",1,0)</f>
        <v>0</v>
      </c>
      <c r="CS6">
        <f>IF(Tabla1[[#This Row],[3.2.1 Solicita el número de documento de identidad, nombres y apellidos del titular para identificar el servicio y en caso lo amerite fecha y lugar de nacimiento.]]="NO",1,0)</f>
        <v>0</v>
      </c>
      <c r="CT6">
        <f>IF(Tabla1[[#This Row],[3.2.2  Valida en TRACER que el servicio del cliente esta conectado, no se encuentra en averia y no tiene algun flag alarmado]]="NO",1,0)</f>
        <v>0</v>
      </c>
      <c r="CU6">
        <f>IF(Tabla1[[#This Row],[3.2.3  Verifica en la web de averias si el servicio esta afectado]]="NO",1,0)</f>
        <v>0</v>
      </c>
      <c r="CV6">
        <f>IF(Tabla1[[#This Row],[3.2.4  Verifica en Incognito si los parametros de los servicios estan correctos. ]]="NO",1,0)</f>
        <v>0</v>
      </c>
      <c r="CW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6">
        <f>IF(Tabla1[[#This Row],[3.2.6  Para telefonia, ingresa a JANUS y validad que la linea este configurada y tenga saldo, tambien se debe validar con el cliente si la linea esta en Tel 1 o Tel 1/2, en caso no haya servicio]]="NO",1,0)</f>
        <v>0</v>
      </c>
      <c r="CY6">
        <f>IF(Tabla1[[#This Row],[3.2.7  Para internet, cuando el problema es con SmarTV se le sugiere que utilice internet de manera cableada]]="NO",1,0)</f>
        <v>0</v>
      </c>
      <c r="CZ6">
        <f>IF(Tabla1[[#This Row],[3.3  La explicación brindada al cliente corresponde con el paso a paso de la herramienta o el proceso establecido en el portal de conocimiento (en caso no se encuentre en la herramienta).]]="NO",1,0)</f>
        <v>0</v>
      </c>
      <c r="DA6">
        <f>IF(Tabla1[[#This Row],[3.4  Valida con el cliente si la gestión/información brindada fue clara]]="NO",1,0)</f>
        <v>0</v>
      </c>
      <c r="DB6">
        <f>IF(Tabla1[[#This Row],[4.1 Ejecuta las acciones en los aplicativos de acuerdo al proceso establecido en el portal de conocimiento.]]="NO",1,0)</f>
        <v>0</v>
      </c>
      <c r="DC6">
        <f>IF(Tabla1[[#This Row],[4.2 Se tipifica en siac acorde con la gestión.]]="NO",1,0)</f>
        <v>0</v>
      </c>
      <c r="DD6">
        <f>IF(Tabla1[[#This Row],[4.3 Notas y/o plantilla de la tipificación son correctas.]]="NO",1,0)</f>
        <v>0</v>
      </c>
      <c r="DE6">
        <f>IF(Tabla1[[#This Row],[4.4 Se tipifica en siac durante la llamada.]]="NO",1,0)</f>
        <v>0</v>
      </c>
      <c r="DF6">
        <f>IF(Tabla1[[#This Row],[5.1 Evita comentarios negativos de la empresa y/o sus proveedores.]]="NO",1,0)</f>
        <v>0</v>
      </c>
      <c r="DG6">
        <f>IF(Tabla1[[#This Row],[5.2 Evita palabras soeces]]="NO",1,0)</f>
        <v>0</v>
      </c>
      <c r="DH6">
        <f>IF(Tabla1[[#This Row],[5.3 Escucha al cliente sin interrumpirlo.]]="NO",1,0)</f>
        <v>0</v>
      </c>
      <c r="DI6">
        <f>IF(Tabla1[[#This Row],[6.1 Cumple con dar la información establecida y/o fomenta en el cliente la adquisición/activación/uso de algún servicio/producto/promoción CLARO (definido por cada campaña)]]="NO",1,0)</f>
        <v>0</v>
      </c>
      <c r="DJ6">
        <v>1</v>
      </c>
      <c r="DK6" t="e">
        <f>IF(Tabla1[[#This Row],[TNPS]]&lt;6,-1,IF(Tabla1[[#This Row],[TNPS]]&lt;8,0,1))</f>
        <v>#N/A</v>
      </c>
      <c r="DL6" t="e">
        <f>IF(Tabla1[[#This Row],[NPS]]&lt;&gt;"",IF(Tabla1[[#This Row],[NPS]]&lt;7,-1,IF(Tabla1[[#This Row],[NPS]]&lt;8,0,1))," ")</f>
        <v>#N/A</v>
      </c>
    </row>
    <row r="7" spans="1:116" ht="20.100000000000001" customHeight="1" x14ac:dyDescent="0.25">
      <c r="A7">
        <v>386</v>
      </c>
      <c r="B7" t="str">
        <f>IF(MONTH(Tabla1[[#This Row],[FECHA DE MONITOREO]])=MONTH($B$356),IF(DAY(Tabla1[[#This Row],[FECHA DE MONITOREO]])&lt;8,"SEMANA 1",IF(DAY(Tabla1[[#This Row],[FECHA DE MONITOREO]])&lt;15,"SEMANA 2",IF(DAY(Tabla1[[#This Row],[FECHA DE MONITOREO]])&lt;22,"SEMANA 3","SEMANA 4"))),"SEMANA 4")</f>
        <v>SEMANA 1</v>
      </c>
      <c r="C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7" s="5" t="s">
        <v>141</v>
      </c>
      <c r="E7" s="5" t="s">
        <v>142</v>
      </c>
      <c r="F7" s="5">
        <v>2</v>
      </c>
      <c r="G7" s="5" t="s">
        <v>118</v>
      </c>
      <c r="H7" s="5" t="s">
        <v>119</v>
      </c>
      <c r="I7" s="6">
        <v>43648</v>
      </c>
      <c r="J7" s="5" t="s">
        <v>120</v>
      </c>
      <c r="K7" s="5" t="s">
        <v>143</v>
      </c>
      <c r="L7" s="6">
        <v>43647</v>
      </c>
      <c r="M7" s="7">
        <v>0.76827546296296301</v>
      </c>
      <c r="N7" s="5">
        <v>314</v>
      </c>
      <c r="O7" s="5" t="s">
        <v>144</v>
      </c>
      <c r="P7" s="5" t="s">
        <v>145</v>
      </c>
      <c r="Q7" s="5" t="s">
        <v>146</v>
      </c>
      <c r="R7" s="5" t="s">
        <v>125</v>
      </c>
      <c r="S7" s="5" t="s">
        <v>147</v>
      </c>
      <c r="T7" s="5" t="s">
        <v>148</v>
      </c>
      <c r="U7" s="5" t="s">
        <v>149</v>
      </c>
      <c r="V7" s="5" t="s">
        <v>129</v>
      </c>
      <c r="W7" s="5" t="s">
        <v>130</v>
      </c>
      <c r="X7" s="5" t="s">
        <v>130</v>
      </c>
      <c r="Y7" s="5" t="s">
        <v>131</v>
      </c>
      <c r="Z7" s="5" t="s">
        <v>132</v>
      </c>
      <c r="AA7" s="5" t="s">
        <v>133</v>
      </c>
      <c r="AB7" s="5" t="s">
        <v>131</v>
      </c>
      <c r="AC7" s="5" t="s">
        <v>134</v>
      </c>
      <c r="AD7" s="5" t="s">
        <v>131</v>
      </c>
      <c r="AE7" s="5" t="s">
        <v>131</v>
      </c>
      <c r="AF7" s="5" t="s">
        <v>131</v>
      </c>
      <c r="AG7" s="5" t="s">
        <v>131</v>
      </c>
      <c r="AH7" s="5" t="s">
        <v>131</v>
      </c>
      <c r="AI7" s="8">
        <v>100</v>
      </c>
      <c r="AJ7" s="5" t="s">
        <v>131</v>
      </c>
      <c r="AK7" s="5" t="s">
        <v>133</v>
      </c>
      <c r="AL7" s="5" t="s">
        <v>131</v>
      </c>
      <c r="AM7" s="5" t="s">
        <v>131</v>
      </c>
      <c r="AN7" s="8">
        <v>100</v>
      </c>
      <c r="AO7" s="5" t="s">
        <v>131</v>
      </c>
      <c r="AP7" s="5" t="s">
        <v>131</v>
      </c>
      <c r="AQ7" s="5" t="s">
        <v>131</v>
      </c>
      <c r="AR7" s="5" t="s">
        <v>131</v>
      </c>
      <c r="AS7" s="5" t="s">
        <v>131</v>
      </c>
      <c r="AT7" s="5" t="s">
        <v>131</v>
      </c>
      <c r="AU7" s="5" t="s">
        <v>133</v>
      </c>
      <c r="AV7" s="5" t="s">
        <v>133</v>
      </c>
      <c r="AW7" s="5" t="s">
        <v>133</v>
      </c>
      <c r="AX7" s="5" t="s">
        <v>131</v>
      </c>
      <c r="AY7" s="5" t="s">
        <v>131</v>
      </c>
      <c r="AZ7" s="8">
        <v>100</v>
      </c>
      <c r="BA7" s="5" t="s">
        <v>131</v>
      </c>
      <c r="BB7" s="5" t="s">
        <v>131</v>
      </c>
      <c r="BC7" s="5" t="s">
        <v>131</v>
      </c>
      <c r="BD7" s="5" t="s">
        <v>131</v>
      </c>
      <c r="BE7" s="8">
        <v>100</v>
      </c>
      <c r="BF7" s="5" t="s">
        <v>131</v>
      </c>
      <c r="BG7" s="5" t="s">
        <v>131</v>
      </c>
      <c r="BH7" s="5" t="s">
        <v>131</v>
      </c>
      <c r="BI7" s="8">
        <v>100</v>
      </c>
      <c r="BJ7" s="5" t="s">
        <v>129</v>
      </c>
      <c r="BK7" s="8">
        <v>0</v>
      </c>
      <c r="BL7" s="8">
        <v>97</v>
      </c>
      <c r="BM7" s="5">
        <v>0</v>
      </c>
      <c r="BN7" s="5">
        <v>0</v>
      </c>
      <c r="BO7" s="5">
        <v>0</v>
      </c>
      <c r="BP7" s="5">
        <v>0</v>
      </c>
      <c r="BQ7" s="5">
        <v>1</v>
      </c>
      <c r="BR7" s="8">
        <v>97</v>
      </c>
      <c r="BS7" s="5" t="s">
        <v>129</v>
      </c>
      <c r="BT7" s="5" t="s">
        <v>129</v>
      </c>
      <c r="BU7" s="5" t="s">
        <v>129</v>
      </c>
      <c r="BV7" s="5" t="s">
        <v>129</v>
      </c>
      <c r="BW7" s="5" t="s">
        <v>129</v>
      </c>
      <c r="BX7" s="5" t="s">
        <v>131</v>
      </c>
      <c r="BY7" s="5" t="s">
        <v>132</v>
      </c>
      <c r="BZ7" s="5" t="s">
        <v>132</v>
      </c>
      <c r="CA7" s="5" t="s">
        <v>132</v>
      </c>
      <c r="CB7" s="5" t="s">
        <v>132</v>
      </c>
      <c r="CC7" s="5" t="s">
        <v>132</v>
      </c>
      <c r="CD7" s="5">
        <v>9</v>
      </c>
      <c r="CE7" s="5" t="s">
        <v>132</v>
      </c>
      <c r="CF7" s="5" t="s">
        <v>129</v>
      </c>
      <c r="CG7" s="5" t="s">
        <v>150</v>
      </c>
      <c r="CH7">
        <f>IF(Tabla1[[#This Row],[1.1 Saluda y se despide del cliente, de acuerdo a lo establecido en el manual de campaña.]]="NO",1,0)</f>
        <v>0</v>
      </c>
      <c r="CI7">
        <f>IF(Tabla1[[#This Row],[1.2 Se dirige al cliente por su nombre durante el transcurso de la llamada, sin tutearlo en ninguna ocasión.]]="NO",1,0)</f>
        <v>0</v>
      </c>
      <c r="CJ7">
        <f>IF(Tabla1[[#This Row],[1.3 Interactua con el cliente mientras realiza las validaciones en el sistema.]]="NO",1,0)</f>
        <v>0</v>
      </c>
      <c r="CK7">
        <f>IF(Tabla1[[#This Row],[1.4 Evita el uso de tecnicismos.]]="NO",1,0)</f>
        <v>0</v>
      </c>
      <c r="CL7">
        <f>IF(Tabla1[[#This Row],[1.5 Se despide de acuerdo a lo indicado en el Manual de Campaña]]="NO",1,0)</f>
        <v>0</v>
      </c>
      <c r="CM7">
        <f>IF(Tabla1[[#This Row],[2.1 Valida si la consulta o transacción corresponde a un producto/servicio/línea de la campaña.]]="NO",1,0)</f>
        <v>0</v>
      </c>
      <c r="CN7">
        <f>IF(Tabla1[[#This Row],[2.2 Si lo expuesto por el cliente no es claro, realiza preguntas de precisión o preguntas filtro.]]="NO",1,0)</f>
        <v>0</v>
      </c>
      <c r="CO7">
        <f>IF(Tabla1[[#This Row],[2.3 Valida el MOTIVO REAL de la necesidad (información, preocupación, problema) mediante parafraseo o pregunta de confirmación.]]="NO",1,0)</f>
        <v>0</v>
      </c>
      <c r="CP7">
        <f>IF(Tabla1[[#This Row],[2.4 De acuerdo con lo expuesto por el cliente por el cliente y/o por lo revisado en sistemas, valida si existe alguna atención previa por el mismo motivo.]]="NO",1,0)</f>
        <v>0</v>
      </c>
      <c r="CQ7">
        <f>IF(Tabla1[[#This Row],[3.1 Valida en el CES el estado de los servicios y equipos, estado de cuenta y adicionalmente si se encuentra en averia.]]="NO",1,0)</f>
        <v>0</v>
      </c>
      <c r="CR7">
        <f>IF(Tabla1[[#This Row],[3.2 La atencion se realizo siguiendo el paso a paso de la herramienta o el proceso establecido en el portal de conocimiento (en caso no se encuentre en la herramienta), no se vuelve a evaluar el ingreso al CES.]]="NO",1,0)</f>
        <v>0</v>
      </c>
      <c r="CS7">
        <f>IF(Tabla1[[#This Row],[3.2.1 Solicita el número de documento de identidad, nombres y apellidos del titular para identificar el servicio y en caso lo amerite fecha y lugar de nacimiento.]]="NO",1,0)</f>
        <v>0</v>
      </c>
      <c r="CT7">
        <f>IF(Tabla1[[#This Row],[3.2.2  Valida en TRACER que el servicio del cliente esta conectado, no se encuentra en averia y no tiene algun flag alarmado]]="NO",1,0)</f>
        <v>0</v>
      </c>
      <c r="CU7">
        <f>IF(Tabla1[[#This Row],[3.2.3  Verifica en la web de averias si el servicio esta afectado]]="NO",1,0)</f>
        <v>0</v>
      </c>
      <c r="CV7">
        <f>IF(Tabla1[[#This Row],[3.2.4  Verifica en Incognito si los parametros de los servicios estan correctos. ]]="NO",1,0)</f>
        <v>0</v>
      </c>
      <c r="CW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7">
        <f>IF(Tabla1[[#This Row],[3.2.6  Para telefonia, ingresa a JANUS y validad que la linea este configurada y tenga saldo, tambien se debe validar con el cliente si la linea esta en Tel 1 o Tel 1/2, en caso no haya servicio]]="NO",1,0)</f>
        <v>0</v>
      </c>
      <c r="CY7">
        <f>IF(Tabla1[[#This Row],[3.2.7  Para internet, cuando el problema es con SmarTV se le sugiere que utilice internet de manera cableada]]="NO",1,0)</f>
        <v>0</v>
      </c>
      <c r="CZ7">
        <f>IF(Tabla1[[#This Row],[3.3  La explicación brindada al cliente corresponde con el paso a paso de la herramienta o el proceso establecido en el portal de conocimiento (en caso no se encuentre en la herramienta).]]="NO",1,0)</f>
        <v>0</v>
      </c>
      <c r="DA7">
        <f>IF(Tabla1[[#This Row],[3.4  Valida con el cliente si la gestión/información brindada fue clara]]="NO",1,0)</f>
        <v>0</v>
      </c>
      <c r="DB7">
        <f>IF(Tabla1[[#This Row],[4.1 Ejecuta las acciones en los aplicativos de acuerdo al proceso establecido en el portal de conocimiento.]]="NO",1,0)</f>
        <v>0</v>
      </c>
      <c r="DC7">
        <f>IF(Tabla1[[#This Row],[4.2 Se tipifica en siac acorde con la gestión.]]="NO",1,0)</f>
        <v>0</v>
      </c>
      <c r="DD7">
        <f>IF(Tabla1[[#This Row],[4.3 Notas y/o plantilla de la tipificación son correctas.]]="NO",1,0)</f>
        <v>0</v>
      </c>
      <c r="DE7">
        <f>IF(Tabla1[[#This Row],[4.4 Se tipifica en siac durante la llamada.]]="NO",1,0)</f>
        <v>0</v>
      </c>
      <c r="DF7">
        <f>IF(Tabla1[[#This Row],[5.1 Evita comentarios negativos de la empresa y/o sus proveedores.]]="NO",1,0)</f>
        <v>0</v>
      </c>
      <c r="DG7">
        <f>IF(Tabla1[[#This Row],[5.2 Evita palabras soeces]]="NO",1,0)</f>
        <v>0</v>
      </c>
      <c r="DH7">
        <f>IF(Tabla1[[#This Row],[5.3 Escucha al cliente sin interrumpirlo.]]="NO",1,0)</f>
        <v>0</v>
      </c>
      <c r="DI7">
        <f>IF(Tabla1[[#This Row],[6.1 Cumple con dar la información establecida y/o fomenta en el cliente la adquisición/activación/uso de algún servicio/producto/promoción CLARO (definido por cada campaña)]]="NO",1,0)</f>
        <v>1</v>
      </c>
      <c r="DJ7">
        <v>1</v>
      </c>
      <c r="DK7">
        <f>IF(Tabla1[[#This Row],[TNPS]]&lt;6,-1,IF(Tabla1[[#This Row],[TNPS]]&lt;8,0,1))</f>
        <v>1</v>
      </c>
      <c r="DL7" t="str">
        <f>IF(Tabla1[[#This Row],[NPS]]&lt;&gt;"",IF(Tabla1[[#This Row],[NPS]]&lt;7,-1,IF(Tabla1[[#This Row],[NPS]]&lt;8,0,1))," ")</f>
        <v xml:space="preserve"> </v>
      </c>
    </row>
    <row r="8" spans="1:116" ht="20.100000000000001" customHeight="1" x14ac:dyDescent="0.25">
      <c r="A8">
        <v>386</v>
      </c>
      <c r="B8" t="str">
        <f>IF(MONTH(Tabla1[[#This Row],[FECHA DE MONITOREO]])=MONTH($B$356),IF(DAY(Tabla1[[#This Row],[FECHA DE MONITOREO]])&lt;8,"SEMANA 1",IF(DAY(Tabla1[[#This Row],[FECHA DE MONITOREO]])&lt;15,"SEMANA 2",IF(DAY(Tabla1[[#This Row],[FECHA DE MONITOREO]])&lt;22,"SEMANA 3","SEMANA 4"))),"SEMANA 4")</f>
        <v>SEMANA 1</v>
      </c>
      <c r="C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8" s="5" t="s">
        <v>151</v>
      </c>
      <c r="E8" s="5" t="s">
        <v>152</v>
      </c>
      <c r="F8" s="5">
        <v>1</v>
      </c>
      <c r="G8" s="5" t="s">
        <v>118</v>
      </c>
      <c r="H8" s="5" t="s">
        <v>119</v>
      </c>
      <c r="I8" s="6">
        <v>43648</v>
      </c>
      <c r="J8" s="5" t="s">
        <v>120</v>
      </c>
      <c r="K8" s="5" t="s">
        <v>153</v>
      </c>
      <c r="L8" s="6">
        <v>43647</v>
      </c>
      <c r="M8" s="7">
        <v>0.48434027777777783</v>
      </c>
      <c r="N8" s="5">
        <v>684</v>
      </c>
      <c r="O8" s="5" t="s">
        <v>154</v>
      </c>
      <c r="P8" s="5" t="s">
        <v>155</v>
      </c>
      <c r="Q8" s="5" t="s">
        <v>156</v>
      </c>
      <c r="R8" s="5" t="s">
        <v>157</v>
      </c>
      <c r="S8" s="5" t="s">
        <v>158</v>
      </c>
      <c r="T8" s="5" t="s">
        <v>159</v>
      </c>
      <c r="U8" s="5" t="s">
        <v>160</v>
      </c>
      <c r="V8" s="5" t="s">
        <v>129</v>
      </c>
      <c r="W8" s="5" t="s">
        <v>130</v>
      </c>
      <c r="X8" s="5" t="s">
        <v>161</v>
      </c>
      <c r="Y8" s="5" t="s">
        <v>131</v>
      </c>
      <c r="Z8" s="5" t="s">
        <v>132</v>
      </c>
      <c r="AA8" s="5" t="s">
        <v>133</v>
      </c>
      <c r="AB8" s="5" t="s">
        <v>131</v>
      </c>
      <c r="AC8" s="5" t="s">
        <v>134</v>
      </c>
      <c r="AD8" s="5" t="s">
        <v>131</v>
      </c>
      <c r="AE8" s="5" t="s">
        <v>131</v>
      </c>
      <c r="AF8" s="5" t="s">
        <v>131</v>
      </c>
      <c r="AG8" s="5" t="s">
        <v>131</v>
      </c>
      <c r="AH8" s="5" t="s">
        <v>131</v>
      </c>
      <c r="AI8" s="8">
        <v>100</v>
      </c>
      <c r="AJ8" s="5" t="s">
        <v>131</v>
      </c>
      <c r="AK8" s="5" t="s">
        <v>133</v>
      </c>
      <c r="AL8" s="5" t="s">
        <v>131</v>
      </c>
      <c r="AM8" s="5" t="s">
        <v>131</v>
      </c>
      <c r="AN8" s="8">
        <v>100</v>
      </c>
      <c r="AO8" s="5" t="s">
        <v>131</v>
      </c>
      <c r="AP8" s="5" t="s">
        <v>131</v>
      </c>
      <c r="AQ8" s="5" t="s">
        <v>131</v>
      </c>
      <c r="AR8" s="5" t="s">
        <v>133</v>
      </c>
      <c r="AS8" s="5" t="s">
        <v>133</v>
      </c>
      <c r="AT8" s="5" t="s">
        <v>133</v>
      </c>
      <c r="AU8" s="5" t="s">
        <v>133</v>
      </c>
      <c r="AV8" s="5" t="s">
        <v>133</v>
      </c>
      <c r="AW8" s="5" t="s">
        <v>133</v>
      </c>
      <c r="AX8" s="5" t="s">
        <v>131</v>
      </c>
      <c r="AY8" s="5" t="s">
        <v>131</v>
      </c>
      <c r="AZ8" s="8">
        <v>100</v>
      </c>
      <c r="BA8" s="5" t="s">
        <v>133</v>
      </c>
      <c r="BB8" s="5" t="s">
        <v>129</v>
      </c>
      <c r="BC8" s="5" t="s">
        <v>131</v>
      </c>
      <c r="BD8" s="5" t="s">
        <v>131</v>
      </c>
      <c r="BE8" s="8">
        <v>66.666666666666657</v>
      </c>
      <c r="BF8" s="5" t="s">
        <v>131</v>
      </c>
      <c r="BG8" s="5" t="s">
        <v>131</v>
      </c>
      <c r="BH8" s="5" t="s">
        <v>131</v>
      </c>
      <c r="BI8" s="8">
        <v>100</v>
      </c>
      <c r="BJ8" s="5" t="s">
        <v>133</v>
      </c>
      <c r="BK8" s="8">
        <v>100</v>
      </c>
      <c r="BL8" s="8">
        <v>92.000000000000014</v>
      </c>
      <c r="BM8" s="5">
        <v>0</v>
      </c>
      <c r="BN8" s="5">
        <v>1</v>
      </c>
      <c r="BO8" s="5">
        <v>0</v>
      </c>
      <c r="BP8" s="5">
        <v>1</v>
      </c>
      <c r="BQ8" s="5">
        <v>0</v>
      </c>
      <c r="BR8" s="8">
        <v>92.000000000000014</v>
      </c>
      <c r="BS8" s="5" t="s">
        <v>129</v>
      </c>
      <c r="BT8" s="5" t="s">
        <v>129</v>
      </c>
      <c r="BU8" s="5" t="s">
        <v>129</v>
      </c>
      <c r="BV8" s="5" t="s">
        <v>129</v>
      </c>
      <c r="BW8" s="5" t="s">
        <v>129</v>
      </c>
      <c r="BX8" s="5" t="s">
        <v>129</v>
      </c>
      <c r="BY8" s="5" t="s">
        <v>162</v>
      </c>
      <c r="BZ8" s="5" t="s">
        <v>163</v>
      </c>
      <c r="CA8" s="5" t="s">
        <v>164</v>
      </c>
      <c r="CB8" s="5" t="s">
        <v>165</v>
      </c>
      <c r="CC8" s="5" t="s">
        <v>166</v>
      </c>
      <c r="CD8" s="5" t="e">
        <v>#N/A</v>
      </c>
      <c r="CE8" s="5" t="e">
        <v>#N/A</v>
      </c>
      <c r="CF8" s="5" t="s">
        <v>129</v>
      </c>
      <c r="CG8" s="5" t="s">
        <v>167</v>
      </c>
      <c r="CH8">
        <f>IF(Tabla1[[#This Row],[1.1 Saluda y se despide del cliente, de acuerdo a lo establecido en el manual de campaña.]]="NO",1,0)</f>
        <v>0</v>
      </c>
      <c r="CI8">
        <f>IF(Tabla1[[#This Row],[1.2 Se dirige al cliente por su nombre durante el transcurso de la llamada, sin tutearlo en ninguna ocasión.]]="NO",1,0)</f>
        <v>0</v>
      </c>
      <c r="CJ8">
        <f>IF(Tabla1[[#This Row],[1.3 Interactua con el cliente mientras realiza las validaciones en el sistema.]]="NO",1,0)</f>
        <v>0</v>
      </c>
      <c r="CK8">
        <f>IF(Tabla1[[#This Row],[1.4 Evita el uso de tecnicismos.]]="NO",1,0)</f>
        <v>0</v>
      </c>
      <c r="CL8">
        <f>IF(Tabla1[[#This Row],[1.5 Se despide de acuerdo a lo indicado en el Manual de Campaña]]="NO",1,0)</f>
        <v>0</v>
      </c>
      <c r="CM8">
        <f>IF(Tabla1[[#This Row],[2.1 Valida si la consulta o transacción corresponde a un producto/servicio/línea de la campaña.]]="NO",1,0)</f>
        <v>0</v>
      </c>
      <c r="CN8">
        <f>IF(Tabla1[[#This Row],[2.2 Si lo expuesto por el cliente no es claro, realiza preguntas de precisión o preguntas filtro.]]="NO",1,0)</f>
        <v>0</v>
      </c>
      <c r="CO8">
        <f>IF(Tabla1[[#This Row],[2.3 Valida el MOTIVO REAL de la necesidad (información, preocupación, problema) mediante parafraseo o pregunta de confirmación.]]="NO",1,0)</f>
        <v>0</v>
      </c>
      <c r="CP8">
        <f>IF(Tabla1[[#This Row],[2.4 De acuerdo con lo expuesto por el cliente por el cliente y/o por lo revisado en sistemas, valida si existe alguna atención previa por el mismo motivo.]]="NO",1,0)</f>
        <v>0</v>
      </c>
      <c r="CQ8">
        <f>IF(Tabla1[[#This Row],[3.1 Valida en el CES el estado de los servicios y equipos, estado de cuenta y adicionalmente si se encuentra en averia.]]="NO",1,0)</f>
        <v>0</v>
      </c>
      <c r="CR8">
        <f>IF(Tabla1[[#This Row],[3.2 La atencion se realizo siguiendo el paso a paso de la herramienta o el proceso establecido en el portal de conocimiento (en caso no se encuentre en la herramienta), no se vuelve a evaluar el ingreso al CES.]]="NO",1,0)</f>
        <v>0</v>
      </c>
      <c r="CS8">
        <f>IF(Tabla1[[#This Row],[3.2.1 Solicita el número de documento de identidad, nombres y apellidos del titular para identificar el servicio y en caso lo amerite fecha y lugar de nacimiento.]]="NO",1,0)</f>
        <v>0</v>
      </c>
      <c r="CT8">
        <f>IF(Tabla1[[#This Row],[3.2.2  Valida en TRACER que el servicio del cliente esta conectado, no se encuentra en averia y no tiene algun flag alarmado]]="NO",1,0)</f>
        <v>0</v>
      </c>
      <c r="CU8">
        <f>IF(Tabla1[[#This Row],[3.2.3  Verifica en la web de averias si el servicio esta afectado]]="NO",1,0)</f>
        <v>0</v>
      </c>
      <c r="CV8">
        <f>IF(Tabla1[[#This Row],[3.2.4  Verifica en Incognito si los parametros de los servicios estan correctos. ]]="NO",1,0)</f>
        <v>0</v>
      </c>
      <c r="CW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8">
        <f>IF(Tabla1[[#This Row],[3.2.6  Para telefonia, ingresa a JANUS y validad que la linea este configurada y tenga saldo, tambien se debe validar con el cliente si la linea esta en Tel 1 o Tel 1/2, en caso no haya servicio]]="NO",1,0)</f>
        <v>0</v>
      </c>
      <c r="CY8">
        <f>IF(Tabla1[[#This Row],[3.2.7  Para internet, cuando el problema es con SmarTV se le sugiere que utilice internet de manera cableada]]="NO",1,0)</f>
        <v>0</v>
      </c>
      <c r="CZ8">
        <f>IF(Tabla1[[#This Row],[3.3  La explicación brindada al cliente corresponde con el paso a paso de la herramienta o el proceso establecido en el portal de conocimiento (en caso no se encuentre en la herramienta).]]="NO",1,0)</f>
        <v>0</v>
      </c>
      <c r="DA8">
        <f>IF(Tabla1[[#This Row],[3.4  Valida con el cliente si la gestión/información brindada fue clara]]="NO",1,0)</f>
        <v>0</v>
      </c>
      <c r="DB8">
        <f>IF(Tabla1[[#This Row],[4.1 Ejecuta las acciones en los aplicativos de acuerdo al proceso establecido en el portal de conocimiento.]]="NO",1,0)</f>
        <v>0</v>
      </c>
      <c r="DC8">
        <f>IF(Tabla1[[#This Row],[4.2 Se tipifica en siac acorde con la gestión.]]="NO",1,0)</f>
        <v>1</v>
      </c>
      <c r="DD8">
        <f>IF(Tabla1[[#This Row],[4.3 Notas y/o plantilla de la tipificación son correctas.]]="NO",1,0)</f>
        <v>0</v>
      </c>
      <c r="DE8">
        <f>IF(Tabla1[[#This Row],[4.4 Se tipifica en siac durante la llamada.]]="NO",1,0)</f>
        <v>0</v>
      </c>
      <c r="DF8">
        <f>IF(Tabla1[[#This Row],[5.1 Evita comentarios negativos de la empresa y/o sus proveedores.]]="NO",1,0)</f>
        <v>0</v>
      </c>
      <c r="DG8">
        <f>IF(Tabla1[[#This Row],[5.2 Evita palabras soeces]]="NO",1,0)</f>
        <v>0</v>
      </c>
      <c r="DH8">
        <f>IF(Tabla1[[#This Row],[5.3 Escucha al cliente sin interrumpirlo.]]="NO",1,0)</f>
        <v>0</v>
      </c>
      <c r="DI8">
        <f>IF(Tabla1[[#This Row],[6.1 Cumple con dar la información establecida y/o fomenta en el cliente la adquisición/activación/uso de algún servicio/producto/promoción CLARO (definido por cada campaña)]]="NO",1,0)</f>
        <v>0</v>
      </c>
      <c r="DJ8">
        <v>1</v>
      </c>
      <c r="DK8" t="e">
        <f>IF(Tabla1[[#This Row],[TNPS]]&lt;6,-1,IF(Tabla1[[#This Row],[TNPS]]&lt;8,0,1))</f>
        <v>#N/A</v>
      </c>
      <c r="DL8" t="e">
        <f>IF(Tabla1[[#This Row],[NPS]]&lt;&gt;"",IF(Tabla1[[#This Row],[NPS]]&lt;7,-1,IF(Tabla1[[#This Row],[NPS]]&lt;8,0,1))," ")</f>
        <v>#N/A</v>
      </c>
    </row>
    <row r="9" spans="1:116" ht="20.100000000000001" customHeight="1" x14ac:dyDescent="0.25">
      <c r="A9">
        <v>386</v>
      </c>
      <c r="B9" t="str">
        <f>IF(MONTH(Tabla1[[#This Row],[FECHA DE MONITOREO]])=MONTH($B$356),IF(DAY(Tabla1[[#This Row],[FECHA DE MONITOREO]])&lt;8,"SEMANA 1",IF(DAY(Tabla1[[#This Row],[FECHA DE MONITOREO]])&lt;15,"SEMANA 2",IF(DAY(Tabla1[[#This Row],[FECHA DE MONITOREO]])&lt;22,"SEMANA 3","SEMANA 4"))),"SEMANA 4")</f>
        <v>SEMANA 1</v>
      </c>
      <c r="C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9" s="5" t="s">
        <v>168</v>
      </c>
      <c r="E9" s="5" t="s">
        <v>169</v>
      </c>
      <c r="F9" s="5">
        <v>3</v>
      </c>
      <c r="G9" s="5" t="s">
        <v>118</v>
      </c>
      <c r="H9" s="5" t="s">
        <v>119</v>
      </c>
      <c r="I9" s="6">
        <v>43648</v>
      </c>
      <c r="J9" s="5" t="s">
        <v>120</v>
      </c>
      <c r="K9" s="5" t="s">
        <v>170</v>
      </c>
      <c r="L9" s="6">
        <v>43647</v>
      </c>
      <c r="M9" s="7">
        <v>0.64148148148148143</v>
      </c>
      <c r="N9" s="5">
        <v>339</v>
      </c>
      <c r="O9" s="5" t="s">
        <v>132</v>
      </c>
      <c r="P9" s="5" t="s">
        <v>171</v>
      </c>
      <c r="Q9" s="5" t="s">
        <v>132</v>
      </c>
      <c r="R9" s="5" t="s">
        <v>157</v>
      </c>
      <c r="S9" s="5" t="s">
        <v>172</v>
      </c>
      <c r="T9" s="5" t="s">
        <v>173</v>
      </c>
      <c r="U9" s="5" t="s">
        <v>132</v>
      </c>
      <c r="V9" s="5" t="s">
        <v>129</v>
      </c>
      <c r="W9" s="5" t="s">
        <v>133</v>
      </c>
      <c r="X9" s="5" t="s">
        <v>133</v>
      </c>
      <c r="Y9" s="5" t="s">
        <v>131</v>
      </c>
      <c r="Z9" s="5" t="s">
        <v>132</v>
      </c>
      <c r="AA9" s="5" t="s">
        <v>133</v>
      </c>
      <c r="AB9" s="5" t="s">
        <v>131</v>
      </c>
      <c r="AC9" s="5" t="s">
        <v>134</v>
      </c>
      <c r="AD9" s="5" t="s">
        <v>131</v>
      </c>
      <c r="AE9" s="5" t="s">
        <v>131</v>
      </c>
      <c r="AF9" s="5" t="s">
        <v>131</v>
      </c>
      <c r="AG9" s="5" t="s">
        <v>131</v>
      </c>
      <c r="AH9" s="5" t="s">
        <v>131</v>
      </c>
      <c r="AI9" s="8">
        <v>100</v>
      </c>
      <c r="AJ9" s="5" t="s">
        <v>131</v>
      </c>
      <c r="AK9" s="5" t="s">
        <v>133</v>
      </c>
      <c r="AL9" s="5" t="s">
        <v>131</v>
      </c>
      <c r="AM9" s="5" t="s">
        <v>133</v>
      </c>
      <c r="AN9" s="8">
        <v>100</v>
      </c>
      <c r="AO9" s="5" t="s">
        <v>133</v>
      </c>
      <c r="AP9" s="5" t="s">
        <v>133</v>
      </c>
      <c r="AQ9" s="5" t="s">
        <v>133</v>
      </c>
      <c r="AR9" s="5" t="s">
        <v>133</v>
      </c>
      <c r="AS9" s="5" t="s">
        <v>133</v>
      </c>
      <c r="AT9" s="5" t="s">
        <v>133</v>
      </c>
      <c r="AU9" s="5" t="s">
        <v>133</v>
      </c>
      <c r="AV9" s="5" t="s">
        <v>133</v>
      </c>
      <c r="AW9" s="5" t="s">
        <v>133</v>
      </c>
      <c r="AX9" s="5" t="s">
        <v>131</v>
      </c>
      <c r="AY9" s="5" t="s">
        <v>133</v>
      </c>
      <c r="AZ9" s="8">
        <v>100</v>
      </c>
      <c r="BA9" s="5" t="s">
        <v>131</v>
      </c>
      <c r="BB9" s="5" t="s">
        <v>133</v>
      </c>
      <c r="BC9" s="5" t="s">
        <v>133</v>
      </c>
      <c r="BD9" s="5" t="s">
        <v>133</v>
      </c>
      <c r="BE9" s="8">
        <v>100</v>
      </c>
      <c r="BF9" s="5" t="s">
        <v>131</v>
      </c>
      <c r="BG9" s="5" t="s">
        <v>131</v>
      </c>
      <c r="BH9" s="5" t="s">
        <v>131</v>
      </c>
      <c r="BI9" s="8">
        <v>100</v>
      </c>
      <c r="BJ9" s="5" t="s">
        <v>133</v>
      </c>
      <c r="BK9" s="8">
        <v>100</v>
      </c>
      <c r="BL9" s="8">
        <v>100</v>
      </c>
      <c r="BM9" s="5">
        <v>0</v>
      </c>
      <c r="BN9" s="5">
        <v>0</v>
      </c>
      <c r="BO9" s="5">
        <v>0</v>
      </c>
      <c r="BP9" s="5">
        <v>0</v>
      </c>
      <c r="BQ9" s="5">
        <v>0</v>
      </c>
      <c r="BR9" s="8">
        <v>100</v>
      </c>
      <c r="BS9" s="5" t="s">
        <v>129</v>
      </c>
      <c r="BT9" s="5" t="s">
        <v>129</v>
      </c>
      <c r="BU9" s="5" t="s">
        <v>129</v>
      </c>
      <c r="BV9" s="5" t="s">
        <v>129</v>
      </c>
      <c r="BW9" s="5" t="s">
        <v>129</v>
      </c>
      <c r="BX9" s="5" t="s">
        <v>129</v>
      </c>
      <c r="BY9" s="5" t="s">
        <v>135</v>
      </c>
      <c r="BZ9" s="5" t="s">
        <v>174</v>
      </c>
      <c r="CA9" s="5" t="s">
        <v>175</v>
      </c>
      <c r="CB9" s="5" t="s">
        <v>176</v>
      </c>
      <c r="CC9" s="5" t="s">
        <v>177</v>
      </c>
      <c r="CD9" s="5" t="e">
        <v>#N/A</v>
      </c>
      <c r="CE9" s="5" t="e">
        <v>#N/A</v>
      </c>
      <c r="CF9" s="5" t="s">
        <v>129</v>
      </c>
      <c r="CG9" s="5" t="s">
        <v>140</v>
      </c>
      <c r="CH9">
        <f>IF(Tabla1[[#This Row],[1.1 Saluda y se despide del cliente, de acuerdo a lo establecido en el manual de campaña.]]="NO",1,0)</f>
        <v>0</v>
      </c>
      <c r="CI9">
        <f>IF(Tabla1[[#This Row],[1.2 Se dirige al cliente por su nombre durante el transcurso de la llamada, sin tutearlo en ninguna ocasión.]]="NO",1,0)</f>
        <v>0</v>
      </c>
      <c r="CJ9">
        <f>IF(Tabla1[[#This Row],[1.3 Interactua con el cliente mientras realiza las validaciones en el sistema.]]="NO",1,0)</f>
        <v>0</v>
      </c>
      <c r="CK9">
        <f>IF(Tabla1[[#This Row],[1.4 Evita el uso de tecnicismos.]]="NO",1,0)</f>
        <v>0</v>
      </c>
      <c r="CL9">
        <f>IF(Tabla1[[#This Row],[1.5 Se despide de acuerdo a lo indicado en el Manual de Campaña]]="NO",1,0)</f>
        <v>0</v>
      </c>
      <c r="CM9">
        <f>IF(Tabla1[[#This Row],[2.1 Valida si la consulta o transacción corresponde a un producto/servicio/línea de la campaña.]]="NO",1,0)</f>
        <v>0</v>
      </c>
      <c r="CN9">
        <f>IF(Tabla1[[#This Row],[2.2 Si lo expuesto por el cliente no es claro, realiza preguntas de precisión o preguntas filtro.]]="NO",1,0)</f>
        <v>0</v>
      </c>
      <c r="CO9">
        <f>IF(Tabla1[[#This Row],[2.3 Valida el MOTIVO REAL de la necesidad (información, preocupación, problema) mediante parafraseo o pregunta de confirmación.]]="NO",1,0)</f>
        <v>0</v>
      </c>
      <c r="CP9">
        <f>IF(Tabla1[[#This Row],[2.4 De acuerdo con lo expuesto por el cliente por el cliente y/o por lo revisado en sistemas, valida si existe alguna atención previa por el mismo motivo.]]="NO",1,0)</f>
        <v>0</v>
      </c>
      <c r="CQ9">
        <f>IF(Tabla1[[#This Row],[3.1 Valida en el CES el estado de los servicios y equipos, estado de cuenta y adicionalmente si se encuentra en averia.]]="NO",1,0)</f>
        <v>0</v>
      </c>
      <c r="CR9">
        <f>IF(Tabla1[[#This Row],[3.2 La atencion se realizo siguiendo el paso a paso de la herramienta o el proceso establecido en el portal de conocimiento (en caso no se encuentre en la herramienta), no se vuelve a evaluar el ingreso al CES.]]="NO",1,0)</f>
        <v>0</v>
      </c>
      <c r="CS9">
        <f>IF(Tabla1[[#This Row],[3.2.1 Solicita el número de documento de identidad, nombres y apellidos del titular para identificar el servicio y en caso lo amerite fecha y lugar de nacimiento.]]="NO",1,0)</f>
        <v>0</v>
      </c>
      <c r="CT9">
        <f>IF(Tabla1[[#This Row],[3.2.2  Valida en TRACER que el servicio del cliente esta conectado, no se encuentra en averia y no tiene algun flag alarmado]]="NO",1,0)</f>
        <v>0</v>
      </c>
      <c r="CU9">
        <f>IF(Tabla1[[#This Row],[3.2.3  Verifica en la web de averias si el servicio esta afectado]]="NO",1,0)</f>
        <v>0</v>
      </c>
      <c r="CV9">
        <f>IF(Tabla1[[#This Row],[3.2.4  Verifica en Incognito si los parametros de los servicios estan correctos. ]]="NO",1,0)</f>
        <v>0</v>
      </c>
      <c r="CW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9">
        <f>IF(Tabla1[[#This Row],[3.2.6  Para telefonia, ingresa a JANUS y validad que la linea este configurada y tenga saldo, tambien se debe validar con el cliente si la linea esta en Tel 1 o Tel 1/2, en caso no haya servicio]]="NO",1,0)</f>
        <v>0</v>
      </c>
      <c r="CY9">
        <f>IF(Tabla1[[#This Row],[3.2.7  Para internet, cuando el problema es con SmarTV se le sugiere que utilice internet de manera cableada]]="NO",1,0)</f>
        <v>0</v>
      </c>
      <c r="CZ9">
        <f>IF(Tabla1[[#This Row],[3.3  La explicación brindada al cliente corresponde con el paso a paso de la herramienta o el proceso establecido en el portal de conocimiento (en caso no se encuentre en la herramienta).]]="NO",1,0)</f>
        <v>0</v>
      </c>
      <c r="DA9">
        <f>IF(Tabla1[[#This Row],[3.4  Valida con el cliente si la gestión/información brindada fue clara]]="NO",1,0)</f>
        <v>0</v>
      </c>
      <c r="DB9">
        <f>IF(Tabla1[[#This Row],[4.1 Ejecuta las acciones en los aplicativos de acuerdo al proceso establecido en el portal de conocimiento.]]="NO",1,0)</f>
        <v>0</v>
      </c>
      <c r="DC9">
        <f>IF(Tabla1[[#This Row],[4.2 Se tipifica en siac acorde con la gestión.]]="NO",1,0)</f>
        <v>0</v>
      </c>
      <c r="DD9">
        <f>IF(Tabla1[[#This Row],[4.3 Notas y/o plantilla de la tipificación son correctas.]]="NO",1,0)</f>
        <v>0</v>
      </c>
      <c r="DE9">
        <f>IF(Tabla1[[#This Row],[4.4 Se tipifica en siac durante la llamada.]]="NO",1,0)</f>
        <v>0</v>
      </c>
      <c r="DF9">
        <f>IF(Tabla1[[#This Row],[5.1 Evita comentarios negativos de la empresa y/o sus proveedores.]]="NO",1,0)</f>
        <v>0</v>
      </c>
      <c r="DG9">
        <f>IF(Tabla1[[#This Row],[5.2 Evita palabras soeces]]="NO",1,0)</f>
        <v>0</v>
      </c>
      <c r="DH9">
        <f>IF(Tabla1[[#This Row],[5.3 Escucha al cliente sin interrumpirlo.]]="NO",1,0)</f>
        <v>0</v>
      </c>
      <c r="DI9">
        <f>IF(Tabla1[[#This Row],[6.1 Cumple con dar la información establecida y/o fomenta en el cliente la adquisición/activación/uso de algún servicio/producto/promoción CLARO (definido por cada campaña)]]="NO",1,0)</f>
        <v>0</v>
      </c>
      <c r="DJ9">
        <v>1</v>
      </c>
      <c r="DK9" t="e">
        <f>IF(Tabla1[[#This Row],[TNPS]]&lt;6,-1,IF(Tabla1[[#This Row],[TNPS]]&lt;8,0,1))</f>
        <v>#N/A</v>
      </c>
      <c r="DL9" t="e">
        <f>IF(Tabla1[[#This Row],[NPS]]&lt;&gt;"",IF(Tabla1[[#This Row],[NPS]]&lt;7,-1,IF(Tabla1[[#This Row],[NPS]]&lt;8,0,1))," ")</f>
        <v>#N/A</v>
      </c>
    </row>
    <row r="10" spans="1:116" ht="20.100000000000001" customHeight="1" x14ac:dyDescent="0.25">
      <c r="A10">
        <v>386</v>
      </c>
      <c r="B10" t="str">
        <f>IF(MONTH(Tabla1[[#This Row],[FECHA DE MONITOREO]])=MONTH($B$356),IF(DAY(Tabla1[[#This Row],[FECHA DE MONITOREO]])&lt;8,"SEMANA 1",IF(DAY(Tabla1[[#This Row],[FECHA DE MONITOREO]])&lt;15,"SEMANA 2",IF(DAY(Tabla1[[#This Row],[FECHA DE MONITOREO]])&lt;22,"SEMANA 3","SEMANA 4"))),"SEMANA 4")</f>
        <v>SEMANA 1</v>
      </c>
      <c r="C1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0" s="5" t="s">
        <v>178</v>
      </c>
      <c r="E10" s="5" t="s">
        <v>179</v>
      </c>
      <c r="F10" s="5">
        <v>3</v>
      </c>
      <c r="G10" s="5" t="s">
        <v>118</v>
      </c>
      <c r="H10" s="5" t="s">
        <v>119</v>
      </c>
      <c r="I10" s="6">
        <v>43648</v>
      </c>
      <c r="J10" s="5" t="s">
        <v>120</v>
      </c>
      <c r="K10" s="5" t="s">
        <v>180</v>
      </c>
      <c r="L10" s="6">
        <v>43647</v>
      </c>
      <c r="M10" s="7">
        <v>0.67907407407407405</v>
      </c>
      <c r="N10" s="5">
        <v>870</v>
      </c>
      <c r="O10" s="5" t="s">
        <v>181</v>
      </c>
      <c r="P10" s="5" t="s">
        <v>182</v>
      </c>
      <c r="Q10" s="5" t="s">
        <v>183</v>
      </c>
      <c r="R10" s="5" t="s">
        <v>125</v>
      </c>
      <c r="S10" s="5" t="s">
        <v>184</v>
      </c>
      <c r="T10" s="5" t="s">
        <v>185</v>
      </c>
      <c r="U10" s="5" t="s">
        <v>186</v>
      </c>
      <c r="V10" s="5" t="s">
        <v>129</v>
      </c>
      <c r="W10" s="5" t="s">
        <v>130</v>
      </c>
      <c r="X10" s="5" t="s">
        <v>130</v>
      </c>
      <c r="Y10" s="5" t="s">
        <v>131</v>
      </c>
      <c r="Z10" s="5" t="s">
        <v>132</v>
      </c>
      <c r="AA10" s="5" t="s">
        <v>133</v>
      </c>
      <c r="AB10" s="5" t="s">
        <v>131</v>
      </c>
      <c r="AC10" s="5" t="s">
        <v>134</v>
      </c>
      <c r="AD10" s="5" t="s">
        <v>131</v>
      </c>
      <c r="AE10" s="5" t="s">
        <v>131</v>
      </c>
      <c r="AF10" s="5" t="s">
        <v>131</v>
      </c>
      <c r="AG10" s="5" t="s">
        <v>131</v>
      </c>
      <c r="AH10" s="5" t="s">
        <v>131</v>
      </c>
      <c r="AI10" s="8">
        <v>100</v>
      </c>
      <c r="AJ10" s="5" t="s">
        <v>131</v>
      </c>
      <c r="AK10" s="5" t="s">
        <v>133</v>
      </c>
      <c r="AL10" s="5" t="s">
        <v>131</v>
      </c>
      <c r="AM10" s="5" t="s">
        <v>131</v>
      </c>
      <c r="AN10" s="8">
        <v>100</v>
      </c>
      <c r="AO10" s="5" t="s">
        <v>131</v>
      </c>
      <c r="AP10" s="5" t="s">
        <v>131</v>
      </c>
      <c r="AQ10" s="5" t="s">
        <v>131</v>
      </c>
      <c r="AR10" s="5" t="s">
        <v>131</v>
      </c>
      <c r="AS10" s="5" t="s">
        <v>131</v>
      </c>
      <c r="AT10" s="5" t="s">
        <v>131</v>
      </c>
      <c r="AU10" s="5" t="s">
        <v>131</v>
      </c>
      <c r="AV10" s="5" t="s">
        <v>133</v>
      </c>
      <c r="AW10" s="5" t="s">
        <v>133</v>
      </c>
      <c r="AX10" s="5" t="s">
        <v>131</v>
      </c>
      <c r="AY10" s="5" t="s">
        <v>131</v>
      </c>
      <c r="AZ10" s="8">
        <v>100</v>
      </c>
      <c r="BA10" s="5" t="s">
        <v>131</v>
      </c>
      <c r="BB10" s="5" t="s">
        <v>129</v>
      </c>
      <c r="BC10" s="5" t="s">
        <v>129</v>
      </c>
      <c r="BD10" s="5" t="s">
        <v>131</v>
      </c>
      <c r="BE10" s="8">
        <v>75</v>
      </c>
      <c r="BF10" s="5" t="s">
        <v>131</v>
      </c>
      <c r="BG10" s="5" t="s">
        <v>131</v>
      </c>
      <c r="BH10" s="5" t="s">
        <v>131</v>
      </c>
      <c r="BI10" s="8">
        <v>100</v>
      </c>
      <c r="BJ10" s="5" t="s">
        <v>129</v>
      </c>
      <c r="BK10" s="8">
        <v>0</v>
      </c>
      <c r="BL10" s="8">
        <v>91.000000000000014</v>
      </c>
      <c r="BM10" s="5">
        <v>0</v>
      </c>
      <c r="BN10" s="5">
        <v>2</v>
      </c>
      <c r="BO10" s="5">
        <v>0</v>
      </c>
      <c r="BP10" s="5">
        <v>2</v>
      </c>
      <c r="BQ10" s="5">
        <v>1</v>
      </c>
      <c r="BR10" s="8">
        <v>91.000000000000014</v>
      </c>
      <c r="BS10" s="5" t="s">
        <v>129</v>
      </c>
      <c r="BT10" s="5" t="s">
        <v>129</v>
      </c>
      <c r="BU10" s="5" t="s">
        <v>129</v>
      </c>
      <c r="BV10" s="5" t="s">
        <v>129</v>
      </c>
      <c r="BW10" s="5" t="s">
        <v>129</v>
      </c>
      <c r="BX10" s="5" t="s">
        <v>131</v>
      </c>
      <c r="BY10" s="5" t="s">
        <v>132</v>
      </c>
      <c r="BZ10" s="5" t="s">
        <v>132</v>
      </c>
      <c r="CA10" s="5" t="s">
        <v>132</v>
      </c>
      <c r="CB10" s="5" t="s">
        <v>132</v>
      </c>
      <c r="CC10" s="5" t="s">
        <v>132</v>
      </c>
      <c r="CD10" s="5" t="e">
        <v>#N/A</v>
      </c>
      <c r="CE10" s="5" t="e">
        <v>#N/A</v>
      </c>
      <c r="CF10" s="5" t="s">
        <v>129</v>
      </c>
      <c r="CG10" s="5" t="s">
        <v>187</v>
      </c>
      <c r="CH10">
        <f>IF(Tabla1[[#This Row],[1.1 Saluda y se despide del cliente, de acuerdo a lo establecido en el manual de campaña.]]="NO",1,0)</f>
        <v>0</v>
      </c>
      <c r="CI10">
        <f>IF(Tabla1[[#This Row],[1.2 Se dirige al cliente por su nombre durante el transcurso de la llamada, sin tutearlo en ninguna ocasión.]]="NO",1,0)</f>
        <v>0</v>
      </c>
      <c r="CJ10">
        <f>IF(Tabla1[[#This Row],[1.3 Interactua con el cliente mientras realiza las validaciones en el sistema.]]="NO",1,0)</f>
        <v>0</v>
      </c>
      <c r="CK10">
        <f>IF(Tabla1[[#This Row],[1.4 Evita el uso de tecnicismos.]]="NO",1,0)</f>
        <v>0</v>
      </c>
      <c r="CL10">
        <f>IF(Tabla1[[#This Row],[1.5 Se despide de acuerdo a lo indicado en el Manual de Campaña]]="NO",1,0)</f>
        <v>0</v>
      </c>
      <c r="CM10">
        <f>IF(Tabla1[[#This Row],[2.1 Valida si la consulta o transacción corresponde a un producto/servicio/línea de la campaña.]]="NO",1,0)</f>
        <v>0</v>
      </c>
      <c r="CN10">
        <f>IF(Tabla1[[#This Row],[2.2 Si lo expuesto por el cliente no es claro, realiza preguntas de precisión o preguntas filtro.]]="NO",1,0)</f>
        <v>0</v>
      </c>
      <c r="CO10">
        <f>IF(Tabla1[[#This Row],[2.3 Valida el MOTIVO REAL de la necesidad (información, preocupación, problema) mediante parafraseo o pregunta de confirmación.]]="NO",1,0)</f>
        <v>0</v>
      </c>
      <c r="CP10">
        <f>IF(Tabla1[[#This Row],[2.4 De acuerdo con lo expuesto por el cliente por el cliente y/o por lo revisado en sistemas, valida si existe alguna atención previa por el mismo motivo.]]="NO",1,0)</f>
        <v>0</v>
      </c>
      <c r="CQ10">
        <f>IF(Tabla1[[#This Row],[3.1 Valida en el CES el estado de los servicios y equipos, estado de cuenta y adicionalmente si se encuentra en averia.]]="NO",1,0)</f>
        <v>0</v>
      </c>
      <c r="CR10">
        <f>IF(Tabla1[[#This Row],[3.2 La atencion se realizo siguiendo el paso a paso de la herramienta o el proceso establecido en el portal de conocimiento (en caso no se encuentre en la herramienta), no se vuelve a evaluar el ingreso al CES.]]="NO",1,0)</f>
        <v>0</v>
      </c>
      <c r="CS10">
        <f>IF(Tabla1[[#This Row],[3.2.1 Solicita el número de documento de identidad, nombres y apellidos del titular para identificar el servicio y en caso lo amerite fecha y lugar de nacimiento.]]="NO",1,0)</f>
        <v>0</v>
      </c>
      <c r="CT10">
        <f>IF(Tabla1[[#This Row],[3.2.2  Valida en TRACER que el servicio del cliente esta conectado, no se encuentra en averia y no tiene algun flag alarmado]]="NO",1,0)</f>
        <v>0</v>
      </c>
      <c r="CU10">
        <f>IF(Tabla1[[#This Row],[3.2.3  Verifica en la web de averias si el servicio esta afectado]]="NO",1,0)</f>
        <v>0</v>
      </c>
      <c r="CV10">
        <f>IF(Tabla1[[#This Row],[3.2.4  Verifica en Incognito si los parametros de los servicios estan correctos. ]]="NO",1,0)</f>
        <v>0</v>
      </c>
      <c r="CW1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0">
        <f>IF(Tabla1[[#This Row],[3.2.6  Para telefonia, ingresa a JANUS y validad que la linea este configurada y tenga saldo, tambien se debe validar con el cliente si la linea esta en Tel 1 o Tel 1/2, en caso no haya servicio]]="NO",1,0)</f>
        <v>0</v>
      </c>
      <c r="CY10">
        <f>IF(Tabla1[[#This Row],[3.2.7  Para internet, cuando el problema es con SmarTV se le sugiere que utilice internet de manera cableada]]="NO",1,0)</f>
        <v>0</v>
      </c>
      <c r="CZ10">
        <f>IF(Tabla1[[#This Row],[3.3  La explicación brindada al cliente corresponde con el paso a paso de la herramienta o el proceso establecido en el portal de conocimiento (en caso no se encuentre en la herramienta).]]="NO",1,0)</f>
        <v>0</v>
      </c>
      <c r="DA10">
        <f>IF(Tabla1[[#This Row],[3.4  Valida con el cliente si la gestión/información brindada fue clara]]="NO",1,0)</f>
        <v>0</v>
      </c>
      <c r="DB10">
        <f>IF(Tabla1[[#This Row],[4.1 Ejecuta las acciones en los aplicativos de acuerdo al proceso establecido en el portal de conocimiento.]]="NO",1,0)</f>
        <v>0</v>
      </c>
      <c r="DC10">
        <f>IF(Tabla1[[#This Row],[4.2 Se tipifica en siac acorde con la gestión.]]="NO",1,0)</f>
        <v>1</v>
      </c>
      <c r="DD10">
        <f>IF(Tabla1[[#This Row],[4.3 Notas y/o plantilla de la tipificación son correctas.]]="NO",1,0)</f>
        <v>1</v>
      </c>
      <c r="DE10">
        <f>IF(Tabla1[[#This Row],[4.4 Se tipifica en siac durante la llamada.]]="NO",1,0)</f>
        <v>0</v>
      </c>
      <c r="DF10">
        <f>IF(Tabla1[[#This Row],[5.1 Evita comentarios negativos de la empresa y/o sus proveedores.]]="NO",1,0)</f>
        <v>0</v>
      </c>
      <c r="DG10">
        <f>IF(Tabla1[[#This Row],[5.2 Evita palabras soeces]]="NO",1,0)</f>
        <v>0</v>
      </c>
      <c r="DH10">
        <f>IF(Tabla1[[#This Row],[5.3 Escucha al cliente sin interrumpirlo.]]="NO",1,0)</f>
        <v>0</v>
      </c>
      <c r="DI10">
        <f>IF(Tabla1[[#This Row],[6.1 Cumple con dar la información establecida y/o fomenta en el cliente la adquisición/activación/uso de algún servicio/producto/promoción CLARO (definido por cada campaña)]]="NO",1,0)</f>
        <v>1</v>
      </c>
      <c r="DJ10">
        <v>1</v>
      </c>
      <c r="DK10" t="e">
        <f>IF(Tabla1[[#This Row],[TNPS]]&lt;6,-1,IF(Tabla1[[#This Row],[TNPS]]&lt;8,0,1))</f>
        <v>#N/A</v>
      </c>
      <c r="DL10" t="e">
        <f>IF(Tabla1[[#This Row],[NPS]]&lt;&gt;"",IF(Tabla1[[#This Row],[NPS]]&lt;7,-1,IF(Tabla1[[#This Row],[NPS]]&lt;8,0,1))," ")</f>
        <v>#N/A</v>
      </c>
    </row>
    <row r="11" spans="1:116" ht="20.100000000000001" customHeight="1" x14ac:dyDescent="0.25">
      <c r="A11">
        <v>386</v>
      </c>
      <c r="B11" t="str">
        <f>IF(MONTH(Tabla1[[#This Row],[FECHA DE MONITOREO]])=MONTH($B$356),IF(DAY(Tabla1[[#This Row],[FECHA DE MONITOREO]])&lt;8,"SEMANA 1",IF(DAY(Tabla1[[#This Row],[FECHA DE MONITOREO]])&lt;15,"SEMANA 2",IF(DAY(Tabla1[[#This Row],[FECHA DE MONITOREO]])&lt;22,"SEMANA 3","SEMANA 4"))),"SEMANA 4")</f>
        <v>SEMANA 1</v>
      </c>
      <c r="C1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1" s="5" t="s">
        <v>188</v>
      </c>
      <c r="E11" s="5" t="s">
        <v>189</v>
      </c>
      <c r="F11" s="5">
        <v>2</v>
      </c>
      <c r="G11" s="5" t="s">
        <v>118</v>
      </c>
      <c r="H11" s="5" t="s">
        <v>119</v>
      </c>
      <c r="I11" s="6">
        <v>43648</v>
      </c>
      <c r="J11" s="5" t="s">
        <v>120</v>
      </c>
      <c r="K11" s="5" t="s">
        <v>190</v>
      </c>
      <c r="L11" s="6">
        <v>43647</v>
      </c>
      <c r="M11" s="7">
        <v>0.58767361111111105</v>
      </c>
      <c r="N11" s="5">
        <v>820</v>
      </c>
      <c r="O11" s="5" t="s">
        <v>191</v>
      </c>
      <c r="P11" s="5" t="s">
        <v>192</v>
      </c>
      <c r="Q11" s="5" t="s">
        <v>193</v>
      </c>
      <c r="R11" s="5" t="s">
        <v>125</v>
      </c>
      <c r="S11" s="5" t="s">
        <v>184</v>
      </c>
      <c r="T11" s="5" t="s">
        <v>194</v>
      </c>
      <c r="U11" s="5" t="s">
        <v>195</v>
      </c>
      <c r="V11" s="5" t="s">
        <v>129</v>
      </c>
      <c r="W11" s="5" t="s">
        <v>130</v>
      </c>
      <c r="X11" s="5" t="s">
        <v>130</v>
      </c>
      <c r="Y11" s="5" t="s">
        <v>131</v>
      </c>
      <c r="Z11" s="5" t="s">
        <v>132</v>
      </c>
      <c r="AA11" s="5" t="s">
        <v>133</v>
      </c>
      <c r="AB11" s="5" t="s">
        <v>131</v>
      </c>
      <c r="AC11" s="5" t="s">
        <v>134</v>
      </c>
      <c r="AD11" s="5" t="s">
        <v>131</v>
      </c>
      <c r="AE11" s="5" t="s">
        <v>131</v>
      </c>
      <c r="AF11" s="5" t="s">
        <v>131</v>
      </c>
      <c r="AG11" s="5" t="s">
        <v>131</v>
      </c>
      <c r="AH11" s="5" t="s">
        <v>131</v>
      </c>
      <c r="AI11" s="8">
        <v>100</v>
      </c>
      <c r="AJ11" s="5" t="s">
        <v>131</v>
      </c>
      <c r="AK11" s="5" t="s">
        <v>133</v>
      </c>
      <c r="AL11" s="5" t="s">
        <v>131</v>
      </c>
      <c r="AM11" s="5" t="s">
        <v>131</v>
      </c>
      <c r="AN11" s="8">
        <v>100</v>
      </c>
      <c r="AO11" s="5" t="s">
        <v>131</v>
      </c>
      <c r="AP11" s="5" t="s">
        <v>129</v>
      </c>
      <c r="AQ11" s="5" t="s">
        <v>131</v>
      </c>
      <c r="AR11" s="5" t="s">
        <v>131</v>
      </c>
      <c r="AS11" s="5" t="s">
        <v>129</v>
      </c>
      <c r="AT11" s="5" t="s">
        <v>131</v>
      </c>
      <c r="AU11" s="5" t="s">
        <v>131</v>
      </c>
      <c r="AV11" s="5" t="s">
        <v>133</v>
      </c>
      <c r="AW11" s="5" t="s">
        <v>133</v>
      </c>
      <c r="AX11" s="5" t="s">
        <v>131</v>
      </c>
      <c r="AY11" s="5" t="s">
        <v>131</v>
      </c>
      <c r="AZ11" s="8">
        <v>37.142857142857146</v>
      </c>
      <c r="BA11" s="5" t="s">
        <v>131</v>
      </c>
      <c r="BB11" s="5" t="s">
        <v>131</v>
      </c>
      <c r="BC11" s="5" t="s">
        <v>131</v>
      </c>
      <c r="BD11" s="5" t="s">
        <v>131</v>
      </c>
      <c r="BE11" s="8">
        <v>100</v>
      </c>
      <c r="BF11" s="5" t="s">
        <v>131</v>
      </c>
      <c r="BG11" s="5" t="s">
        <v>131</v>
      </c>
      <c r="BH11" s="5" t="s">
        <v>131</v>
      </c>
      <c r="BI11" s="8">
        <v>100</v>
      </c>
      <c r="BJ11" s="5" t="s">
        <v>129</v>
      </c>
      <c r="BK11" s="8">
        <v>0</v>
      </c>
      <c r="BL11" s="8">
        <v>75</v>
      </c>
      <c r="BM11" s="5">
        <v>1</v>
      </c>
      <c r="BN11" s="5">
        <v>0</v>
      </c>
      <c r="BO11" s="5">
        <v>0</v>
      </c>
      <c r="BP11" s="5">
        <v>1</v>
      </c>
      <c r="BQ11" s="5">
        <v>2</v>
      </c>
      <c r="BR11" s="8">
        <v>75</v>
      </c>
      <c r="BS11" s="5" t="s">
        <v>129</v>
      </c>
      <c r="BT11" s="5" t="s">
        <v>129</v>
      </c>
      <c r="BU11" s="5" t="s">
        <v>129</v>
      </c>
      <c r="BV11" s="5" t="s">
        <v>129</v>
      </c>
      <c r="BW11" s="5" t="s">
        <v>129</v>
      </c>
      <c r="BX11" s="5" t="s">
        <v>131</v>
      </c>
      <c r="BY11" s="5" t="s">
        <v>132</v>
      </c>
      <c r="BZ11" s="5" t="s">
        <v>132</v>
      </c>
      <c r="CA11" s="5" t="s">
        <v>132</v>
      </c>
      <c r="CB11" s="5" t="s">
        <v>132</v>
      </c>
      <c r="CC11" s="5" t="s">
        <v>132</v>
      </c>
      <c r="CD11" s="5" t="e">
        <v>#N/A</v>
      </c>
      <c r="CE11" s="5" t="e">
        <v>#N/A</v>
      </c>
      <c r="CF11" s="5" t="s">
        <v>129</v>
      </c>
      <c r="CG11" s="5" t="s">
        <v>196</v>
      </c>
      <c r="CH11">
        <f>IF(Tabla1[[#This Row],[1.1 Saluda y se despide del cliente, de acuerdo a lo establecido en el manual de campaña.]]="NO",1,0)</f>
        <v>0</v>
      </c>
      <c r="CI11">
        <f>IF(Tabla1[[#This Row],[1.2 Se dirige al cliente por su nombre durante el transcurso de la llamada, sin tutearlo en ninguna ocasión.]]="NO",1,0)</f>
        <v>0</v>
      </c>
      <c r="CJ11">
        <f>IF(Tabla1[[#This Row],[1.3 Interactua con el cliente mientras realiza las validaciones en el sistema.]]="NO",1,0)</f>
        <v>0</v>
      </c>
      <c r="CK11">
        <f>IF(Tabla1[[#This Row],[1.4 Evita el uso de tecnicismos.]]="NO",1,0)</f>
        <v>0</v>
      </c>
      <c r="CL11">
        <f>IF(Tabla1[[#This Row],[1.5 Se despide de acuerdo a lo indicado en el Manual de Campaña]]="NO",1,0)</f>
        <v>0</v>
      </c>
      <c r="CM11">
        <f>IF(Tabla1[[#This Row],[2.1 Valida si la consulta o transacción corresponde a un producto/servicio/línea de la campaña.]]="NO",1,0)</f>
        <v>0</v>
      </c>
      <c r="CN11">
        <f>IF(Tabla1[[#This Row],[2.2 Si lo expuesto por el cliente no es claro, realiza preguntas de precisión o preguntas filtro.]]="NO",1,0)</f>
        <v>0</v>
      </c>
      <c r="CO11">
        <f>IF(Tabla1[[#This Row],[2.3 Valida el MOTIVO REAL de la necesidad (información, preocupación, problema) mediante parafraseo o pregunta de confirmación.]]="NO",1,0)</f>
        <v>0</v>
      </c>
      <c r="CP11">
        <f>IF(Tabla1[[#This Row],[2.4 De acuerdo con lo expuesto por el cliente por el cliente y/o por lo revisado en sistemas, valida si existe alguna atención previa por el mismo motivo.]]="NO",1,0)</f>
        <v>0</v>
      </c>
      <c r="CQ11">
        <f>IF(Tabla1[[#This Row],[3.1 Valida en el CES el estado de los servicios y equipos, estado de cuenta y adicionalmente si se encuentra en averia.]]="NO",1,0)</f>
        <v>0</v>
      </c>
      <c r="CR11">
        <f>IF(Tabla1[[#This Row],[3.2 La atencion se realizo siguiendo el paso a paso de la herramienta o el proceso establecido en el portal de conocimiento (en caso no se encuentre en la herramienta), no se vuelve a evaluar el ingreso al CES.]]="NO",1,0)</f>
        <v>1</v>
      </c>
      <c r="CS11">
        <f>IF(Tabla1[[#This Row],[3.2.1 Solicita el número de documento de identidad, nombres y apellidos del titular para identificar el servicio y en caso lo amerite fecha y lugar de nacimiento.]]="NO",1,0)</f>
        <v>0</v>
      </c>
      <c r="CT11">
        <f>IF(Tabla1[[#This Row],[3.2.2  Valida en TRACER que el servicio del cliente esta conectado, no se encuentra en averia y no tiene algun flag alarmado]]="NO",1,0)</f>
        <v>0</v>
      </c>
      <c r="CU11">
        <f>IF(Tabla1[[#This Row],[3.2.3  Verifica en la web de averias si el servicio esta afectado]]="NO",1,0)</f>
        <v>1</v>
      </c>
      <c r="CV11">
        <f>IF(Tabla1[[#This Row],[3.2.4  Verifica en Incognito si los parametros de los servicios estan correctos. ]]="NO",1,0)</f>
        <v>0</v>
      </c>
      <c r="CW1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1">
        <f>IF(Tabla1[[#This Row],[3.2.6  Para telefonia, ingresa a JANUS y validad que la linea este configurada y tenga saldo, tambien se debe validar con el cliente si la linea esta en Tel 1 o Tel 1/2, en caso no haya servicio]]="NO",1,0)</f>
        <v>0</v>
      </c>
      <c r="CY11">
        <f>IF(Tabla1[[#This Row],[3.2.7  Para internet, cuando el problema es con SmarTV se le sugiere que utilice internet de manera cableada]]="NO",1,0)</f>
        <v>0</v>
      </c>
      <c r="CZ11">
        <f>IF(Tabla1[[#This Row],[3.3  La explicación brindada al cliente corresponde con el paso a paso de la herramienta o el proceso establecido en el portal de conocimiento (en caso no se encuentre en la herramienta).]]="NO",1,0)</f>
        <v>0</v>
      </c>
      <c r="DA11">
        <f>IF(Tabla1[[#This Row],[3.4  Valida con el cliente si la gestión/información brindada fue clara]]="NO",1,0)</f>
        <v>0</v>
      </c>
      <c r="DB11">
        <f>IF(Tabla1[[#This Row],[4.1 Ejecuta las acciones en los aplicativos de acuerdo al proceso establecido en el portal de conocimiento.]]="NO",1,0)</f>
        <v>0</v>
      </c>
      <c r="DC11">
        <f>IF(Tabla1[[#This Row],[4.2 Se tipifica en siac acorde con la gestión.]]="NO",1,0)</f>
        <v>0</v>
      </c>
      <c r="DD11">
        <f>IF(Tabla1[[#This Row],[4.3 Notas y/o plantilla de la tipificación son correctas.]]="NO",1,0)</f>
        <v>0</v>
      </c>
      <c r="DE11">
        <f>IF(Tabla1[[#This Row],[4.4 Se tipifica en siac durante la llamada.]]="NO",1,0)</f>
        <v>0</v>
      </c>
      <c r="DF11">
        <f>IF(Tabla1[[#This Row],[5.1 Evita comentarios negativos de la empresa y/o sus proveedores.]]="NO",1,0)</f>
        <v>0</v>
      </c>
      <c r="DG11">
        <f>IF(Tabla1[[#This Row],[5.2 Evita palabras soeces]]="NO",1,0)</f>
        <v>0</v>
      </c>
      <c r="DH11">
        <f>IF(Tabla1[[#This Row],[5.3 Escucha al cliente sin interrumpirlo.]]="NO",1,0)</f>
        <v>0</v>
      </c>
      <c r="DI11">
        <f>IF(Tabla1[[#This Row],[6.1 Cumple con dar la información establecida y/o fomenta en el cliente la adquisición/activación/uso de algún servicio/producto/promoción CLARO (definido por cada campaña)]]="NO",1,0)</f>
        <v>1</v>
      </c>
      <c r="DJ11">
        <v>1</v>
      </c>
      <c r="DK11" t="e">
        <f>IF(Tabla1[[#This Row],[TNPS]]&lt;6,-1,IF(Tabla1[[#This Row],[TNPS]]&lt;8,0,1))</f>
        <v>#N/A</v>
      </c>
      <c r="DL11" t="e">
        <f>IF(Tabla1[[#This Row],[NPS]]&lt;&gt;"",IF(Tabla1[[#This Row],[NPS]]&lt;7,-1,IF(Tabla1[[#This Row],[NPS]]&lt;8,0,1))," ")</f>
        <v>#N/A</v>
      </c>
    </row>
    <row r="12" spans="1:116" ht="20.100000000000001" customHeight="1" x14ac:dyDescent="0.25">
      <c r="A12">
        <v>386</v>
      </c>
      <c r="B12" t="str">
        <f>IF(MONTH(Tabla1[[#This Row],[FECHA DE MONITOREO]])=MONTH($B$356),IF(DAY(Tabla1[[#This Row],[FECHA DE MONITOREO]])&lt;8,"SEMANA 1",IF(DAY(Tabla1[[#This Row],[FECHA DE MONITOREO]])&lt;15,"SEMANA 2",IF(DAY(Tabla1[[#This Row],[FECHA DE MONITOREO]])&lt;22,"SEMANA 3","SEMANA 4"))),"SEMANA 4")</f>
        <v>SEMANA 1</v>
      </c>
      <c r="C1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2" s="5" t="s">
        <v>197</v>
      </c>
      <c r="E12" s="5" t="s">
        <v>198</v>
      </c>
      <c r="F12" s="5">
        <v>1</v>
      </c>
      <c r="G12" s="5" t="s">
        <v>118</v>
      </c>
      <c r="H12" s="5" t="s">
        <v>119</v>
      </c>
      <c r="I12" s="6">
        <v>43648</v>
      </c>
      <c r="J12" s="5" t="s">
        <v>120</v>
      </c>
      <c r="K12" s="5" t="s">
        <v>199</v>
      </c>
      <c r="L12" s="6">
        <v>43647</v>
      </c>
      <c r="M12" s="7">
        <v>0.70204861111111105</v>
      </c>
      <c r="N12" s="5">
        <v>587</v>
      </c>
      <c r="O12" s="5" t="s">
        <v>200</v>
      </c>
      <c r="P12" s="5" t="s">
        <v>201</v>
      </c>
      <c r="Q12" s="5" t="s">
        <v>202</v>
      </c>
      <c r="R12" s="5" t="s">
        <v>125</v>
      </c>
      <c r="S12" s="5" t="s">
        <v>184</v>
      </c>
      <c r="T12" s="5" t="s">
        <v>203</v>
      </c>
      <c r="U12" s="5" t="s">
        <v>149</v>
      </c>
      <c r="V12" s="5" t="s">
        <v>129</v>
      </c>
      <c r="W12" s="5" t="s">
        <v>130</v>
      </c>
      <c r="X12" s="5" t="s">
        <v>161</v>
      </c>
      <c r="Y12" s="5" t="s">
        <v>131</v>
      </c>
      <c r="Z12" s="5" t="s">
        <v>132</v>
      </c>
      <c r="AA12" s="5" t="s">
        <v>133</v>
      </c>
      <c r="AB12" s="5" t="s">
        <v>131</v>
      </c>
      <c r="AC12" s="5" t="s">
        <v>134</v>
      </c>
      <c r="AD12" s="5" t="s">
        <v>131</v>
      </c>
      <c r="AE12" s="5" t="s">
        <v>131</v>
      </c>
      <c r="AF12" s="5" t="s">
        <v>131</v>
      </c>
      <c r="AG12" s="5" t="s">
        <v>131</v>
      </c>
      <c r="AH12" s="5" t="s">
        <v>131</v>
      </c>
      <c r="AI12" s="8">
        <v>100</v>
      </c>
      <c r="AJ12" s="5" t="s">
        <v>131</v>
      </c>
      <c r="AK12" s="5" t="s">
        <v>133</v>
      </c>
      <c r="AL12" s="5" t="s">
        <v>131</v>
      </c>
      <c r="AM12" s="5" t="s">
        <v>131</v>
      </c>
      <c r="AN12" s="8">
        <v>100</v>
      </c>
      <c r="AO12" s="5" t="s">
        <v>131</v>
      </c>
      <c r="AP12" s="5" t="s">
        <v>131</v>
      </c>
      <c r="AQ12" s="5" t="s">
        <v>131</v>
      </c>
      <c r="AR12" s="5" t="s">
        <v>131</v>
      </c>
      <c r="AS12" s="5" t="s">
        <v>131</v>
      </c>
      <c r="AT12" s="5" t="s">
        <v>131</v>
      </c>
      <c r="AU12" s="5" t="s">
        <v>133</v>
      </c>
      <c r="AV12" s="5" t="s">
        <v>133</v>
      </c>
      <c r="AW12" s="5" t="s">
        <v>133</v>
      </c>
      <c r="AX12" s="5" t="s">
        <v>131</v>
      </c>
      <c r="AY12" s="5" t="s">
        <v>131</v>
      </c>
      <c r="AZ12" s="8">
        <v>100</v>
      </c>
      <c r="BA12" s="5" t="s">
        <v>131</v>
      </c>
      <c r="BB12" s="5" t="s">
        <v>129</v>
      </c>
      <c r="BC12" s="5" t="s">
        <v>129</v>
      </c>
      <c r="BD12" s="5" t="s">
        <v>131</v>
      </c>
      <c r="BE12" s="8">
        <v>75</v>
      </c>
      <c r="BF12" s="5" t="s">
        <v>131</v>
      </c>
      <c r="BG12" s="5" t="s">
        <v>131</v>
      </c>
      <c r="BH12" s="5" t="s">
        <v>131</v>
      </c>
      <c r="BI12" s="8">
        <v>100</v>
      </c>
      <c r="BJ12" s="5" t="s">
        <v>129</v>
      </c>
      <c r="BK12" s="8">
        <v>0</v>
      </c>
      <c r="BL12" s="8">
        <v>91.000000000000014</v>
      </c>
      <c r="BM12" s="5">
        <v>0</v>
      </c>
      <c r="BN12" s="5">
        <v>2</v>
      </c>
      <c r="BO12" s="5">
        <v>0</v>
      </c>
      <c r="BP12" s="5">
        <v>2</v>
      </c>
      <c r="BQ12" s="5">
        <v>1</v>
      </c>
      <c r="BR12" s="8">
        <v>91.000000000000014</v>
      </c>
      <c r="BS12" s="5" t="s">
        <v>129</v>
      </c>
      <c r="BT12" s="5" t="s">
        <v>129</v>
      </c>
      <c r="BU12" s="5" t="s">
        <v>129</v>
      </c>
      <c r="BV12" s="5" t="s">
        <v>129</v>
      </c>
      <c r="BW12" s="5" t="s">
        <v>129</v>
      </c>
      <c r="BX12" s="5" t="s">
        <v>131</v>
      </c>
      <c r="BY12" s="5" t="s">
        <v>132</v>
      </c>
      <c r="BZ12" s="5" t="s">
        <v>132</v>
      </c>
      <c r="CA12" s="5" t="s">
        <v>132</v>
      </c>
      <c r="CB12" s="5" t="s">
        <v>132</v>
      </c>
      <c r="CC12" s="5" t="s">
        <v>132</v>
      </c>
      <c r="CD12" s="5">
        <v>9</v>
      </c>
      <c r="CE12" s="5">
        <v>9</v>
      </c>
      <c r="CF12" s="5" t="s">
        <v>129</v>
      </c>
      <c r="CG12" s="5" t="s">
        <v>204</v>
      </c>
      <c r="CH12">
        <f>IF(Tabla1[[#This Row],[1.1 Saluda y se despide del cliente, de acuerdo a lo establecido en el manual de campaña.]]="NO",1,0)</f>
        <v>0</v>
      </c>
      <c r="CI12">
        <f>IF(Tabla1[[#This Row],[1.2 Se dirige al cliente por su nombre durante el transcurso de la llamada, sin tutearlo en ninguna ocasión.]]="NO",1,0)</f>
        <v>0</v>
      </c>
      <c r="CJ12">
        <f>IF(Tabla1[[#This Row],[1.3 Interactua con el cliente mientras realiza las validaciones en el sistema.]]="NO",1,0)</f>
        <v>0</v>
      </c>
      <c r="CK12">
        <f>IF(Tabla1[[#This Row],[1.4 Evita el uso de tecnicismos.]]="NO",1,0)</f>
        <v>0</v>
      </c>
      <c r="CL12">
        <f>IF(Tabla1[[#This Row],[1.5 Se despide de acuerdo a lo indicado en el Manual de Campaña]]="NO",1,0)</f>
        <v>0</v>
      </c>
      <c r="CM12">
        <f>IF(Tabla1[[#This Row],[2.1 Valida si la consulta o transacción corresponde a un producto/servicio/línea de la campaña.]]="NO",1,0)</f>
        <v>0</v>
      </c>
      <c r="CN12">
        <f>IF(Tabla1[[#This Row],[2.2 Si lo expuesto por el cliente no es claro, realiza preguntas de precisión o preguntas filtro.]]="NO",1,0)</f>
        <v>0</v>
      </c>
      <c r="CO12">
        <f>IF(Tabla1[[#This Row],[2.3 Valida el MOTIVO REAL de la necesidad (información, preocupación, problema) mediante parafraseo o pregunta de confirmación.]]="NO",1,0)</f>
        <v>0</v>
      </c>
      <c r="CP12">
        <f>IF(Tabla1[[#This Row],[2.4 De acuerdo con lo expuesto por el cliente por el cliente y/o por lo revisado en sistemas, valida si existe alguna atención previa por el mismo motivo.]]="NO",1,0)</f>
        <v>0</v>
      </c>
      <c r="CQ12">
        <f>IF(Tabla1[[#This Row],[3.1 Valida en el CES el estado de los servicios y equipos, estado de cuenta y adicionalmente si se encuentra en averia.]]="NO",1,0)</f>
        <v>0</v>
      </c>
      <c r="CR12">
        <f>IF(Tabla1[[#This Row],[3.2 La atencion se realizo siguiendo el paso a paso de la herramienta o el proceso establecido en el portal de conocimiento (en caso no se encuentre en la herramienta), no se vuelve a evaluar el ingreso al CES.]]="NO",1,0)</f>
        <v>0</v>
      </c>
      <c r="CS12">
        <f>IF(Tabla1[[#This Row],[3.2.1 Solicita el número de documento de identidad, nombres y apellidos del titular para identificar el servicio y en caso lo amerite fecha y lugar de nacimiento.]]="NO",1,0)</f>
        <v>0</v>
      </c>
      <c r="CT12">
        <f>IF(Tabla1[[#This Row],[3.2.2  Valida en TRACER que el servicio del cliente esta conectado, no se encuentra en averia y no tiene algun flag alarmado]]="NO",1,0)</f>
        <v>0</v>
      </c>
      <c r="CU12">
        <f>IF(Tabla1[[#This Row],[3.2.3  Verifica en la web de averias si el servicio esta afectado]]="NO",1,0)</f>
        <v>0</v>
      </c>
      <c r="CV12">
        <f>IF(Tabla1[[#This Row],[3.2.4  Verifica en Incognito si los parametros de los servicios estan correctos. ]]="NO",1,0)</f>
        <v>0</v>
      </c>
      <c r="CW1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2">
        <f>IF(Tabla1[[#This Row],[3.2.6  Para telefonia, ingresa a JANUS y validad que la linea este configurada y tenga saldo, tambien se debe validar con el cliente si la linea esta en Tel 1 o Tel 1/2, en caso no haya servicio]]="NO",1,0)</f>
        <v>0</v>
      </c>
      <c r="CY12">
        <f>IF(Tabla1[[#This Row],[3.2.7  Para internet, cuando el problema es con SmarTV se le sugiere que utilice internet de manera cableada]]="NO",1,0)</f>
        <v>0</v>
      </c>
      <c r="CZ12">
        <f>IF(Tabla1[[#This Row],[3.3  La explicación brindada al cliente corresponde con el paso a paso de la herramienta o el proceso establecido en el portal de conocimiento (en caso no se encuentre en la herramienta).]]="NO",1,0)</f>
        <v>0</v>
      </c>
      <c r="DA12">
        <f>IF(Tabla1[[#This Row],[3.4  Valida con el cliente si la gestión/información brindada fue clara]]="NO",1,0)</f>
        <v>0</v>
      </c>
      <c r="DB12">
        <f>IF(Tabla1[[#This Row],[4.1 Ejecuta las acciones en los aplicativos de acuerdo al proceso establecido en el portal de conocimiento.]]="NO",1,0)</f>
        <v>0</v>
      </c>
      <c r="DC12">
        <f>IF(Tabla1[[#This Row],[4.2 Se tipifica en siac acorde con la gestión.]]="NO",1,0)</f>
        <v>1</v>
      </c>
      <c r="DD12">
        <f>IF(Tabla1[[#This Row],[4.3 Notas y/o plantilla de la tipificación son correctas.]]="NO",1,0)</f>
        <v>1</v>
      </c>
      <c r="DE12">
        <f>IF(Tabla1[[#This Row],[4.4 Se tipifica en siac durante la llamada.]]="NO",1,0)</f>
        <v>0</v>
      </c>
      <c r="DF12">
        <f>IF(Tabla1[[#This Row],[5.1 Evita comentarios negativos de la empresa y/o sus proveedores.]]="NO",1,0)</f>
        <v>0</v>
      </c>
      <c r="DG12">
        <f>IF(Tabla1[[#This Row],[5.2 Evita palabras soeces]]="NO",1,0)</f>
        <v>0</v>
      </c>
      <c r="DH12">
        <f>IF(Tabla1[[#This Row],[5.3 Escucha al cliente sin interrumpirlo.]]="NO",1,0)</f>
        <v>0</v>
      </c>
      <c r="DI12">
        <f>IF(Tabla1[[#This Row],[6.1 Cumple con dar la información establecida y/o fomenta en el cliente la adquisición/activación/uso de algún servicio/producto/promoción CLARO (definido por cada campaña)]]="NO",1,0)</f>
        <v>1</v>
      </c>
      <c r="DJ12">
        <v>1</v>
      </c>
      <c r="DK12">
        <f>IF(Tabla1[[#This Row],[TNPS]]&lt;6,-1,IF(Tabla1[[#This Row],[TNPS]]&lt;8,0,1))</f>
        <v>1</v>
      </c>
      <c r="DL12">
        <f>IF(Tabla1[[#This Row],[NPS]]&lt;&gt;"",IF(Tabla1[[#This Row],[NPS]]&lt;7,-1,IF(Tabla1[[#This Row],[NPS]]&lt;8,0,1))," ")</f>
        <v>1</v>
      </c>
    </row>
    <row r="13" spans="1:116" ht="20.100000000000001" customHeight="1" x14ac:dyDescent="0.25">
      <c r="A13">
        <v>386</v>
      </c>
      <c r="B13" t="str">
        <f>IF(MONTH(Tabla1[[#This Row],[FECHA DE MONITOREO]])=MONTH($B$356),IF(DAY(Tabla1[[#This Row],[FECHA DE MONITOREO]])&lt;8,"SEMANA 1",IF(DAY(Tabla1[[#This Row],[FECHA DE MONITOREO]])&lt;15,"SEMANA 2",IF(DAY(Tabla1[[#This Row],[FECHA DE MONITOREO]])&lt;22,"SEMANA 3","SEMANA 4"))),"SEMANA 4")</f>
        <v>SEMANA 1</v>
      </c>
      <c r="C1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3" s="5" t="s">
        <v>205</v>
      </c>
      <c r="E13" s="5" t="s">
        <v>206</v>
      </c>
      <c r="F13" s="5">
        <v>1</v>
      </c>
      <c r="G13" s="5" t="s">
        <v>118</v>
      </c>
      <c r="H13" s="5" t="s">
        <v>119</v>
      </c>
      <c r="I13" s="6">
        <v>43648</v>
      </c>
      <c r="J13" s="5" t="s">
        <v>120</v>
      </c>
      <c r="K13" s="5" t="s">
        <v>207</v>
      </c>
      <c r="L13" s="6">
        <v>43647</v>
      </c>
      <c r="M13" s="7">
        <v>0.96954861111111112</v>
      </c>
      <c r="N13" s="5">
        <v>233</v>
      </c>
      <c r="O13" s="5" t="s">
        <v>208</v>
      </c>
      <c r="P13" s="5" t="s">
        <v>209</v>
      </c>
      <c r="Q13" s="5" t="s">
        <v>210</v>
      </c>
      <c r="R13" s="5" t="s">
        <v>125</v>
      </c>
      <c r="S13" s="5" t="s">
        <v>184</v>
      </c>
      <c r="T13" s="5" t="s">
        <v>211</v>
      </c>
      <c r="U13" s="5" t="s">
        <v>195</v>
      </c>
      <c r="V13" s="5" t="s">
        <v>131</v>
      </c>
      <c r="W13" s="5" t="s">
        <v>130</v>
      </c>
      <c r="X13" s="5" t="s">
        <v>130</v>
      </c>
      <c r="Y13" s="5" t="s">
        <v>131</v>
      </c>
      <c r="Z13" s="5" t="s">
        <v>132</v>
      </c>
      <c r="AA13" s="5" t="s">
        <v>133</v>
      </c>
      <c r="AB13" s="5" t="s">
        <v>131</v>
      </c>
      <c r="AC13" s="5" t="s">
        <v>134</v>
      </c>
      <c r="AD13" s="5" t="s">
        <v>131</v>
      </c>
      <c r="AE13" s="5" t="s">
        <v>131</v>
      </c>
      <c r="AF13" s="5" t="s">
        <v>131</v>
      </c>
      <c r="AG13" s="5" t="s">
        <v>131</v>
      </c>
      <c r="AH13" s="5" t="s">
        <v>131</v>
      </c>
      <c r="AI13" s="8">
        <v>100</v>
      </c>
      <c r="AJ13" s="5" t="s">
        <v>131</v>
      </c>
      <c r="AK13" s="5" t="s">
        <v>133</v>
      </c>
      <c r="AL13" s="5" t="s">
        <v>131</v>
      </c>
      <c r="AM13" s="5" t="s">
        <v>131</v>
      </c>
      <c r="AN13" s="8">
        <v>100</v>
      </c>
      <c r="AO13" s="5" t="s">
        <v>131</v>
      </c>
      <c r="AP13" s="5" t="s">
        <v>131</v>
      </c>
      <c r="AQ13" s="5" t="s">
        <v>131</v>
      </c>
      <c r="AR13" s="5" t="s">
        <v>131</v>
      </c>
      <c r="AS13" s="5" t="s">
        <v>131</v>
      </c>
      <c r="AT13" s="5" t="s">
        <v>131</v>
      </c>
      <c r="AU13" s="5" t="s">
        <v>131</v>
      </c>
      <c r="AV13" s="5" t="s">
        <v>133</v>
      </c>
      <c r="AW13" s="5" t="s">
        <v>133</v>
      </c>
      <c r="AX13" s="5" t="s">
        <v>131</v>
      </c>
      <c r="AY13" s="5" t="s">
        <v>131</v>
      </c>
      <c r="AZ13" s="8">
        <v>100</v>
      </c>
      <c r="BA13" s="5" t="s">
        <v>131</v>
      </c>
      <c r="BB13" s="5" t="s">
        <v>131</v>
      </c>
      <c r="BC13" s="5" t="s">
        <v>131</v>
      </c>
      <c r="BD13" s="5" t="s">
        <v>131</v>
      </c>
      <c r="BE13" s="8">
        <v>100</v>
      </c>
      <c r="BF13" s="5" t="s">
        <v>131</v>
      </c>
      <c r="BG13" s="5" t="s">
        <v>131</v>
      </c>
      <c r="BH13" s="5" t="s">
        <v>131</v>
      </c>
      <c r="BI13" s="8">
        <v>100</v>
      </c>
      <c r="BJ13" s="5" t="s">
        <v>129</v>
      </c>
      <c r="BK13" s="8">
        <v>0</v>
      </c>
      <c r="BL13" s="8">
        <v>97</v>
      </c>
      <c r="BM13" s="5">
        <v>0</v>
      </c>
      <c r="BN13" s="5">
        <v>0</v>
      </c>
      <c r="BO13" s="5">
        <v>0</v>
      </c>
      <c r="BP13" s="5">
        <v>0</v>
      </c>
      <c r="BQ13" s="5">
        <v>1</v>
      </c>
      <c r="BR13" s="8">
        <v>97</v>
      </c>
      <c r="BS13" s="5" t="s">
        <v>129</v>
      </c>
      <c r="BT13" s="5" t="s">
        <v>129</v>
      </c>
      <c r="BU13" s="5" t="s">
        <v>129</v>
      </c>
      <c r="BV13" s="5" t="s">
        <v>129</v>
      </c>
      <c r="BW13" s="5" t="s">
        <v>129</v>
      </c>
      <c r="BX13" s="5" t="s">
        <v>131</v>
      </c>
      <c r="BY13" s="5" t="s">
        <v>132</v>
      </c>
      <c r="BZ13" s="5" t="s">
        <v>132</v>
      </c>
      <c r="CA13" s="5" t="s">
        <v>132</v>
      </c>
      <c r="CB13" s="5" t="s">
        <v>132</v>
      </c>
      <c r="CC13" s="5" t="s">
        <v>132</v>
      </c>
      <c r="CD13" s="5" t="e">
        <v>#N/A</v>
      </c>
      <c r="CE13" s="5" t="e">
        <v>#N/A</v>
      </c>
      <c r="CF13" s="5" t="s">
        <v>129</v>
      </c>
      <c r="CG13" s="5" t="s">
        <v>150</v>
      </c>
      <c r="CH13">
        <f>IF(Tabla1[[#This Row],[1.1 Saluda y se despide del cliente, de acuerdo a lo establecido en el manual de campaña.]]="NO",1,0)</f>
        <v>0</v>
      </c>
      <c r="CI13">
        <f>IF(Tabla1[[#This Row],[1.2 Se dirige al cliente por su nombre durante el transcurso de la llamada, sin tutearlo en ninguna ocasión.]]="NO",1,0)</f>
        <v>0</v>
      </c>
      <c r="CJ13">
        <f>IF(Tabla1[[#This Row],[1.3 Interactua con el cliente mientras realiza las validaciones en el sistema.]]="NO",1,0)</f>
        <v>0</v>
      </c>
      <c r="CK13">
        <f>IF(Tabla1[[#This Row],[1.4 Evita el uso de tecnicismos.]]="NO",1,0)</f>
        <v>0</v>
      </c>
      <c r="CL13">
        <f>IF(Tabla1[[#This Row],[1.5 Se despide de acuerdo a lo indicado en el Manual de Campaña]]="NO",1,0)</f>
        <v>0</v>
      </c>
      <c r="CM13">
        <f>IF(Tabla1[[#This Row],[2.1 Valida si la consulta o transacción corresponde a un producto/servicio/línea de la campaña.]]="NO",1,0)</f>
        <v>0</v>
      </c>
      <c r="CN13">
        <f>IF(Tabla1[[#This Row],[2.2 Si lo expuesto por el cliente no es claro, realiza preguntas de precisión o preguntas filtro.]]="NO",1,0)</f>
        <v>0</v>
      </c>
      <c r="CO13">
        <f>IF(Tabla1[[#This Row],[2.3 Valida el MOTIVO REAL de la necesidad (información, preocupación, problema) mediante parafraseo o pregunta de confirmación.]]="NO",1,0)</f>
        <v>0</v>
      </c>
      <c r="CP13">
        <f>IF(Tabla1[[#This Row],[2.4 De acuerdo con lo expuesto por el cliente por el cliente y/o por lo revisado en sistemas, valida si existe alguna atención previa por el mismo motivo.]]="NO",1,0)</f>
        <v>0</v>
      </c>
      <c r="CQ13">
        <f>IF(Tabla1[[#This Row],[3.1 Valida en el CES el estado de los servicios y equipos, estado de cuenta y adicionalmente si se encuentra en averia.]]="NO",1,0)</f>
        <v>0</v>
      </c>
      <c r="CR13">
        <f>IF(Tabla1[[#This Row],[3.2 La atencion se realizo siguiendo el paso a paso de la herramienta o el proceso establecido en el portal de conocimiento (en caso no se encuentre en la herramienta), no se vuelve a evaluar el ingreso al CES.]]="NO",1,0)</f>
        <v>0</v>
      </c>
      <c r="CS13">
        <f>IF(Tabla1[[#This Row],[3.2.1 Solicita el número de documento de identidad, nombres y apellidos del titular para identificar el servicio y en caso lo amerite fecha y lugar de nacimiento.]]="NO",1,0)</f>
        <v>0</v>
      </c>
      <c r="CT13">
        <f>IF(Tabla1[[#This Row],[3.2.2  Valida en TRACER que el servicio del cliente esta conectado, no se encuentra en averia y no tiene algun flag alarmado]]="NO",1,0)</f>
        <v>0</v>
      </c>
      <c r="CU13">
        <f>IF(Tabla1[[#This Row],[3.2.3  Verifica en la web de averias si el servicio esta afectado]]="NO",1,0)</f>
        <v>0</v>
      </c>
      <c r="CV13">
        <f>IF(Tabla1[[#This Row],[3.2.4  Verifica en Incognito si los parametros de los servicios estan correctos. ]]="NO",1,0)</f>
        <v>0</v>
      </c>
      <c r="CW1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3">
        <f>IF(Tabla1[[#This Row],[3.2.6  Para telefonia, ingresa a JANUS y validad que la linea este configurada y tenga saldo, tambien se debe validar con el cliente si la linea esta en Tel 1 o Tel 1/2, en caso no haya servicio]]="NO",1,0)</f>
        <v>0</v>
      </c>
      <c r="CY13">
        <f>IF(Tabla1[[#This Row],[3.2.7  Para internet, cuando el problema es con SmarTV se le sugiere que utilice internet de manera cableada]]="NO",1,0)</f>
        <v>0</v>
      </c>
      <c r="CZ13">
        <f>IF(Tabla1[[#This Row],[3.3  La explicación brindada al cliente corresponde con el paso a paso de la herramienta o el proceso establecido en el portal de conocimiento (en caso no se encuentre en la herramienta).]]="NO",1,0)</f>
        <v>0</v>
      </c>
      <c r="DA13">
        <f>IF(Tabla1[[#This Row],[3.4  Valida con el cliente si la gestión/información brindada fue clara]]="NO",1,0)</f>
        <v>0</v>
      </c>
      <c r="DB13">
        <f>IF(Tabla1[[#This Row],[4.1 Ejecuta las acciones en los aplicativos de acuerdo al proceso establecido en el portal de conocimiento.]]="NO",1,0)</f>
        <v>0</v>
      </c>
      <c r="DC13">
        <f>IF(Tabla1[[#This Row],[4.2 Se tipifica en siac acorde con la gestión.]]="NO",1,0)</f>
        <v>0</v>
      </c>
      <c r="DD13">
        <f>IF(Tabla1[[#This Row],[4.3 Notas y/o plantilla de la tipificación son correctas.]]="NO",1,0)</f>
        <v>0</v>
      </c>
      <c r="DE13">
        <f>IF(Tabla1[[#This Row],[4.4 Se tipifica en siac durante la llamada.]]="NO",1,0)</f>
        <v>0</v>
      </c>
      <c r="DF13">
        <f>IF(Tabla1[[#This Row],[5.1 Evita comentarios negativos de la empresa y/o sus proveedores.]]="NO",1,0)</f>
        <v>0</v>
      </c>
      <c r="DG13">
        <f>IF(Tabla1[[#This Row],[5.2 Evita palabras soeces]]="NO",1,0)</f>
        <v>0</v>
      </c>
      <c r="DH13">
        <f>IF(Tabla1[[#This Row],[5.3 Escucha al cliente sin interrumpirlo.]]="NO",1,0)</f>
        <v>0</v>
      </c>
      <c r="DI13">
        <f>IF(Tabla1[[#This Row],[6.1 Cumple con dar la información establecida y/o fomenta en el cliente la adquisición/activación/uso de algún servicio/producto/promoción CLARO (definido por cada campaña)]]="NO",1,0)</f>
        <v>1</v>
      </c>
      <c r="DJ13">
        <v>1</v>
      </c>
      <c r="DK13" t="e">
        <f>IF(Tabla1[[#This Row],[TNPS]]&lt;6,-1,IF(Tabla1[[#This Row],[TNPS]]&lt;8,0,1))</f>
        <v>#N/A</v>
      </c>
      <c r="DL13" t="e">
        <f>IF(Tabla1[[#This Row],[NPS]]&lt;&gt;"",IF(Tabla1[[#This Row],[NPS]]&lt;7,-1,IF(Tabla1[[#This Row],[NPS]]&lt;8,0,1))," ")</f>
        <v>#N/A</v>
      </c>
    </row>
    <row r="14" spans="1:116" ht="20.100000000000001" customHeight="1" x14ac:dyDescent="0.25">
      <c r="A14">
        <v>386</v>
      </c>
      <c r="B14" t="str">
        <f>IF(MONTH(Tabla1[[#This Row],[FECHA DE MONITOREO]])=MONTH($B$356),IF(DAY(Tabla1[[#This Row],[FECHA DE MONITOREO]])&lt;8,"SEMANA 1",IF(DAY(Tabla1[[#This Row],[FECHA DE MONITOREO]])&lt;15,"SEMANA 2",IF(DAY(Tabla1[[#This Row],[FECHA DE MONITOREO]])&lt;22,"SEMANA 3","SEMANA 4"))),"SEMANA 4")</f>
        <v>SEMANA 1</v>
      </c>
      <c r="C1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4" s="5" t="s">
        <v>212</v>
      </c>
      <c r="E14" s="5" t="s">
        <v>213</v>
      </c>
      <c r="F14" s="5">
        <v>1</v>
      </c>
      <c r="G14" s="5" t="s">
        <v>118</v>
      </c>
      <c r="H14" s="5" t="s">
        <v>119</v>
      </c>
      <c r="I14" s="6">
        <v>43648</v>
      </c>
      <c r="J14" s="5" t="s">
        <v>120</v>
      </c>
      <c r="K14" s="5" t="s">
        <v>214</v>
      </c>
      <c r="L14" s="6">
        <v>43647</v>
      </c>
      <c r="M14" s="7">
        <v>0.57534722222222223</v>
      </c>
      <c r="N14" s="5">
        <v>316</v>
      </c>
      <c r="O14" s="5" t="s">
        <v>215</v>
      </c>
      <c r="P14" s="5" t="s">
        <v>216</v>
      </c>
      <c r="Q14" s="5" t="s">
        <v>217</v>
      </c>
      <c r="R14" s="5" t="s">
        <v>125</v>
      </c>
      <c r="S14" s="5" t="s">
        <v>126</v>
      </c>
      <c r="T14" s="5" t="s">
        <v>218</v>
      </c>
      <c r="U14" s="5" t="s">
        <v>219</v>
      </c>
      <c r="V14" s="5" t="s">
        <v>129</v>
      </c>
      <c r="W14" s="5" t="s">
        <v>130</v>
      </c>
      <c r="X14" s="5" t="s">
        <v>161</v>
      </c>
      <c r="Y14" s="5" t="s">
        <v>131</v>
      </c>
      <c r="Z14" s="5" t="s">
        <v>132</v>
      </c>
      <c r="AA14" s="5" t="s">
        <v>133</v>
      </c>
      <c r="AB14" s="5" t="s">
        <v>131</v>
      </c>
      <c r="AC14" s="5" t="s">
        <v>134</v>
      </c>
      <c r="AD14" s="5" t="s">
        <v>131</v>
      </c>
      <c r="AE14" s="5" t="s">
        <v>129</v>
      </c>
      <c r="AF14" s="5" t="s">
        <v>131</v>
      </c>
      <c r="AG14" s="5" t="s">
        <v>131</v>
      </c>
      <c r="AH14" s="5" t="s">
        <v>131</v>
      </c>
      <c r="AI14" s="8">
        <v>75</v>
      </c>
      <c r="AJ14" s="5" t="s">
        <v>131</v>
      </c>
      <c r="AK14" s="5" t="s">
        <v>133</v>
      </c>
      <c r="AL14" s="5" t="s">
        <v>131</v>
      </c>
      <c r="AM14" s="5" t="s">
        <v>131</v>
      </c>
      <c r="AN14" s="8">
        <v>100</v>
      </c>
      <c r="AO14" s="5" t="s">
        <v>131</v>
      </c>
      <c r="AP14" s="5" t="s">
        <v>131</v>
      </c>
      <c r="AQ14" s="5" t="s">
        <v>131</v>
      </c>
      <c r="AR14" s="5" t="s">
        <v>131</v>
      </c>
      <c r="AS14" s="5" t="s">
        <v>131</v>
      </c>
      <c r="AT14" s="5" t="s">
        <v>131</v>
      </c>
      <c r="AU14" s="5" t="s">
        <v>133</v>
      </c>
      <c r="AV14" s="5" t="s">
        <v>133</v>
      </c>
      <c r="AW14" s="5" t="s">
        <v>133</v>
      </c>
      <c r="AX14" s="5" t="s">
        <v>131</v>
      </c>
      <c r="AY14" s="5" t="s">
        <v>131</v>
      </c>
      <c r="AZ14" s="8">
        <v>100</v>
      </c>
      <c r="BA14" s="5" t="s">
        <v>133</v>
      </c>
      <c r="BB14" s="5" t="s">
        <v>131</v>
      </c>
      <c r="BC14" s="5" t="s">
        <v>131</v>
      </c>
      <c r="BD14" s="5" t="s">
        <v>131</v>
      </c>
      <c r="BE14" s="8">
        <v>100</v>
      </c>
      <c r="BF14" s="5" t="s">
        <v>131</v>
      </c>
      <c r="BG14" s="5" t="s">
        <v>131</v>
      </c>
      <c r="BH14" s="5" t="s">
        <v>131</v>
      </c>
      <c r="BI14" s="8">
        <v>100</v>
      </c>
      <c r="BJ14" s="5" t="s">
        <v>131</v>
      </c>
      <c r="BK14" s="8">
        <v>100</v>
      </c>
      <c r="BL14" s="8">
        <v>98.000000000000014</v>
      </c>
      <c r="BM14" s="5">
        <v>0</v>
      </c>
      <c r="BN14" s="5">
        <v>0</v>
      </c>
      <c r="BO14" s="5">
        <v>0</v>
      </c>
      <c r="BP14" s="5">
        <v>0</v>
      </c>
      <c r="BQ14" s="5">
        <v>1</v>
      </c>
      <c r="BR14" s="8">
        <v>98.000000000000014</v>
      </c>
      <c r="BS14" s="5" t="s">
        <v>129</v>
      </c>
      <c r="BT14" s="5" t="s">
        <v>129</v>
      </c>
      <c r="BU14" s="5" t="s">
        <v>129</v>
      </c>
      <c r="BV14" s="5" t="s">
        <v>129</v>
      </c>
      <c r="BW14" s="5" t="s">
        <v>129</v>
      </c>
      <c r="BX14" s="5" t="s">
        <v>129</v>
      </c>
      <c r="BY14" s="5" t="s">
        <v>135</v>
      </c>
      <c r="BZ14" s="5" t="s">
        <v>136</v>
      </c>
      <c r="CA14" s="5" t="s">
        <v>137</v>
      </c>
      <c r="CB14" s="5" t="s">
        <v>138</v>
      </c>
      <c r="CC14" s="5" t="s">
        <v>139</v>
      </c>
      <c r="CD14" s="5" t="e">
        <v>#N/A</v>
      </c>
      <c r="CE14" s="5" t="e">
        <v>#N/A</v>
      </c>
      <c r="CF14" s="5" t="s">
        <v>129</v>
      </c>
      <c r="CG14" s="5" t="s">
        <v>220</v>
      </c>
      <c r="CH14">
        <f>IF(Tabla1[[#This Row],[1.1 Saluda y se despide del cliente, de acuerdo a lo establecido en el manual de campaña.]]="NO",1,0)</f>
        <v>0</v>
      </c>
      <c r="CI14">
        <f>IF(Tabla1[[#This Row],[1.2 Se dirige al cliente por su nombre durante el transcurso de la llamada, sin tutearlo en ninguna ocasión.]]="NO",1,0)</f>
        <v>1</v>
      </c>
      <c r="CJ14">
        <f>IF(Tabla1[[#This Row],[1.3 Interactua con el cliente mientras realiza las validaciones en el sistema.]]="NO",1,0)</f>
        <v>0</v>
      </c>
      <c r="CK14">
        <f>IF(Tabla1[[#This Row],[1.4 Evita el uso de tecnicismos.]]="NO",1,0)</f>
        <v>0</v>
      </c>
      <c r="CL14">
        <f>IF(Tabla1[[#This Row],[1.5 Se despide de acuerdo a lo indicado en el Manual de Campaña]]="NO",1,0)</f>
        <v>0</v>
      </c>
      <c r="CM14">
        <f>IF(Tabla1[[#This Row],[2.1 Valida si la consulta o transacción corresponde a un producto/servicio/línea de la campaña.]]="NO",1,0)</f>
        <v>0</v>
      </c>
      <c r="CN14">
        <f>IF(Tabla1[[#This Row],[2.2 Si lo expuesto por el cliente no es claro, realiza preguntas de precisión o preguntas filtro.]]="NO",1,0)</f>
        <v>0</v>
      </c>
      <c r="CO14">
        <f>IF(Tabla1[[#This Row],[2.3 Valida el MOTIVO REAL de la necesidad (información, preocupación, problema) mediante parafraseo o pregunta de confirmación.]]="NO",1,0)</f>
        <v>0</v>
      </c>
      <c r="CP14">
        <f>IF(Tabla1[[#This Row],[2.4 De acuerdo con lo expuesto por el cliente por el cliente y/o por lo revisado en sistemas, valida si existe alguna atención previa por el mismo motivo.]]="NO",1,0)</f>
        <v>0</v>
      </c>
      <c r="CQ14">
        <f>IF(Tabla1[[#This Row],[3.1 Valida en el CES el estado de los servicios y equipos, estado de cuenta y adicionalmente si se encuentra en averia.]]="NO",1,0)</f>
        <v>0</v>
      </c>
      <c r="CR14">
        <f>IF(Tabla1[[#This Row],[3.2 La atencion se realizo siguiendo el paso a paso de la herramienta o el proceso establecido en el portal de conocimiento (en caso no se encuentre en la herramienta), no se vuelve a evaluar el ingreso al CES.]]="NO",1,0)</f>
        <v>0</v>
      </c>
      <c r="CS14">
        <f>IF(Tabla1[[#This Row],[3.2.1 Solicita el número de documento de identidad, nombres y apellidos del titular para identificar el servicio y en caso lo amerite fecha y lugar de nacimiento.]]="NO",1,0)</f>
        <v>0</v>
      </c>
      <c r="CT14">
        <f>IF(Tabla1[[#This Row],[3.2.2  Valida en TRACER que el servicio del cliente esta conectado, no se encuentra en averia y no tiene algun flag alarmado]]="NO",1,0)</f>
        <v>0</v>
      </c>
      <c r="CU14">
        <f>IF(Tabla1[[#This Row],[3.2.3  Verifica en la web de averias si el servicio esta afectado]]="NO",1,0)</f>
        <v>0</v>
      </c>
      <c r="CV14">
        <f>IF(Tabla1[[#This Row],[3.2.4  Verifica en Incognito si los parametros de los servicios estan correctos. ]]="NO",1,0)</f>
        <v>0</v>
      </c>
      <c r="CW1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4">
        <f>IF(Tabla1[[#This Row],[3.2.6  Para telefonia, ingresa a JANUS y validad que la linea este configurada y tenga saldo, tambien se debe validar con el cliente si la linea esta en Tel 1 o Tel 1/2, en caso no haya servicio]]="NO",1,0)</f>
        <v>0</v>
      </c>
      <c r="CY14">
        <f>IF(Tabla1[[#This Row],[3.2.7  Para internet, cuando el problema es con SmarTV se le sugiere que utilice internet de manera cableada]]="NO",1,0)</f>
        <v>0</v>
      </c>
      <c r="CZ14">
        <f>IF(Tabla1[[#This Row],[3.3  La explicación brindada al cliente corresponde con el paso a paso de la herramienta o el proceso establecido en el portal de conocimiento (en caso no se encuentre en la herramienta).]]="NO",1,0)</f>
        <v>0</v>
      </c>
      <c r="DA14">
        <f>IF(Tabla1[[#This Row],[3.4  Valida con el cliente si la gestión/información brindada fue clara]]="NO",1,0)</f>
        <v>0</v>
      </c>
      <c r="DB14">
        <f>IF(Tabla1[[#This Row],[4.1 Ejecuta las acciones en los aplicativos de acuerdo al proceso establecido en el portal de conocimiento.]]="NO",1,0)</f>
        <v>0</v>
      </c>
      <c r="DC14">
        <f>IF(Tabla1[[#This Row],[4.2 Se tipifica en siac acorde con la gestión.]]="NO",1,0)</f>
        <v>0</v>
      </c>
      <c r="DD14">
        <f>IF(Tabla1[[#This Row],[4.3 Notas y/o plantilla de la tipificación son correctas.]]="NO",1,0)</f>
        <v>0</v>
      </c>
      <c r="DE14">
        <f>IF(Tabla1[[#This Row],[4.4 Se tipifica en siac durante la llamada.]]="NO",1,0)</f>
        <v>0</v>
      </c>
      <c r="DF14">
        <f>IF(Tabla1[[#This Row],[5.1 Evita comentarios negativos de la empresa y/o sus proveedores.]]="NO",1,0)</f>
        <v>0</v>
      </c>
      <c r="DG14">
        <f>IF(Tabla1[[#This Row],[5.2 Evita palabras soeces]]="NO",1,0)</f>
        <v>0</v>
      </c>
      <c r="DH14">
        <f>IF(Tabla1[[#This Row],[5.3 Escucha al cliente sin interrumpirlo.]]="NO",1,0)</f>
        <v>0</v>
      </c>
      <c r="DI14">
        <f>IF(Tabla1[[#This Row],[6.1 Cumple con dar la información establecida y/o fomenta en el cliente la adquisición/activación/uso de algún servicio/producto/promoción CLARO (definido por cada campaña)]]="NO",1,0)</f>
        <v>0</v>
      </c>
      <c r="DJ14">
        <v>1</v>
      </c>
      <c r="DK14" t="e">
        <f>IF(Tabla1[[#This Row],[TNPS]]&lt;6,-1,IF(Tabla1[[#This Row],[TNPS]]&lt;8,0,1))</f>
        <v>#N/A</v>
      </c>
      <c r="DL14" t="e">
        <f>IF(Tabla1[[#This Row],[NPS]]&lt;&gt;"",IF(Tabla1[[#This Row],[NPS]]&lt;7,-1,IF(Tabla1[[#This Row],[NPS]]&lt;8,0,1))," ")</f>
        <v>#N/A</v>
      </c>
    </row>
    <row r="15" spans="1:116" ht="20.100000000000001" customHeight="1" x14ac:dyDescent="0.25">
      <c r="A15">
        <v>386</v>
      </c>
      <c r="B15" t="str">
        <f>IF(MONTH(Tabla1[[#This Row],[FECHA DE MONITOREO]])=MONTH($B$356),IF(DAY(Tabla1[[#This Row],[FECHA DE MONITOREO]])&lt;8,"SEMANA 1",IF(DAY(Tabla1[[#This Row],[FECHA DE MONITOREO]])&lt;15,"SEMANA 2",IF(DAY(Tabla1[[#This Row],[FECHA DE MONITOREO]])&lt;22,"SEMANA 3","SEMANA 4"))),"SEMANA 4")</f>
        <v>SEMANA 1</v>
      </c>
      <c r="C1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5" s="5" t="s">
        <v>221</v>
      </c>
      <c r="E15" s="5" t="s">
        <v>222</v>
      </c>
      <c r="F15" s="5">
        <v>1</v>
      </c>
      <c r="G15" s="5" t="s">
        <v>118</v>
      </c>
      <c r="H15" s="5" t="s">
        <v>119</v>
      </c>
      <c r="I15" s="6">
        <v>43648</v>
      </c>
      <c r="J15" s="5" t="s">
        <v>120</v>
      </c>
      <c r="K15" s="5" t="s">
        <v>223</v>
      </c>
      <c r="L15" s="6">
        <v>43647</v>
      </c>
      <c r="M15" s="7">
        <v>0.40443287037037035</v>
      </c>
      <c r="N15" s="5">
        <v>644</v>
      </c>
      <c r="O15" s="5" t="s">
        <v>224</v>
      </c>
      <c r="P15" s="5" t="s">
        <v>225</v>
      </c>
      <c r="Q15" s="5" t="s">
        <v>226</v>
      </c>
      <c r="R15" s="5" t="s">
        <v>125</v>
      </c>
      <c r="S15" s="5" t="s">
        <v>227</v>
      </c>
      <c r="T15" s="5" t="s">
        <v>228</v>
      </c>
      <c r="U15" s="5" t="s">
        <v>229</v>
      </c>
      <c r="V15" s="5" t="s">
        <v>129</v>
      </c>
      <c r="W15" s="5" t="s">
        <v>130</v>
      </c>
      <c r="X15" s="5" t="s">
        <v>161</v>
      </c>
      <c r="Y15" s="5" t="s">
        <v>131</v>
      </c>
      <c r="Z15" s="5" t="s">
        <v>132</v>
      </c>
      <c r="AA15" s="5" t="s">
        <v>133</v>
      </c>
      <c r="AB15" s="5" t="s">
        <v>131</v>
      </c>
      <c r="AC15" s="5" t="s">
        <v>134</v>
      </c>
      <c r="AD15" s="5" t="s">
        <v>131</v>
      </c>
      <c r="AE15" s="5" t="s">
        <v>131</v>
      </c>
      <c r="AF15" s="5" t="s">
        <v>131</v>
      </c>
      <c r="AG15" s="5" t="s">
        <v>131</v>
      </c>
      <c r="AH15" s="5" t="s">
        <v>133</v>
      </c>
      <c r="AI15" s="8">
        <v>100</v>
      </c>
      <c r="AJ15" s="5" t="s">
        <v>131</v>
      </c>
      <c r="AK15" s="5" t="s">
        <v>133</v>
      </c>
      <c r="AL15" s="5" t="s">
        <v>131</v>
      </c>
      <c r="AM15" s="5" t="s">
        <v>131</v>
      </c>
      <c r="AN15" s="8">
        <v>100</v>
      </c>
      <c r="AO15" s="5" t="s">
        <v>131</v>
      </c>
      <c r="AP15" s="5" t="s">
        <v>131</v>
      </c>
      <c r="AQ15" s="5" t="s">
        <v>131</v>
      </c>
      <c r="AR15" s="5" t="s">
        <v>131</v>
      </c>
      <c r="AS15" s="5" t="s">
        <v>133</v>
      </c>
      <c r="AT15" s="5" t="s">
        <v>131</v>
      </c>
      <c r="AU15" s="5" t="s">
        <v>133</v>
      </c>
      <c r="AV15" s="5" t="s">
        <v>133</v>
      </c>
      <c r="AW15" s="5" t="s">
        <v>133</v>
      </c>
      <c r="AX15" s="5" t="s">
        <v>131</v>
      </c>
      <c r="AY15" s="5" t="s">
        <v>133</v>
      </c>
      <c r="AZ15" s="8">
        <v>100</v>
      </c>
      <c r="BA15" s="5" t="s">
        <v>133</v>
      </c>
      <c r="BB15" s="5" t="s">
        <v>131</v>
      </c>
      <c r="BC15" s="5" t="s">
        <v>131</v>
      </c>
      <c r="BD15" s="5" t="s">
        <v>131</v>
      </c>
      <c r="BE15" s="8">
        <v>100</v>
      </c>
      <c r="BF15" s="5" t="s">
        <v>131</v>
      </c>
      <c r="BG15" s="5" t="s">
        <v>131</v>
      </c>
      <c r="BH15" s="5" t="s">
        <v>131</v>
      </c>
      <c r="BI15" s="8">
        <v>100</v>
      </c>
      <c r="BJ15" s="5" t="s">
        <v>133</v>
      </c>
      <c r="BK15" s="8">
        <v>100</v>
      </c>
      <c r="BL15" s="8">
        <v>100</v>
      </c>
      <c r="BM15" s="5">
        <v>0</v>
      </c>
      <c r="BN15" s="5">
        <v>0</v>
      </c>
      <c r="BO15" s="5">
        <v>0</v>
      </c>
      <c r="BP15" s="5">
        <v>0</v>
      </c>
      <c r="BQ15" s="5">
        <v>0</v>
      </c>
      <c r="BR15" s="8">
        <v>100</v>
      </c>
      <c r="BS15" s="5" t="s">
        <v>129</v>
      </c>
      <c r="BT15" s="5" t="s">
        <v>129</v>
      </c>
      <c r="BU15" s="5" t="s">
        <v>129</v>
      </c>
      <c r="BV15" s="5" t="s">
        <v>129</v>
      </c>
      <c r="BW15" s="5" t="s">
        <v>129</v>
      </c>
      <c r="BX15" s="5" t="s">
        <v>129</v>
      </c>
      <c r="BY15" s="5" t="s">
        <v>162</v>
      </c>
      <c r="BZ15" s="5" t="s">
        <v>163</v>
      </c>
      <c r="CA15" s="5" t="s">
        <v>230</v>
      </c>
      <c r="CB15" s="5" t="s">
        <v>165</v>
      </c>
      <c r="CC15" s="5" t="s">
        <v>231</v>
      </c>
      <c r="CD15" s="5" t="e">
        <v>#N/A</v>
      </c>
      <c r="CE15" s="5" t="e">
        <v>#N/A</v>
      </c>
      <c r="CF15" s="5" t="s">
        <v>129</v>
      </c>
      <c r="CG15" s="5" t="s">
        <v>140</v>
      </c>
      <c r="CH15">
        <f>IF(Tabla1[[#This Row],[1.1 Saluda y se despide del cliente, de acuerdo a lo establecido en el manual de campaña.]]="NO",1,0)</f>
        <v>0</v>
      </c>
      <c r="CI15">
        <f>IF(Tabla1[[#This Row],[1.2 Se dirige al cliente por su nombre durante el transcurso de la llamada, sin tutearlo en ninguna ocasión.]]="NO",1,0)</f>
        <v>0</v>
      </c>
      <c r="CJ15">
        <f>IF(Tabla1[[#This Row],[1.3 Interactua con el cliente mientras realiza las validaciones en el sistema.]]="NO",1,0)</f>
        <v>0</v>
      </c>
      <c r="CK15">
        <f>IF(Tabla1[[#This Row],[1.4 Evita el uso de tecnicismos.]]="NO",1,0)</f>
        <v>0</v>
      </c>
      <c r="CL15">
        <f>IF(Tabla1[[#This Row],[1.5 Se despide de acuerdo a lo indicado en el Manual de Campaña]]="NO",1,0)</f>
        <v>0</v>
      </c>
      <c r="CM15">
        <f>IF(Tabla1[[#This Row],[2.1 Valida si la consulta o transacción corresponde a un producto/servicio/línea de la campaña.]]="NO",1,0)</f>
        <v>0</v>
      </c>
      <c r="CN15">
        <f>IF(Tabla1[[#This Row],[2.2 Si lo expuesto por el cliente no es claro, realiza preguntas de precisión o preguntas filtro.]]="NO",1,0)</f>
        <v>0</v>
      </c>
      <c r="CO15">
        <f>IF(Tabla1[[#This Row],[2.3 Valida el MOTIVO REAL de la necesidad (información, preocupación, problema) mediante parafraseo o pregunta de confirmación.]]="NO",1,0)</f>
        <v>0</v>
      </c>
      <c r="CP15">
        <f>IF(Tabla1[[#This Row],[2.4 De acuerdo con lo expuesto por el cliente por el cliente y/o por lo revisado en sistemas, valida si existe alguna atención previa por el mismo motivo.]]="NO",1,0)</f>
        <v>0</v>
      </c>
      <c r="CQ15">
        <f>IF(Tabla1[[#This Row],[3.1 Valida en el CES el estado de los servicios y equipos, estado de cuenta y adicionalmente si se encuentra en averia.]]="NO",1,0)</f>
        <v>0</v>
      </c>
      <c r="CR15">
        <f>IF(Tabla1[[#This Row],[3.2 La atencion se realizo siguiendo el paso a paso de la herramienta o el proceso establecido en el portal de conocimiento (en caso no se encuentre en la herramienta), no se vuelve a evaluar el ingreso al CES.]]="NO",1,0)</f>
        <v>0</v>
      </c>
      <c r="CS15">
        <f>IF(Tabla1[[#This Row],[3.2.1 Solicita el número de documento de identidad, nombres y apellidos del titular para identificar el servicio y en caso lo amerite fecha y lugar de nacimiento.]]="NO",1,0)</f>
        <v>0</v>
      </c>
      <c r="CT15">
        <f>IF(Tabla1[[#This Row],[3.2.2  Valida en TRACER que el servicio del cliente esta conectado, no se encuentra en averia y no tiene algun flag alarmado]]="NO",1,0)</f>
        <v>0</v>
      </c>
      <c r="CU15">
        <f>IF(Tabla1[[#This Row],[3.2.3  Verifica en la web de averias si el servicio esta afectado]]="NO",1,0)</f>
        <v>0</v>
      </c>
      <c r="CV15">
        <f>IF(Tabla1[[#This Row],[3.2.4  Verifica en Incognito si los parametros de los servicios estan correctos. ]]="NO",1,0)</f>
        <v>0</v>
      </c>
      <c r="CW1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5">
        <f>IF(Tabla1[[#This Row],[3.2.6  Para telefonia, ingresa a JANUS y validad que la linea este configurada y tenga saldo, tambien se debe validar con el cliente si la linea esta en Tel 1 o Tel 1/2, en caso no haya servicio]]="NO",1,0)</f>
        <v>0</v>
      </c>
      <c r="CY15">
        <f>IF(Tabla1[[#This Row],[3.2.7  Para internet, cuando el problema es con SmarTV se le sugiere que utilice internet de manera cableada]]="NO",1,0)</f>
        <v>0</v>
      </c>
      <c r="CZ15">
        <f>IF(Tabla1[[#This Row],[3.3  La explicación brindada al cliente corresponde con el paso a paso de la herramienta o el proceso establecido en el portal de conocimiento (en caso no se encuentre en la herramienta).]]="NO",1,0)</f>
        <v>0</v>
      </c>
      <c r="DA15">
        <f>IF(Tabla1[[#This Row],[3.4  Valida con el cliente si la gestión/información brindada fue clara]]="NO",1,0)</f>
        <v>0</v>
      </c>
      <c r="DB15">
        <f>IF(Tabla1[[#This Row],[4.1 Ejecuta las acciones en los aplicativos de acuerdo al proceso establecido en el portal de conocimiento.]]="NO",1,0)</f>
        <v>0</v>
      </c>
      <c r="DC15">
        <f>IF(Tabla1[[#This Row],[4.2 Se tipifica en siac acorde con la gestión.]]="NO",1,0)</f>
        <v>0</v>
      </c>
      <c r="DD15">
        <f>IF(Tabla1[[#This Row],[4.3 Notas y/o plantilla de la tipificación son correctas.]]="NO",1,0)</f>
        <v>0</v>
      </c>
      <c r="DE15">
        <f>IF(Tabla1[[#This Row],[4.4 Se tipifica en siac durante la llamada.]]="NO",1,0)</f>
        <v>0</v>
      </c>
      <c r="DF15">
        <f>IF(Tabla1[[#This Row],[5.1 Evita comentarios negativos de la empresa y/o sus proveedores.]]="NO",1,0)</f>
        <v>0</v>
      </c>
      <c r="DG15">
        <f>IF(Tabla1[[#This Row],[5.2 Evita palabras soeces]]="NO",1,0)</f>
        <v>0</v>
      </c>
      <c r="DH15">
        <f>IF(Tabla1[[#This Row],[5.3 Escucha al cliente sin interrumpirlo.]]="NO",1,0)</f>
        <v>0</v>
      </c>
      <c r="DI15">
        <f>IF(Tabla1[[#This Row],[6.1 Cumple con dar la información establecida y/o fomenta en el cliente la adquisición/activación/uso de algún servicio/producto/promoción CLARO (definido por cada campaña)]]="NO",1,0)</f>
        <v>0</v>
      </c>
      <c r="DJ15">
        <v>1</v>
      </c>
      <c r="DK15" t="e">
        <f>IF(Tabla1[[#This Row],[TNPS]]&lt;6,-1,IF(Tabla1[[#This Row],[TNPS]]&lt;8,0,1))</f>
        <v>#N/A</v>
      </c>
      <c r="DL15" t="e">
        <f>IF(Tabla1[[#This Row],[NPS]]&lt;&gt;"",IF(Tabla1[[#This Row],[NPS]]&lt;7,-1,IF(Tabla1[[#This Row],[NPS]]&lt;8,0,1))," ")</f>
        <v>#N/A</v>
      </c>
    </row>
    <row r="16" spans="1:116" ht="20.100000000000001" customHeight="1" x14ac:dyDescent="0.25">
      <c r="A16">
        <v>386</v>
      </c>
      <c r="B16" t="str">
        <f>IF(MONTH(Tabla1[[#This Row],[FECHA DE MONITOREO]])=MONTH($B$356),IF(DAY(Tabla1[[#This Row],[FECHA DE MONITOREO]])&lt;8,"SEMANA 1",IF(DAY(Tabla1[[#This Row],[FECHA DE MONITOREO]])&lt;15,"SEMANA 2",IF(DAY(Tabla1[[#This Row],[FECHA DE MONITOREO]])&lt;22,"SEMANA 3","SEMANA 4"))),"SEMANA 4")</f>
        <v>SEMANA 1</v>
      </c>
      <c r="C1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6" s="5" t="s">
        <v>232</v>
      </c>
      <c r="E16" s="5" t="s">
        <v>233</v>
      </c>
      <c r="F16" s="5">
        <v>2</v>
      </c>
      <c r="G16" s="5" t="s">
        <v>118</v>
      </c>
      <c r="H16" s="5" t="s">
        <v>119</v>
      </c>
      <c r="I16" s="6">
        <v>43648</v>
      </c>
      <c r="J16" s="5" t="s">
        <v>120</v>
      </c>
      <c r="K16" s="5" t="s">
        <v>234</v>
      </c>
      <c r="L16" s="6">
        <v>43647</v>
      </c>
      <c r="M16" s="7">
        <v>0.51413194444444443</v>
      </c>
      <c r="N16" s="5">
        <v>445</v>
      </c>
      <c r="O16" s="5" t="s">
        <v>235</v>
      </c>
      <c r="P16" s="5" t="s">
        <v>236</v>
      </c>
      <c r="Q16" s="5" t="s">
        <v>237</v>
      </c>
      <c r="R16" s="5" t="s">
        <v>125</v>
      </c>
      <c r="S16" s="5" t="s">
        <v>227</v>
      </c>
      <c r="T16" s="5" t="s">
        <v>238</v>
      </c>
      <c r="U16" s="5" t="s">
        <v>239</v>
      </c>
      <c r="V16" s="5" t="s">
        <v>129</v>
      </c>
      <c r="W16" s="5" t="s">
        <v>130</v>
      </c>
      <c r="X16" s="5" t="s">
        <v>161</v>
      </c>
      <c r="Y16" s="5" t="s">
        <v>131</v>
      </c>
      <c r="Z16" s="5" t="s">
        <v>132</v>
      </c>
      <c r="AA16" s="5" t="s">
        <v>133</v>
      </c>
      <c r="AB16" s="5" t="s">
        <v>131</v>
      </c>
      <c r="AC16" s="5" t="s">
        <v>134</v>
      </c>
      <c r="AD16" s="5" t="s">
        <v>131</v>
      </c>
      <c r="AE16" s="5" t="s">
        <v>131</v>
      </c>
      <c r="AF16" s="5" t="s">
        <v>131</v>
      </c>
      <c r="AG16" s="5" t="s">
        <v>131</v>
      </c>
      <c r="AH16" s="5" t="s">
        <v>131</v>
      </c>
      <c r="AI16" s="8">
        <v>100</v>
      </c>
      <c r="AJ16" s="5" t="s">
        <v>131</v>
      </c>
      <c r="AK16" s="5" t="s">
        <v>133</v>
      </c>
      <c r="AL16" s="5" t="s">
        <v>131</v>
      </c>
      <c r="AM16" s="5" t="s">
        <v>131</v>
      </c>
      <c r="AN16" s="8">
        <v>100</v>
      </c>
      <c r="AO16" s="5" t="s">
        <v>131</v>
      </c>
      <c r="AP16" s="5" t="s">
        <v>131</v>
      </c>
      <c r="AQ16" s="5" t="s">
        <v>131</v>
      </c>
      <c r="AR16" s="5" t="s">
        <v>131</v>
      </c>
      <c r="AS16" s="5" t="s">
        <v>131</v>
      </c>
      <c r="AT16" s="5" t="s">
        <v>131</v>
      </c>
      <c r="AU16" s="5" t="s">
        <v>133</v>
      </c>
      <c r="AV16" s="5" t="s">
        <v>133</v>
      </c>
      <c r="AW16" s="5" t="s">
        <v>133</v>
      </c>
      <c r="AX16" s="5" t="s">
        <v>131</v>
      </c>
      <c r="AY16" s="5" t="s">
        <v>131</v>
      </c>
      <c r="AZ16" s="8">
        <v>100</v>
      </c>
      <c r="BA16" s="5" t="s">
        <v>131</v>
      </c>
      <c r="BB16" s="5" t="s">
        <v>131</v>
      </c>
      <c r="BC16" s="5" t="s">
        <v>131</v>
      </c>
      <c r="BD16" s="5" t="s">
        <v>131</v>
      </c>
      <c r="BE16" s="8">
        <v>100</v>
      </c>
      <c r="BF16" s="5" t="s">
        <v>131</v>
      </c>
      <c r="BG16" s="5" t="s">
        <v>131</v>
      </c>
      <c r="BH16" s="5" t="s">
        <v>131</v>
      </c>
      <c r="BI16" s="8">
        <v>100</v>
      </c>
      <c r="BJ16" s="5" t="s">
        <v>131</v>
      </c>
      <c r="BK16" s="8">
        <v>100</v>
      </c>
      <c r="BL16" s="8">
        <v>100</v>
      </c>
      <c r="BM16" s="5">
        <v>0</v>
      </c>
      <c r="BN16" s="5">
        <v>0</v>
      </c>
      <c r="BO16" s="5">
        <v>0</v>
      </c>
      <c r="BP16" s="5">
        <v>0</v>
      </c>
      <c r="BQ16" s="5">
        <v>0</v>
      </c>
      <c r="BR16" s="8">
        <v>100</v>
      </c>
      <c r="BS16" s="5" t="s">
        <v>129</v>
      </c>
      <c r="BT16" s="5" t="s">
        <v>129</v>
      </c>
      <c r="BU16" s="5" t="s">
        <v>129</v>
      </c>
      <c r="BV16" s="5" t="s">
        <v>129</v>
      </c>
      <c r="BW16" s="5" t="s">
        <v>129</v>
      </c>
      <c r="BX16" s="5" t="s">
        <v>129</v>
      </c>
      <c r="BY16" s="5" t="s">
        <v>135</v>
      </c>
      <c r="BZ16" s="5" t="s">
        <v>136</v>
      </c>
      <c r="CA16" s="5" t="s">
        <v>137</v>
      </c>
      <c r="CB16" s="5" t="s">
        <v>138</v>
      </c>
      <c r="CC16" s="5" t="s">
        <v>240</v>
      </c>
      <c r="CD16" s="5">
        <v>9</v>
      </c>
      <c r="CE16" s="5">
        <v>9</v>
      </c>
      <c r="CF16" s="5" t="s">
        <v>129</v>
      </c>
      <c r="CG16" s="5" t="s">
        <v>140</v>
      </c>
      <c r="CH16">
        <f>IF(Tabla1[[#This Row],[1.1 Saluda y se despide del cliente, de acuerdo a lo establecido en el manual de campaña.]]="NO",1,0)</f>
        <v>0</v>
      </c>
      <c r="CI16">
        <f>IF(Tabla1[[#This Row],[1.2 Se dirige al cliente por su nombre durante el transcurso de la llamada, sin tutearlo en ninguna ocasión.]]="NO",1,0)</f>
        <v>0</v>
      </c>
      <c r="CJ16">
        <f>IF(Tabla1[[#This Row],[1.3 Interactua con el cliente mientras realiza las validaciones en el sistema.]]="NO",1,0)</f>
        <v>0</v>
      </c>
      <c r="CK16">
        <f>IF(Tabla1[[#This Row],[1.4 Evita el uso de tecnicismos.]]="NO",1,0)</f>
        <v>0</v>
      </c>
      <c r="CL16">
        <f>IF(Tabla1[[#This Row],[1.5 Se despide de acuerdo a lo indicado en el Manual de Campaña]]="NO",1,0)</f>
        <v>0</v>
      </c>
      <c r="CM16">
        <f>IF(Tabla1[[#This Row],[2.1 Valida si la consulta o transacción corresponde a un producto/servicio/línea de la campaña.]]="NO",1,0)</f>
        <v>0</v>
      </c>
      <c r="CN16">
        <f>IF(Tabla1[[#This Row],[2.2 Si lo expuesto por el cliente no es claro, realiza preguntas de precisión o preguntas filtro.]]="NO",1,0)</f>
        <v>0</v>
      </c>
      <c r="CO16">
        <f>IF(Tabla1[[#This Row],[2.3 Valida el MOTIVO REAL de la necesidad (información, preocupación, problema) mediante parafraseo o pregunta de confirmación.]]="NO",1,0)</f>
        <v>0</v>
      </c>
      <c r="CP16">
        <f>IF(Tabla1[[#This Row],[2.4 De acuerdo con lo expuesto por el cliente por el cliente y/o por lo revisado en sistemas, valida si existe alguna atención previa por el mismo motivo.]]="NO",1,0)</f>
        <v>0</v>
      </c>
      <c r="CQ16">
        <f>IF(Tabla1[[#This Row],[3.1 Valida en el CES el estado de los servicios y equipos, estado de cuenta y adicionalmente si se encuentra en averia.]]="NO",1,0)</f>
        <v>0</v>
      </c>
      <c r="CR16">
        <f>IF(Tabla1[[#This Row],[3.2 La atencion se realizo siguiendo el paso a paso de la herramienta o el proceso establecido en el portal de conocimiento (en caso no se encuentre en la herramienta), no se vuelve a evaluar el ingreso al CES.]]="NO",1,0)</f>
        <v>0</v>
      </c>
      <c r="CS16">
        <f>IF(Tabla1[[#This Row],[3.2.1 Solicita el número de documento de identidad, nombres y apellidos del titular para identificar el servicio y en caso lo amerite fecha y lugar de nacimiento.]]="NO",1,0)</f>
        <v>0</v>
      </c>
      <c r="CT16">
        <f>IF(Tabla1[[#This Row],[3.2.2  Valida en TRACER que el servicio del cliente esta conectado, no se encuentra en averia y no tiene algun flag alarmado]]="NO",1,0)</f>
        <v>0</v>
      </c>
      <c r="CU16">
        <f>IF(Tabla1[[#This Row],[3.2.3  Verifica en la web de averias si el servicio esta afectado]]="NO",1,0)</f>
        <v>0</v>
      </c>
      <c r="CV16">
        <f>IF(Tabla1[[#This Row],[3.2.4  Verifica en Incognito si los parametros de los servicios estan correctos. ]]="NO",1,0)</f>
        <v>0</v>
      </c>
      <c r="CW1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6">
        <f>IF(Tabla1[[#This Row],[3.2.6  Para telefonia, ingresa a JANUS y validad que la linea este configurada y tenga saldo, tambien se debe validar con el cliente si la linea esta en Tel 1 o Tel 1/2, en caso no haya servicio]]="NO",1,0)</f>
        <v>0</v>
      </c>
      <c r="CY16">
        <f>IF(Tabla1[[#This Row],[3.2.7  Para internet, cuando el problema es con SmarTV se le sugiere que utilice internet de manera cableada]]="NO",1,0)</f>
        <v>0</v>
      </c>
      <c r="CZ16">
        <f>IF(Tabla1[[#This Row],[3.3  La explicación brindada al cliente corresponde con el paso a paso de la herramienta o el proceso establecido en el portal de conocimiento (en caso no se encuentre en la herramienta).]]="NO",1,0)</f>
        <v>0</v>
      </c>
      <c r="DA16">
        <f>IF(Tabla1[[#This Row],[3.4  Valida con el cliente si la gestión/información brindada fue clara]]="NO",1,0)</f>
        <v>0</v>
      </c>
      <c r="DB16">
        <f>IF(Tabla1[[#This Row],[4.1 Ejecuta las acciones en los aplicativos de acuerdo al proceso establecido en el portal de conocimiento.]]="NO",1,0)</f>
        <v>0</v>
      </c>
      <c r="DC16">
        <f>IF(Tabla1[[#This Row],[4.2 Se tipifica en siac acorde con la gestión.]]="NO",1,0)</f>
        <v>0</v>
      </c>
      <c r="DD16">
        <f>IF(Tabla1[[#This Row],[4.3 Notas y/o plantilla de la tipificación son correctas.]]="NO",1,0)</f>
        <v>0</v>
      </c>
      <c r="DE16">
        <f>IF(Tabla1[[#This Row],[4.4 Se tipifica en siac durante la llamada.]]="NO",1,0)</f>
        <v>0</v>
      </c>
      <c r="DF16">
        <f>IF(Tabla1[[#This Row],[5.1 Evita comentarios negativos de la empresa y/o sus proveedores.]]="NO",1,0)</f>
        <v>0</v>
      </c>
      <c r="DG16">
        <f>IF(Tabla1[[#This Row],[5.2 Evita palabras soeces]]="NO",1,0)</f>
        <v>0</v>
      </c>
      <c r="DH16">
        <f>IF(Tabla1[[#This Row],[5.3 Escucha al cliente sin interrumpirlo.]]="NO",1,0)</f>
        <v>0</v>
      </c>
      <c r="DI16">
        <f>IF(Tabla1[[#This Row],[6.1 Cumple con dar la información establecida y/o fomenta en el cliente la adquisición/activación/uso de algún servicio/producto/promoción CLARO (definido por cada campaña)]]="NO",1,0)</f>
        <v>0</v>
      </c>
      <c r="DJ16">
        <v>1</v>
      </c>
      <c r="DK16">
        <f>IF(Tabla1[[#This Row],[TNPS]]&lt;6,-1,IF(Tabla1[[#This Row],[TNPS]]&lt;8,0,1))</f>
        <v>1</v>
      </c>
      <c r="DL16">
        <f>IF(Tabla1[[#This Row],[NPS]]&lt;&gt;"",IF(Tabla1[[#This Row],[NPS]]&lt;7,-1,IF(Tabla1[[#This Row],[NPS]]&lt;8,0,1))," ")</f>
        <v>1</v>
      </c>
    </row>
    <row r="17" spans="1:116" ht="20.100000000000001" customHeight="1" x14ac:dyDescent="0.25">
      <c r="A17">
        <v>386</v>
      </c>
      <c r="B17" t="str">
        <f>IF(MONTH(Tabla1[[#This Row],[FECHA DE MONITOREO]])=MONTH($B$356),IF(DAY(Tabla1[[#This Row],[FECHA DE MONITOREO]])&lt;8,"SEMANA 1",IF(DAY(Tabla1[[#This Row],[FECHA DE MONITOREO]])&lt;15,"SEMANA 2",IF(DAY(Tabla1[[#This Row],[FECHA DE MONITOREO]])&lt;22,"SEMANA 3","SEMANA 4"))),"SEMANA 4")</f>
        <v>SEMANA 1</v>
      </c>
      <c r="C1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7" s="5" t="s">
        <v>241</v>
      </c>
      <c r="E17" s="5" t="s">
        <v>242</v>
      </c>
      <c r="F17" s="5">
        <v>8</v>
      </c>
      <c r="G17" s="5" t="s">
        <v>118</v>
      </c>
      <c r="H17" s="5" t="s">
        <v>119</v>
      </c>
      <c r="I17" s="6">
        <v>43648</v>
      </c>
      <c r="J17" s="5" t="s">
        <v>120</v>
      </c>
      <c r="K17" s="5" t="s">
        <v>243</v>
      </c>
      <c r="L17" s="6">
        <v>43647</v>
      </c>
      <c r="M17" s="7">
        <v>0.37199074074074073</v>
      </c>
      <c r="N17" s="5">
        <v>492</v>
      </c>
      <c r="O17" s="5" t="s">
        <v>244</v>
      </c>
      <c r="P17" s="5" t="s">
        <v>245</v>
      </c>
      <c r="Q17" s="5" t="s">
        <v>246</v>
      </c>
      <c r="R17" s="5" t="s">
        <v>157</v>
      </c>
      <c r="S17" s="5" t="s">
        <v>247</v>
      </c>
      <c r="T17" s="5" t="s">
        <v>248</v>
      </c>
      <c r="U17" s="5" t="s">
        <v>249</v>
      </c>
      <c r="V17" s="5" t="s">
        <v>129</v>
      </c>
      <c r="W17" s="5" t="s">
        <v>130</v>
      </c>
      <c r="X17" s="5" t="s">
        <v>130</v>
      </c>
      <c r="Y17" s="5" t="s">
        <v>131</v>
      </c>
      <c r="Z17" s="5" t="s">
        <v>132</v>
      </c>
      <c r="AA17" s="5" t="s">
        <v>133</v>
      </c>
      <c r="AB17" s="5" t="s">
        <v>131</v>
      </c>
      <c r="AC17" s="5" t="s">
        <v>134</v>
      </c>
      <c r="AD17" s="5" t="s">
        <v>131</v>
      </c>
      <c r="AE17" s="5" t="s">
        <v>131</v>
      </c>
      <c r="AF17" s="5" t="s">
        <v>131</v>
      </c>
      <c r="AG17" s="5" t="s">
        <v>131</v>
      </c>
      <c r="AH17" s="5" t="s">
        <v>131</v>
      </c>
      <c r="AI17" s="8">
        <v>100</v>
      </c>
      <c r="AJ17" s="5" t="s">
        <v>133</v>
      </c>
      <c r="AK17" s="5" t="s">
        <v>133</v>
      </c>
      <c r="AL17" s="5" t="s">
        <v>131</v>
      </c>
      <c r="AM17" s="5" t="s">
        <v>131</v>
      </c>
      <c r="AN17" s="8">
        <v>100</v>
      </c>
      <c r="AO17" s="5" t="s">
        <v>131</v>
      </c>
      <c r="AP17" s="5" t="s">
        <v>131</v>
      </c>
      <c r="AQ17" s="5" t="s">
        <v>131</v>
      </c>
      <c r="AR17" s="5" t="s">
        <v>133</v>
      </c>
      <c r="AS17" s="5" t="s">
        <v>133</v>
      </c>
      <c r="AT17" s="5" t="s">
        <v>133</v>
      </c>
      <c r="AU17" s="5" t="s">
        <v>133</v>
      </c>
      <c r="AV17" s="5" t="s">
        <v>133</v>
      </c>
      <c r="AW17" s="5" t="s">
        <v>133</v>
      </c>
      <c r="AX17" s="5" t="s">
        <v>131</v>
      </c>
      <c r="AY17" s="5" t="s">
        <v>131</v>
      </c>
      <c r="AZ17" s="8">
        <v>100</v>
      </c>
      <c r="BA17" s="5" t="s">
        <v>131</v>
      </c>
      <c r="BB17" s="5" t="s">
        <v>131</v>
      </c>
      <c r="BC17" s="5" t="s">
        <v>131</v>
      </c>
      <c r="BD17" s="5" t="s">
        <v>131</v>
      </c>
      <c r="BE17" s="8">
        <v>100</v>
      </c>
      <c r="BF17" s="5" t="s">
        <v>131</v>
      </c>
      <c r="BG17" s="5" t="s">
        <v>131</v>
      </c>
      <c r="BH17" s="5" t="s">
        <v>131</v>
      </c>
      <c r="BI17" s="8">
        <v>100</v>
      </c>
      <c r="BJ17" s="5" t="s">
        <v>133</v>
      </c>
      <c r="BK17" s="8">
        <v>100</v>
      </c>
      <c r="BL17" s="8">
        <v>100</v>
      </c>
      <c r="BM17" s="5">
        <v>0</v>
      </c>
      <c r="BN17" s="5">
        <v>0</v>
      </c>
      <c r="BO17" s="5">
        <v>0</v>
      </c>
      <c r="BP17" s="5">
        <v>0</v>
      </c>
      <c r="BQ17" s="5">
        <v>0</v>
      </c>
      <c r="BR17" s="8">
        <v>100</v>
      </c>
      <c r="BS17" s="5" t="s">
        <v>129</v>
      </c>
      <c r="BT17" s="5" t="s">
        <v>129</v>
      </c>
      <c r="BU17" s="5" t="s">
        <v>129</v>
      </c>
      <c r="BV17" s="5" t="s">
        <v>129</v>
      </c>
      <c r="BW17" s="5" t="s">
        <v>129</v>
      </c>
      <c r="BX17" s="5" t="s">
        <v>129</v>
      </c>
      <c r="BY17" s="5" t="s">
        <v>135</v>
      </c>
      <c r="BZ17" s="5" t="s">
        <v>174</v>
      </c>
      <c r="CA17" s="5" t="s">
        <v>175</v>
      </c>
      <c r="CB17" s="5" t="s">
        <v>176</v>
      </c>
      <c r="CC17" s="5" t="s">
        <v>250</v>
      </c>
      <c r="CD17" s="5" t="e">
        <v>#N/A</v>
      </c>
      <c r="CE17" s="5" t="e">
        <v>#N/A</v>
      </c>
      <c r="CF17" s="5" t="s">
        <v>129</v>
      </c>
      <c r="CG17" s="5" t="s">
        <v>140</v>
      </c>
      <c r="CH17">
        <f>IF(Tabla1[[#This Row],[1.1 Saluda y se despide del cliente, de acuerdo a lo establecido en el manual de campaña.]]="NO",1,0)</f>
        <v>0</v>
      </c>
      <c r="CI17">
        <f>IF(Tabla1[[#This Row],[1.2 Se dirige al cliente por su nombre durante el transcurso de la llamada, sin tutearlo en ninguna ocasión.]]="NO",1,0)</f>
        <v>0</v>
      </c>
      <c r="CJ17">
        <f>IF(Tabla1[[#This Row],[1.3 Interactua con el cliente mientras realiza las validaciones en el sistema.]]="NO",1,0)</f>
        <v>0</v>
      </c>
      <c r="CK17">
        <f>IF(Tabla1[[#This Row],[1.4 Evita el uso de tecnicismos.]]="NO",1,0)</f>
        <v>0</v>
      </c>
      <c r="CL17">
        <f>IF(Tabla1[[#This Row],[1.5 Se despide de acuerdo a lo indicado en el Manual de Campaña]]="NO",1,0)</f>
        <v>0</v>
      </c>
      <c r="CM17">
        <f>IF(Tabla1[[#This Row],[2.1 Valida si la consulta o transacción corresponde a un producto/servicio/línea de la campaña.]]="NO",1,0)</f>
        <v>0</v>
      </c>
      <c r="CN17">
        <f>IF(Tabla1[[#This Row],[2.2 Si lo expuesto por el cliente no es claro, realiza preguntas de precisión o preguntas filtro.]]="NO",1,0)</f>
        <v>0</v>
      </c>
      <c r="CO17">
        <f>IF(Tabla1[[#This Row],[2.3 Valida el MOTIVO REAL de la necesidad (información, preocupación, problema) mediante parafraseo o pregunta de confirmación.]]="NO",1,0)</f>
        <v>0</v>
      </c>
      <c r="CP17">
        <f>IF(Tabla1[[#This Row],[2.4 De acuerdo con lo expuesto por el cliente por el cliente y/o por lo revisado en sistemas, valida si existe alguna atención previa por el mismo motivo.]]="NO",1,0)</f>
        <v>0</v>
      </c>
      <c r="CQ17">
        <f>IF(Tabla1[[#This Row],[3.1 Valida en el CES el estado de los servicios y equipos, estado de cuenta y adicionalmente si se encuentra en averia.]]="NO",1,0)</f>
        <v>0</v>
      </c>
      <c r="CR17">
        <f>IF(Tabla1[[#This Row],[3.2 La atencion se realizo siguiendo el paso a paso de la herramienta o el proceso establecido en el portal de conocimiento (en caso no se encuentre en la herramienta), no se vuelve a evaluar el ingreso al CES.]]="NO",1,0)</f>
        <v>0</v>
      </c>
      <c r="CS17">
        <f>IF(Tabla1[[#This Row],[3.2.1 Solicita el número de documento de identidad, nombres y apellidos del titular para identificar el servicio y en caso lo amerite fecha y lugar de nacimiento.]]="NO",1,0)</f>
        <v>0</v>
      </c>
      <c r="CT17">
        <f>IF(Tabla1[[#This Row],[3.2.2  Valida en TRACER que el servicio del cliente esta conectado, no se encuentra en averia y no tiene algun flag alarmado]]="NO",1,0)</f>
        <v>0</v>
      </c>
      <c r="CU17">
        <f>IF(Tabla1[[#This Row],[3.2.3  Verifica en la web de averias si el servicio esta afectado]]="NO",1,0)</f>
        <v>0</v>
      </c>
      <c r="CV17">
        <f>IF(Tabla1[[#This Row],[3.2.4  Verifica en Incognito si los parametros de los servicios estan correctos. ]]="NO",1,0)</f>
        <v>0</v>
      </c>
      <c r="CW1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7">
        <f>IF(Tabla1[[#This Row],[3.2.6  Para telefonia, ingresa a JANUS y validad que la linea este configurada y tenga saldo, tambien se debe validar con el cliente si la linea esta en Tel 1 o Tel 1/2, en caso no haya servicio]]="NO",1,0)</f>
        <v>0</v>
      </c>
      <c r="CY17">
        <f>IF(Tabla1[[#This Row],[3.2.7  Para internet, cuando el problema es con SmarTV se le sugiere que utilice internet de manera cableada]]="NO",1,0)</f>
        <v>0</v>
      </c>
      <c r="CZ17">
        <f>IF(Tabla1[[#This Row],[3.3  La explicación brindada al cliente corresponde con el paso a paso de la herramienta o el proceso establecido en el portal de conocimiento (en caso no se encuentre en la herramienta).]]="NO",1,0)</f>
        <v>0</v>
      </c>
      <c r="DA17">
        <f>IF(Tabla1[[#This Row],[3.4  Valida con el cliente si la gestión/información brindada fue clara]]="NO",1,0)</f>
        <v>0</v>
      </c>
      <c r="DB17">
        <f>IF(Tabla1[[#This Row],[4.1 Ejecuta las acciones en los aplicativos de acuerdo al proceso establecido en el portal de conocimiento.]]="NO",1,0)</f>
        <v>0</v>
      </c>
      <c r="DC17">
        <f>IF(Tabla1[[#This Row],[4.2 Se tipifica en siac acorde con la gestión.]]="NO",1,0)</f>
        <v>0</v>
      </c>
      <c r="DD17">
        <f>IF(Tabla1[[#This Row],[4.3 Notas y/o plantilla de la tipificación son correctas.]]="NO",1,0)</f>
        <v>0</v>
      </c>
      <c r="DE17">
        <f>IF(Tabla1[[#This Row],[4.4 Se tipifica en siac durante la llamada.]]="NO",1,0)</f>
        <v>0</v>
      </c>
      <c r="DF17">
        <f>IF(Tabla1[[#This Row],[5.1 Evita comentarios negativos de la empresa y/o sus proveedores.]]="NO",1,0)</f>
        <v>0</v>
      </c>
      <c r="DG17">
        <f>IF(Tabla1[[#This Row],[5.2 Evita palabras soeces]]="NO",1,0)</f>
        <v>0</v>
      </c>
      <c r="DH17">
        <f>IF(Tabla1[[#This Row],[5.3 Escucha al cliente sin interrumpirlo.]]="NO",1,0)</f>
        <v>0</v>
      </c>
      <c r="DI17">
        <f>IF(Tabla1[[#This Row],[6.1 Cumple con dar la información establecida y/o fomenta en el cliente la adquisición/activación/uso de algún servicio/producto/promoción CLARO (definido por cada campaña)]]="NO",1,0)</f>
        <v>0</v>
      </c>
      <c r="DJ17">
        <v>1</v>
      </c>
      <c r="DK17" t="e">
        <f>IF(Tabla1[[#This Row],[TNPS]]&lt;6,-1,IF(Tabla1[[#This Row],[TNPS]]&lt;8,0,1))</f>
        <v>#N/A</v>
      </c>
      <c r="DL17" t="e">
        <f>IF(Tabla1[[#This Row],[NPS]]&lt;&gt;"",IF(Tabla1[[#This Row],[NPS]]&lt;7,-1,IF(Tabla1[[#This Row],[NPS]]&lt;8,0,1))," ")</f>
        <v>#N/A</v>
      </c>
    </row>
    <row r="18" spans="1:116" ht="20.100000000000001" customHeight="1" x14ac:dyDescent="0.25">
      <c r="A18">
        <v>386</v>
      </c>
      <c r="B18" t="str">
        <f>IF(MONTH(Tabla1[[#This Row],[FECHA DE MONITOREO]])=MONTH($B$356),IF(DAY(Tabla1[[#This Row],[FECHA DE MONITOREO]])&lt;8,"SEMANA 1",IF(DAY(Tabla1[[#This Row],[FECHA DE MONITOREO]])&lt;15,"SEMANA 2",IF(DAY(Tabla1[[#This Row],[FECHA DE MONITOREO]])&lt;22,"SEMANA 3","SEMANA 4"))),"SEMANA 4")</f>
        <v>SEMANA 1</v>
      </c>
      <c r="C1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8" s="5" t="s">
        <v>251</v>
      </c>
      <c r="E18" s="5" t="s">
        <v>252</v>
      </c>
      <c r="F18" s="5">
        <v>6</v>
      </c>
      <c r="G18" s="5" t="s">
        <v>118</v>
      </c>
      <c r="H18" s="5" t="s">
        <v>119</v>
      </c>
      <c r="I18" s="6">
        <v>43648</v>
      </c>
      <c r="J18" s="5" t="s">
        <v>120</v>
      </c>
      <c r="K18" s="5" t="s">
        <v>253</v>
      </c>
      <c r="L18" s="6">
        <v>43647</v>
      </c>
      <c r="M18" s="7">
        <v>0.38877314814814817</v>
      </c>
      <c r="N18" s="5">
        <v>532</v>
      </c>
      <c r="O18" s="5" t="s">
        <v>254</v>
      </c>
      <c r="P18" s="5" t="s">
        <v>255</v>
      </c>
      <c r="Q18" s="5" t="s">
        <v>256</v>
      </c>
      <c r="R18" s="5" t="s">
        <v>157</v>
      </c>
      <c r="S18" s="5" t="s">
        <v>158</v>
      </c>
      <c r="T18" s="5" t="s">
        <v>257</v>
      </c>
      <c r="U18" s="5" t="s">
        <v>160</v>
      </c>
      <c r="V18" s="5" t="s">
        <v>131</v>
      </c>
      <c r="W18" s="5" t="s">
        <v>130</v>
      </c>
      <c r="X18" s="5" t="s">
        <v>161</v>
      </c>
      <c r="Y18" s="5" t="s">
        <v>131</v>
      </c>
      <c r="Z18" s="5" t="s">
        <v>132</v>
      </c>
      <c r="AA18" s="5" t="s">
        <v>133</v>
      </c>
      <c r="AB18" s="5" t="s">
        <v>131</v>
      </c>
      <c r="AC18" s="5" t="s">
        <v>134</v>
      </c>
      <c r="AD18" s="5" t="s">
        <v>131</v>
      </c>
      <c r="AE18" s="5" t="s">
        <v>131</v>
      </c>
      <c r="AF18" s="5" t="s">
        <v>131</v>
      </c>
      <c r="AG18" s="5" t="s">
        <v>131</v>
      </c>
      <c r="AH18" s="5" t="s">
        <v>131</v>
      </c>
      <c r="AI18" s="8">
        <v>100</v>
      </c>
      <c r="AJ18" s="5" t="s">
        <v>131</v>
      </c>
      <c r="AK18" s="5" t="s">
        <v>133</v>
      </c>
      <c r="AL18" s="5" t="s">
        <v>131</v>
      </c>
      <c r="AM18" s="5" t="s">
        <v>131</v>
      </c>
      <c r="AN18" s="8">
        <v>100</v>
      </c>
      <c r="AO18" s="5" t="s">
        <v>131</v>
      </c>
      <c r="AP18" s="5" t="s">
        <v>131</v>
      </c>
      <c r="AQ18" s="5" t="s">
        <v>131</v>
      </c>
      <c r="AR18" s="5" t="s">
        <v>131</v>
      </c>
      <c r="AS18" s="5" t="s">
        <v>133</v>
      </c>
      <c r="AT18" s="5" t="s">
        <v>131</v>
      </c>
      <c r="AU18" s="5" t="s">
        <v>133</v>
      </c>
      <c r="AV18" s="5" t="s">
        <v>133</v>
      </c>
      <c r="AW18" s="5" t="s">
        <v>133</v>
      </c>
      <c r="AX18" s="5" t="s">
        <v>131</v>
      </c>
      <c r="AY18" s="5" t="s">
        <v>131</v>
      </c>
      <c r="AZ18" s="8">
        <v>100</v>
      </c>
      <c r="BA18" s="5" t="s">
        <v>133</v>
      </c>
      <c r="BB18" s="5" t="s">
        <v>131</v>
      </c>
      <c r="BC18" s="5" t="s">
        <v>131</v>
      </c>
      <c r="BD18" s="5" t="s">
        <v>131</v>
      </c>
      <c r="BE18" s="8">
        <v>100</v>
      </c>
      <c r="BF18" s="5" t="s">
        <v>131</v>
      </c>
      <c r="BG18" s="5" t="s">
        <v>131</v>
      </c>
      <c r="BH18" s="5" t="s">
        <v>131</v>
      </c>
      <c r="BI18" s="8">
        <v>100</v>
      </c>
      <c r="BJ18" s="5" t="s">
        <v>133</v>
      </c>
      <c r="BK18" s="8">
        <v>100</v>
      </c>
      <c r="BL18" s="8">
        <v>100</v>
      </c>
      <c r="BM18" s="5">
        <v>0</v>
      </c>
      <c r="BN18" s="5">
        <v>0</v>
      </c>
      <c r="BO18" s="5">
        <v>0</v>
      </c>
      <c r="BP18" s="5">
        <v>0</v>
      </c>
      <c r="BQ18" s="5">
        <v>0</v>
      </c>
      <c r="BR18" s="8">
        <v>100</v>
      </c>
      <c r="BS18" s="5" t="s">
        <v>129</v>
      </c>
      <c r="BT18" s="5" t="s">
        <v>129</v>
      </c>
      <c r="BU18" s="5" t="s">
        <v>129</v>
      </c>
      <c r="BV18" s="5" t="s">
        <v>129</v>
      </c>
      <c r="BW18" s="5" t="s">
        <v>129</v>
      </c>
      <c r="BX18" s="5" t="s">
        <v>129</v>
      </c>
      <c r="BY18" s="5" t="s">
        <v>135</v>
      </c>
      <c r="BZ18" s="5" t="s">
        <v>258</v>
      </c>
      <c r="CA18" s="5" t="s">
        <v>259</v>
      </c>
      <c r="CB18" s="5" t="s">
        <v>260</v>
      </c>
      <c r="CC18" s="5" t="s">
        <v>261</v>
      </c>
      <c r="CD18" s="5" t="e">
        <v>#N/A</v>
      </c>
      <c r="CE18" s="5" t="e">
        <v>#N/A</v>
      </c>
      <c r="CF18" s="5" t="s">
        <v>129</v>
      </c>
      <c r="CG18" s="5" t="s">
        <v>140</v>
      </c>
      <c r="CH18">
        <f>IF(Tabla1[[#This Row],[1.1 Saluda y se despide del cliente, de acuerdo a lo establecido en el manual de campaña.]]="NO",1,0)</f>
        <v>0</v>
      </c>
      <c r="CI18">
        <f>IF(Tabla1[[#This Row],[1.2 Se dirige al cliente por su nombre durante el transcurso de la llamada, sin tutearlo en ninguna ocasión.]]="NO",1,0)</f>
        <v>0</v>
      </c>
      <c r="CJ18">
        <f>IF(Tabla1[[#This Row],[1.3 Interactua con el cliente mientras realiza las validaciones en el sistema.]]="NO",1,0)</f>
        <v>0</v>
      </c>
      <c r="CK18">
        <f>IF(Tabla1[[#This Row],[1.4 Evita el uso de tecnicismos.]]="NO",1,0)</f>
        <v>0</v>
      </c>
      <c r="CL18">
        <f>IF(Tabla1[[#This Row],[1.5 Se despide de acuerdo a lo indicado en el Manual de Campaña]]="NO",1,0)</f>
        <v>0</v>
      </c>
      <c r="CM18">
        <f>IF(Tabla1[[#This Row],[2.1 Valida si la consulta o transacción corresponde a un producto/servicio/línea de la campaña.]]="NO",1,0)</f>
        <v>0</v>
      </c>
      <c r="CN18">
        <f>IF(Tabla1[[#This Row],[2.2 Si lo expuesto por el cliente no es claro, realiza preguntas de precisión o preguntas filtro.]]="NO",1,0)</f>
        <v>0</v>
      </c>
      <c r="CO18">
        <f>IF(Tabla1[[#This Row],[2.3 Valida el MOTIVO REAL de la necesidad (información, preocupación, problema) mediante parafraseo o pregunta de confirmación.]]="NO",1,0)</f>
        <v>0</v>
      </c>
      <c r="CP18">
        <f>IF(Tabla1[[#This Row],[2.4 De acuerdo con lo expuesto por el cliente por el cliente y/o por lo revisado en sistemas, valida si existe alguna atención previa por el mismo motivo.]]="NO",1,0)</f>
        <v>0</v>
      </c>
      <c r="CQ18">
        <f>IF(Tabla1[[#This Row],[3.1 Valida en el CES el estado de los servicios y equipos, estado de cuenta y adicionalmente si se encuentra en averia.]]="NO",1,0)</f>
        <v>0</v>
      </c>
      <c r="CR18">
        <f>IF(Tabla1[[#This Row],[3.2 La atencion se realizo siguiendo el paso a paso de la herramienta o el proceso establecido en el portal de conocimiento (en caso no se encuentre en la herramienta), no se vuelve a evaluar el ingreso al CES.]]="NO",1,0)</f>
        <v>0</v>
      </c>
      <c r="CS18">
        <f>IF(Tabla1[[#This Row],[3.2.1 Solicita el número de documento de identidad, nombres y apellidos del titular para identificar el servicio y en caso lo amerite fecha y lugar de nacimiento.]]="NO",1,0)</f>
        <v>0</v>
      </c>
      <c r="CT18">
        <f>IF(Tabla1[[#This Row],[3.2.2  Valida en TRACER que el servicio del cliente esta conectado, no se encuentra en averia y no tiene algun flag alarmado]]="NO",1,0)</f>
        <v>0</v>
      </c>
      <c r="CU18">
        <f>IF(Tabla1[[#This Row],[3.2.3  Verifica en la web de averias si el servicio esta afectado]]="NO",1,0)</f>
        <v>0</v>
      </c>
      <c r="CV18">
        <f>IF(Tabla1[[#This Row],[3.2.4  Verifica en Incognito si los parametros de los servicios estan correctos. ]]="NO",1,0)</f>
        <v>0</v>
      </c>
      <c r="CW1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8">
        <f>IF(Tabla1[[#This Row],[3.2.6  Para telefonia, ingresa a JANUS y validad que la linea este configurada y tenga saldo, tambien se debe validar con el cliente si la linea esta en Tel 1 o Tel 1/2, en caso no haya servicio]]="NO",1,0)</f>
        <v>0</v>
      </c>
      <c r="CY18">
        <f>IF(Tabla1[[#This Row],[3.2.7  Para internet, cuando el problema es con SmarTV se le sugiere que utilice internet de manera cableada]]="NO",1,0)</f>
        <v>0</v>
      </c>
      <c r="CZ18">
        <f>IF(Tabla1[[#This Row],[3.3  La explicación brindada al cliente corresponde con el paso a paso de la herramienta o el proceso establecido en el portal de conocimiento (en caso no se encuentre en la herramienta).]]="NO",1,0)</f>
        <v>0</v>
      </c>
      <c r="DA18">
        <f>IF(Tabla1[[#This Row],[3.4  Valida con el cliente si la gestión/información brindada fue clara]]="NO",1,0)</f>
        <v>0</v>
      </c>
      <c r="DB18">
        <f>IF(Tabla1[[#This Row],[4.1 Ejecuta las acciones en los aplicativos de acuerdo al proceso establecido en el portal de conocimiento.]]="NO",1,0)</f>
        <v>0</v>
      </c>
      <c r="DC18">
        <f>IF(Tabla1[[#This Row],[4.2 Se tipifica en siac acorde con la gestión.]]="NO",1,0)</f>
        <v>0</v>
      </c>
      <c r="DD18">
        <f>IF(Tabla1[[#This Row],[4.3 Notas y/o plantilla de la tipificación son correctas.]]="NO",1,0)</f>
        <v>0</v>
      </c>
      <c r="DE18">
        <f>IF(Tabla1[[#This Row],[4.4 Se tipifica en siac durante la llamada.]]="NO",1,0)</f>
        <v>0</v>
      </c>
      <c r="DF18">
        <f>IF(Tabla1[[#This Row],[5.1 Evita comentarios negativos de la empresa y/o sus proveedores.]]="NO",1,0)</f>
        <v>0</v>
      </c>
      <c r="DG18">
        <f>IF(Tabla1[[#This Row],[5.2 Evita palabras soeces]]="NO",1,0)</f>
        <v>0</v>
      </c>
      <c r="DH18">
        <f>IF(Tabla1[[#This Row],[5.3 Escucha al cliente sin interrumpirlo.]]="NO",1,0)</f>
        <v>0</v>
      </c>
      <c r="DI18">
        <f>IF(Tabla1[[#This Row],[6.1 Cumple con dar la información establecida y/o fomenta en el cliente la adquisición/activación/uso de algún servicio/producto/promoción CLARO (definido por cada campaña)]]="NO",1,0)</f>
        <v>0</v>
      </c>
      <c r="DJ18">
        <v>1</v>
      </c>
      <c r="DK18" t="e">
        <f>IF(Tabla1[[#This Row],[TNPS]]&lt;6,-1,IF(Tabla1[[#This Row],[TNPS]]&lt;8,0,1))</f>
        <v>#N/A</v>
      </c>
      <c r="DL18" t="e">
        <f>IF(Tabla1[[#This Row],[NPS]]&lt;&gt;"",IF(Tabla1[[#This Row],[NPS]]&lt;7,-1,IF(Tabla1[[#This Row],[NPS]]&lt;8,0,1))," ")</f>
        <v>#N/A</v>
      </c>
    </row>
    <row r="19" spans="1:116" ht="20.100000000000001" customHeight="1" x14ac:dyDescent="0.25">
      <c r="A19">
        <v>386</v>
      </c>
      <c r="B19" t="str">
        <f>IF(MONTH(Tabla1[[#This Row],[FECHA DE MONITOREO]])=MONTH($B$356),IF(DAY(Tabla1[[#This Row],[FECHA DE MONITOREO]])&lt;8,"SEMANA 1",IF(DAY(Tabla1[[#This Row],[FECHA DE MONITOREO]])&lt;15,"SEMANA 2",IF(DAY(Tabla1[[#This Row],[FECHA DE MONITOREO]])&lt;22,"SEMANA 3","SEMANA 4"))),"SEMANA 4")</f>
        <v>SEMANA 1</v>
      </c>
      <c r="C1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9" s="5" t="s">
        <v>262</v>
      </c>
      <c r="E19" s="5" t="s">
        <v>263</v>
      </c>
      <c r="F19" s="5">
        <v>15</v>
      </c>
      <c r="G19" s="5" t="s">
        <v>118</v>
      </c>
      <c r="H19" s="5" t="s">
        <v>119</v>
      </c>
      <c r="I19" s="6">
        <v>43648</v>
      </c>
      <c r="J19" s="5" t="s">
        <v>120</v>
      </c>
      <c r="K19" s="5" t="s">
        <v>264</v>
      </c>
      <c r="L19" s="6">
        <v>43647</v>
      </c>
      <c r="M19" s="7">
        <v>0.4057175925925926</v>
      </c>
      <c r="N19" s="5">
        <v>114</v>
      </c>
      <c r="O19" s="5" t="s">
        <v>265</v>
      </c>
      <c r="P19" s="5" t="s">
        <v>266</v>
      </c>
      <c r="Q19" s="5" t="s">
        <v>267</v>
      </c>
      <c r="R19" s="5" t="s">
        <v>157</v>
      </c>
      <c r="S19" s="5" t="s">
        <v>268</v>
      </c>
      <c r="T19" s="5" t="s">
        <v>269</v>
      </c>
      <c r="U19" s="5" t="s">
        <v>270</v>
      </c>
      <c r="V19" s="5" t="s">
        <v>129</v>
      </c>
      <c r="W19" s="5" t="s">
        <v>130</v>
      </c>
      <c r="X19" s="5" t="s">
        <v>130</v>
      </c>
      <c r="Y19" s="5" t="s">
        <v>131</v>
      </c>
      <c r="Z19" s="5" t="s">
        <v>132</v>
      </c>
      <c r="AA19" s="5" t="s">
        <v>133</v>
      </c>
      <c r="AB19" s="5" t="s">
        <v>131</v>
      </c>
      <c r="AC19" s="5" t="s">
        <v>134</v>
      </c>
      <c r="AD19" s="5" t="s">
        <v>131</v>
      </c>
      <c r="AE19" s="5" t="s">
        <v>131</v>
      </c>
      <c r="AF19" s="5" t="s">
        <v>131</v>
      </c>
      <c r="AG19" s="5" t="s">
        <v>131</v>
      </c>
      <c r="AH19" s="5" t="s">
        <v>131</v>
      </c>
      <c r="AI19" s="8">
        <v>100</v>
      </c>
      <c r="AJ19" s="5" t="s">
        <v>131</v>
      </c>
      <c r="AK19" s="5" t="s">
        <v>133</v>
      </c>
      <c r="AL19" s="5" t="s">
        <v>131</v>
      </c>
      <c r="AM19" s="5" t="s">
        <v>131</v>
      </c>
      <c r="AN19" s="8">
        <v>100</v>
      </c>
      <c r="AO19" s="5" t="s">
        <v>131</v>
      </c>
      <c r="AP19" s="5" t="s">
        <v>131</v>
      </c>
      <c r="AQ19" s="5" t="s">
        <v>131</v>
      </c>
      <c r="AR19" s="5" t="s">
        <v>133</v>
      </c>
      <c r="AS19" s="5" t="s">
        <v>133</v>
      </c>
      <c r="AT19" s="5" t="s">
        <v>133</v>
      </c>
      <c r="AU19" s="5" t="s">
        <v>133</v>
      </c>
      <c r="AV19" s="5" t="s">
        <v>133</v>
      </c>
      <c r="AW19" s="5" t="s">
        <v>133</v>
      </c>
      <c r="AX19" s="5" t="s">
        <v>131</v>
      </c>
      <c r="AY19" s="5" t="s">
        <v>133</v>
      </c>
      <c r="AZ19" s="8">
        <v>100</v>
      </c>
      <c r="BA19" s="5" t="s">
        <v>131</v>
      </c>
      <c r="BB19" s="5" t="s">
        <v>131</v>
      </c>
      <c r="BC19" s="5" t="s">
        <v>131</v>
      </c>
      <c r="BD19" s="5" t="s">
        <v>131</v>
      </c>
      <c r="BE19" s="8">
        <v>100</v>
      </c>
      <c r="BF19" s="5" t="s">
        <v>131</v>
      </c>
      <c r="BG19" s="5" t="s">
        <v>131</v>
      </c>
      <c r="BH19" s="5" t="s">
        <v>131</v>
      </c>
      <c r="BI19" s="8">
        <v>100</v>
      </c>
      <c r="BJ19" s="5" t="s">
        <v>133</v>
      </c>
      <c r="BK19" s="8">
        <v>100</v>
      </c>
      <c r="BL19" s="8">
        <v>100</v>
      </c>
      <c r="BM19" s="5">
        <v>0</v>
      </c>
      <c r="BN19" s="5">
        <v>0</v>
      </c>
      <c r="BO19" s="5">
        <v>0</v>
      </c>
      <c r="BP19" s="5">
        <v>0</v>
      </c>
      <c r="BQ19" s="5">
        <v>0</v>
      </c>
      <c r="BR19" s="8">
        <v>100</v>
      </c>
      <c r="BS19" s="5" t="s">
        <v>129</v>
      </c>
      <c r="BT19" s="5" t="s">
        <v>129</v>
      </c>
      <c r="BU19" s="5" t="s">
        <v>129</v>
      </c>
      <c r="BV19" s="5" t="s">
        <v>129</v>
      </c>
      <c r="BW19" s="5" t="s">
        <v>129</v>
      </c>
      <c r="BX19" s="5" t="s">
        <v>129</v>
      </c>
      <c r="BY19" s="5" t="s">
        <v>135</v>
      </c>
      <c r="BZ19" s="5" t="s">
        <v>174</v>
      </c>
      <c r="CA19" s="5" t="s">
        <v>271</v>
      </c>
      <c r="CB19" s="5" t="s">
        <v>272</v>
      </c>
      <c r="CC19" s="5" t="s">
        <v>273</v>
      </c>
      <c r="CD19" s="5" t="e">
        <v>#N/A</v>
      </c>
      <c r="CE19" s="5" t="e">
        <v>#N/A</v>
      </c>
      <c r="CF19" s="5" t="s">
        <v>129</v>
      </c>
      <c r="CG19" s="5" t="s">
        <v>140</v>
      </c>
      <c r="CH19">
        <f>IF(Tabla1[[#This Row],[1.1 Saluda y se despide del cliente, de acuerdo a lo establecido en el manual de campaña.]]="NO",1,0)</f>
        <v>0</v>
      </c>
      <c r="CI19">
        <f>IF(Tabla1[[#This Row],[1.2 Se dirige al cliente por su nombre durante el transcurso de la llamada, sin tutearlo en ninguna ocasión.]]="NO",1,0)</f>
        <v>0</v>
      </c>
      <c r="CJ19">
        <f>IF(Tabla1[[#This Row],[1.3 Interactua con el cliente mientras realiza las validaciones en el sistema.]]="NO",1,0)</f>
        <v>0</v>
      </c>
      <c r="CK19">
        <f>IF(Tabla1[[#This Row],[1.4 Evita el uso de tecnicismos.]]="NO",1,0)</f>
        <v>0</v>
      </c>
      <c r="CL19">
        <f>IF(Tabla1[[#This Row],[1.5 Se despide de acuerdo a lo indicado en el Manual de Campaña]]="NO",1,0)</f>
        <v>0</v>
      </c>
      <c r="CM19">
        <f>IF(Tabla1[[#This Row],[2.1 Valida si la consulta o transacción corresponde a un producto/servicio/línea de la campaña.]]="NO",1,0)</f>
        <v>0</v>
      </c>
      <c r="CN19">
        <f>IF(Tabla1[[#This Row],[2.2 Si lo expuesto por el cliente no es claro, realiza preguntas de precisión o preguntas filtro.]]="NO",1,0)</f>
        <v>0</v>
      </c>
      <c r="CO19">
        <f>IF(Tabla1[[#This Row],[2.3 Valida el MOTIVO REAL de la necesidad (información, preocupación, problema) mediante parafraseo o pregunta de confirmación.]]="NO",1,0)</f>
        <v>0</v>
      </c>
      <c r="CP19">
        <f>IF(Tabla1[[#This Row],[2.4 De acuerdo con lo expuesto por el cliente por el cliente y/o por lo revisado en sistemas, valida si existe alguna atención previa por el mismo motivo.]]="NO",1,0)</f>
        <v>0</v>
      </c>
      <c r="CQ19">
        <f>IF(Tabla1[[#This Row],[3.1 Valida en el CES el estado de los servicios y equipos, estado de cuenta y adicionalmente si se encuentra en averia.]]="NO",1,0)</f>
        <v>0</v>
      </c>
      <c r="CR19">
        <f>IF(Tabla1[[#This Row],[3.2 La atencion se realizo siguiendo el paso a paso de la herramienta o el proceso establecido en el portal de conocimiento (en caso no se encuentre en la herramienta), no se vuelve a evaluar el ingreso al CES.]]="NO",1,0)</f>
        <v>0</v>
      </c>
      <c r="CS19">
        <f>IF(Tabla1[[#This Row],[3.2.1 Solicita el número de documento de identidad, nombres y apellidos del titular para identificar el servicio y en caso lo amerite fecha y lugar de nacimiento.]]="NO",1,0)</f>
        <v>0</v>
      </c>
      <c r="CT19">
        <f>IF(Tabla1[[#This Row],[3.2.2  Valida en TRACER que el servicio del cliente esta conectado, no se encuentra en averia y no tiene algun flag alarmado]]="NO",1,0)</f>
        <v>0</v>
      </c>
      <c r="CU19">
        <f>IF(Tabla1[[#This Row],[3.2.3  Verifica en la web de averias si el servicio esta afectado]]="NO",1,0)</f>
        <v>0</v>
      </c>
      <c r="CV19">
        <f>IF(Tabla1[[#This Row],[3.2.4  Verifica en Incognito si los parametros de los servicios estan correctos. ]]="NO",1,0)</f>
        <v>0</v>
      </c>
      <c r="CW1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9">
        <f>IF(Tabla1[[#This Row],[3.2.6  Para telefonia, ingresa a JANUS y validad que la linea este configurada y tenga saldo, tambien se debe validar con el cliente si la linea esta en Tel 1 o Tel 1/2, en caso no haya servicio]]="NO",1,0)</f>
        <v>0</v>
      </c>
      <c r="CY19">
        <f>IF(Tabla1[[#This Row],[3.2.7  Para internet, cuando el problema es con SmarTV se le sugiere que utilice internet de manera cableada]]="NO",1,0)</f>
        <v>0</v>
      </c>
      <c r="CZ19">
        <f>IF(Tabla1[[#This Row],[3.3  La explicación brindada al cliente corresponde con el paso a paso de la herramienta o el proceso establecido en el portal de conocimiento (en caso no se encuentre en la herramienta).]]="NO",1,0)</f>
        <v>0</v>
      </c>
      <c r="DA19">
        <f>IF(Tabla1[[#This Row],[3.4  Valida con el cliente si la gestión/información brindada fue clara]]="NO",1,0)</f>
        <v>0</v>
      </c>
      <c r="DB19">
        <f>IF(Tabla1[[#This Row],[4.1 Ejecuta las acciones en los aplicativos de acuerdo al proceso establecido en el portal de conocimiento.]]="NO",1,0)</f>
        <v>0</v>
      </c>
      <c r="DC19">
        <f>IF(Tabla1[[#This Row],[4.2 Se tipifica en siac acorde con la gestión.]]="NO",1,0)</f>
        <v>0</v>
      </c>
      <c r="DD19">
        <f>IF(Tabla1[[#This Row],[4.3 Notas y/o plantilla de la tipificación son correctas.]]="NO",1,0)</f>
        <v>0</v>
      </c>
      <c r="DE19">
        <f>IF(Tabla1[[#This Row],[4.4 Se tipifica en siac durante la llamada.]]="NO",1,0)</f>
        <v>0</v>
      </c>
      <c r="DF19">
        <f>IF(Tabla1[[#This Row],[5.1 Evita comentarios negativos de la empresa y/o sus proveedores.]]="NO",1,0)</f>
        <v>0</v>
      </c>
      <c r="DG19">
        <f>IF(Tabla1[[#This Row],[5.2 Evita palabras soeces]]="NO",1,0)</f>
        <v>0</v>
      </c>
      <c r="DH19">
        <f>IF(Tabla1[[#This Row],[5.3 Escucha al cliente sin interrumpirlo.]]="NO",1,0)</f>
        <v>0</v>
      </c>
      <c r="DI19">
        <f>IF(Tabla1[[#This Row],[6.1 Cumple con dar la información establecida y/o fomenta en el cliente la adquisición/activación/uso de algún servicio/producto/promoción CLARO (definido por cada campaña)]]="NO",1,0)</f>
        <v>0</v>
      </c>
      <c r="DJ19">
        <v>1</v>
      </c>
      <c r="DK19" t="e">
        <f>IF(Tabla1[[#This Row],[TNPS]]&lt;6,-1,IF(Tabla1[[#This Row],[TNPS]]&lt;8,0,1))</f>
        <v>#N/A</v>
      </c>
      <c r="DL19" t="e">
        <f>IF(Tabla1[[#This Row],[NPS]]&lt;&gt;"",IF(Tabla1[[#This Row],[NPS]]&lt;7,-1,IF(Tabla1[[#This Row],[NPS]]&lt;8,0,1))," ")</f>
        <v>#N/A</v>
      </c>
    </row>
    <row r="20" spans="1:116" ht="20.100000000000001" customHeight="1" x14ac:dyDescent="0.25">
      <c r="A20">
        <v>386</v>
      </c>
      <c r="B20" t="str">
        <f>IF(MONTH(Tabla1[[#This Row],[FECHA DE MONITOREO]])=MONTH($B$356),IF(DAY(Tabla1[[#This Row],[FECHA DE MONITOREO]])&lt;8,"SEMANA 1",IF(DAY(Tabla1[[#This Row],[FECHA DE MONITOREO]])&lt;15,"SEMANA 2",IF(DAY(Tabla1[[#This Row],[FECHA DE MONITOREO]])&lt;22,"SEMANA 3","SEMANA 4"))),"SEMANA 4")</f>
        <v>SEMANA 1</v>
      </c>
      <c r="C2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0" s="5" t="s">
        <v>274</v>
      </c>
      <c r="E20" s="5" t="s">
        <v>275</v>
      </c>
      <c r="F20" s="5">
        <v>3</v>
      </c>
      <c r="G20" s="5" t="s">
        <v>118</v>
      </c>
      <c r="H20" s="5" t="s">
        <v>119</v>
      </c>
      <c r="I20" s="6">
        <v>43648</v>
      </c>
      <c r="J20" s="5" t="s">
        <v>120</v>
      </c>
      <c r="K20" s="5" t="s">
        <v>276</v>
      </c>
      <c r="L20" s="6">
        <v>43647</v>
      </c>
      <c r="M20" s="7">
        <v>0.43775462962962958</v>
      </c>
      <c r="N20" s="5">
        <v>201</v>
      </c>
      <c r="O20" s="5" t="s">
        <v>132</v>
      </c>
      <c r="P20" s="5" t="s">
        <v>277</v>
      </c>
      <c r="Q20" s="5" t="s">
        <v>132</v>
      </c>
      <c r="R20" s="5" t="s">
        <v>157</v>
      </c>
      <c r="S20" s="5" t="s">
        <v>172</v>
      </c>
      <c r="T20" s="5" t="s">
        <v>278</v>
      </c>
      <c r="U20" s="5" t="s">
        <v>132</v>
      </c>
      <c r="V20" s="5" t="s">
        <v>129</v>
      </c>
      <c r="W20" s="5" t="s">
        <v>133</v>
      </c>
      <c r="X20" s="5" t="s">
        <v>279</v>
      </c>
      <c r="Y20" s="5" t="s">
        <v>131</v>
      </c>
      <c r="Z20" s="5" t="s">
        <v>132</v>
      </c>
      <c r="AA20" s="5" t="s">
        <v>133</v>
      </c>
      <c r="AB20" s="5" t="s">
        <v>131</v>
      </c>
      <c r="AC20" s="5" t="s">
        <v>134</v>
      </c>
      <c r="AD20" s="5" t="s">
        <v>131</v>
      </c>
      <c r="AE20" s="5" t="s">
        <v>131</v>
      </c>
      <c r="AF20" s="5" t="s">
        <v>131</v>
      </c>
      <c r="AG20" s="5" t="s">
        <v>131</v>
      </c>
      <c r="AH20" s="5" t="s">
        <v>131</v>
      </c>
      <c r="AI20" s="8">
        <v>100</v>
      </c>
      <c r="AJ20" s="5" t="s">
        <v>131</v>
      </c>
      <c r="AK20" s="5" t="s">
        <v>133</v>
      </c>
      <c r="AL20" s="5" t="s">
        <v>131</v>
      </c>
      <c r="AM20" s="5" t="s">
        <v>133</v>
      </c>
      <c r="AN20" s="8">
        <v>100</v>
      </c>
      <c r="AO20" s="5" t="s">
        <v>133</v>
      </c>
      <c r="AP20" s="5" t="s">
        <v>131</v>
      </c>
      <c r="AQ20" s="5" t="s">
        <v>131</v>
      </c>
      <c r="AR20" s="5" t="s">
        <v>133</v>
      </c>
      <c r="AS20" s="5" t="s">
        <v>133</v>
      </c>
      <c r="AT20" s="5" t="s">
        <v>133</v>
      </c>
      <c r="AU20" s="5" t="s">
        <v>133</v>
      </c>
      <c r="AV20" s="5" t="s">
        <v>133</v>
      </c>
      <c r="AW20" s="5" t="s">
        <v>133</v>
      </c>
      <c r="AX20" s="5" t="s">
        <v>131</v>
      </c>
      <c r="AY20" s="5" t="s">
        <v>131</v>
      </c>
      <c r="AZ20" s="8">
        <v>100</v>
      </c>
      <c r="BA20" s="5" t="s">
        <v>131</v>
      </c>
      <c r="BB20" s="5" t="s">
        <v>133</v>
      </c>
      <c r="BC20" s="5" t="s">
        <v>133</v>
      </c>
      <c r="BD20" s="5" t="s">
        <v>133</v>
      </c>
      <c r="BE20" s="8">
        <v>100</v>
      </c>
      <c r="BF20" s="5" t="s">
        <v>131</v>
      </c>
      <c r="BG20" s="5" t="s">
        <v>131</v>
      </c>
      <c r="BH20" s="5" t="s">
        <v>131</v>
      </c>
      <c r="BI20" s="8">
        <v>100</v>
      </c>
      <c r="BJ20" s="5" t="s">
        <v>133</v>
      </c>
      <c r="BK20" s="8">
        <v>100</v>
      </c>
      <c r="BL20" s="8">
        <v>100</v>
      </c>
      <c r="BM20" s="5">
        <v>0</v>
      </c>
      <c r="BN20" s="5">
        <v>0</v>
      </c>
      <c r="BO20" s="5">
        <v>0</v>
      </c>
      <c r="BP20" s="5">
        <v>0</v>
      </c>
      <c r="BQ20" s="5">
        <v>0</v>
      </c>
      <c r="BR20" s="8">
        <v>100</v>
      </c>
      <c r="BS20" s="5" t="s">
        <v>129</v>
      </c>
      <c r="BT20" s="5" t="s">
        <v>129</v>
      </c>
      <c r="BU20" s="5" t="s">
        <v>129</v>
      </c>
      <c r="BV20" s="5" t="s">
        <v>129</v>
      </c>
      <c r="BW20" s="5" t="s">
        <v>129</v>
      </c>
      <c r="BX20" s="5" t="s">
        <v>129</v>
      </c>
      <c r="BY20" s="5" t="s">
        <v>135</v>
      </c>
      <c r="BZ20" s="5" t="s">
        <v>174</v>
      </c>
      <c r="CA20" s="5" t="s">
        <v>175</v>
      </c>
      <c r="CB20" s="5" t="s">
        <v>176</v>
      </c>
      <c r="CC20" s="5" t="s">
        <v>280</v>
      </c>
      <c r="CD20" s="5" t="e">
        <v>#N/A</v>
      </c>
      <c r="CE20" s="5" t="e">
        <v>#N/A</v>
      </c>
      <c r="CF20" s="5" t="s">
        <v>129</v>
      </c>
      <c r="CG20" s="5" t="s">
        <v>140</v>
      </c>
      <c r="CH20">
        <f>IF(Tabla1[[#This Row],[1.1 Saluda y se despide del cliente, de acuerdo a lo establecido en el manual de campaña.]]="NO",1,0)</f>
        <v>0</v>
      </c>
      <c r="CI20">
        <f>IF(Tabla1[[#This Row],[1.2 Se dirige al cliente por su nombre durante el transcurso de la llamada, sin tutearlo en ninguna ocasión.]]="NO",1,0)</f>
        <v>0</v>
      </c>
      <c r="CJ20">
        <f>IF(Tabla1[[#This Row],[1.3 Interactua con el cliente mientras realiza las validaciones en el sistema.]]="NO",1,0)</f>
        <v>0</v>
      </c>
      <c r="CK20">
        <f>IF(Tabla1[[#This Row],[1.4 Evita el uso de tecnicismos.]]="NO",1,0)</f>
        <v>0</v>
      </c>
      <c r="CL20">
        <f>IF(Tabla1[[#This Row],[1.5 Se despide de acuerdo a lo indicado en el Manual de Campaña]]="NO",1,0)</f>
        <v>0</v>
      </c>
      <c r="CM20">
        <f>IF(Tabla1[[#This Row],[2.1 Valida si la consulta o transacción corresponde a un producto/servicio/línea de la campaña.]]="NO",1,0)</f>
        <v>0</v>
      </c>
      <c r="CN20">
        <f>IF(Tabla1[[#This Row],[2.2 Si lo expuesto por el cliente no es claro, realiza preguntas de precisión o preguntas filtro.]]="NO",1,0)</f>
        <v>0</v>
      </c>
      <c r="CO20">
        <f>IF(Tabla1[[#This Row],[2.3 Valida el MOTIVO REAL de la necesidad (información, preocupación, problema) mediante parafraseo o pregunta de confirmación.]]="NO",1,0)</f>
        <v>0</v>
      </c>
      <c r="CP20">
        <f>IF(Tabla1[[#This Row],[2.4 De acuerdo con lo expuesto por el cliente por el cliente y/o por lo revisado en sistemas, valida si existe alguna atención previa por el mismo motivo.]]="NO",1,0)</f>
        <v>0</v>
      </c>
      <c r="CQ20">
        <f>IF(Tabla1[[#This Row],[3.1 Valida en el CES el estado de los servicios y equipos, estado de cuenta y adicionalmente si se encuentra en averia.]]="NO",1,0)</f>
        <v>0</v>
      </c>
      <c r="CR20">
        <f>IF(Tabla1[[#This Row],[3.2 La atencion se realizo siguiendo el paso a paso de la herramienta o el proceso establecido en el portal de conocimiento (en caso no se encuentre en la herramienta), no se vuelve a evaluar el ingreso al CES.]]="NO",1,0)</f>
        <v>0</v>
      </c>
      <c r="CS20">
        <f>IF(Tabla1[[#This Row],[3.2.1 Solicita el número de documento de identidad, nombres y apellidos del titular para identificar el servicio y en caso lo amerite fecha y lugar de nacimiento.]]="NO",1,0)</f>
        <v>0</v>
      </c>
      <c r="CT20">
        <f>IF(Tabla1[[#This Row],[3.2.2  Valida en TRACER que el servicio del cliente esta conectado, no se encuentra en averia y no tiene algun flag alarmado]]="NO",1,0)</f>
        <v>0</v>
      </c>
      <c r="CU20">
        <f>IF(Tabla1[[#This Row],[3.2.3  Verifica en la web de averias si el servicio esta afectado]]="NO",1,0)</f>
        <v>0</v>
      </c>
      <c r="CV20">
        <f>IF(Tabla1[[#This Row],[3.2.4  Verifica en Incognito si los parametros de los servicios estan correctos. ]]="NO",1,0)</f>
        <v>0</v>
      </c>
      <c r="CW2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0">
        <f>IF(Tabla1[[#This Row],[3.2.6  Para telefonia, ingresa a JANUS y validad que la linea este configurada y tenga saldo, tambien se debe validar con el cliente si la linea esta en Tel 1 o Tel 1/2, en caso no haya servicio]]="NO",1,0)</f>
        <v>0</v>
      </c>
      <c r="CY20">
        <f>IF(Tabla1[[#This Row],[3.2.7  Para internet, cuando el problema es con SmarTV se le sugiere que utilice internet de manera cableada]]="NO",1,0)</f>
        <v>0</v>
      </c>
      <c r="CZ20">
        <f>IF(Tabla1[[#This Row],[3.3  La explicación brindada al cliente corresponde con el paso a paso de la herramienta o el proceso establecido en el portal de conocimiento (en caso no se encuentre en la herramienta).]]="NO",1,0)</f>
        <v>0</v>
      </c>
      <c r="DA20">
        <f>IF(Tabla1[[#This Row],[3.4  Valida con el cliente si la gestión/información brindada fue clara]]="NO",1,0)</f>
        <v>0</v>
      </c>
      <c r="DB20">
        <f>IF(Tabla1[[#This Row],[4.1 Ejecuta las acciones en los aplicativos de acuerdo al proceso establecido en el portal de conocimiento.]]="NO",1,0)</f>
        <v>0</v>
      </c>
      <c r="DC20">
        <f>IF(Tabla1[[#This Row],[4.2 Se tipifica en siac acorde con la gestión.]]="NO",1,0)</f>
        <v>0</v>
      </c>
      <c r="DD20">
        <f>IF(Tabla1[[#This Row],[4.3 Notas y/o plantilla de la tipificación son correctas.]]="NO",1,0)</f>
        <v>0</v>
      </c>
      <c r="DE20">
        <f>IF(Tabla1[[#This Row],[4.4 Se tipifica en siac durante la llamada.]]="NO",1,0)</f>
        <v>0</v>
      </c>
      <c r="DF20">
        <f>IF(Tabla1[[#This Row],[5.1 Evita comentarios negativos de la empresa y/o sus proveedores.]]="NO",1,0)</f>
        <v>0</v>
      </c>
      <c r="DG20">
        <f>IF(Tabla1[[#This Row],[5.2 Evita palabras soeces]]="NO",1,0)</f>
        <v>0</v>
      </c>
      <c r="DH20">
        <f>IF(Tabla1[[#This Row],[5.3 Escucha al cliente sin interrumpirlo.]]="NO",1,0)</f>
        <v>0</v>
      </c>
      <c r="DI20">
        <f>IF(Tabla1[[#This Row],[6.1 Cumple con dar la información establecida y/o fomenta en el cliente la adquisición/activación/uso de algún servicio/producto/promoción CLARO (definido por cada campaña)]]="NO",1,0)</f>
        <v>0</v>
      </c>
      <c r="DJ20">
        <v>1</v>
      </c>
      <c r="DK20" t="e">
        <f>IF(Tabla1[[#This Row],[TNPS]]&lt;6,-1,IF(Tabla1[[#This Row],[TNPS]]&lt;8,0,1))</f>
        <v>#N/A</v>
      </c>
      <c r="DL20" t="e">
        <f>IF(Tabla1[[#This Row],[NPS]]&lt;&gt;"",IF(Tabla1[[#This Row],[NPS]]&lt;7,-1,IF(Tabla1[[#This Row],[NPS]]&lt;8,0,1))," ")</f>
        <v>#N/A</v>
      </c>
    </row>
    <row r="21" spans="1:116" ht="20.100000000000001" customHeight="1" x14ac:dyDescent="0.25">
      <c r="A21">
        <v>386</v>
      </c>
      <c r="B21" t="str">
        <f>IF(MONTH(Tabla1[[#This Row],[FECHA DE MONITOREO]])=MONTH($B$356),IF(DAY(Tabla1[[#This Row],[FECHA DE MONITOREO]])&lt;8,"SEMANA 1",IF(DAY(Tabla1[[#This Row],[FECHA DE MONITOREO]])&lt;15,"SEMANA 2",IF(DAY(Tabla1[[#This Row],[FECHA DE MONITOREO]])&lt;22,"SEMANA 3","SEMANA 4"))),"SEMANA 4")</f>
        <v>SEMANA 1</v>
      </c>
      <c r="C2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1" s="5" t="s">
        <v>281</v>
      </c>
      <c r="E21" s="5" t="s">
        <v>282</v>
      </c>
      <c r="F21" s="5">
        <v>2</v>
      </c>
      <c r="G21" s="5" t="s">
        <v>118</v>
      </c>
      <c r="H21" s="5" t="s">
        <v>119</v>
      </c>
      <c r="I21" s="6">
        <v>43649</v>
      </c>
      <c r="J21" s="5" t="s">
        <v>120</v>
      </c>
      <c r="K21" s="5" t="s">
        <v>283</v>
      </c>
      <c r="L21" s="6">
        <v>43647</v>
      </c>
      <c r="M21" s="7">
        <v>0.48094907407407406</v>
      </c>
      <c r="N21" s="5">
        <v>576</v>
      </c>
      <c r="O21" s="5" t="s">
        <v>284</v>
      </c>
      <c r="P21" s="5" t="s">
        <v>285</v>
      </c>
      <c r="Q21" s="5" t="s">
        <v>286</v>
      </c>
      <c r="R21" s="5" t="s">
        <v>125</v>
      </c>
      <c r="S21" s="5" t="s">
        <v>287</v>
      </c>
      <c r="T21" s="5" t="s">
        <v>288</v>
      </c>
      <c r="U21" s="5" t="s">
        <v>128</v>
      </c>
      <c r="V21" s="5" t="s">
        <v>131</v>
      </c>
      <c r="W21" s="5" t="s">
        <v>130</v>
      </c>
      <c r="X21" s="5" t="s">
        <v>161</v>
      </c>
      <c r="Y21" s="5" t="s">
        <v>131</v>
      </c>
      <c r="Z21" s="5" t="s">
        <v>132</v>
      </c>
      <c r="AA21" s="5" t="s">
        <v>133</v>
      </c>
      <c r="AB21" s="5" t="s">
        <v>131</v>
      </c>
      <c r="AC21" s="5" t="s">
        <v>134</v>
      </c>
      <c r="AD21" s="5" t="s">
        <v>131</v>
      </c>
      <c r="AE21" s="5" t="s">
        <v>131</v>
      </c>
      <c r="AF21" s="5" t="s">
        <v>131</v>
      </c>
      <c r="AG21" s="5" t="s">
        <v>131</v>
      </c>
      <c r="AH21" s="5" t="s">
        <v>131</v>
      </c>
      <c r="AI21" s="8">
        <v>100</v>
      </c>
      <c r="AJ21" s="5" t="s">
        <v>131</v>
      </c>
      <c r="AK21" s="5" t="s">
        <v>133</v>
      </c>
      <c r="AL21" s="5" t="s">
        <v>131</v>
      </c>
      <c r="AM21" s="5" t="s">
        <v>131</v>
      </c>
      <c r="AN21" s="8">
        <v>100</v>
      </c>
      <c r="AO21" s="5" t="s">
        <v>131</v>
      </c>
      <c r="AP21" s="5" t="s">
        <v>131</v>
      </c>
      <c r="AQ21" s="5" t="s">
        <v>131</v>
      </c>
      <c r="AR21" s="5" t="s">
        <v>131</v>
      </c>
      <c r="AS21" s="5" t="s">
        <v>131</v>
      </c>
      <c r="AT21" s="5" t="s">
        <v>131</v>
      </c>
      <c r="AU21" s="5" t="s">
        <v>133</v>
      </c>
      <c r="AV21" s="5" t="s">
        <v>133</v>
      </c>
      <c r="AW21" s="5" t="s">
        <v>133</v>
      </c>
      <c r="AX21" s="5" t="s">
        <v>129</v>
      </c>
      <c r="AY21" s="5" t="s">
        <v>131</v>
      </c>
      <c r="AZ21" s="8">
        <v>80</v>
      </c>
      <c r="BA21" s="5" t="s">
        <v>131</v>
      </c>
      <c r="BB21" s="5" t="s">
        <v>131</v>
      </c>
      <c r="BC21" s="5" t="s">
        <v>129</v>
      </c>
      <c r="BD21" s="5" t="s">
        <v>131</v>
      </c>
      <c r="BE21" s="8">
        <v>87.5</v>
      </c>
      <c r="BF21" s="5" t="s">
        <v>131</v>
      </c>
      <c r="BG21" s="5" t="s">
        <v>131</v>
      </c>
      <c r="BH21" s="5" t="s">
        <v>131</v>
      </c>
      <c r="BI21" s="8">
        <v>100</v>
      </c>
      <c r="BJ21" s="5" t="s">
        <v>133</v>
      </c>
      <c r="BK21" s="8">
        <v>100</v>
      </c>
      <c r="BL21" s="8">
        <v>90.000000000000014</v>
      </c>
      <c r="BM21" s="5">
        <v>1</v>
      </c>
      <c r="BN21" s="5">
        <v>1</v>
      </c>
      <c r="BO21" s="5">
        <v>0</v>
      </c>
      <c r="BP21" s="5">
        <v>2</v>
      </c>
      <c r="BQ21" s="5">
        <v>0</v>
      </c>
      <c r="BR21" s="8">
        <v>90.000000000000014</v>
      </c>
      <c r="BS21" s="5" t="s">
        <v>129</v>
      </c>
      <c r="BT21" s="5" t="s">
        <v>129</v>
      </c>
      <c r="BU21" s="5" t="s">
        <v>129</v>
      </c>
      <c r="BV21" s="5" t="s">
        <v>129</v>
      </c>
      <c r="BW21" s="5" t="s">
        <v>129</v>
      </c>
      <c r="BX21" s="5" t="s">
        <v>129</v>
      </c>
      <c r="BY21" s="5" t="s">
        <v>135</v>
      </c>
      <c r="BZ21" s="5" t="s">
        <v>136</v>
      </c>
      <c r="CA21" s="5" t="s">
        <v>137</v>
      </c>
      <c r="CB21" s="5" t="s">
        <v>138</v>
      </c>
      <c r="CC21" s="5" t="s">
        <v>289</v>
      </c>
      <c r="CD21" s="5" t="e">
        <v>#N/A</v>
      </c>
      <c r="CE21" s="5" t="e">
        <v>#N/A</v>
      </c>
      <c r="CF21" s="5" t="s">
        <v>129</v>
      </c>
      <c r="CG21" s="5" t="s">
        <v>290</v>
      </c>
      <c r="CH21">
        <f>IF(Tabla1[[#This Row],[1.1 Saluda y se despide del cliente, de acuerdo a lo establecido en el manual de campaña.]]="NO",1,0)</f>
        <v>0</v>
      </c>
      <c r="CI21">
        <f>IF(Tabla1[[#This Row],[1.2 Se dirige al cliente por su nombre durante el transcurso de la llamada, sin tutearlo en ninguna ocasión.]]="NO",1,0)</f>
        <v>0</v>
      </c>
      <c r="CJ21">
        <f>IF(Tabla1[[#This Row],[1.3 Interactua con el cliente mientras realiza las validaciones en el sistema.]]="NO",1,0)</f>
        <v>0</v>
      </c>
      <c r="CK21">
        <f>IF(Tabla1[[#This Row],[1.4 Evita el uso de tecnicismos.]]="NO",1,0)</f>
        <v>0</v>
      </c>
      <c r="CL21">
        <f>IF(Tabla1[[#This Row],[1.5 Se despide de acuerdo a lo indicado en el Manual de Campaña]]="NO",1,0)</f>
        <v>0</v>
      </c>
      <c r="CM21">
        <f>IF(Tabla1[[#This Row],[2.1 Valida si la consulta o transacción corresponde a un producto/servicio/línea de la campaña.]]="NO",1,0)</f>
        <v>0</v>
      </c>
      <c r="CN21">
        <f>IF(Tabla1[[#This Row],[2.2 Si lo expuesto por el cliente no es claro, realiza preguntas de precisión o preguntas filtro.]]="NO",1,0)</f>
        <v>0</v>
      </c>
      <c r="CO21">
        <f>IF(Tabla1[[#This Row],[2.3 Valida el MOTIVO REAL de la necesidad (información, preocupación, problema) mediante parafraseo o pregunta de confirmación.]]="NO",1,0)</f>
        <v>0</v>
      </c>
      <c r="CP21">
        <f>IF(Tabla1[[#This Row],[2.4 De acuerdo con lo expuesto por el cliente por el cliente y/o por lo revisado en sistemas, valida si existe alguna atención previa por el mismo motivo.]]="NO",1,0)</f>
        <v>0</v>
      </c>
      <c r="CQ21">
        <f>IF(Tabla1[[#This Row],[3.1 Valida en el CES el estado de los servicios y equipos, estado de cuenta y adicionalmente si se encuentra en averia.]]="NO",1,0)</f>
        <v>0</v>
      </c>
      <c r="CR21">
        <f>IF(Tabla1[[#This Row],[3.2 La atencion se realizo siguiendo el paso a paso de la herramienta o el proceso establecido en el portal de conocimiento (en caso no se encuentre en la herramienta), no se vuelve a evaluar el ingreso al CES.]]="NO",1,0)</f>
        <v>0</v>
      </c>
      <c r="CS21">
        <f>IF(Tabla1[[#This Row],[3.2.1 Solicita el número de documento de identidad, nombres y apellidos del titular para identificar el servicio y en caso lo amerite fecha y lugar de nacimiento.]]="NO",1,0)</f>
        <v>0</v>
      </c>
      <c r="CT21">
        <f>IF(Tabla1[[#This Row],[3.2.2  Valida en TRACER que el servicio del cliente esta conectado, no se encuentra en averia y no tiene algun flag alarmado]]="NO",1,0)</f>
        <v>0</v>
      </c>
      <c r="CU21">
        <f>IF(Tabla1[[#This Row],[3.2.3  Verifica en la web de averias si el servicio esta afectado]]="NO",1,0)</f>
        <v>0</v>
      </c>
      <c r="CV21">
        <f>IF(Tabla1[[#This Row],[3.2.4  Verifica en Incognito si los parametros de los servicios estan correctos. ]]="NO",1,0)</f>
        <v>0</v>
      </c>
      <c r="CW2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1">
        <f>IF(Tabla1[[#This Row],[3.2.6  Para telefonia, ingresa a JANUS y validad que la linea este configurada y tenga saldo, tambien se debe validar con el cliente si la linea esta en Tel 1 o Tel 1/2, en caso no haya servicio]]="NO",1,0)</f>
        <v>0</v>
      </c>
      <c r="CY21">
        <f>IF(Tabla1[[#This Row],[3.2.7  Para internet, cuando el problema es con SmarTV se le sugiere que utilice internet de manera cableada]]="NO",1,0)</f>
        <v>0</v>
      </c>
      <c r="CZ21">
        <f>IF(Tabla1[[#This Row],[3.3  La explicación brindada al cliente corresponde con el paso a paso de la herramienta o el proceso establecido en el portal de conocimiento (en caso no se encuentre en la herramienta).]]="NO",1,0)</f>
        <v>1</v>
      </c>
      <c r="DA21">
        <f>IF(Tabla1[[#This Row],[3.4  Valida con el cliente si la gestión/información brindada fue clara]]="NO",1,0)</f>
        <v>0</v>
      </c>
      <c r="DB21">
        <f>IF(Tabla1[[#This Row],[4.1 Ejecuta las acciones en los aplicativos de acuerdo al proceso establecido en el portal de conocimiento.]]="NO",1,0)</f>
        <v>0</v>
      </c>
      <c r="DC21">
        <f>IF(Tabla1[[#This Row],[4.2 Se tipifica en siac acorde con la gestión.]]="NO",1,0)</f>
        <v>0</v>
      </c>
      <c r="DD21">
        <f>IF(Tabla1[[#This Row],[4.3 Notas y/o plantilla de la tipificación son correctas.]]="NO",1,0)</f>
        <v>1</v>
      </c>
      <c r="DE21">
        <f>IF(Tabla1[[#This Row],[4.4 Se tipifica en siac durante la llamada.]]="NO",1,0)</f>
        <v>0</v>
      </c>
      <c r="DF21">
        <f>IF(Tabla1[[#This Row],[5.1 Evita comentarios negativos de la empresa y/o sus proveedores.]]="NO",1,0)</f>
        <v>0</v>
      </c>
      <c r="DG21">
        <f>IF(Tabla1[[#This Row],[5.2 Evita palabras soeces]]="NO",1,0)</f>
        <v>0</v>
      </c>
      <c r="DH21">
        <f>IF(Tabla1[[#This Row],[5.3 Escucha al cliente sin interrumpirlo.]]="NO",1,0)</f>
        <v>0</v>
      </c>
      <c r="DI21">
        <f>IF(Tabla1[[#This Row],[6.1 Cumple con dar la información establecida y/o fomenta en el cliente la adquisición/activación/uso de algún servicio/producto/promoción CLARO (definido por cada campaña)]]="NO",1,0)</f>
        <v>0</v>
      </c>
      <c r="DJ21">
        <v>1</v>
      </c>
      <c r="DK21" t="e">
        <f>IF(Tabla1[[#This Row],[TNPS]]&lt;6,-1,IF(Tabla1[[#This Row],[TNPS]]&lt;8,0,1))</f>
        <v>#N/A</v>
      </c>
      <c r="DL21" t="e">
        <f>IF(Tabla1[[#This Row],[NPS]]&lt;&gt;"",IF(Tabla1[[#This Row],[NPS]]&lt;7,-1,IF(Tabla1[[#This Row],[NPS]]&lt;8,0,1))," ")</f>
        <v>#N/A</v>
      </c>
    </row>
    <row r="22" spans="1:116" ht="20.100000000000001" customHeight="1" x14ac:dyDescent="0.25">
      <c r="A22">
        <v>386</v>
      </c>
      <c r="B22" t="str">
        <f>IF(MONTH(Tabla1[[#This Row],[FECHA DE MONITOREO]])=MONTH($B$356),IF(DAY(Tabla1[[#This Row],[FECHA DE MONITOREO]])&lt;8,"SEMANA 1",IF(DAY(Tabla1[[#This Row],[FECHA DE MONITOREO]])&lt;15,"SEMANA 2",IF(DAY(Tabla1[[#This Row],[FECHA DE MONITOREO]])&lt;22,"SEMANA 3","SEMANA 4"))),"SEMANA 4")</f>
        <v>SEMANA 1</v>
      </c>
      <c r="C2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2" s="5" t="s">
        <v>291</v>
      </c>
      <c r="E22" s="5" t="s">
        <v>292</v>
      </c>
      <c r="F22" s="5">
        <v>2</v>
      </c>
      <c r="G22" s="5" t="s">
        <v>118</v>
      </c>
      <c r="H22" s="5" t="s">
        <v>119</v>
      </c>
      <c r="I22" s="6">
        <v>43649</v>
      </c>
      <c r="J22" s="5" t="s">
        <v>120</v>
      </c>
      <c r="K22" s="5" t="s">
        <v>293</v>
      </c>
      <c r="L22" s="6">
        <v>43647</v>
      </c>
      <c r="M22" s="7">
        <v>0.5237384259259259</v>
      </c>
      <c r="N22" s="5">
        <v>280</v>
      </c>
      <c r="O22" s="5" t="s">
        <v>294</v>
      </c>
      <c r="P22" s="5" t="s">
        <v>295</v>
      </c>
      <c r="Q22" s="5" t="s">
        <v>296</v>
      </c>
      <c r="R22" s="5" t="s">
        <v>157</v>
      </c>
      <c r="S22" s="5" t="s">
        <v>158</v>
      </c>
      <c r="T22" s="5" t="s">
        <v>297</v>
      </c>
      <c r="U22" s="5" t="s">
        <v>160</v>
      </c>
      <c r="V22" s="5" t="s">
        <v>129</v>
      </c>
      <c r="W22" s="5" t="s">
        <v>130</v>
      </c>
      <c r="X22" s="5" t="s">
        <v>161</v>
      </c>
      <c r="Y22" s="5" t="s">
        <v>131</v>
      </c>
      <c r="Z22" s="5" t="s">
        <v>132</v>
      </c>
      <c r="AA22" s="5" t="s">
        <v>133</v>
      </c>
      <c r="AB22" s="5" t="s">
        <v>131</v>
      </c>
      <c r="AC22" s="5" t="s">
        <v>134</v>
      </c>
      <c r="AD22" s="5" t="s">
        <v>131</v>
      </c>
      <c r="AE22" s="5" t="s">
        <v>131</v>
      </c>
      <c r="AF22" s="5" t="s">
        <v>131</v>
      </c>
      <c r="AG22" s="5" t="s">
        <v>131</v>
      </c>
      <c r="AH22" s="5" t="s">
        <v>131</v>
      </c>
      <c r="AI22" s="8">
        <v>100</v>
      </c>
      <c r="AJ22" s="5" t="s">
        <v>131</v>
      </c>
      <c r="AK22" s="5" t="s">
        <v>133</v>
      </c>
      <c r="AL22" s="5" t="s">
        <v>131</v>
      </c>
      <c r="AM22" s="5" t="s">
        <v>131</v>
      </c>
      <c r="AN22" s="8">
        <v>100</v>
      </c>
      <c r="AO22" s="5" t="s">
        <v>131</v>
      </c>
      <c r="AP22" s="5" t="s">
        <v>131</v>
      </c>
      <c r="AQ22" s="5" t="s">
        <v>131</v>
      </c>
      <c r="AR22" s="5" t="s">
        <v>131</v>
      </c>
      <c r="AS22" s="5" t="s">
        <v>133</v>
      </c>
      <c r="AT22" s="5" t="s">
        <v>133</v>
      </c>
      <c r="AU22" s="5" t="s">
        <v>133</v>
      </c>
      <c r="AV22" s="5" t="s">
        <v>133</v>
      </c>
      <c r="AW22" s="5" t="s">
        <v>133</v>
      </c>
      <c r="AX22" s="5" t="s">
        <v>131</v>
      </c>
      <c r="AY22" s="5" t="s">
        <v>131</v>
      </c>
      <c r="AZ22" s="8">
        <v>100</v>
      </c>
      <c r="BA22" s="5" t="s">
        <v>133</v>
      </c>
      <c r="BB22" s="5" t="s">
        <v>131</v>
      </c>
      <c r="BC22" s="5" t="s">
        <v>131</v>
      </c>
      <c r="BD22" s="5" t="s">
        <v>131</v>
      </c>
      <c r="BE22" s="8">
        <v>100</v>
      </c>
      <c r="BF22" s="5" t="s">
        <v>131</v>
      </c>
      <c r="BG22" s="5" t="s">
        <v>131</v>
      </c>
      <c r="BH22" s="5" t="s">
        <v>131</v>
      </c>
      <c r="BI22" s="8">
        <v>100</v>
      </c>
      <c r="BJ22" s="5" t="s">
        <v>133</v>
      </c>
      <c r="BK22" s="8">
        <v>100</v>
      </c>
      <c r="BL22" s="8">
        <v>100</v>
      </c>
      <c r="BM22" s="5">
        <v>0</v>
      </c>
      <c r="BN22" s="5">
        <v>0</v>
      </c>
      <c r="BO22" s="5">
        <v>0</v>
      </c>
      <c r="BP22" s="5">
        <v>0</v>
      </c>
      <c r="BQ22" s="5">
        <v>0</v>
      </c>
      <c r="BR22" s="8">
        <v>100</v>
      </c>
      <c r="BS22" s="5" t="s">
        <v>129</v>
      </c>
      <c r="BT22" s="5" t="s">
        <v>129</v>
      </c>
      <c r="BU22" s="5" t="s">
        <v>129</v>
      </c>
      <c r="BV22" s="5" t="s">
        <v>129</v>
      </c>
      <c r="BW22" s="5" t="s">
        <v>129</v>
      </c>
      <c r="BX22" s="5" t="s">
        <v>129</v>
      </c>
      <c r="BY22" s="5" t="s">
        <v>162</v>
      </c>
      <c r="BZ22" s="5" t="s">
        <v>163</v>
      </c>
      <c r="CA22" s="5" t="s">
        <v>164</v>
      </c>
      <c r="CB22" s="5" t="s">
        <v>165</v>
      </c>
      <c r="CC22" s="5" t="s">
        <v>166</v>
      </c>
      <c r="CD22" s="5" t="e">
        <v>#N/A</v>
      </c>
      <c r="CE22" s="5" t="e">
        <v>#N/A</v>
      </c>
      <c r="CF22" s="5" t="s">
        <v>129</v>
      </c>
      <c r="CG22" s="5" t="s">
        <v>140</v>
      </c>
      <c r="CH22">
        <f>IF(Tabla1[[#This Row],[1.1 Saluda y se despide del cliente, de acuerdo a lo establecido en el manual de campaña.]]="NO",1,0)</f>
        <v>0</v>
      </c>
      <c r="CI22">
        <f>IF(Tabla1[[#This Row],[1.2 Se dirige al cliente por su nombre durante el transcurso de la llamada, sin tutearlo en ninguna ocasión.]]="NO",1,0)</f>
        <v>0</v>
      </c>
      <c r="CJ22">
        <f>IF(Tabla1[[#This Row],[1.3 Interactua con el cliente mientras realiza las validaciones en el sistema.]]="NO",1,0)</f>
        <v>0</v>
      </c>
      <c r="CK22">
        <f>IF(Tabla1[[#This Row],[1.4 Evita el uso de tecnicismos.]]="NO",1,0)</f>
        <v>0</v>
      </c>
      <c r="CL22">
        <f>IF(Tabla1[[#This Row],[1.5 Se despide de acuerdo a lo indicado en el Manual de Campaña]]="NO",1,0)</f>
        <v>0</v>
      </c>
      <c r="CM22">
        <f>IF(Tabla1[[#This Row],[2.1 Valida si la consulta o transacción corresponde a un producto/servicio/línea de la campaña.]]="NO",1,0)</f>
        <v>0</v>
      </c>
      <c r="CN22">
        <f>IF(Tabla1[[#This Row],[2.2 Si lo expuesto por el cliente no es claro, realiza preguntas de precisión o preguntas filtro.]]="NO",1,0)</f>
        <v>0</v>
      </c>
      <c r="CO22">
        <f>IF(Tabla1[[#This Row],[2.3 Valida el MOTIVO REAL de la necesidad (información, preocupación, problema) mediante parafraseo o pregunta de confirmación.]]="NO",1,0)</f>
        <v>0</v>
      </c>
      <c r="CP22">
        <f>IF(Tabla1[[#This Row],[2.4 De acuerdo con lo expuesto por el cliente por el cliente y/o por lo revisado en sistemas, valida si existe alguna atención previa por el mismo motivo.]]="NO",1,0)</f>
        <v>0</v>
      </c>
      <c r="CQ22">
        <f>IF(Tabla1[[#This Row],[3.1 Valida en el CES el estado de los servicios y equipos, estado de cuenta y adicionalmente si se encuentra en averia.]]="NO",1,0)</f>
        <v>0</v>
      </c>
      <c r="CR22">
        <f>IF(Tabla1[[#This Row],[3.2 La atencion se realizo siguiendo el paso a paso de la herramienta o el proceso establecido en el portal de conocimiento (en caso no se encuentre en la herramienta), no se vuelve a evaluar el ingreso al CES.]]="NO",1,0)</f>
        <v>0</v>
      </c>
      <c r="CS22">
        <f>IF(Tabla1[[#This Row],[3.2.1 Solicita el número de documento de identidad, nombres y apellidos del titular para identificar el servicio y en caso lo amerite fecha y lugar de nacimiento.]]="NO",1,0)</f>
        <v>0</v>
      </c>
      <c r="CT22">
        <f>IF(Tabla1[[#This Row],[3.2.2  Valida en TRACER que el servicio del cliente esta conectado, no se encuentra en averia y no tiene algun flag alarmado]]="NO",1,0)</f>
        <v>0</v>
      </c>
      <c r="CU22">
        <f>IF(Tabla1[[#This Row],[3.2.3  Verifica en la web de averias si el servicio esta afectado]]="NO",1,0)</f>
        <v>0</v>
      </c>
      <c r="CV22">
        <f>IF(Tabla1[[#This Row],[3.2.4  Verifica en Incognito si los parametros de los servicios estan correctos. ]]="NO",1,0)</f>
        <v>0</v>
      </c>
      <c r="CW2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2">
        <f>IF(Tabla1[[#This Row],[3.2.6  Para telefonia, ingresa a JANUS y validad que la linea este configurada y tenga saldo, tambien se debe validar con el cliente si la linea esta en Tel 1 o Tel 1/2, en caso no haya servicio]]="NO",1,0)</f>
        <v>0</v>
      </c>
      <c r="CY22">
        <f>IF(Tabla1[[#This Row],[3.2.7  Para internet, cuando el problema es con SmarTV se le sugiere que utilice internet de manera cableada]]="NO",1,0)</f>
        <v>0</v>
      </c>
      <c r="CZ22">
        <f>IF(Tabla1[[#This Row],[3.3  La explicación brindada al cliente corresponde con el paso a paso de la herramienta o el proceso establecido en el portal de conocimiento (en caso no se encuentre en la herramienta).]]="NO",1,0)</f>
        <v>0</v>
      </c>
      <c r="DA22">
        <f>IF(Tabla1[[#This Row],[3.4  Valida con el cliente si la gestión/información brindada fue clara]]="NO",1,0)</f>
        <v>0</v>
      </c>
      <c r="DB22">
        <f>IF(Tabla1[[#This Row],[4.1 Ejecuta las acciones en los aplicativos de acuerdo al proceso establecido en el portal de conocimiento.]]="NO",1,0)</f>
        <v>0</v>
      </c>
      <c r="DC22">
        <f>IF(Tabla1[[#This Row],[4.2 Se tipifica en siac acorde con la gestión.]]="NO",1,0)</f>
        <v>0</v>
      </c>
      <c r="DD22">
        <f>IF(Tabla1[[#This Row],[4.3 Notas y/o plantilla de la tipificación son correctas.]]="NO",1,0)</f>
        <v>0</v>
      </c>
      <c r="DE22">
        <f>IF(Tabla1[[#This Row],[4.4 Se tipifica en siac durante la llamada.]]="NO",1,0)</f>
        <v>0</v>
      </c>
      <c r="DF22">
        <f>IF(Tabla1[[#This Row],[5.1 Evita comentarios negativos de la empresa y/o sus proveedores.]]="NO",1,0)</f>
        <v>0</v>
      </c>
      <c r="DG22">
        <f>IF(Tabla1[[#This Row],[5.2 Evita palabras soeces]]="NO",1,0)</f>
        <v>0</v>
      </c>
      <c r="DH22">
        <f>IF(Tabla1[[#This Row],[5.3 Escucha al cliente sin interrumpirlo.]]="NO",1,0)</f>
        <v>0</v>
      </c>
      <c r="DI22">
        <f>IF(Tabla1[[#This Row],[6.1 Cumple con dar la información establecida y/o fomenta en el cliente la adquisición/activación/uso de algún servicio/producto/promoción CLARO (definido por cada campaña)]]="NO",1,0)</f>
        <v>0</v>
      </c>
      <c r="DJ22">
        <v>1</v>
      </c>
      <c r="DK22" t="e">
        <f>IF(Tabla1[[#This Row],[TNPS]]&lt;6,-1,IF(Tabla1[[#This Row],[TNPS]]&lt;8,0,1))</f>
        <v>#N/A</v>
      </c>
      <c r="DL22" t="e">
        <f>IF(Tabla1[[#This Row],[NPS]]&lt;&gt;"",IF(Tabla1[[#This Row],[NPS]]&lt;7,-1,IF(Tabla1[[#This Row],[NPS]]&lt;8,0,1))," ")</f>
        <v>#N/A</v>
      </c>
    </row>
    <row r="23" spans="1:116" ht="20.100000000000001" customHeight="1" x14ac:dyDescent="0.25">
      <c r="A23">
        <v>386</v>
      </c>
      <c r="B23" t="str">
        <f>IF(MONTH(Tabla1[[#This Row],[FECHA DE MONITOREO]])=MONTH($B$356),IF(DAY(Tabla1[[#This Row],[FECHA DE MONITOREO]])&lt;8,"SEMANA 1",IF(DAY(Tabla1[[#This Row],[FECHA DE MONITOREO]])&lt;15,"SEMANA 2",IF(DAY(Tabla1[[#This Row],[FECHA DE MONITOREO]])&lt;22,"SEMANA 3","SEMANA 4"))),"SEMANA 4")</f>
        <v>SEMANA 1</v>
      </c>
      <c r="C2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3" s="5" t="s">
        <v>298</v>
      </c>
      <c r="E23" s="5" t="s">
        <v>299</v>
      </c>
      <c r="F23" s="5">
        <v>1</v>
      </c>
      <c r="G23" s="5" t="s">
        <v>118</v>
      </c>
      <c r="H23" s="5" t="s">
        <v>119</v>
      </c>
      <c r="I23" s="6">
        <v>43649</v>
      </c>
      <c r="J23" s="5" t="s">
        <v>120</v>
      </c>
      <c r="K23" s="5" t="s">
        <v>300</v>
      </c>
      <c r="L23" s="6">
        <v>43647</v>
      </c>
      <c r="M23" s="7">
        <v>0.61120370370370369</v>
      </c>
      <c r="N23" s="5">
        <v>586</v>
      </c>
      <c r="O23" s="5" t="s">
        <v>301</v>
      </c>
      <c r="P23" s="5" t="s">
        <v>302</v>
      </c>
      <c r="Q23" s="5" t="s">
        <v>303</v>
      </c>
      <c r="R23" s="5" t="s">
        <v>125</v>
      </c>
      <c r="S23" s="5" t="s">
        <v>126</v>
      </c>
      <c r="T23" s="5" t="s">
        <v>304</v>
      </c>
      <c r="U23" s="5" t="s">
        <v>305</v>
      </c>
      <c r="V23" s="5" t="s">
        <v>129</v>
      </c>
      <c r="W23" s="5" t="s">
        <v>130</v>
      </c>
      <c r="X23" s="5" t="s">
        <v>161</v>
      </c>
      <c r="Y23" s="5" t="s">
        <v>131</v>
      </c>
      <c r="Z23" s="5" t="s">
        <v>132</v>
      </c>
      <c r="AA23" s="5" t="s">
        <v>133</v>
      </c>
      <c r="AB23" s="5" t="s">
        <v>131</v>
      </c>
      <c r="AC23" s="5" t="s">
        <v>134</v>
      </c>
      <c r="AD23" s="5" t="s">
        <v>131</v>
      </c>
      <c r="AE23" s="5" t="s">
        <v>131</v>
      </c>
      <c r="AF23" s="5" t="s">
        <v>131</v>
      </c>
      <c r="AG23" s="5" t="s">
        <v>131</v>
      </c>
      <c r="AH23" s="5" t="s">
        <v>131</v>
      </c>
      <c r="AI23" s="8">
        <v>100</v>
      </c>
      <c r="AJ23" s="5" t="s">
        <v>131</v>
      </c>
      <c r="AK23" s="5" t="s">
        <v>133</v>
      </c>
      <c r="AL23" s="5" t="s">
        <v>131</v>
      </c>
      <c r="AM23" s="5" t="s">
        <v>131</v>
      </c>
      <c r="AN23" s="8">
        <v>100</v>
      </c>
      <c r="AO23" s="5" t="s">
        <v>133</v>
      </c>
      <c r="AP23" s="5" t="s">
        <v>131</v>
      </c>
      <c r="AQ23" s="5" t="s">
        <v>131</v>
      </c>
      <c r="AR23" s="5" t="s">
        <v>131</v>
      </c>
      <c r="AS23" s="5" t="s">
        <v>131</v>
      </c>
      <c r="AT23" s="5" t="s">
        <v>131</v>
      </c>
      <c r="AU23" s="5" t="s">
        <v>133</v>
      </c>
      <c r="AV23" s="5" t="s">
        <v>133</v>
      </c>
      <c r="AW23" s="5" t="s">
        <v>133</v>
      </c>
      <c r="AX23" s="5" t="s">
        <v>131</v>
      </c>
      <c r="AY23" s="5" t="s">
        <v>131</v>
      </c>
      <c r="AZ23" s="8">
        <v>100</v>
      </c>
      <c r="BA23" s="5" t="s">
        <v>129</v>
      </c>
      <c r="BB23" s="5" t="s">
        <v>129</v>
      </c>
      <c r="BC23" s="5" t="s">
        <v>129</v>
      </c>
      <c r="BD23" s="5" t="s">
        <v>129</v>
      </c>
      <c r="BE23" s="8">
        <v>0</v>
      </c>
      <c r="BF23" s="5" t="s">
        <v>131</v>
      </c>
      <c r="BG23" s="5" t="s">
        <v>131</v>
      </c>
      <c r="BH23" s="5" t="s">
        <v>131</v>
      </c>
      <c r="BI23" s="8">
        <v>100</v>
      </c>
      <c r="BJ23" s="5" t="s">
        <v>133</v>
      </c>
      <c r="BK23" s="8">
        <v>100</v>
      </c>
      <c r="BL23" s="8">
        <v>76</v>
      </c>
      <c r="BM23" s="5">
        <v>1</v>
      </c>
      <c r="BN23" s="5">
        <v>3</v>
      </c>
      <c r="BO23" s="5">
        <v>0</v>
      </c>
      <c r="BP23" s="5">
        <v>4</v>
      </c>
      <c r="BQ23" s="5">
        <v>0</v>
      </c>
      <c r="BR23" s="8">
        <v>76</v>
      </c>
      <c r="BS23" s="5" t="s">
        <v>129</v>
      </c>
      <c r="BT23" s="5" t="s">
        <v>129</v>
      </c>
      <c r="BU23" s="5" t="s">
        <v>129</v>
      </c>
      <c r="BV23" s="5" t="s">
        <v>129</v>
      </c>
      <c r="BW23" s="5" t="s">
        <v>129</v>
      </c>
      <c r="BX23" s="5" t="s">
        <v>129</v>
      </c>
      <c r="BY23" s="5" t="s">
        <v>135</v>
      </c>
      <c r="BZ23" s="5" t="s">
        <v>136</v>
      </c>
      <c r="CA23" s="5" t="s">
        <v>137</v>
      </c>
      <c r="CB23" s="5" t="s">
        <v>138</v>
      </c>
      <c r="CC23" s="5" t="s">
        <v>139</v>
      </c>
      <c r="CD23" s="5" t="e">
        <v>#N/A</v>
      </c>
      <c r="CE23" s="5" t="e">
        <v>#N/A</v>
      </c>
      <c r="CF23" s="5" t="s">
        <v>129</v>
      </c>
      <c r="CG23" s="5" t="s">
        <v>306</v>
      </c>
      <c r="CH23">
        <f>IF(Tabla1[[#This Row],[1.1 Saluda y se despide del cliente, de acuerdo a lo establecido en el manual de campaña.]]="NO",1,0)</f>
        <v>0</v>
      </c>
      <c r="CI23">
        <f>IF(Tabla1[[#This Row],[1.2 Se dirige al cliente por su nombre durante el transcurso de la llamada, sin tutearlo en ninguna ocasión.]]="NO",1,0)</f>
        <v>0</v>
      </c>
      <c r="CJ23">
        <f>IF(Tabla1[[#This Row],[1.3 Interactua con el cliente mientras realiza las validaciones en el sistema.]]="NO",1,0)</f>
        <v>0</v>
      </c>
      <c r="CK23">
        <f>IF(Tabla1[[#This Row],[1.4 Evita el uso de tecnicismos.]]="NO",1,0)</f>
        <v>0</v>
      </c>
      <c r="CL23">
        <f>IF(Tabla1[[#This Row],[1.5 Se despide de acuerdo a lo indicado en el Manual de Campaña]]="NO",1,0)</f>
        <v>0</v>
      </c>
      <c r="CM23">
        <f>IF(Tabla1[[#This Row],[2.1 Valida si la consulta o transacción corresponde a un producto/servicio/línea de la campaña.]]="NO",1,0)</f>
        <v>0</v>
      </c>
      <c r="CN23">
        <f>IF(Tabla1[[#This Row],[2.2 Si lo expuesto por el cliente no es claro, realiza preguntas de precisión o preguntas filtro.]]="NO",1,0)</f>
        <v>0</v>
      </c>
      <c r="CO23">
        <f>IF(Tabla1[[#This Row],[2.3 Valida el MOTIVO REAL de la necesidad (información, preocupación, problema) mediante parafraseo o pregunta de confirmación.]]="NO",1,0)</f>
        <v>0</v>
      </c>
      <c r="CP23">
        <f>IF(Tabla1[[#This Row],[2.4 De acuerdo con lo expuesto por el cliente por el cliente y/o por lo revisado en sistemas, valida si existe alguna atención previa por el mismo motivo.]]="NO",1,0)</f>
        <v>0</v>
      </c>
      <c r="CQ23">
        <f>IF(Tabla1[[#This Row],[3.1 Valida en el CES el estado de los servicios y equipos, estado de cuenta y adicionalmente si se encuentra en averia.]]="NO",1,0)</f>
        <v>0</v>
      </c>
      <c r="CR23">
        <f>IF(Tabla1[[#This Row],[3.2 La atencion se realizo siguiendo el paso a paso de la herramienta o el proceso establecido en el portal de conocimiento (en caso no se encuentre en la herramienta), no se vuelve a evaluar el ingreso al CES.]]="NO",1,0)</f>
        <v>0</v>
      </c>
      <c r="CS23">
        <f>IF(Tabla1[[#This Row],[3.2.1 Solicita el número de documento de identidad, nombres y apellidos del titular para identificar el servicio y en caso lo amerite fecha y lugar de nacimiento.]]="NO",1,0)</f>
        <v>0</v>
      </c>
      <c r="CT23">
        <f>IF(Tabla1[[#This Row],[3.2.2  Valida en TRACER que el servicio del cliente esta conectado, no se encuentra en averia y no tiene algun flag alarmado]]="NO",1,0)</f>
        <v>0</v>
      </c>
      <c r="CU23">
        <f>IF(Tabla1[[#This Row],[3.2.3  Verifica en la web de averias si el servicio esta afectado]]="NO",1,0)</f>
        <v>0</v>
      </c>
      <c r="CV23">
        <f>IF(Tabla1[[#This Row],[3.2.4  Verifica en Incognito si los parametros de los servicios estan correctos. ]]="NO",1,0)</f>
        <v>0</v>
      </c>
      <c r="CW2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3">
        <f>IF(Tabla1[[#This Row],[3.2.6  Para telefonia, ingresa a JANUS y validad que la linea este configurada y tenga saldo, tambien se debe validar con el cliente si la linea esta en Tel 1 o Tel 1/2, en caso no haya servicio]]="NO",1,0)</f>
        <v>0</v>
      </c>
      <c r="CY23">
        <f>IF(Tabla1[[#This Row],[3.2.7  Para internet, cuando el problema es con SmarTV se le sugiere que utilice internet de manera cableada]]="NO",1,0)</f>
        <v>0</v>
      </c>
      <c r="CZ23">
        <f>IF(Tabla1[[#This Row],[3.3  La explicación brindada al cliente corresponde con el paso a paso de la herramienta o el proceso establecido en el portal de conocimiento (en caso no se encuentre en la herramienta).]]="NO",1,0)</f>
        <v>0</v>
      </c>
      <c r="DA23">
        <f>IF(Tabla1[[#This Row],[3.4  Valida con el cliente si la gestión/información brindada fue clara]]="NO",1,0)</f>
        <v>0</v>
      </c>
      <c r="DB23">
        <f>IF(Tabla1[[#This Row],[4.1 Ejecuta las acciones en los aplicativos de acuerdo al proceso establecido en el portal de conocimiento.]]="NO",1,0)</f>
        <v>1</v>
      </c>
      <c r="DC23">
        <f>IF(Tabla1[[#This Row],[4.2 Se tipifica en siac acorde con la gestión.]]="NO",1,0)</f>
        <v>1</v>
      </c>
      <c r="DD23">
        <f>IF(Tabla1[[#This Row],[4.3 Notas y/o plantilla de la tipificación son correctas.]]="NO",1,0)</f>
        <v>1</v>
      </c>
      <c r="DE23">
        <f>IF(Tabla1[[#This Row],[4.4 Se tipifica en siac durante la llamada.]]="NO",1,0)</f>
        <v>1</v>
      </c>
      <c r="DF23">
        <f>IF(Tabla1[[#This Row],[5.1 Evita comentarios negativos de la empresa y/o sus proveedores.]]="NO",1,0)</f>
        <v>0</v>
      </c>
      <c r="DG23">
        <f>IF(Tabla1[[#This Row],[5.2 Evita palabras soeces]]="NO",1,0)</f>
        <v>0</v>
      </c>
      <c r="DH23">
        <f>IF(Tabla1[[#This Row],[5.3 Escucha al cliente sin interrumpirlo.]]="NO",1,0)</f>
        <v>0</v>
      </c>
      <c r="DI23">
        <f>IF(Tabla1[[#This Row],[6.1 Cumple con dar la información establecida y/o fomenta en el cliente la adquisición/activación/uso de algún servicio/producto/promoción CLARO (definido por cada campaña)]]="NO",1,0)</f>
        <v>0</v>
      </c>
      <c r="DJ23">
        <v>1</v>
      </c>
      <c r="DK23" t="e">
        <f>IF(Tabla1[[#This Row],[TNPS]]&lt;6,-1,IF(Tabla1[[#This Row],[TNPS]]&lt;8,0,1))</f>
        <v>#N/A</v>
      </c>
      <c r="DL23" t="e">
        <f>IF(Tabla1[[#This Row],[NPS]]&lt;&gt;"",IF(Tabla1[[#This Row],[NPS]]&lt;7,-1,IF(Tabla1[[#This Row],[NPS]]&lt;8,0,1))," ")</f>
        <v>#N/A</v>
      </c>
    </row>
    <row r="24" spans="1:116" ht="20.100000000000001" customHeight="1" x14ac:dyDescent="0.25">
      <c r="A24">
        <v>386</v>
      </c>
      <c r="B24" t="str">
        <f>IF(MONTH(Tabla1[[#This Row],[FECHA DE MONITOREO]])=MONTH($B$356),IF(DAY(Tabla1[[#This Row],[FECHA DE MONITOREO]])&lt;8,"SEMANA 1",IF(DAY(Tabla1[[#This Row],[FECHA DE MONITOREO]])&lt;15,"SEMANA 2",IF(DAY(Tabla1[[#This Row],[FECHA DE MONITOREO]])&lt;22,"SEMANA 3","SEMANA 4"))),"SEMANA 4")</f>
        <v>SEMANA 1</v>
      </c>
      <c r="C2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4" s="5" t="s">
        <v>307</v>
      </c>
      <c r="E24" s="5" t="s">
        <v>308</v>
      </c>
      <c r="F24" s="5">
        <v>1</v>
      </c>
      <c r="G24" s="5" t="s">
        <v>118</v>
      </c>
      <c r="H24" s="5" t="s">
        <v>119</v>
      </c>
      <c r="I24" s="6">
        <v>43649</v>
      </c>
      <c r="J24" s="5" t="s">
        <v>120</v>
      </c>
      <c r="K24" s="5" t="s">
        <v>309</v>
      </c>
      <c r="L24" s="6">
        <v>43647</v>
      </c>
      <c r="M24" s="7">
        <v>0.77891203703703704</v>
      </c>
      <c r="N24" s="5">
        <v>439</v>
      </c>
      <c r="O24" s="5" t="s">
        <v>310</v>
      </c>
      <c r="P24" s="5" t="s">
        <v>311</v>
      </c>
      <c r="Q24" s="5" t="s">
        <v>312</v>
      </c>
      <c r="R24" s="5" t="s">
        <v>125</v>
      </c>
      <c r="S24" s="5" t="s">
        <v>184</v>
      </c>
      <c r="T24" s="5" t="s">
        <v>313</v>
      </c>
      <c r="U24" s="5" t="s">
        <v>195</v>
      </c>
      <c r="V24" s="5" t="s">
        <v>129</v>
      </c>
      <c r="W24" s="5" t="s">
        <v>130</v>
      </c>
      <c r="X24" s="5" t="s">
        <v>130</v>
      </c>
      <c r="Y24" s="5" t="s">
        <v>131</v>
      </c>
      <c r="Z24" s="5" t="s">
        <v>132</v>
      </c>
      <c r="AA24" s="5" t="s">
        <v>133</v>
      </c>
      <c r="AB24" s="5" t="s">
        <v>131</v>
      </c>
      <c r="AC24" s="5" t="s">
        <v>134</v>
      </c>
      <c r="AD24" s="5" t="s">
        <v>131</v>
      </c>
      <c r="AE24" s="5" t="s">
        <v>131</v>
      </c>
      <c r="AF24" s="5" t="s">
        <v>131</v>
      </c>
      <c r="AG24" s="5" t="s">
        <v>131</v>
      </c>
      <c r="AH24" s="5" t="s">
        <v>131</v>
      </c>
      <c r="AI24" s="8">
        <v>100</v>
      </c>
      <c r="AJ24" s="5" t="s">
        <v>131</v>
      </c>
      <c r="AK24" s="5" t="s">
        <v>133</v>
      </c>
      <c r="AL24" s="5" t="s">
        <v>131</v>
      </c>
      <c r="AM24" s="5" t="s">
        <v>131</v>
      </c>
      <c r="AN24" s="8">
        <v>100</v>
      </c>
      <c r="AO24" s="5" t="s">
        <v>131</v>
      </c>
      <c r="AP24" s="5" t="s">
        <v>131</v>
      </c>
      <c r="AQ24" s="5" t="s">
        <v>131</v>
      </c>
      <c r="AR24" s="5" t="s">
        <v>131</v>
      </c>
      <c r="AS24" s="5" t="s">
        <v>131</v>
      </c>
      <c r="AT24" s="5" t="s">
        <v>131</v>
      </c>
      <c r="AU24" s="5" t="s">
        <v>131</v>
      </c>
      <c r="AV24" s="5" t="s">
        <v>133</v>
      </c>
      <c r="AW24" s="5" t="s">
        <v>133</v>
      </c>
      <c r="AX24" s="5" t="s">
        <v>131</v>
      </c>
      <c r="AY24" s="5" t="s">
        <v>131</v>
      </c>
      <c r="AZ24" s="8">
        <v>100</v>
      </c>
      <c r="BA24" s="5" t="s">
        <v>131</v>
      </c>
      <c r="BB24" s="5" t="s">
        <v>131</v>
      </c>
      <c r="BC24" s="5" t="s">
        <v>131</v>
      </c>
      <c r="BD24" s="5" t="s">
        <v>131</v>
      </c>
      <c r="BE24" s="8">
        <v>100</v>
      </c>
      <c r="BF24" s="5" t="s">
        <v>131</v>
      </c>
      <c r="BG24" s="5" t="s">
        <v>131</v>
      </c>
      <c r="BH24" s="5" t="s">
        <v>131</v>
      </c>
      <c r="BI24" s="8">
        <v>100</v>
      </c>
      <c r="BJ24" s="5" t="s">
        <v>129</v>
      </c>
      <c r="BK24" s="8">
        <v>0</v>
      </c>
      <c r="BL24" s="8">
        <v>97</v>
      </c>
      <c r="BM24" s="5">
        <v>0</v>
      </c>
      <c r="BN24" s="5">
        <v>0</v>
      </c>
      <c r="BO24" s="5">
        <v>0</v>
      </c>
      <c r="BP24" s="5">
        <v>0</v>
      </c>
      <c r="BQ24" s="5">
        <v>1</v>
      </c>
      <c r="BR24" s="8">
        <v>97</v>
      </c>
      <c r="BS24" s="5" t="s">
        <v>129</v>
      </c>
      <c r="BT24" s="5" t="s">
        <v>129</v>
      </c>
      <c r="BU24" s="5" t="s">
        <v>129</v>
      </c>
      <c r="BV24" s="5" t="s">
        <v>129</v>
      </c>
      <c r="BW24" s="5" t="s">
        <v>129</v>
      </c>
      <c r="BX24" s="5" t="s">
        <v>131</v>
      </c>
      <c r="BY24" s="5" t="s">
        <v>132</v>
      </c>
      <c r="BZ24" s="5" t="s">
        <v>132</v>
      </c>
      <c r="CA24" s="5" t="s">
        <v>132</v>
      </c>
      <c r="CB24" s="5" t="s">
        <v>132</v>
      </c>
      <c r="CC24" s="5" t="s">
        <v>132</v>
      </c>
      <c r="CD24" s="5" t="e">
        <v>#N/A</v>
      </c>
      <c r="CE24" s="5" t="e">
        <v>#N/A</v>
      </c>
      <c r="CF24" s="5" t="s">
        <v>129</v>
      </c>
      <c r="CG24" s="5" t="s">
        <v>150</v>
      </c>
      <c r="CH24">
        <f>IF(Tabla1[[#This Row],[1.1 Saluda y se despide del cliente, de acuerdo a lo establecido en el manual de campaña.]]="NO",1,0)</f>
        <v>0</v>
      </c>
      <c r="CI24">
        <f>IF(Tabla1[[#This Row],[1.2 Se dirige al cliente por su nombre durante el transcurso de la llamada, sin tutearlo en ninguna ocasión.]]="NO",1,0)</f>
        <v>0</v>
      </c>
      <c r="CJ24">
        <f>IF(Tabla1[[#This Row],[1.3 Interactua con el cliente mientras realiza las validaciones en el sistema.]]="NO",1,0)</f>
        <v>0</v>
      </c>
      <c r="CK24">
        <f>IF(Tabla1[[#This Row],[1.4 Evita el uso de tecnicismos.]]="NO",1,0)</f>
        <v>0</v>
      </c>
      <c r="CL24">
        <f>IF(Tabla1[[#This Row],[1.5 Se despide de acuerdo a lo indicado en el Manual de Campaña]]="NO",1,0)</f>
        <v>0</v>
      </c>
      <c r="CM24">
        <f>IF(Tabla1[[#This Row],[2.1 Valida si la consulta o transacción corresponde a un producto/servicio/línea de la campaña.]]="NO",1,0)</f>
        <v>0</v>
      </c>
      <c r="CN24">
        <f>IF(Tabla1[[#This Row],[2.2 Si lo expuesto por el cliente no es claro, realiza preguntas de precisión o preguntas filtro.]]="NO",1,0)</f>
        <v>0</v>
      </c>
      <c r="CO24">
        <f>IF(Tabla1[[#This Row],[2.3 Valida el MOTIVO REAL de la necesidad (información, preocupación, problema) mediante parafraseo o pregunta de confirmación.]]="NO",1,0)</f>
        <v>0</v>
      </c>
      <c r="CP24">
        <f>IF(Tabla1[[#This Row],[2.4 De acuerdo con lo expuesto por el cliente por el cliente y/o por lo revisado en sistemas, valida si existe alguna atención previa por el mismo motivo.]]="NO",1,0)</f>
        <v>0</v>
      </c>
      <c r="CQ24">
        <f>IF(Tabla1[[#This Row],[3.1 Valida en el CES el estado de los servicios y equipos, estado de cuenta y adicionalmente si se encuentra en averia.]]="NO",1,0)</f>
        <v>0</v>
      </c>
      <c r="CR24">
        <f>IF(Tabla1[[#This Row],[3.2 La atencion se realizo siguiendo el paso a paso de la herramienta o el proceso establecido en el portal de conocimiento (en caso no se encuentre en la herramienta), no se vuelve a evaluar el ingreso al CES.]]="NO",1,0)</f>
        <v>0</v>
      </c>
      <c r="CS24">
        <f>IF(Tabla1[[#This Row],[3.2.1 Solicita el número de documento de identidad, nombres y apellidos del titular para identificar el servicio y en caso lo amerite fecha y lugar de nacimiento.]]="NO",1,0)</f>
        <v>0</v>
      </c>
      <c r="CT24">
        <f>IF(Tabla1[[#This Row],[3.2.2  Valida en TRACER que el servicio del cliente esta conectado, no se encuentra en averia y no tiene algun flag alarmado]]="NO",1,0)</f>
        <v>0</v>
      </c>
      <c r="CU24">
        <f>IF(Tabla1[[#This Row],[3.2.3  Verifica en la web de averias si el servicio esta afectado]]="NO",1,0)</f>
        <v>0</v>
      </c>
      <c r="CV24">
        <f>IF(Tabla1[[#This Row],[3.2.4  Verifica en Incognito si los parametros de los servicios estan correctos. ]]="NO",1,0)</f>
        <v>0</v>
      </c>
      <c r="CW2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4">
        <f>IF(Tabla1[[#This Row],[3.2.6  Para telefonia, ingresa a JANUS y validad que la linea este configurada y tenga saldo, tambien se debe validar con el cliente si la linea esta en Tel 1 o Tel 1/2, en caso no haya servicio]]="NO",1,0)</f>
        <v>0</v>
      </c>
      <c r="CY24">
        <f>IF(Tabla1[[#This Row],[3.2.7  Para internet, cuando el problema es con SmarTV se le sugiere que utilice internet de manera cableada]]="NO",1,0)</f>
        <v>0</v>
      </c>
      <c r="CZ24">
        <f>IF(Tabla1[[#This Row],[3.3  La explicación brindada al cliente corresponde con el paso a paso de la herramienta o el proceso establecido en el portal de conocimiento (en caso no se encuentre en la herramienta).]]="NO",1,0)</f>
        <v>0</v>
      </c>
      <c r="DA24">
        <f>IF(Tabla1[[#This Row],[3.4  Valida con el cliente si la gestión/información brindada fue clara]]="NO",1,0)</f>
        <v>0</v>
      </c>
      <c r="DB24">
        <f>IF(Tabla1[[#This Row],[4.1 Ejecuta las acciones en los aplicativos de acuerdo al proceso establecido en el portal de conocimiento.]]="NO",1,0)</f>
        <v>0</v>
      </c>
      <c r="DC24">
        <f>IF(Tabla1[[#This Row],[4.2 Se tipifica en siac acorde con la gestión.]]="NO",1,0)</f>
        <v>0</v>
      </c>
      <c r="DD24">
        <f>IF(Tabla1[[#This Row],[4.3 Notas y/o plantilla de la tipificación son correctas.]]="NO",1,0)</f>
        <v>0</v>
      </c>
      <c r="DE24">
        <f>IF(Tabla1[[#This Row],[4.4 Se tipifica en siac durante la llamada.]]="NO",1,0)</f>
        <v>0</v>
      </c>
      <c r="DF24">
        <f>IF(Tabla1[[#This Row],[5.1 Evita comentarios negativos de la empresa y/o sus proveedores.]]="NO",1,0)</f>
        <v>0</v>
      </c>
      <c r="DG24">
        <f>IF(Tabla1[[#This Row],[5.2 Evita palabras soeces]]="NO",1,0)</f>
        <v>0</v>
      </c>
      <c r="DH24">
        <f>IF(Tabla1[[#This Row],[5.3 Escucha al cliente sin interrumpirlo.]]="NO",1,0)</f>
        <v>0</v>
      </c>
      <c r="DI24">
        <f>IF(Tabla1[[#This Row],[6.1 Cumple con dar la información establecida y/o fomenta en el cliente la adquisición/activación/uso de algún servicio/producto/promoción CLARO (definido por cada campaña)]]="NO",1,0)</f>
        <v>1</v>
      </c>
      <c r="DJ24">
        <v>1</v>
      </c>
      <c r="DK24" t="e">
        <f>IF(Tabla1[[#This Row],[TNPS]]&lt;6,-1,IF(Tabla1[[#This Row],[TNPS]]&lt;8,0,1))</f>
        <v>#N/A</v>
      </c>
      <c r="DL24" t="e">
        <f>IF(Tabla1[[#This Row],[NPS]]&lt;&gt;"",IF(Tabla1[[#This Row],[NPS]]&lt;7,-1,IF(Tabla1[[#This Row],[NPS]]&lt;8,0,1))," ")</f>
        <v>#N/A</v>
      </c>
    </row>
    <row r="25" spans="1:116" ht="20.100000000000001" customHeight="1" x14ac:dyDescent="0.25">
      <c r="A25">
        <v>386</v>
      </c>
      <c r="B25" t="str">
        <f>IF(MONTH(Tabla1[[#This Row],[FECHA DE MONITOREO]])=MONTH($B$356),IF(DAY(Tabla1[[#This Row],[FECHA DE MONITOREO]])&lt;8,"SEMANA 1",IF(DAY(Tabla1[[#This Row],[FECHA DE MONITOREO]])&lt;15,"SEMANA 2",IF(DAY(Tabla1[[#This Row],[FECHA DE MONITOREO]])&lt;22,"SEMANA 3","SEMANA 4"))),"SEMANA 4")</f>
        <v>SEMANA 1</v>
      </c>
      <c r="C2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5" s="5" t="s">
        <v>314</v>
      </c>
      <c r="E25" s="5" t="s">
        <v>315</v>
      </c>
      <c r="F25" s="5">
        <v>2</v>
      </c>
      <c r="G25" s="5" t="s">
        <v>118</v>
      </c>
      <c r="H25" s="5" t="s">
        <v>119</v>
      </c>
      <c r="I25" s="6">
        <v>43649</v>
      </c>
      <c r="J25" s="5" t="s">
        <v>120</v>
      </c>
      <c r="K25" s="5" t="s">
        <v>316</v>
      </c>
      <c r="L25" s="6">
        <v>43647</v>
      </c>
      <c r="M25" s="7">
        <v>0.59284722222222219</v>
      </c>
      <c r="N25" s="5">
        <v>831</v>
      </c>
      <c r="O25" s="5" t="s">
        <v>317</v>
      </c>
      <c r="P25" s="5" t="s">
        <v>318</v>
      </c>
      <c r="Q25" s="5" t="s">
        <v>319</v>
      </c>
      <c r="R25" s="5" t="s">
        <v>125</v>
      </c>
      <c r="S25" s="5" t="s">
        <v>184</v>
      </c>
      <c r="T25" s="5" t="s">
        <v>320</v>
      </c>
      <c r="U25" s="5" t="s">
        <v>195</v>
      </c>
      <c r="V25" s="5" t="s">
        <v>129</v>
      </c>
      <c r="W25" s="5" t="s">
        <v>130</v>
      </c>
      <c r="X25" s="5" t="s">
        <v>161</v>
      </c>
      <c r="Y25" s="5" t="s">
        <v>131</v>
      </c>
      <c r="Z25" s="5" t="s">
        <v>132</v>
      </c>
      <c r="AA25" s="5" t="s">
        <v>133</v>
      </c>
      <c r="AB25" s="5" t="s">
        <v>131</v>
      </c>
      <c r="AC25" s="5" t="s">
        <v>134</v>
      </c>
      <c r="AD25" s="5" t="s">
        <v>131</v>
      </c>
      <c r="AE25" s="5" t="s">
        <v>131</v>
      </c>
      <c r="AF25" s="5" t="s">
        <v>131</v>
      </c>
      <c r="AG25" s="5" t="s">
        <v>131</v>
      </c>
      <c r="AH25" s="5" t="s">
        <v>133</v>
      </c>
      <c r="AI25" s="8">
        <v>100</v>
      </c>
      <c r="AJ25" s="5" t="s">
        <v>131</v>
      </c>
      <c r="AK25" s="5" t="s">
        <v>133</v>
      </c>
      <c r="AL25" s="5" t="s">
        <v>131</v>
      </c>
      <c r="AM25" s="5" t="s">
        <v>131</v>
      </c>
      <c r="AN25" s="8">
        <v>100</v>
      </c>
      <c r="AO25" s="5" t="s">
        <v>131</v>
      </c>
      <c r="AP25" s="5" t="s">
        <v>131</v>
      </c>
      <c r="AQ25" s="5" t="s">
        <v>131</v>
      </c>
      <c r="AR25" s="5" t="s">
        <v>131</v>
      </c>
      <c r="AS25" s="5" t="s">
        <v>131</v>
      </c>
      <c r="AT25" s="5" t="s">
        <v>131</v>
      </c>
      <c r="AU25" s="5" t="s">
        <v>131</v>
      </c>
      <c r="AV25" s="5" t="s">
        <v>133</v>
      </c>
      <c r="AW25" s="5" t="s">
        <v>131</v>
      </c>
      <c r="AX25" s="5" t="s">
        <v>131</v>
      </c>
      <c r="AY25" s="5" t="s">
        <v>133</v>
      </c>
      <c r="AZ25" s="8">
        <v>100</v>
      </c>
      <c r="BA25" s="5" t="s">
        <v>131</v>
      </c>
      <c r="BB25" s="5" t="s">
        <v>131</v>
      </c>
      <c r="BC25" s="5" t="s">
        <v>131</v>
      </c>
      <c r="BD25" s="5" t="s">
        <v>131</v>
      </c>
      <c r="BE25" s="8">
        <v>100</v>
      </c>
      <c r="BF25" s="5" t="s">
        <v>131</v>
      </c>
      <c r="BG25" s="5" t="s">
        <v>131</v>
      </c>
      <c r="BH25" s="5" t="s">
        <v>131</v>
      </c>
      <c r="BI25" s="8">
        <v>100</v>
      </c>
      <c r="BJ25" s="5" t="s">
        <v>133</v>
      </c>
      <c r="BK25" s="8">
        <v>100</v>
      </c>
      <c r="BL25" s="8">
        <v>100</v>
      </c>
      <c r="BM25" s="5">
        <v>0</v>
      </c>
      <c r="BN25" s="5">
        <v>0</v>
      </c>
      <c r="BO25" s="5">
        <v>0</v>
      </c>
      <c r="BP25" s="5">
        <v>0</v>
      </c>
      <c r="BQ25" s="5">
        <v>0</v>
      </c>
      <c r="BR25" s="8">
        <v>100</v>
      </c>
      <c r="BS25" s="5" t="s">
        <v>129</v>
      </c>
      <c r="BT25" s="5" t="s">
        <v>129</v>
      </c>
      <c r="BU25" s="5" t="s">
        <v>129</v>
      </c>
      <c r="BV25" s="5" t="s">
        <v>129</v>
      </c>
      <c r="BW25" s="5" t="s">
        <v>129</v>
      </c>
      <c r="BX25" s="5" t="s">
        <v>129</v>
      </c>
      <c r="BY25" s="5" t="s">
        <v>162</v>
      </c>
      <c r="BZ25" s="5" t="s">
        <v>163</v>
      </c>
      <c r="CA25" s="5" t="s">
        <v>230</v>
      </c>
      <c r="CB25" s="5" t="s">
        <v>165</v>
      </c>
      <c r="CC25" s="5" t="s">
        <v>231</v>
      </c>
      <c r="CD25" s="5" t="e">
        <v>#N/A</v>
      </c>
      <c r="CE25" s="5" t="e">
        <v>#N/A</v>
      </c>
      <c r="CF25" s="5" t="s">
        <v>129</v>
      </c>
      <c r="CG25" s="5" t="s">
        <v>140</v>
      </c>
      <c r="CH25">
        <f>IF(Tabla1[[#This Row],[1.1 Saluda y se despide del cliente, de acuerdo a lo establecido en el manual de campaña.]]="NO",1,0)</f>
        <v>0</v>
      </c>
      <c r="CI25">
        <f>IF(Tabla1[[#This Row],[1.2 Se dirige al cliente por su nombre durante el transcurso de la llamada, sin tutearlo en ninguna ocasión.]]="NO",1,0)</f>
        <v>0</v>
      </c>
      <c r="CJ25">
        <f>IF(Tabla1[[#This Row],[1.3 Interactua con el cliente mientras realiza las validaciones en el sistema.]]="NO",1,0)</f>
        <v>0</v>
      </c>
      <c r="CK25">
        <f>IF(Tabla1[[#This Row],[1.4 Evita el uso de tecnicismos.]]="NO",1,0)</f>
        <v>0</v>
      </c>
      <c r="CL25">
        <f>IF(Tabla1[[#This Row],[1.5 Se despide de acuerdo a lo indicado en el Manual de Campaña]]="NO",1,0)</f>
        <v>0</v>
      </c>
      <c r="CM25">
        <f>IF(Tabla1[[#This Row],[2.1 Valida si la consulta o transacción corresponde a un producto/servicio/línea de la campaña.]]="NO",1,0)</f>
        <v>0</v>
      </c>
      <c r="CN25">
        <f>IF(Tabla1[[#This Row],[2.2 Si lo expuesto por el cliente no es claro, realiza preguntas de precisión o preguntas filtro.]]="NO",1,0)</f>
        <v>0</v>
      </c>
      <c r="CO25">
        <f>IF(Tabla1[[#This Row],[2.3 Valida el MOTIVO REAL de la necesidad (información, preocupación, problema) mediante parafraseo o pregunta de confirmación.]]="NO",1,0)</f>
        <v>0</v>
      </c>
      <c r="CP25">
        <f>IF(Tabla1[[#This Row],[2.4 De acuerdo con lo expuesto por el cliente por el cliente y/o por lo revisado en sistemas, valida si existe alguna atención previa por el mismo motivo.]]="NO",1,0)</f>
        <v>0</v>
      </c>
      <c r="CQ25">
        <f>IF(Tabla1[[#This Row],[3.1 Valida en el CES el estado de los servicios y equipos, estado de cuenta y adicionalmente si se encuentra en averia.]]="NO",1,0)</f>
        <v>0</v>
      </c>
      <c r="CR25">
        <f>IF(Tabla1[[#This Row],[3.2 La atencion se realizo siguiendo el paso a paso de la herramienta o el proceso establecido en el portal de conocimiento (en caso no se encuentre en la herramienta), no se vuelve a evaluar el ingreso al CES.]]="NO",1,0)</f>
        <v>0</v>
      </c>
      <c r="CS25">
        <f>IF(Tabla1[[#This Row],[3.2.1 Solicita el número de documento de identidad, nombres y apellidos del titular para identificar el servicio y en caso lo amerite fecha y lugar de nacimiento.]]="NO",1,0)</f>
        <v>0</v>
      </c>
      <c r="CT25">
        <f>IF(Tabla1[[#This Row],[3.2.2  Valida en TRACER que el servicio del cliente esta conectado, no se encuentra en averia y no tiene algun flag alarmado]]="NO",1,0)</f>
        <v>0</v>
      </c>
      <c r="CU25">
        <f>IF(Tabla1[[#This Row],[3.2.3  Verifica en la web de averias si el servicio esta afectado]]="NO",1,0)</f>
        <v>0</v>
      </c>
      <c r="CV25">
        <f>IF(Tabla1[[#This Row],[3.2.4  Verifica en Incognito si los parametros de los servicios estan correctos. ]]="NO",1,0)</f>
        <v>0</v>
      </c>
      <c r="CW2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5">
        <f>IF(Tabla1[[#This Row],[3.2.6  Para telefonia, ingresa a JANUS y validad que la linea este configurada y tenga saldo, tambien se debe validar con el cliente si la linea esta en Tel 1 o Tel 1/2, en caso no haya servicio]]="NO",1,0)</f>
        <v>0</v>
      </c>
      <c r="CY25">
        <f>IF(Tabla1[[#This Row],[3.2.7  Para internet, cuando el problema es con SmarTV se le sugiere que utilice internet de manera cableada]]="NO",1,0)</f>
        <v>0</v>
      </c>
      <c r="CZ25">
        <f>IF(Tabla1[[#This Row],[3.3  La explicación brindada al cliente corresponde con el paso a paso de la herramienta o el proceso establecido en el portal de conocimiento (en caso no se encuentre en la herramienta).]]="NO",1,0)</f>
        <v>0</v>
      </c>
      <c r="DA25">
        <f>IF(Tabla1[[#This Row],[3.4  Valida con el cliente si la gestión/información brindada fue clara]]="NO",1,0)</f>
        <v>0</v>
      </c>
      <c r="DB25">
        <f>IF(Tabla1[[#This Row],[4.1 Ejecuta las acciones en los aplicativos de acuerdo al proceso establecido en el portal de conocimiento.]]="NO",1,0)</f>
        <v>0</v>
      </c>
      <c r="DC25">
        <f>IF(Tabla1[[#This Row],[4.2 Se tipifica en siac acorde con la gestión.]]="NO",1,0)</f>
        <v>0</v>
      </c>
      <c r="DD25">
        <f>IF(Tabla1[[#This Row],[4.3 Notas y/o plantilla de la tipificación son correctas.]]="NO",1,0)</f>
        <v>0</v>
      </c>
      <c r="DE25">
        <f>IF(Tabla1[[#This Row],[4.4 Se tipifica en siac durante la llamada.]]="NO",1,0)</f>
        <v>0</v>
      </c>
      <c r="DF25">
        <f>IF(Tabla1[[#This Row],[5.1 Evita comentarios negativos de la empresa y/o sus proveedores.]]="NO",1,0)</f>
        <v>0</v>
      </c>
      <c r="DG25">
        <f>IF(Tabla1[[#This Row],[5.2 Evita palabras soeces]]="NO",1,0)</f>
        <v>0</v>
      </c>
      <c r="DH25">
        <f>IF(Tabla1[[#This Row],[5.3 Escucha al cliente sin interrumpirlo.]]="NO",1,0)</f>
        <v>0</v>
      </c>
      <c r="DI25">
        <f>IF(Tabla1[[#This Row],[6.1 Cumple con dar la información establecida y/o fomenta en el cliente la adquisición/activación/uso de algún servicio/producto/promoción CLARO (definido por cada campaña)]]="NO",1,0)</f>
        <v>0</v>
      </c>
      <c r="DJ25">
        <v>1</v>
      </c>
      <c r="DK25" t="e">
        <f>IF(Tabla1[[#This Row],[TNPS]]&lt;6,-1,IF(Tabla1[[#This Row],[TNPS]]&lt;8,0,1))</f>
        <v>#N/A</v>
      </c>
      <c r="DL25" t="e">
        <f>IF(Tabla1[[#This Row],[NPS]]&lt;&gt;"",IF(Tabla1[[#This Row],[NPS]]&lt;7,-1,IF(Tabla1[[#This Row],[NPS]]&lt;8,0,1))," ")</f>
        <v>#N/A</v>
      </c>
    </row>
    <row r="26" spans="1:116" ht="20.100000000000001" customHeight="1" x14ac:dyDescent="0.25">
      <c r="A26">
        <v>386</v>
      </c>
      <c r="B26" t="str">
        <f>IF(MONTH(Tabla1[[#This Row],[FECHA DE MONITOREO]])=MONTH($B$356),IF(DAY(Tabla1[[#This Row],[FECHA DE MONITOREO]])&lt;8,"SEMANA 1",IF(DAY(Tabla1[[#This Row],[FECHA DE MONITOREO]])&lt;15,"SEMANA 2",IF(DAY(Tabla1[[#This Row],[FECHA DE MONITOREO]])&lt;22,"SEMANA 3","SEMANA 4"))),"SEMANA 4")</f>
        <v>SEMANA 1</v>
      </c>
      <c r="C2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6" s="5" t="s">
        <v>314</v>
      </c>
      <c r="E26" s="5" t="s">
        <v>315</v>
      </c>
      <c r="F26" s="5">
        <v>2</v>
      </c>
      <c r="G26" s="5" t="s">
        <v>118</v>
      </c>
      <c r="H26" s="5" t="s">
        <v>119</v>
      </c>
      <c r="I26" s="6">
        <v>43649</v>
      </c>
      <c r="J26" s="5" t="s">
        <v>120</v>
      </c>
      <c r="K26" s="5" t="s">
        <v>321</v>
      </c>
      <c r="L26" s="6">
        <v>43648</v>
      </c>
      <c r="M26" s="7">
        <v>0.53559027777777779</v>
      </c>
      <c r="N26" s="5">
        <v>146</v>
      </c>
      <c r="O26" s="5" t="s">
        <v>132</v>
      </c>
      <c r="P26" s="5" t="s">
        <v>322</v>
      </c>
      <c r="Q26" s="5" t="s">
        <v>132</v>
      </c>
      <c r="R26" s="5" t="s">
        <v>157</v>
      </c>
      <c r="S26" s="5" t="s">
        <v>172</v>
      </c>
      <c r="T26" s="5" t="s">
        <v>323</v>
      </c>
      <c r="U26" s="5" t="s">
        <v>132</v>
      </c>
      <c r="V26" s="5" t="s">
        <v>129</v>
      </c>
      <c r="W26" s="5" t="s">
        <v>133</v>
      </c>
      <c r="X26" s="5" t="s">
        <v>279</v>
      </c>
      <c r="Y26" s="5" t="s">
        <v>131</v>
      </c>
      <c r="Z26" s="5" t="s">
        <v>132</v>
      </c>
      <c r="AA26" s="5" t="s">
        <v>133</v>
      </c>
      <c r="AB26" s="5" t="s">
        <v>131</v>
      </c>
      <c r="AC26" s="5" t="s">
        <v>134</v>
      </c>
      <c r="AD26" s="5" t="s">
        <v>131</v>
      </c>
      <c r="AE26" s="5" t="s">
        <v>131</v>
      </c>
      <c r="AF26" s="5" t="s">
        <v>131</v>
      </c>
      <c r="AG26" s="5" t="s">
        <v>131</v>
      </c>
      <c r="AH26" s="5" t="s">
        <v>131</v>
      </c>
      <c r="AI26" s="8">
        <v>100</v>
      </c>
      <c r="AJ26" s="5" t="s">
        <v>131</v>
      </c>
      <c r="AK26" s="5" t="s">
        <v>133</v>
      </c>
      <c r="AL26" s="5" t="s">
        <v>131</v>
      </c>
      <c r="AM26" s="5" t="s">
        <v>133</v>
      </c>
      <c r="AN26" s="8">
        <v>100</v>
      </c>
      <c r="AO26" s="5" t="s">
        <v>133</v>
      </c>
      <c r="AP26" s="5" t="s">
        <v>131</v>
      </c>
      <c r="AQ26" s="5" t="s">
        <v>131</v>
      </c>
      <c r="AR26" s="5" t="s">
        <v>133</v>
      </c>
      <c r="AS26" s="5" t="s">
        <v>133</v>
      </c>
      <c r="AT26" s="5" t="s">
        <v>133</v>
      </c>
      <c r="AU26" s="5" t="s">
        <v>133</v>
      </c>
      <c r="AV26" s="5" t="s">
        <v>133</v>
      </c>
      <c r="AW26" s="5" t="s">
        <v>133</v>
      </c>
      <c r="AX26" s="5" t="s">
        <v>131</v>
      </c>
      <c r="AY26" s="5" t="s">
        <v>133</v>
      </c>
      <c r="AZ26" s="8">
        <v>100</v>
      </c>
      <c r="BA26" s="5" t="s">
        <v>131</v>
      </c>
      <c r="BB26" s="5" t="s">
        <v>133</v>
      </c>
      <c r="BC26" s="5" t="s">
        <v>133</v>
      </c>
      <c r="BD26" s="5" t="s">
        <v>133</v>
      </c>
      <c r="BE26" s="8">
        <v>100</v>
      </c>
      <c r="BF26" s="5" t="s">
        <v>131</v>
      </c>
      <c r="BG26" s="5" t="s">
        <v>131</v>
      </c>
      <c r="BH26" s="5" t="s">
        <v>131</v>
      </c>
      <c r="BI26" s="8">
        <v>100</v>
      </c>
      <c r="BJ26" s="5" t="s">
        <v>133</v>
      </c>
      <c r="BK26" s="8">
        <v>100</v>
      </c>
      <c r="BL26" s="8">
        <v>100</v>
      </c>
      <c r="BM26" s="5">
        <v>0</v>
      </c>
      <c r="BN26" s="5">
        <v>0</v>
      </c>
      <c r="BO26" s="5">
        <v>0</v>
      </c>
      <c r="BP26" s="5">
        <v>0</v>
      </c>
      <c r="BQ26" s="5">
        <v>0</v>
      </c>
      <c r="BR26" s="8">
        <v>100</v>
      </c>
      <c r="BS26" s="5" t="s">
        <v>129</v>
      </c>
      <c r="BT26" s="5" t="s">
        <v>129</v>
      </c>
      <c r="BU26" s="5" t="s">
        <v>129</v>
      </c>
      <c r="BV26" s="5" t="s">
        <v>129</v>
      </c>
      <c r="BW26" s="5" t="s">
        <v>129</v>
      </c>
      <c r="BX26" s="5" t="s">
        <v>129</v>
      </c>
      <c r="BY26" s="5" t="s">
        <v>135</v>
      </c>
      <c r="BZ26" s="5" t="s">
        <v>174</v>
      </c>
      <c r="CA26" s="5" t="s">
        <v>175</v>
      </c>
      <c r="CB26" s="5" t="s">
        <v>176</v>
      </c>
      <c r="CC26" s="5" t="s">
        <v>177</v>
      </c>
      <c r="CD26" s="5" t="e">
        <v>#N/A</v>
      </c>
      <c r="CE26" s="5" t="e">
        <v>#N/A</v>
      </c>
      <c r="CF26" s="5" t="s">
        <v>129</v>
      </c>
      <c r="CG26" s="5" t="s">
        <v>140</v>
      </c>
      <c r="CH26">
        <f>IF(Tabla1[[#This Row],[1.1 Saluda y se despide del cliente, de acuerdo a lo establecido en el manual de campaña.]]="NO",1,0)</f>
        <v>0</v>
      </c>
      <c r="CI26">
        <f>IF(Tabla1[[#This Row],[1.2 Se dirige al cliente por su nombre durante el transcurso de la llamada, sin tutearlo en ninguna ocasión.]]="NO",1,0)</f>
        <v>0</v>
      </c>
      <c r="CJ26">
        <f>IF(Tabla1[[#This Row],[1.3 Interactua con el cliente mientras realiza las validaciones en el sistema.]]="NO",1,0)</f>
        <v>0</v>
      </c>
      <c r="CK26">
        <f>IF(Tabla1[[#This Row],[1.4 Evita el uso de tecnicismos.]]="NO",1,0)</f>
        <v>0</v>
      </c>
      <c r="CL26">
        <f>IF(Tabla1[[#This Row],[1.5 Se despide de acuerdo a lo indicado en el Manual de Campaña]]="NO",1,0)</f>
        <v>0</v>
      </c>
      <c r="CM26">
        <f>IF(Tabla1[[#This Row],[2.1 Valida si la consulta o transacción corresponde a un producto/servicio/línea de la campaña.]]="NO",1,0)</f>
        <v>0</v>
      </c>
      <c r="CN26">
        <f>IF(Tabla1[[#This Row],[2.2 Si lo expuesto por el cliente no es claro, realiza preguntas de precisión o preguntas filtro.]]="NO",1,0)</f>
        <v>0</v>
      </c>
      <c r="CO26">
        <f>IF(Tabla1[[#This Row],[2.3 Valida el MOTIVO REAL de la necesidad (información, preocupación, problema) mediante parafraseo o pregunta de confirmación.]]="NO",1,0)</f>
        <v>0</v>
      </c>
      <c r="CP26">
        <f>IF(Tabla1[[#This Row],[2.4 De acuerdo con lo expuesto por el cliente por el cliente y/o por lo revisado en sistemas, valida si existe alguna atención previa por el mismo motivo.]]="NO",1,0)</f>
        <v>0</v>
      </c>
      <c r="CQ26">
        <f>IF(Tabla1[[#This Row],[3.1 Valida en el CES el estado de los servicios y equipos, estado de cuenta y adicionalmente si se encuentra en averia.]]="NO",1,0)</f>
        <v>0</v>
      </c>
      <c r="CR26">
        <f>IF(Tabla1[[#This Row],[3.2 La atencion se realizo siguiendo el paso a paso de la herramienta o el proceso establecido en el portal de conocimiento (en caso no se encuentre en la herramienta), no se vuelve a evaluar el ingreso al CES.]]="NO",1,0)</f>
        <v>0</v>
      </c>
      <c r="CS26">
        <f>IF(Tabla1[[#This Row],[3.2.1 Solicita el número de documento de identidad, nombres y apellidos del titular para identificar el servicio y en caso lo amerite fecha y lugar de nacimiento.]]="NO",1,0)</f>
        <v>0</v>
      </c>
      <c r="CT26">
        <f>IF(Tabla1[[#This Row],[3.2.2  Valida en TRACER que el servicio del cliente esta conectado, no se encuentra en averia y no tiene algun flag alarmado]]="NO",1,0)</f>
        <v>0</v>
      </c>
      <c r="CU26">
        <f>IF(Tabla1[[#This Row],[3.2.3  Verifica en la web de averias si el servicio esta afectado]]="NO",1,0)</f>
        <v>0</v>
      </c>
      <c r="CV26">
        <f>IF(Tabla1[[#This Row],[3.2.4  Verifica en Incognito si los parametros de los servicios estan correctos. ]]="NO",1,0)</f>
        <v>0</v>
      </c>
      <c r="CW2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6">
        <f>IF(Tabla1[[#This Row],[3.2.6  Para telefonia, ingresa a JANUS y validad que la linea este configurada y tenga saldo, tambien se debe validar con el cliente si la linea esta en Tel 1 o Tel 1/2, en caso no haya servicio]]="NO",1,0)</f>
        <v>0</v>
      </c>
      <c r="CY26">
        <f>IF(Tabla1[[#This Row],[3.2.7  Para internet, cuando el problema es con SmarTV se le sugiere que utilice internet de manera cableada]]="NO",1,0)</f>
        <v>0</v>
      </c>
      <c r="CZ26">
        <f>IF(Tabla1[[#This Row],[3.3  La explicación brindada al cliente corresponde con el paso a paso de la herramienta o el proceso establecido en el portal de conocimiento (en caso no se encuentre en la herramienta).]]="NO",1,0)</f>
        <v>0</v>
      </c>
      <c r="DA26">
        <f>IF(Tabla1[[#This Row],[3.4  Valida con el cliente si la gestión/información brindada fue clara]]="NO",1,0)</f>
        <v>0</v>
      </c>
      <c r="DB26">
        <f>IF(Tabla1[[#This Row],[4.1 Ejecuta las acciones en los aplicativos de acuerdo al proceso establecido en el portal de conocimiento.]]="NO",1,0)</f>
        <v>0</v>
      </c>
      <c r="DC26">
        <f>IF(Tabla1[[#This Row],[4.2 Se tipifica en siac acorde con la gestión.]]="NO",1,0)</f>
        <v>0</v>
      </c>
      <c r="DD26">
        <f>IF(Tabla1[[#This Row],[4.3 Notas y/o plantilla de la tipificación son correctas.]]="NO",1,0)</f>
        <v>0</v>
      </c>
      <c r="DE26">
        <f>IF(Tabla1[[#This Row],[4.4 Se tipifica en siac durante la llamada.]]="NO",1,0)</f>
        <v>0</v>
      </c>
      <c r="DF26">
        <f>IF(Tabla1[[#This Row],[5.1 Evita comentarios negativos de la empresa y/o sus proveedores.]]="NO",1,0)</f>
        <v>0</v>
      </c>
      <c r="DG26">
        <f>IF(Tabla1[[#This Row],[5.2 Evita palabras soeces]]="NO",1,0)</f>
        <v>0</v>
      </c>
      <c r="DH26">
        <f>IF(Tabla1[[#This Row],[5.3 Escucha al cliente sin interrumpirlo.]]="NO",1,0)</f>
        <v>0</v>
      </c>
      <c r="DI26">
        <f>IF(Tabla1[[#This Row],[6.1 Cumple con dar la información establecida y/o fomenta en el cliente la adquisición/activación/uso de algún servicio/producto/promoción CLARO (definido por cada campaña)]]="NO",1,0)</f>
        <v>0</v>
      </c>
      <c r="DJ26">
        <v>1</v>
      </c>
      <c r="DK26" t="e">
        <f>IF(Tabla1[[#This Row],[TNPS]]&lt;6,-1,IF(Tabla1[[#This Row],[TNPS]]&lt;8,0,1))</f>
        <v>#N/A</v>
      </c>
      <c r="DL26" t="e">
        <f>IF(Tabla1[[#This Row],[NPS]]&lt;&gt;"",IF(Tabla1[[#This Row],[NPS]]&lt;7,-1,IF(Tabla1[[#This Row],[NPS]]&lt;8,0,1))," ")</f>
        <v>#N/A</v>
      </c>
    </row>
    <row r="27" spans="1:116" ht="20.100000000000001" customHeight="1" x14ac:dyDescent="0.25">
      <c r="A27">
        <v>386</v>
      </c>
      <c r="B27" t="str">
        <f>IF(MONTH(Tabla1[[#This Row],[FECHA DE MONITOREO]])=MONTH($B$356),IF(DAY(Tabla1[[#This Row],[FECHA DE MONITOREO]])&lt;8,"SEMANA 1",IF(DAY(Tabla1[[#This Row],[FECHA DE MONITOREO]])&lt;15,"SEMANA 2",IF(DAY(Tabla1[[#This Row],[FECHA DE MONITOREO]])&lt;22,"SEMANA 3","SEMANA 4"))),"SEMANA 4")</f>
        <v>SEMANA 1</v>
      </c>
      <c r="C2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7" s="5" t="s">
        <v>307</v>
      </c>
      <c r="E27" s="5" t="s">
        <v>308</v>
      </c>
      <c r="F27" s="5">
        <v>1</v>
      </c>
      <c r="G27" s="5" t="s">
        <v>118</v>
      </c>
      <c r="H27" s="5" t="s">
        <v>119</v>
      </c>
      <c r="I27" s="6">
        <v>43649</v>
      </c>
      <c r="J27" s="5" t="s">
        <v>120</v>
      </c>
      <c r="K27" s="5" t="s">
        <v>324</v>
      </c>
      <c r="L27" s="6">
        <v>43648</v>
      </c>
      <c r="M27" s="7">
        <v>0.68876157407407401</v>
      </c>
      <c r="N27" s="5">
        <v>521</v>
      </c>
      <c r="O27" s="5" t="s">
        <v>325</v>
      </c>
      <c r="P27" s="5" t="s">
        <v>326</v>
      </c>
      <c r="Q27" s="5" t="s">
        <v>327</v>
      </c>
      <c r="R27" s="5" t="s">
        <v>157</v>
      </c>
      <c r="S27" s="5" t="s">
        <v>328</v>
      </c>
      <c r="T27" s="5" t="s">
        <v>329</v>
      </c>
      <c r="U27" s="5" t="s">
        <v>330</v>
      </c>
      <c r="V27" s="5" t="s">
        <v>129</v>
      </c>
      <c r="W27" s="5" t="s">
        <v>133</v>
      </c>
      <c r="X27" s="5" t="s">
        <v>279</v>
      </c>
      <c r="Y27" s="5" t="s">
        <v>131</v>
      </c>
      <c r="Z27" s="5" t="s">
        <v>132</v>
      </c>
      <c r="AA27" s="5" t="s">
        <v>133</v>
      </c>
      <c r="AB27" s="5" t="s">
        <v>131</v>
      </c>
      <c r="AC27" s="5" t="s">
        <v>134</v>
      </c>
      <c r="AD27" s="5" t="s">
        <v>129</v>
      </c>
      <c r="AE27" s="5" t="s">
        <v>131</v>
      </c>
      <c r="AF27" s="5" t="s">
        <v>131</v>
      </c>
      <c r="AG27" s="5" t="s">
        <v>131</v>
      </c>
      <c r="AH27" s="5" t="s">
        <v>131</v>
      </c>
      <c r="AI27" s="8">
        <v>87.5</v>
      </c>
      <c r="AJ27" s="5" t="s">
        <v>131</v>
      </c>
      <c r="AK27" s="5" t="s">
        <v>133</v>
      </c>
      <c r="AL27" s="5" t="s">
        <v>131</v>
      </c>
      <c r="AM27" s="5" t="s">
        <v>131</v>
      </c>
      <c r="AN27" s="8">
        <v>100</v>
      </c>
      <c r="AO27" s="5" t="s">
        <v>133</v>
      </c>
      <c r="AP27" s="5" t="s">
        <v>131</v>
      </c>
      <c r="AQ27" s="5" t="s">
        <v>131</v>
      </c>
      <c r="AR27" s="5" t="s">
        <v>133</v>
      </c>
      <c r="AS27" s="5" t="s">
        <v>131</v>
      </c>
      <c r="AT27" s="5" t="s">
        <v>133</v>
      </c>
      <c r="AU27" s="5" t="s">
        <v>133</v>
      </c>
      <c r="AV27" s="5" t="s">
        <v>133</v>
      </c>
      <c r="AW27" s="5" t="s">
        <v>133</v>
      </c>
      <c r="AX27" s="5" t="s">
        <v>131</v>
      </c>
      <c r="AY27" s="5" t="s">
        <v>133</v>
      </c>
      <c r="AZ27" s="8">
        <v>100</v>
      </c>
      <c r="BA27" s="5" t="s">
        <v>131</v>
      </c>
      <c r="BB27" s="5" t="s">
        <v>131</v>
      </c>
      <c r="BC27" s="5" t="s">
        <v>131</v>
      </c>
      <c r="BD27" s="5" t="s">
        <v>129</v>
      </c>
      <c r="BE27" s="8">
        <v>87.5</v>
      </c>
      <c r="BF27" s="5" t="s">
        <v>131</v>
      </c>
      <c r="BG27" s="5" t="s">
        <v>131</v>
      </c>
      <c r="BH27" s="5" t="s">
        <v>131</v>
      </c>
      <c r="BI27" s="8">
        <v>100</v>
      </c>
      <c r="BJ27" s="5" t="s">
        <v>133</v>
      </c>
      <c r="BK27" s="8">
        <v>100</v>
      </c>
      <c r="BL27" s="8">
        <v>96.000000000000014</v>
      </c>
      <c r="BM27" s="5">
        <v>0</v>
      </c>
      <c r="BN27" s="5">
        <v>1</v>
      </c>
      <c r="BO27" s="5">
        <v>0</v>
      </c>
      <c r="BP27" s="5">
        <v>1</v>
      </c>
      <c r="BQ27" s="5">
        <v>1</v>
      </c>
      <c r="BR27" s="8">
        <v>96.000000000000014</v>
      </c>
      <c r="BS27" s="5" t="s">
        <v>129</v>
      </c>
      <c r="BT27" s="5" t="s">
        <v>129</v>
      </c>
      <c r="BU27" s="5" t="s">
        <v>129</v>
      </c>
      <c r="BV27" s="5" t="s">
        <v>129</v>
      </c>
      <c r="BW27" s="5" t="s">
        <v>129</v>
      </c>
      <c r="BX27" s="5" t="s">
        <v>129</v>
      </c>
      <c r="BY27" s="5" t="s">
        <v>135</v>
      </c>
      <c r="BZ27" s="5" t="s">
        <v>174</v>
      </c>
      <c r="CA27" s="5" t="s">
        <v>175</v>
      </c>
      <c r="CB27" s="5" t="s">
        <v>176</v>
      </c>
      <c r="CC27" s="5" t="s">
        <v>250</v>
      </c>
      <c r="CD27" s="5" t="e">
        <v>#N/A</v>
      </c>
      <c r="CE27" s="5" t="e">
        <v>#N/A</v>
      </c>
      <c r="CF27" s="5" t="s">
        <v>129</v>
      </c>
      <c r="CG27" s="5" t="s">
        <v>331</v>
      </c>
      <c r="CH27">
        <f>IF(Tabla1[[#This Row],[1.1 Saluda y se despide del cliente, de acuerdo a lo establecido en el manual de campaña.]]="NO",1,0)</f>
        <v>1</v>
      </c>
      <c r="CI27">
        <f>IF(Tabla1[[#This Row],[1.2 Se dirige al cliente por su nombre durante el transcurso de la llamada, sin tutearlo en ninguna ocasión.]]="NO",1,0)</f>
        <v>0</v>
      </c>
      <c r="CJ27">
        <f>IF(Tabla1[[#This Row],[1.3 Interactua con el cliente mientras realiza las validaciones en el sistema.]]="NO",1,0)</f>
        <v>0</v>
      </c>
      <c r="CK27">
        <f>IF(Tabla1[[#This Row],[1.4 Evita el uso de tecnicismos.]]="NO",1,0)</f>
        <v>0</v>
      </c>
      <c r="CL27">
        <f>IF(Tabla1[[#This Row],[1.5 Se despide de acuerdo a lo indicado en el Manual de Campaña]]="NO",1,0)</f>
        <v>0</v>
      </c>
      <c r="CM27">
        <f>IF(Tabla1[[#This Row],[2.1 Valida si la consulta o transacción corresponde a un producto/servicio/línea de la campaña.]]="NO",1,0)</f>
        <v>0</v>
      </c>
      <c r="CN27">
        <f>IF(Tabla1[[#This Row],[2.2 Si lo expuesto por el cliente no es claro, realiza preguntas de precisión o preguntas filtro.]]="NO",1,0)</f>
        <v>0</v>
      </c>
      <c r="CO27">
        <f>IF(Tabla1[[#This Row],[2.3 Valida el MOTIVO REAL de la necesidad (información, preocupación, problema) mediante parafraseo o pregunta de confirmación.]]="NO",1,0)</f>
        <v>0</v>
      </c>
      <c r="CP27">
        <f>IF(Tabla1[[#This Row],[2.4 De acuerdo con lo expuesto por el cliente por el cliente y/o por lo revisado en sistemas, valida si existe alguna atención previa por el mismo motivo.]]="NO",1,0)</f>
        <v>0</v>
      </c>
      <c r="CQ27">
        <f>IF(Tabla1[[#This Row],[3.1 Valida en el CES el estado de los servicios y equipos, estado de cuenta y adicionalmente si se encuentra en averia.]]="NO",1,0)</f>
        <v>0</v>
      </c>
      <c r="CR27">
        <f>IF(Tabla1[[#This Row],[3.2 La atencion se realizo siguiendo el paso a paso de la herramienta o el proceso establecido en el portal de conocimiento (en caso no se encuentre en la herramienta), no se vuelve a evaluar el ingreso al CES.]]="NO",1,0)</f>
        <v>0</v>
      </c>
      <c r="CS27">
        <f>IF(Tabla1[[#This Row],[3.2.1 Solicita el número de documento de identidad, nombres y apellidos del titular para identificar el servicio y en caso lo amerite fecha y lugar de nacimiento.]]="NO",1,0)</f>
        <v>0</v>
      </c>
      <c r="CT27">
        <f>IF(Tabla1[[#This Row],[3.2.2  Valida en TRACER que el servicio del cliente esta conectado, no se encuentra en averia y no tiene algun flag alarmado]]="NO",1,0)</f>
        <v>0</v>
      </c>
      <c r="CU27">
        <f>IF(Tabla1[[#This Row],[3.2.3  Verifica en la web de averias si el servicio esta afectado]]="NO",1,0)</f>
        <v>0</v>
      </c>
      <c r="CV27">
        <f>IF(Tabla1[[#This Row],[3.2.4  Verifica en Incognito si los parametros de los servicios estan correctos. ]]="NO",1,0)</f>
        <v>0</v>
      </c>
      <c r="CW2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7">
        <f>IF(Tabla1[[#This Row],[3.2.6  Para telefonia, ingresa a JANUS y validad que la linea este configurada y tenga saldo, tambien se debe validar con el cliente si la linea esta en Tel 1 o Tel 1/2, en caso no haya servicio]]="NO",1,0)</f>
        <v>0</v>
      </c>
      <c r="CY27">
        <f>IF(Tabla1[[#This Row],[3.2.7  Para internet, cuando el problema es con SmarTV se le sugiere que utilice internet de manera cableada]]="NO",1,0)</f>
        <v>0</v>
      </c>
      <c r="CZ27">
        <f>IF(Tabla1[[#This Row],[3.3  La explicación brindada al cliente corresponde con el paso a paso de la herramienta o el proceso establecido en el portal de conocimiento (en caso no se encuentre en la herramienta).]]="NO",1,0)</f>
        <v>0</v>
      </c>
      <c r="DA27">
        <f>IF(Tabla1[[#This Row],[3.4  Valida con el cliente si la gestión/información brindada fue clara]]="NO",1,0)</f>
        <v>0</v>
      </c>
      <c r="DB27">
        <f>IF(Tabla1[[#This Row],[4.1 Ejecuta las acciones en los aplicativos de acuerdo al proceso establecido en el portal de conocimiento.]]="NO",1,0)</f>
        <v>0</v>
      </c>
      <c r="DC27">
        <f>IF(Tabla1[[#This Row],[4.2 Se tipifica en siac acorde con la gestión.]]="NO",1,0)</f>
        <v>0</v>
      </c>
      <c r="DD27">
        <f>IF(Tabla1[[#This Row],[4.3 Notas y/o plantilla de la tipificación son correctas.]]="NO",1,0)</f>
        <v>0</v>
      </c>
      <c r="DE27">
        <f>IF(Tabla1[[#This Row],[4.4 Se tipifica en siac durante la llamada.]]="NO",1,0)</f>
        <v>1</v>
      </c>
      <c r="DF27">
        <f>IF(Tabla1[[#This Row],[5.1 Evita comentarios negativos de la empresa y/o sus proveedores.]]="NO",1,0)</f>
        <v>0</v>
      </c>
      <c r="DG27">
        <f>IF(Tabla1[[#This Row],[5.2 Evita palabras soeces]]="NO",1,0)</f>
        <v>0</v>
      </c>
      <c r="DH27">
        <f>IF(Tabla1[[#This Row],[5.3 Escucha al cliente sin interrumpirlo.]]="NO",1,0)</f>
        <v>0</v>
      </c>
      <c r="DI27">
        <f>IF(Tabla1[[#This Row],[6.1 Cumple con dar la información establecida y/o fomenta en el cliente la adquisición/activación/uso de algún servicio/producto/promoción CLARO (definido por cada campaña)]]="NO",1,0)</f>
        <v>0</v>
      </c>
      <c r="DJ27">
        <v>1</v>
      </c>
      <c r="DK27" t="e">
        <f>IF(Tabla1[[#This Row],[TNPS]]&lt;6,-1,IF(Tabla1[[#This Row],[TNPS]]&lt;8,0,1))</f>
        <v>#N/A</v>
      </c>
      <c r="DL27" t="e">
        <f>IF(Tabla1[[#This Row],[NPS]]&lt;&gt;"",IF(Tabla1[[#This Row],[NPS]]&lt;7,-1,IF(Tabla1[[#This Row],[NPS]]&lt;8,0,1))," ")</f>
        <v>#N/A</v>
      </c>
    </row>
    <row r="28" spans="1:116" ht="20.100000000000001" customHeight="1" x14ac:dyDescent="0.25">
      <c r="A28">
        <v>386</v>
      </c>
      <c r="B28" t="str">
        <f>IF(MONTH(Tabla1[[#This Row],[FECHA DE MONITOREO]])=MONTH($B$356),IF(DAY(Tabla1[[#This Row],[FECHA DE MONITOREO]])&lt;8,"SEMANA 1",IF(DAY(Tabla1[[#This Row],[FECHA DE MONITOREO]])&lt;15,"SEMANA 2",IF(DAY(Tabla1[[#This Row],[FECHA DE MONITOREO]])&lt;22,"SEMANA 3","SEMANA 4"))),"SEMANA 4")</f>
        <v>SEMANA 1</v>
      </c>
      <c r="C2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8" s="5" t="s">
        <v>332</v>
      </c>
      <c r="E28" s="5" t="s">
        <v>333</v>
      </c>
      <c r="F28" s="5">
        <v>1</v>
      </c>
      <c r="G28" s="5" t="s">
        <v>118</v>
      </c>
      <c r="H28" s="5" t="s">
        <v>119</v>
      </c>
      <c r="I28" s="6">
        <v>43649</v>
      </c>
      <c r="J28" s="5" t="s">
        <v>120</v>
      </c>
      <c r="K28" s="5" t="s">
        <v>334</v>
      </c>
      <c r="L28" s="6">
        <v>43648</v>
      </c>
      <c r="M28" s="7">
        <v>0.42563657407407413</v>
      </c>
      <c r="N28" s="5">
        <v>753</v>
      </c>
      <c r="O28" s="5" t="s">
        <v>335</v>
      </c>
      <c r="P28" s="5" t="s">
        <v>336</v>
      </c>
      <c r="Q28" s="5" t="s">
        <v>337</v>
      </c>
      <c r="R28" s="5" t="s">
        <v>125</v>
      </c>
      <c r="S28" s="5" t="s">
        <v>184</v>
      </c>
      <c r="T28" s="5" t="s">
        <v>338</v>
      </c>
      <c r="U28" s="5" t="s">
        <v>195</v>
      </c>
      <c r="V28" s="5" t="s">
        <v>129</v>
      </c>
      <c r="W28" s="5" t="s">
        <v>130</v>
      </c>
      <c r="X28" s="5" t="s">
        <v>161</v>
      </c>
      <c r="Y28" s="5" t="s">
        <v>131</v>
      </c>
      <c r="Z28" s="5" t="s">
        <v>132</v>
      </c>
      <c r="AA28" s="5" t="s">
        <v>133</v>
      </c>
      <c r="AB28" s="5" t="s">
        <v>131</v>
      </c>
      <c r="AC28" s="5" t="s">
        <v>134</v>
      </c>
      <c r="AD28" s="5" t="s">
        <v>131</v>
      </c>
      <c r="AE28" s="5" t="s">
        <v>131</v>
      </c>
      <c r="AF28" s="5" t="s">
        <v>131</v>
      </c>
      <c r="AG28" s="5" t="s">
        <v>131</v>
      </c>
      <c r="AH28" s="5" t="s">
        <v>131</v>
      </c>
      <c r="AI28" s="8">
        <v>100</v>
      </c>
      <c r="AJ28" s="5" t="s">
        <v>131</v>
      </c>
      <c r="AK28" s="5" t="s">
        <v>133</v>
      </c>
      <c r="AL28" s="5" t="s">
        <v>131</v>
      </c>
      <c r="AM28" s="5" t="s">
        <v>131</v>
      </c>
      <c r="AN28" s="8">
        <v>100</v>
      </c>
      <c r="AO28" s="5" t="s">
        <v>131</v>
      </c>
      <c r="AP28" s="5" t="s">
        <v>131</v>
      </c>
      <c r="AQ28" s="5" t="s">
        <v>131</v>
      </c>
      <c r="AR28" s="5" t="s">
        <v>131</v>
      </c>
      <c r="AS28" s="5" t="s">
        <v>131</v>
      </c>
      <c r="AT28" s="5" t="s">
        <v>131</v>
      </c>
      <c r="AU28" s="5" t="s">
        <v>131</v>
      </c>
      <c r="AV28" s="5" t="s">
        <v>133</v>
      </c>
      <c r="AW28" s="5" t="s">
        <v>133</v>
      </c>
      <c r="AX28" s="5" t="s">
        <v>131</v>
      </c>
      <c r="AY28" s="5" t="s">
        <v>131</v>
      </c>
      <c r="AZ28" s="8">
        <v>100</v>
      </c>
      <c r="BA28" s="5" t="s">
        <v>131</v>
      </c>
      <c r="BB28" s="5" t="s">
        <v>131</v>
      </c>
      <c r="BC28" s="5" t="s">
        <v>131</v>
      </c>
      <c r="BD28" s="5" t="s">
        <v>131</v>
      </c>
      <c r="BE28" s="8">
        <v>100</v>
      </c>
      <c r="BF28" s="5" t="s">
        <v>131</v>
      </c>
      <c r="BG28" s="5" t="s">
        <v>131</v>
      </c>
      <c r="BH28" s="5" t="s">
        <v>131</v>
      </c>
      <c r="BI28" s="8">
        <v>100</v>
      </c>
      <c r="BJ28" s="5" t="s">
        <v>133</v>
      </c>
      <c r="BK28" s="8">
        <v>100</v>
      </c>
      <c r="BL28" s="8">
        <v>100</v>
      </c>
      <c r="BM28" s="5">
        <v>0</v>
      </c>
      <c r="BN28" s="5">
        <v>0</v>
      </c>
      <c r="BO28" s="5">
        <v>0</v>
      </c>
      <c r="BP28" s="5">
        <v>0</v>
      </c>
      <c r="BQ28" s="5">
        <v>0</v>
      </c>
      <c r="BR28" s="8">
        <v>100</v>
      </c>
      <c r="BS28" s="5" t="s">
        <v>129</v>
      </c>
      <c r="BT28" s="5" t="s">
        <v>129</v>
      </c>
      <c r="BU28" s="5" t="s">
        <v>129</v>
      </c>
      <c r="BV28" s="5" t="s">
        <v>129</v>
      </c>
      <c r="BW28" s="5" t="s">
        <v>129</v>
      </c>
      <c r="BX28" s="5" t="s">
        <v>129</v>
      </c>
      <c r="BY28" s="5" t="s">
        <v>162</v>
      </c>
      <c r="BZ28" s="5" t="s">
        <v>163</v>
      </c>
      <c r="CA28" s="5" t="s">
        <v>230</v>
      </c>
      <c r="CB28" s="5" t="s">
        <v>165</v>
      </c>
      <c r="CC28" s="5" t="s">
        <v>231</v>
      </c>
      <c r="CD28" s="5" t="e">
        <v>#N/A</v>
      </c>
      <c r="CE28" s="5" t="e">
        <v>#N/A</v>
      </c>
      <c r="CF28" s="5" t="s">
        <v>129</v>
      </c>
      <c r="CG28" s="5" t="s">
        <v>140</v>
      </c>
      <c r="CH28">
        <f>IF(Tabla1[[#This Row],[1.1 Saluda y se despide del cliente, de acuerdo a lo establecido en el manual de campaña.]]="NO",1,0)</f>
        <v>0</v>
      </c>
      <c r="CI28">
        <f>IF(Tabla1[[#This Row],[1.2 Se dirige al cliente por su nombre durante el transcurso de la llamada, sin tutearlo en ninguna ocasión.]]="NO",1,0)</f>
        <v>0</v>
      </c>
      <c r="CJ28">
        <f>IF(Tabla1[[#This Row],[1.3 Interactua con el cliente mientras realiza las validaciones en el sistema.]]="NO",1,0)</f>
        <v>0</v>
      </c>
      <c r="CK28">
        <f>IF(Tabla1[[#This Row],[1.4 Evita el uso de tecnicismos.]]="NO",1,0)</f>
        <v>0</v>
      </c>
      <c r="CL28">
        <f>IF(Tabla1[[#This Row],[1.5 Se despide de acuerdo a lo indicado en el Manual de Campaña]]="NO",1,0)</f>
        <v>0</v>
      </c>
      <c r="CM28">
        <f>IF(Tabla1[[#This Row],[2.1 Valida si la consulta o transacción corresponde a un producto/servicio/línea de la campaña.]]="NO",1,0)</f>
        <v>0</v>
      </c>
      <c r="CN28">
        <f>IF(Tabla1[[#This Row],[2.2 Si lo expuesto por el cliente no es claro, realiza preguntas de precisión o preguntas filtro.]]="NO",1,0)</f>
        <v>0</v>
      </c>
      <c r="CO28">
        <f>IF(Tabla1[[#This Row],[2.3 Valida el MOTIVO REAL de la necesidad (información, preocupación, problema) mediante parafraseo o pregunta de confirmación.]]="NO",1,0)</f>
        <v>0</v>
      </c>
      <c r="CP28">
        <f>IF(Tabla1[[#This Row],[2.4 De acuerdo con lo expuesto por el cliente por el cliente y/o por lo revisado en sistemas, valida si existe alguna atención previa por el mismo motivo.]]="NO",1,0)</f>
        <v>0</v>
      </c>
      <c r="CQ28">
        <f>IF(Tabla1[[#This Row],[3.1 Valida en el CES el estado de los servicios y equipos, estado de cuenta y adicionalmente si se encuentra en averia.]]="NO",1,0)</f>
        <v>0</v>
      </c>
      <c r="CR28">
        <f>IF(Tabla1[[#This Row],[3.2 La atencion se realizo siguiendo el paso a paso de la herramienta o el proceso establecido en el portal de conocimiento (en caso no se encuentre en la herramienta), no se vuelve a evaluar el ingreso al CES.]]="NO",1,0)</f>
        <v>0</v>
      </c>
      <c r="CS28">
        <f>IF(Tabla1[[#This Row],[3.2.1 Solicita el número de documento de identidad, nombres y apellidos del titular para identificar el servicio y en caso lo amerite fecha y lugar de nacimiento.]]="NO",1,0)</f>
        <v>0</v>
      </c>
      <c r="CT28">
        <f>IF(Tabla1[[#This Row],[3.2.2  Valida en TRACER que el servicio del cliente esta conectado, no se encuentra en averia y no tiene algun flag alarmado]]="NO",1,0)</f>
        <v>0</v>
      </c>
      <c r="CU28">
        <f>IF(Tabla1[[#This Row],[3.2.3  Verifica en la web de averias si el servicio esta afectado]]="NO",1,0)</f>
        <v>0</v>
      </c>
      <c r="CV28">
        <f>IF(Tabla1[[#This Row],[3.2.4  Verifica en Incognito si los parametros de los servicios estan correctos. ]]="NO",1,0)</f>
        <v>0</v>
      </c>
      <c r="CW2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8">
        <f>IF(Tabla1[[#This Row],[3.2.6  Para telefonia, ingresa a JANUS y validad que la linea este configurada y tenga saldo, tambien se debe validar con el cliente si la linea esta en Tel 1 o Tel 1/2, en caso no haya servicio]]="NO",1,0)</f>
        <v>0</v>
      </c>
      <c r="CY28">
        <f>IF(Tabla1[[#This Row],[3.2.7  Para internet, cuando el problema es con SmarTV se le sugiere que utilice internet de manera cableada]]="NO",1,0)</f>
        <v>0</v>
      </c>
      <c r="CZ28">
        <f>IF(Tabla1[[#This Row],[3.3  La explicación brindada al cliente corresponde con el paso a paso de la herramienta o el proceso establecido en el portal de conocimiento (en caso no se encuentre en la herramienta).]]="NO",1,0)</f>
        <v>0</v>
      </c>
      <c r="DA28">
        <f>IF(Tabla1[[#This Row],[3.4  Valida con el cliente si la gestión/información brindada fue clara]]="NO",1,0)</f>
        <v>0</v>
      </c>
      <c r="DB28">
        <f>IF(Tabla1[[#This Row],[4.1 Ejecuta las acciones en los aplicativos de acuerdo al proceso establecido en el portal de conocimiento.]]="NO",1,0)</f>
        <v>0</v>
      </c>
      <c r="DC28">
        <f>IF(Tabla1[[#This Row],[4.2 Se tipifica en siac acorde con la gestión.]]="NO",1,0)</f>
        <v>0</v>
      </c>
      <c r="DD28">
        <f>IF(Tabla1[[#This Row],[4.3 Notas y/o plantilla de la tipificación son correctas.]]="NO",1,0)</f>
        <v>0</v>
      </c>
      <c r="DE28">
        <f>IF(Tabla1[[#This Row],[4.4 Se tipifica en siac durante la llamada.]]="NO",1,0)</f>
        <v>0</v>
      </c>
      <c r="DF28">
        <f>IF(Tabla1[[#This Row],[5.1 Evita comentarios negativos de la empresa y/o sus proveedores.]]="NO",1,0)</f>
        <v>0</v>
      </c>
      <c r="DG28">
        <f>IF(Tabla1[[#This Row],[5.2 Evita palabras soeces]]="NO",1,0)</f>
        <v>0</v>
      </c>
      <c r="DH28">
        <f>IF(Tabla1[[#This Row],[5.3 Escucha al cliente sin interrumpirlo.]]="NO",1,0)</f>
        <v>0</v>
      </c>
      <c r="DI28">
        <f>IF(Tabla1[[#This Row],[6.1 Cumple con dar la información establecida y/o fomenta en el cliente la adquisición/activación/uso de algún servicio/producto/promoción CLARO (definido por cada campaña)]]="NO",1,0)</f>
        <v>0</v>
      </c>
      <c r="DJ28">
        <v>1</v>
      </c>
      <c r="DK28" t="e">
        <f>IF(Tabla1[[#This Row],[TNPS]]&lt;6,-1,IF(Tabla1[[#This Row],[TNPS]]&lt;8,0,1))</f>
        <v>#N/A</v>
      </c>
      <c r="DL28" t="e">
        <f>IF(Tabla1[[#This Row],[NPS]]&lt;&gt;"",IF(Tabla1[[#This Row],[NPS]]&lt;7,-1,IF(Tabla1[[#This Row],[NPS]]&lt;8,0,1))," ")</f>
        <v>#N/A</v>
      </c>
    </row>
    <row r="29" spans="1:116" ht="20.100000000000001" customHeight="1" x14ac:dyDescent="0.25">
      <c r="A29">
        <v>386</v>
      </c>
      <c r="B29" t="str">
        <f>IF(MONTH(Tabla1[[#This Row],[FECHA DE MONITOREO]])=MONTH($B$356),IF(DAY(Tabla1[[#This Row],[FECHA DE MONITOREO]])&lt;8,"SEMANA 1",IF(DAY(Tabla1[[#This Row],[FECHA DE MONITOREO]])&lt;15,"SEMANA 2",IF(DAY(Tabla1[[#This Row],[FECHA DE MONITOREO]])&lt;22,"SEMANA 3","SEMANA 4"))),"SEMANA 4")</f>
        <v>SEMANA 1</v>
      </c>
      <c r="C2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9" s="5" t="s">
        <v>339</v>
      </c>
      <c r="E29" s="5" t="s">
        <v>340</v>
      </c>
      <c r="F29" s="5">
        <v>13</v>
      </c>
      <c r="G29" s="5" t="s">
        <v>118</v>
      </c>
      <c r="H29" s="5" t="s">
        <v>119</v>
      </c>
      <c r="I29" s="6">
        <v>43649</v>
      </c>
      <c r="J29" s="5" t="s">
        <v>120</v>
      </c>
      <c r="K29" s="5" t="s">
        <v>341</v>
      </c>
      <c r="L29" s="6">
        <v>43648</v>
      </c>
      <c r="M29" s="7">
        <v>0.84143518518518512</v>
      </c>
      <c r="N29" s="5">
        <v>434</v>
      </c>
      <c r="O29" s="5" t="s">
        <v>342</v>
      </c>
      <c r="P29" s="5" t="s">
        <v>343</v>
      </c>
      <c r="Q29" s="5" t="s">
        <v>344</v>
      </c>
      <c r="R29" s="5" t="s">
        <v>125</v>
      </c>
      <c r="S29" s="5" t="s">
        <v>227</v>
      </c>
      <c r="T29" s="5" t="s">
        <v>345</v>
      </c>
      <c r="U29" s="5" t="s">
        <v>239</v>
      </c>
      <c r="V29" s="5" t="s">
        <v>129</v>
      </c>
      <c r="W29" s="5" t="s">
        <v>130</v>
      </c>
      <c r="X29" s="5" t="s">
        <v>161</v>
      </c>
      <c r="Y29" s="5" t="s">
        <v>131</v>
      </c>
      <c r="Z29" s="5" t="s">
        <v>132</v>
      </c>
      <c r="AA29" s="5" t="s">
        <v>133</v>
      </c>
      <c r="AB29" s="5" t="s">
        <v>131</v>
      </c>
      <c r="AC29" s="5" t="s">
        <v>134</v>
      </c>
      <c r="AD29" s="5" t="s">
        <v>131</v>
      </c>
      <c r="AE29" s="5" t="s">
        <v>131</v>
      </c>
      <c r="AF29" s="5" t="s">
        <v>131</v>
      </c>
      <c r="AG29" s="5" t="s">
        <v>131</v>
      </c>
      <c r="AH29" s="5" t="s">
        <v>131</v>
      </c>
      <c r="AI29" s="8">
        <v>100</v>
      </c>
      <c r="AJ29" s="5" t="s">
        <v>131</v>
      </c>
      <c r="AK29" s="5" t="s">
        <v>133</v>
      </c>
      <c r="AL29" s="5" t="s">
        <v>131</v>
      </c>
      <c r="AM29" s="5" t="s">
        <v>131</v>
      </c>
      <c r="AN29" s="8">
        <v>100</v>
      </c>
      <c r="AO29" s="5" t="s">
        <v>131</v>
      </c>
      <c r="AP29" s="5" t="s">
        <v>129</v>
      </c>
      <c r="AQ29" s="5" t="s">
        <v>131</v>
      </c>
      <c r="AR29" s="5" t="s">
        <v>131</v>
      </c>
      <c r="AS29" s="5" t="s">
        <v>131</v>
      </c>
      <c r="AT29" s="5" t="s">
        <v>131</v>
      </c>
      <c r="AU29" s="5" t="s">
        <v>133</v>
      </c>
      <c r="AV29" s="5" t="s">
        <v>133</v>
      </c>
      <c r="AW29" s="5" t="s">
        <v>133</v>
      </c>
      <c r="AX29" s="5" t="s">
        <v>129</v>
      </c>
      <c r="AY29" s="5" t="s">
        <v>131</v>
      </c>
      <c r="AZ29" s="8">
        <v>17.142857142857142</v>
      </c>
      <c r="BA29" s="5" t="s">
        <v>131</v>
      </c>
      <c r="BB29" s="5" t="s">
        <v>129</v>
      </c>
      <c r="BC29" s="5" t="s">
        <v>131</v>
      </c>
      <c r="BD29" s="5" t="s">
        <v>131</v>
      </c>
      <c r="BE29" s="8">
        <v>87.5</v>
      </c>
      <c r="BF29" s="5" t="s">
        <v>131</v>
      </c>
      <c r="BG29" s="5" t="s">
        <v>131</v>
      </c>
      <c r="BH29" s="5" t="s">
        <v>131</v>
      </c>
      <c r="BI29" s="8">
        <v>100</v>
      </c>
      <c r="BJ29" s="5" t="s">
        <v>133</v>
      </c>
      <c r="BK29" s="8">
        <v>100</v>
      </c>
      <c r="BL29" s="8">
        <v>68</v>
      </c>
      <c r="BM29" s="5">
        <v>2</v>
      </c>
      <c r="BN29" s="5">
        <v>1</v>
      </c>
      <c r="BO29" s="5">
        <v>0</v>
      </c>
      <c r="BP29" s="5">
        <v>3</v>
      </c>
      <c r="BQ29" s="5">
        <v>0</v>
      </c>
      <c r="BR29" s="8">
        <v>68</v>
      </c>
      <c r="BS29" s="5" t="s">
        <v>129</v>
      </c>
      <c r="BT29" s="5" t="s">
        <v>129</v>
      </c>
      <c r="BU29" s="5" t="s">
        <v>129</v>
      </c>
      <c r="BV29" s="5" t="s">
        <v>129</v>
      </c>
      <c r="BW29" s="5" t="s">
        <v>129</v>
      </c>
      <c r="BX29" s="5" t="s">
        <v>129</v>
      </c>
      <c r="BY29" s="5" t="s">
        <v>346</v>
      </c>
      <c r="BZ29" s="5" t="s">
        <v>347</v>
      </c>
      <c r="CA29" s="5" t="s">
        <v>348</v>
      </c>
      <c r="CB29" s="5" t="s">
        <v>349</v>
      </c>
      <c r="CC29" s="5" t="s">
        <v>350</v>
      </c>
      <c r="CD29" s="5" t="e">
        <v>#N/A</v>
      </c>
      <c r="CE29" s="5" t="e">
        <v>#N/A</v>
      </c>
      <c r="CF29" s="5" t="s">
        <v>131</v>
      </c>
      <c r="CG29" s="5" t="s">
        <v>351</v>
      </c>
      <c r="CH29">
        <f>IF(Tabla1[[#This Row],[1.1 Saluda y se despide del cliente, de acuerdo a lo establecido en el manual de campaña.]]="NO",1,0)</f>
        <v>0</v>
      </c>
      <c r="CI29">
        <f>IF(Tabla1[[#This Row],[1.2 Se dirige al cliente por su nombre durante el transcurso de la llamada, sin tutearlo en ninguna ocasión.]]="NO",1,0)</f>
        <v>0</v>
      </c>
      <c r="CJ29">
        <f>IF(Tabla1[[#This Row],[1.3 Interactua con el cliente mientras realiza las validaciones en el sistema.]]="NO",1,0)</f>
        <v>0</v>
      </c>
      <c r="CK29">
        <f>IF(Tabla1[[#This Row],[1.4 Evita el uso de tecnicismos.]]="NO",1,0)</f>
        <v>0</v>
      </c>
      <c r="CL29">
        <f>IF(Tabla1[[#This Row],[1.5 Se despide de acuerdo a lo indicado en el Manual de Campaña]]="NO",1,0)</f>
        <v>0</v>
      </c>
      <c r="CM29">
        <f>IF(Tabla1[[#This Row],[2.1 Valida si la consulta o transacción corresponde a un producto/servicio/línea de la campaña.]]="NO",1,0)</f>
        <v>0</v>
      </c>
      <c r="CN29">
        <f>IF(Tabla1[[#This Row],[2.2 Si lo expuesto por el cliente no es claro, realiza preguntas de precisión o preguntas filtro.]]="NO",1,0)</f>
        <v>0</v>
      </c>
      <c r="CO29">
        <f>IF(Tabla1[[#This Row],[2.3 Valida el MOTIVO REAL de la necesidad (información, preocupación, problema) mediante parafraseo o pregunta de confirmación.]]="NO",1,0)</f>
        <v>0</v>
      </c>
      <c r="CP29">
        <f>IF(Tabla1[[#This Row],[2.4 De acuerdo con lo expuesto por el cliente por el cliente y/o por lo revisado en sistemas, valida si existe alguna atención previa por el mismo motivo.]]="NO",1,0)</f>
        <v>0</v>
      </c>
      <c r="CQ29">
        <f>IF(Tabla1[[#This Row],[3.1 Valida en el CES el estado de los servicios y equipos, estado de cuenta y adicionalmente si se encuentra en averia.]]="NO",1,0)</f>
        <v>0</v>
      </c>
      <c r="CR29">
        <f>IF(Tabla1[[#This Row],[3.2 La atencion se realizo siguiendo el paso a paso de la herramienta o el proceso establecido en el portal de conocimiento (en caso no se encuentre en la herramienta), no se vuelve a evaluar el ingreso al CES.]]="NO",1,0)</f>
        <v>1</v>
      </c>
      <c r="CS29">
        <f>IF(Tabla1[[#This Row],[3.2.1 Solicita el número de documento de identidad, nombres y apellidos del titular para identificar el servicio y en caso lo amerite fecha y lugar de nacimiento.]]="NO",1,0)</f>
        <v>0</v>
      </c>
      <c r="CT29">
        <f>IF(Tabla1[[#This Row],[3.2.2  Valida en TRACER que el servicio del cliente esta conectado, no se encuentra en averia y no tiene algun flag alarmado]]="NO",1,0)</f>
        <v>0</v>
      </c>
      <c r="CU29">
        <f>IF(Tabla1[[#This Row],[3.2.3  Verifica en la web de averias si el servicio esta afectado]]="NO",1,0)</f>
        <v>0</v>
      </c>
      <c r="CV29">
        <f>IF(Tabla1[[#This Row],[3.2.4  Verifica en Incognito si los parametros de los servicios estan correctos. ]]="NO",1,0)</f>
        <v>0</v>
      </c>
      <c r="CW2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9">
        <f>IF(Tabla1[[#This Row],[3.2.6  Para telefonia, ingresa a JANUS y validad que la linea este configurada y tenga saldo, tambien se debe validar con el cliente si la linea esta en Tel 1 o Tel 1/2, en caso no haya servicio]]="NO",1,0)</f>
        <v>0</v>
      </c>
      <c r="CY29">
        <f>IF(Tabla1[[#This Row],[3.2.7  Para internet, cuando el problema es con SmarTV se le sugiere que utilice internet de manera cableada]]="NO",1,0)</f>
        <v>0</v>
      </c>
      <c r="CZ29">
        <f>IF(Tabla1[[#This Row],[3.3  La explicación brindada al cliente corresponde con el paso a paso de la herramienta o el proceso establecido en el portal de conocimiento (en caso no se encuentre en la herramienta).]]="NO",1,0)</f>
        <v>1</v>
      </c>
      <c r="DA29">
        <f>IF(Tabla1[[#This Row],[3.4  Valida con el cliente si la gestión/información brindada fue clara]]="NO",1,0)</f>
        <v>0</v>
      </c>
      <c r="DB29">
        <f>IF(Tabla1[[#This Row],[4.1 Ejecuta las acciones en los aplicativos de acuerdo al proceso establecido en el portal de conocimiento.]]="NO",1,0)</f>
        <v>0</v>
      </c>
      <c r="DC29">
        <f>IF(Tabla1[[#This Row],[4.2 Se tipifica en siac acorde con la gestión.]]="NO",1,0)</f>
        <v>1</v>
      </c>
      <c r="DD29">
        <f>IF(Tabla1[[#This Row],[4.3 Notas y/o plantilla de la tipificación son correctas.]]="NO",1,0)</f>
        <v>0</v>
      </c>
      <c r="DE29">
        <f>IF(Tabla1[[#This Row],[4.4 Se tipifica en siac durante la llamada.]]="NO",1,0)</f>
        <v>0</v>
      </c>
      <c r="DF29">
        <f>IF(Tabla1[[#This Row],[5.1 Evita comentarios negativos de la empresa y/o sus proveedores.]]="NO",1,0)</f>
        <v>0</v>
      </c>
      <c r="DG29">
        <f>IF(Tabla1[[#This Row],[5.2 Evita palabras soeces]]="NO",1,0)</f>
        <v>0</v>
      </c>
      <c r="DH29">
        <f>IF(Tabla1[[#This Row],[5.3 Escucha al cliente sin interrumpirlo.]]="NO",1,0)</f>
        <v>0</v>
      </c>
      <c r="DI29">
        <f>IF(Tabla1[[#This Row],[6.1 Cumple con dar la información establecida y/o fomenta en el cliente la adquisición/activación/uso de algún servicio/producto/promoción CLARO (definido por cada campaña)]]="NO",1,0)</f>
        <v>0</v>
      </c>
      <c r="DJ29">
        <v>1</v>
      </c>
      <c r="DK29" t="e">
        <f>IF(Tabla1[[#This Row],[TNPS]]&lt;6,-1,IF(Tabla1[[#This Row],[TNPS]]&lt;8,0,1))</f>
        <v>#N/A</v>
      </c>
      <c r="DL29" t="e">
        <f>IF(Tabla1[[#This Row],[NPS]]&lt;&gt;"",IF(Tabla1[[#This Row],[NPS]]&lt;7,-1,IF(Tabla1[[#This Row],[NPS]]&lt;8,0,1))," ")</f>
        <v>#N/A</v>
      </c>
    </row>
    <row r="30" spans="1:116" ht="20.100000000000001" customHeight="1" x14ac:dyDescent="0.25">
      <c r="A30">
        <v>386</v>
      </c>
      <c r="B30" t="str">
        <f>IF(MONTH(Tabla1[[#This Row],[FECHA DE MONITOREO]])=MONTH($B$356),IF(DAY(Tabla1[[#This Row],[FECHA DE MONITOREO]])&lt;8,"SEMANA 1",IF(DAY(Tabla1[[#This Row],[FECHA DE MONITOREO]])&lt;15,"SEMANA 2",IF(DAY(Tabla1[[#This Row],[FECHA DE MONITOREO]])&lt;22,"SEMANA 3","SEMANA 4"))),"SEMANA 4")</f>
        <v>SEMANA 1</v>
      </c>
      <c r="C3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30" s="5" t="s">
        <v>352</v>
      </c>
      <c r="E30" s="5" t="s">
        <v>353</v>
      </c>
      <c r="F30" s="5">
        <v>13</v>
      </c>
      <c r="G30" s="5" t="s">
        <v>118</v>
      </c>
      <c r="H30" s="5" t="s">
        <v>119</v>
      </c>
      <c r="I30" s="6">
        <v>43649</v>
      </c>
      <c r="J30" s="5" t="s">
        <v>120</v>
      </c>
      <c r="K30" s="5" t="s">
        <v>354</v>
      </c>
      <c r="L30" s="6">
        <v>43648</v>
      </c>
      <c r="M30" s="7">
        <v>0.65709490740740739</v>
      </c>
      <c r="N30" s="5">
        <v>419</v>
      </c>
      <c r="O30" s="5" t="s">
        <v>355</v>
      </c>
      <c r="P30" s="5" t="s">
        <v>356</v>
      </c>
      <c r="Q30" s="5" t="s">
        <v>357</v>
      </c>
      <c r="R30" s="5" t="s">
        <v>125</v>
      </c>
      <c r="S30" s="5" t="s">
        <v>358</v>
      </c>
      <c r="T30" s="5" t="s">
        <v>359</v>
      </c>
      <c r="U30" s="5" t="s">
        <v>360</v>
      </c>
      <c r="V30" s="5" t="s">
        <v>129</v>
      </c>
      <c r="W30" s="5" t="s">
        <v>130</v>
      </c>
      <c r="X30" s="5" t="s">
        <v>161</v>
      </c>
      <c r="Y30" s="5" t="s">
        <v>131</v>
      </c>
      <c r="Z30" s="5" t="s">
        <v>132</v>
      </c>
      <c r="AA30" s="5" t="s">
        <v>133</v>
      </c>
      <c r="AB30" s="5" t="s">
        <v>131</v>
      </c>
      <c r="AC30" s="5" t="s">
        <v>134</v>
      </c>
      <c r="AD30" s="5" t="s">
        <v>131</v>
      </c>
      <c r="AE30" s="5" t="s">
        <v>131</v>
      </c>
      <c r="AF30" s="5" t="s">
        <v>131</v>
      </c>
      <c r="AG30" s="5" t="s">
        <v>131</v>
      </c>
      <c r="AH30" s="5" t="s">
        <v>133</v>
      </c>
      <c r="AI30" s="8">
        <v>100</v>
      </c>
      <c r="AJ30" s="5" t="s">
        <v>131</v>
      </c>
      <c r="AK30" s="5" t="s">
        <v>133</v>
      </c>
      <c r="AL30" s="5" t="s">
        <v>131</v>
      </c>
      <c r="AM30" s="5" t="s">
        <v>131</v>
      </c>
      <c r="AN30" s="8">
        <v>100</v>
      </c>
      <c r="AO30" s="5" t="s">
        <v>131</v>
      </c>
      <c r="AP30" s="5" t="s">
        <v>129</v>
      </c>
      <c r="AQ30" s="5" t="s">
        <v>131</v>
      </c>
      <c r="AR30" s="5" t="s">
        <v>131</v>
      </c>
      <c r="AS30" s="5" t="s">
        <v>131</v>
      </c>
      <c r="AT30" s="5" t="s">
        <v>131</v>
      </c>
      <c r="AU30" s="5" t="s">
        <v>129</v>
      </c>
      <c r="AV30" s="5" t="s">
        <v>133</v>
      </c>
      <c r="AW30" s="5" t="s">
        <v>133</v>
      </c>
      <c r="AX30" s="5" t="s">
        <v>133</v>
      </c>
      <c r="AY30" s="5" t="s">
        <v>133</v>
      </c>
      <c r="AZ30" s="8">
        <v>15.384615384615385</v>
      </c>
      <c r="BA30" s="5" t="s">
        <v>133</v>
      </c>
      <c r="BB30" s="5" t="s">
        <v>131</v>
      </c>
      <c r="BC30" s="5" t="s">
        <v>129</v>
      </c>
      <c r="BD30" s="5" t="s">
        <v>129</v>
      </c>
      <c r="BE30" s="8">
        <v>33.333333333333329</v>
      </c>
      <c r="BF30" s="5" t="s">
        <v>131</v>
      </c>
      <c r="BG30" s="5" t="s">
        <v>131</v>
      </c>
      <c r="BH30" s="5" t="s">
        <v>131</v>
      </c>
      <c r="BI30" s="8">
        <v>100</v>
      </c>
      <c r="BJ30" s="5" t="s">
        <v>133</v>
      </c>
      <c r="BK30" s="8">
        <v>100</v>
      </c>
      <c r="BL30" s="8">
        <v>54.384615384615387</v>
      </c>
      <c r="BM30" s="5">
        <v>1</v>
      </c>
      <c r="BN30" s="5">
        <v>2</v>
      </c>
      <c r="BO30" s="5">
        <v>0</v>
      </c>
      <c r="BP30" s="5">
        <v>3</v>
      </c>
      <c r="BQ30" s="5">
        <v>1</v>
      </c>
      <c r="BR30" s="8">
        <v>54.384615384615387</v>
      </c>
      <c r="BS30" s="5" t="s">
        <v>129</v>
      </c>
      <c r="BT30" s="5" t="s">
        <v>129</v>
      </c>
      <c r="BU30" s="5" t="s">
        <v>129</v>
      </c>
      <c r="BV30" s="5" t="s">
        <v>129</v>
      </c>
      <c r="BW30" s="5" t="s">
        <v>129</v>
      </c>
      <c r="BX30" s="5" t="s">
        <v>129</v>
      </c>
      <c r="BY30" s="5" t="s">
        <v>162</v>
      </c>
      <c r="BZ30" s="5" t="s">
        <v>361</v>
      </c>
      <c r="CA30" s="5" t="s">
        <v>230</v>
      </c>
      <c r="CB30" s="5" t="s">
        <v>165</v>
      </c>
      <c r="CC30" s="5" t="s">
        <v>231</v>
      </c>
      <c r="CD30" s="5" t="e">
        <v>#N/A</v>
      </c>
      <c r="CE30" s="5" t="e">
        <v>#N/A</v>
      </c>
      <c r="CF30" s="5" t="s">
        <v>129</v>
      </c>
      <c r="CG30" s="5" t="s">
        <v>362</v>
      </c>
      <c r="CH30">
        <f>IF(Tabla1[[#This Row],[1.1 Saluda y se despide del cliente, de acuerdo a lo establecido en el manual de campaña.]]="NO",1,0)</f>
        <v>0</v>
      </c>
      <c r="CI30">
        <f>IF(Tabla1[[#This Row],[1.2 Se dirige al cliente por su nombre durante el transcurso de la llamada, sin tutearlo en ninguna ocasión.]]="NO",1,0)</f>
        <v>0</v>
      </c>
      <c r="CJ30">
        <f>IF(Tabla1[[#This Row],[1.3 Interactua con el cliente mientras realiza las validaciones en el sistema.]]="NO",1,0)</f>
        <v>0</v>
      </c>
      <c r="CK30">
        <f>IF(Tabla1[[#This Row],[1.4 Evita el uso de tecnicismos.]]="NO",1,0)</f>
        <v>0</v>
      </c>
      <c r="CL30">
        <f>IF(Tabla1[[#This Row],[1.5 Se despide de acuerdo a lo indicado en el Manual de Campaña]]="NO",1,0)</f>
        <v>0</v>
      </c>
      <c r="CM30">
        <f>IF(Tabla1[[#This Row],[2.1 Valida si la consulta o transacción corresponde a un producto/servicio/línea de la campaña.]]="NO",1,0)</f>
        <v>0</v>
      </c>
      <c r="CN30">
        <f>IF(Tabla1[[#This Row],[2.2 Si lo expuesto por el cliente no es claro, realiza preguntas de precisión o preguntas filtro.]]="NO",1,0)</f>
        <v>0</v>
      </c>
      <c r="CO30">
        <f>IF(Tabla1[[#This Row],[2.3 Valida el MOTIVO REAL de la necesidad (información, preocupación, problema) mediante parafraseo o pregunta de confirmación.]]="NO",1,0)</f>
        <v>0</v>
      </c>
      <c r="CP30">
        <f>IF(Tabla1[[#This Row],[2.4 De acuerdo con lo expuesto por el cliente por el cliente y/o por lo revisado en sistemas, valida si existe alguna atención previa por el mismo motivo.]]="NO",1,0)</f>
        <v>0</v>
      </c>
      <c r="CQ30">
        <f>IF(Tabla1[[#This Row],[3.1 Valida en el CES el estado de los servicios y equipos, estado de cuenta y adicionalmente si se encuentra en averia.]]="NO",1,0)</f>
        <v>0</v>
      </c>
      <c r="CR30">
        <f>IF(Tabla1[[#This Row],[3.2 La atencion se realizo siguiendo el paso a paso de la herramienta o el proceso establecido en el portal de conocimiento (en caso no se encuentre en la herramienta), no se vuelve a evaluar el ingreso al CES.]]="NO",1,0)</f>
        <v>1</v>
      </c>
      <c r="CS30">
        <f>IF(Tabla1[[#This Row],[3.2.1 Solicita el número de documento de identidad, nombres y apellidos del titular para identificar el servicio y en caso lo amerite fecha y lugar de nacimiento.]]="NO",1,0)</f>
        <v>0</v>
      </c>
      <c r="CT30">
        <f>IF(Tabla1[[#This Row],[3.2.2  Valida en TRACER que el servicio del cliente esta conectado, no se encuentra en averia y no tiene algun flag alarmado]]="NO",1,0)</f>
        <v>0</v>
      </c>
      <c r="CU30">
        <f>IF(Tabla1[[#This Row],[3.2.3  Verifica en la web de averias si el servicio esta afectado]]="NO",1,0)</f>
        <v>0</v>
      </c>
      <c r="CV30">
        <f>IF(Tabla1[[#This Row],[3.2.4  Verifica en Incognito si los parametros de los servicios estan correctos. ]]="NO",1,0)</f>
        <v>0</v>
      </c>
      <c r="CW30">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30">
        <f>IF(Tabla1[[#This Row],[3.2.6  Para telefonia, ingresa a JANUS y validad que la linea este configurada y tenga saldo, tambien se debe validar con el cliente si la linea esta en Tel 1 o Tel 1/2, en caso no haya servicio]]="NO",1,0)</f>
        <v>0</v>
      </c>
      <c r="CY30">
        <f>IF(Tabla1[[#This Row],[3.2.7  Para internet, cuando el problema es con SmarTV se le sugiere que utilice internet de manera cableada]]="NO",1,0)</f>
        <v>0</v>
      </c>
      <c r="CZ30">
        <f>IF(Tabla1[[#This Row],[3.3  La explicación brindada al cliente corresponde con el paso a paso de la herramienta o el proceso establecido en el portal de conocimiento (en caso no se encuentre en la herramienta).]]="NO",1,0)</f>
        <v>0</v>
      </c>
      <c r="DA30">
        <f>IF(Tabla1[[#This Row],[3.4  Valida con el cliente si la gestión/información brindada fue clara]]="NO",1,0)</f>
        <v>0</v>
      </c>
      <c r="DB30">
        <f>IF(Tabla1[[#This Row],[4.1 Ejecuta las acciones en los aplicativos de acuerdo al proceso establecido en el portal de conocimiento.]]="NO",1,0)</f>
        <v>0</v>
      </c>
      <c r="DC30">
        <f>IF(Tabla1[[#This Row],[4.2 Se tipifica en siac acorde con la gestión.]]="NO",1,0)</f>
        <v>0</v>
      </c>
      <c r="DD30">
        <f>IF(Tabla1[[#This Row],[4.3 Notas y/o plantilla de la tipificación son correctas.]]="NO",1,0)</f>
        <v>1</v>
      </c>
      <c r="DE30">
        <f>IF(Tabla1[[#This Row],[4.4 Se tipifica en siac durante la llamada.]]="NO",1,0)</f>
        <v>1</v>
      </c>
      <c r="DF30">
        <f>IF(Tabla1[[#This Row],[5.1 Evita comentarios negativos de la empresa y/o sus proveedores.]]="NO",1,0)</f>
        <v>0</v>
      </c>
      <c r="DG30">
        <f>IF(Tabla1[[#This Row],[5.2 Evita palabras soeces]]="NO",1,0)</f>
        <v>0</v>
      </c>
      <c r="DH30">
        <f>IF(Tabla1[[#This Row],[5.3 Escucha al cliente sin interrumpirlo.]]="NO",1,0)</f>
        <v>0</v>
      </c>
      <c r="DI30">
        <f>IF(Tabla1[[#This Row],[6.1 Cumple con dar la información establecida y/o fomenta en el cliente la adquisición/activación/uso de algún servicio/producto/promoción CLARO (definido por cada campaña)]]="NO",1,0)</f>
        <v>0</v>
      </c>
      <c r="DJ30">
        <v>1</v>
      </c>
      <c r="DK30" t="e">
        <f>IF(Tabla1[[#This Row],[TNPS]]&lt;6,-1,IF(Tabla1[[#This Row],[TNPS]]&lt;8,0,1))</f>
        <v>#N/A</v>
      </c>
      <c r="DL30" t="e">
        <f>IF(Tabla1[[#This Row],[NPS]]&lt;&gt;"",IF(Tabla1[[#This Row],[NPS]]&lt;7,-1,IF(Tabla1[[#This Row],[NPS]]&lt;8,0,1))," ")</f>
        <v>#N/A</v>
      </c>
    </row>
    <row r="31" spans="1:116" ht="20.100000000000001" customHeight="1" x14ac:dyDescent="0.25">
      <c r="A31">
        <v>386</v>
      </c>
      <c r="B31" t="str">
        <f>IF(MONTH(Tabla1[[#This Row],[FECHA DE MONITOREO]])=MONTH($B$356),IF(DAY(Tabla1[[#This Row],[FECHA DE MONITOREO]])&lt;8,"SEMANA 1",IF(DAY(Tabla1[[#This Row],[FECHA DE MONITOREO]])&lt;15,"SEMANA 2",IF(DAY(Tabla1[[#This Row],[FECHA DE MONITOREO]])&lt;22,"SEMANA 3","SEMANA 4"))),"SEMANA 4")</f>
        <v>SEMANA 1</v>
      </c>
      <c r="C3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31" s="5" t="s">
        <v>363</v>
      </c>
      <c r="E31" s="5" t="s">
        <v>364</v>
      </c>
      <c r="F31" s="5">
        <v>1</v>
      </c>
      <c r="G31" s="5" t="s">
        <v>118</v>
      </c>
      <c r="H31" s="5" t="s">
        <v>119</v>
      </c>
      <c r="I31" s="6">
        <v>43649</v>
      </c>
      <c r="J31" s="5" t="s">
        <v>120</v>
      </c>
      <c r="K31" s="5" t="s">
        <v>365</v>
      </c>
      <c r="L31" s="6">
        <v>43648</v>
      </c>
      <c r="M31" s="7">
        <v>0.32269675925925928</v>
      </c>
      <c r="N31" s="5">
        <v>351</v>
      </c>
      <c r="O31" s="5" t="s">
        <v>366</v>
      </c>
      <c r="P31" s="5" t="s">
        <v>367</v>
      </c>
      <c r="Q31" s="5" t="s">
        <v>368</v>
      </c>
      <c r="R31" s="5" t="s">
        <v>125</v>
      </c>
      <c r="S31" s="5" t="s">
        <v>126</v>
      </c>
      <c r="T31" s="5" t="s">
        <v>369</v>
      </c>
      <c r="U31" s="5" t="s">
        <v>370</v>
      </c>
      <c r="V31" s="5" t="s">
        <v>129</v>
      </c>
      <c r="W31" s="5" t="s">
        <v>130</v>
      </c>
      <c r="X31" s="5" t="s">
        <v>161</v>
      </c>
      <c r="Y31" s="5" t="s">
        <v>131</v>
      </c>
      <c r="Z31" s="5" t="s">
        <v>132</v>
      </c>
      <c r="AA31" s="5" t="s">
        <v>133</v>
      </c>
      <c r="AB31" s="5" t="s">
        <v>131</v>
      </c>
      <c r="AC31" s="5" t="s">
        <v>134</v>
      </c>
      <c r="AD31" s="5" t="s">
        <v>131</v>
      </c>
      <c r="AE31" s="5" t="s">
        <v>129</v>
      </c>
      <c r="AF31" s="5" t="s">
        <v>131</v>
      </c>
      <c r="AG31" s="5" t="s">
        <v>131</v>
      </c>
      <c r="AH31" s="5" t="s">
        <v>131</v>
      </c>
      <c r="AI31" s="8">
        <v>75</v>
      </c>
      <c r="AJ31" s="5" t="s">
        <v>131</v>
      </c>
      <c r="AK31" s="5" t="s">
        <v>133</v>
      </c>
      <c r="AL31" s="5" t="s">
        <v>131</v>
      </c>
      <c r="AM31" s="5" t="s">
        <v>131</v>
      </c>
      <c r="AN31" s="8">
        <v>100</v>
      </c>
      <c r="AO31" s="5" t="s">
        <v>131</v>
      </c>
      <c r="AP31" s="5" t="s">
        <v>131</v>
      </c>
      <c r="AQ31" s="5" t="s">
        <v>131</v>
      </c>
      <c r="AR31" s="5" t="s">
        <v>131</v>
      </c>
      <c r="AS31" s="5" t="s">
        <v>131</v>
      </c>
      <c r="AT31" s="5" t="s">
        <v>131</v>
      </c>
      <c r="AU31" s="5" t="s">
        <v>133</v>
      </c>
      <c r="AV31" s="5" t="s">
        <v>133</v>
      </c>
      <c r="AW31" s="5" t="s">
        <v>133</v>
      </c>
      <c r="AX31" s="5" t="s">
        <v>131</v>
      </c>
      <c r="AY31" s="5" t="s">
        <v>133</v>
      </c>
      <c r="AZ31" s="8">
        <v>100</v>
      </c>
      <c r="BA31" s="5" t="s">
        <v>133</v>
      </c>
      <c r="BB31" s="5" t="s">
        <v>131</v>
      </c>
      <c r="BC31" s="5" t="s">
        <v>131</v>
      </c>
      <c r="BD31" s="5" t="s">
        <v>131</v>
      </c>
      <c r="BE31" s="8">
        <v>100</v>
      </c>
      <c r="BF31" s="5" t="s">
        <v>131</v>
      </c>
      <c r="BG31" s="5" t="s">
        <v>131</v>
      </c>
      <c r="BH31" s="5" t="s">
        <v>131</v>
      </c>
      <c r="BI31" s="8">
        <v>100</v>
      </c>
      <c r="BJ31" s="5" t="s">
        <v>131</v>
      </c>
      <c r="BK31" s="8">
        <v>100</v>
      </c>
      <c r="BL31" s="8">
        <v>98.000000000000014</v>
      </c>
      <c r="BM31" s="5">
        <v>0</v>
      </c>
      <c r="BN31" s="5">
        <v>0</v>
      </c>
      <c r="BO31" s="5">
        <v>0</v>
      </c>
      <c r="BP31" s="5">
        <v>0</v>
      </c>
      <c r="BQ31" s="5">
        <v>1</v>
      </c>
      <c r="BR31" s="8">
        <v>98.000000000000014</v>
      </c>
      <c r="BS31" s="5" t="s">
        <v>129</v>
      </c>
      <c r="BT31" s="5" t="s">
        <v>129</v>
      </c>
      <c r="BU31" s="5" t="s">
        <v>129</v>
      </c>
      <c r="BV31" s="5" t="s">
        <v>129</v>
      </c>
      <c r="BW31" s="5" t="s">
        <v>129</v>
      </c>
      <c r="BX31" s="5" t="s">
        <v>129</v>
      </c>
      <c r="BY31" s="5" t="s">
        <v>135</v>
      </c>
      <c r="BZ31" s="5" t="s">
        <v>136</v>
      </c>
      <c r="CA31" s="5" t="s">
        <v>137</v>
      </c>
      <c r="CB31" s="5" t="s">
        <v>138</v>
      </c>
      <c r="CC31" s="5" t="s">
        <v>139</v>
      </c>
      <c r="CD31" s="5">
        <v>9</v>
      </c>
      <c r="CE31" s="5">
        <v>9</v>
      </c>
      <c r="CF31" s="5" t="s">
        <v>129</v>
      </c>
      <c r="CG31" s="5" t="s">
        <v>371</v>
      </c>
      <c r="CH31">
        <f>IF(Tabla1[[#This Row],[1.1 Saluda y se despide del cliente, de acuerdo a lo establecido en el manual de campaña.]]="NO",1,0)</f>
        <v>0</v>
      </c>
      <c r="CI31">
        <f>IF(Tabla1[[#This Row],[1.2 Se dirige al cliente por su nombre durante el transcurso de la llamada, sin tutearlo en ninguna ocasión.]]="NO",1,0)</f>
        <v>1</v>
      </c>
      <c r="CJ31">
        <f>IF(Tabla1[[#This Row],[1.3 Interactua con el cliente mientras realiza las validaciones en el sistema.]]="NO",1,0)</f>
        <v>0</v>
      </c>
      <c r="CK31">
        <f>IF(Tabla1[[#This Row],[1.4 Evita el uso de tecnicismos.]]="NO",1,0)</f>
        <v>0</v>
      </c>
      <c r="CL31">
        <f>IF(Tabla1[[#This Row],[1.5 Se despide de acuerdo a lo indicado en el Manual de Campaña]]="NO",1,0)</f>
        <v>0</v>
      </c>
      <c r="CM31">
        <f>IF(Tabla1[[#This Row],[2.1 Valida si la consulta o transacción corresponde a un producto/servicio/línea de la campaña.]]="NO",1,0)</f>
        <v>0</v>
      </c>
      <c r="CN31">
        <f>IF(Tabla1[[#This Row],[2.2 Si lo expuesto por el cliente no es claro, realiza preguntas de precisión o preguntas filtro.]]="NO",1,0)</f>
        <v>0</v>
      </c>
      <c r="CO31">
        <f>IF(Tabla1[[#This Row],[2.3 Valida el MOTIVO REAL de la necesidad (información, preocupación, problema) mediante parafraseo o pregunta de confirmación.]]="NO",1,0)</f>
        <v>0</v>
      </c>
      <c r="CP31">
        <f>IF(Tabla1[[#This Row],[2.4 De acuerdo con lo expuesto por el cliente por el cliente y/o por lo revisado en sistemas, valida si existe alguna atención previa por el mismo motivo.]]="NO",1,0)</f>
        <v>0</v>
      </c>
      <c r="CQ31">
        <f>IF(Tabla1[[#This Row],[3.1 Valida en el CES el estado de los servicios y equipos, estado de cuenta y adicionalmente si se encuentra en averia.]]="NO",1,0)</f>
        <v>0</v>
      </c>
      <c r="CR31">
        <f>IF(Tabla1[[#This Row],[3.2 La atencion se realizo siguiendo el paso a paso de la herramienta o el proceso establecido en el portal de conocimiento (en caso no se encuentre en la herramienta), no se vuelve a evaluar el ingreso al CES.]]="NO",1,0)</f>
        <v>0</v>
      </c>
      <c r="CS31">
        <f>IF(Tabla1[[#This Row],[3.2.1 Solicita el número de documento de identidad, nombres y apellidos del titular para identificar el servicio y en caso lo amerite fecha y lugar de nacimiento.]]="NO",1,0)</f>
        <v>0</v>
      </c>
      <c r="CT31">
        <f>IF(Tabla1[[#This Row],[3.2.2  Valida en TRACER que el servicio del cliente esta conectado, no se encuentra en averia y no tiene algun flag alarmado]]="NO",1,0)</f>
        <v>0</v>
      </c>
      <c r="CU31">
        <f>IF(Tabla1[[#This Row],[3.2.3  Verifica en la web de averias si el servicio esta afectado]]="NO",1,0)</f>
        <v>0</v>
      </c>
      <c r="CV31">
        <f>IF(Tabla1[[#This Row],[3.2.4  Verifica en Incognito si los parametros de los servicios estan correctos. ]]="NO",1,0)</f>
        <v>0</v>
      </c>
      <c r="CW3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1">
        <f>IF(Tabla1[[#This Row],[3.2.6  Para telefonia, ingresa a JANUS y validad que la linea este configurada y tenga saldo, tambien se debe validar con el cliente si la linea esta en Tel 1 o Tel 1/2, en caso no haya servicio]]="NO",1,0)</f>
        <v>0</v>
      </c>
      <c r="CY31">
        <f>IF(Tabla1[[#This Row],[3.2.7  Para internet, cuando el problema es con SmarTV se le sugiere que utilice internet de manera cableada]]="NO",1,0)</f>
        <v>0</v>
      </c>
      <c r="CZ31">
        <f>IF(Tabla1[[#This Row],[3.3  La explicación brindada al cliente corresponde con el paso a paso de la herramienta o el proceso establecido en el portal de conocimiento (en caso no se encuentre en la herramienta).]]="NO",1,0)</f>
        <v>0</v>
      </c>
      <c r="DA31">
        <f>IF(Tabla1[[#This Row],[3.4  Valida con el cliente si la gestión/información brindada fue clara]]="NO",1,0)</f>
        <v>0</v>
      </c>
      <c r="DB31">
        <f>IF(Tabla1[[#This Row],[4.1 Ejecuta las acciones en los aplicativos de acuerdo al proceso establecido en el portal de conocimiento.]]="NO",1,0)</f>
        <v>0</v>
      </c>
      <c r="DC31">
        <f>IF(Tabla1[[#This Row],[4.2 Se tipifica en siac acorde con la gestión.]]="NO",1,0)</f>
        <v>0</v>
      </c>
      <c r="DD31">
        <f>IF(Tabla1[[#This Row],[4.3 Notas y/o plantilla de la tipificación son correctas.]]="NO",1,0)</f>
        <v>0</v>
      </c>
      <c r="DE31">
        <f>IF(Tabla1[[#This Row],[4.4 Se tipifica en siac durante la llamada.]]="NO",1,0)</f>
        <v>0</v>
      </c>
      <c r="DF31">
        <f>IF(Tabla1[[#This Row],[5.1 Evita comentarios negativos de la empresa y/o sus proveedores.]]="NO",1,0)</f>
        <v>0</v>
      </c>
      <c r="DG31">
        <f>IF(Tabla1[[#This Row],[5.2 Evita palabras soeces]]="NO",1,0)</f>
        <v>0</v>
      </c>
      <c r="DH31">
        <f>IF(Tabla1[[#This Row],[5.3 Escucha al cliente sin interrumpirlo.]]="NO",1,0)</f>
        <v>0</v>
      </c>
      <c r="DI31">
        <f>IF(Tabla1[[#This Row],[6.1 Cumple con dar la información establecida y/o fomenta en el cliente la adquisición/activación/uso de algún servicio/producto/promoción CLARO (definido por cada campaña)]]="NO",1,0)</f>
        <v>0</v>
      </c>
      <c r="DJ31">
        <v>1</v>
      </c>
      <c r="DK31">
        <f>IF(Tabla1[[#This Row],[TNPS]]&lt;6,-1,IF(Tabla1[[#This Row],[TNPS]]&lt;8,0,1))</f>
        <v>1</v>
      </c>
      <c r="DL31">
        <f>IF(Tabla1[[#This Row],[NPS]]&lt;&gt;"",IF(Tabla1[[#This Row],[NPS]]&lt;7,-1,IF(Tabla1[[#This Row],[NPS]]&lt;8,0,1))," ")</f>
        <v>1</v>
      </c>
    </row>
    <row r="32" spans="1:116" ht="20.100000000000001" customHeight="1" x14ac:dyDescent="0.25">
      <c r="A32">
        <v>386</v>
      </c>
      <c r="B32" t="str">
        <f>IF(MONTH(Tabla1[[#This Row],[FECHA DE MONITOREO]])=MONTH($B$356),IF(DAY(Tabla1[[#This Row],[FECHA DE MONITOREO]])&lt;8,"SEMANA 1",IF(DAY(Tabla1[[#This Row],[FECHA DE MONITOREO]])&lt;15,"SEMANA 2",IF(DAY(Tabla1[[#This Row],[FECHA DE MONITOREO]])&lt;22,"SEMANA 3","SEMANA 4"))),"SEMANA 4")</f>
        <v>SEMANA 1</v>
      </c>
      <c r="C3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32" s="5" t="s">
        <v>372</v>
      </c>
      <c r="E32" s="5" t="s">
        <v>373</v>
      </c>
      <c r="F32" s="5">
        <v>7</v>
      </c>
      <c r="G32" s="5" t="s">
        <v>118</v>
      </c>
      <c r="H32" s="5" t="s">
        <v>119</v>
      </c>
      <c r="I32" s="6">
        <v>43649</v>
      </c>
      <c r="J32" s="5" t="s">
        <v>120</v>
      </c>
      <c r="K32" s="5" t="s">
        <v>374</v>
      </c>
      <c r="L32" s="6">
        <v>43648</v>
      </c>
      <c r="M32" s="7">
        <v>0.31618055555555552</v>
      </c>
      <c r="N32" s="5">
        <v>508</v>
      </c>
      <c r="O32" s="5" t="s">
        <v>375</v>
      </c>
      <c r="P32" s="5" t="s">
        <v>376</v>
      </c>
      <c r="Q32" s="5" t="s">
        <v>377</v>
      </c>
      <c r="R32" s="5" t="s">
        <v>125</v>
      </c>
      <c r="S32" s="5" t="s">
        <v>287</v>
      </c>
      <c r="T32" s="5" t="s">
        <v>378</v>
      </c>
      <c r="U32" s="5" t="s">
        <v>128</v>
      </c>
      <c r="V32" s="5" t="s">
        <v>129</v>
      </c>
      <c r="W32" s="5" t="s">
        <v>130</v>
      </c>
      <c r="X32" s="5" t="s">
        <v>161</v>
      </c>
      <c r="Y32" s="5" t="s">
        <v>131</v>
      </c>
      <c r="Z32" s="5" t="s">
        <v>132</v>
      </c>
      <c r="AA32" s="5" t="s">
        <v>133</v>
      </c>
      <c r="AB32" s="5" t="s">
        <v>131</v>
      </c>
      <c r="AC32" s="5" t="s">
        <v>134</v>
      </c>
      <c r="AD32" s="5" t="s">
        <v>131</v>
      </c>
      <c r="AE32" s="5" t="s">
        <v>131</v>
      </c>
      <c r="AF32" s="5" t="s">
        <v>131</v>
      </c>
      <c r="AG32" s="5" t="s">
        <v>131</v>
      </c>
      <c r="AH32" s="5" t="s">
        <v>131</v>
      </c>
      <c r="AI32" s="8">
        <v>100</v>
      </c>
      <c r="AJ32" s="5" t="s">
        <v>131</v>
      </c>
      <c r="AK32" s="5" t="s">
        <v>133</v>
      </c>
      <c r="AL32" s="5" t="s">
        <v>131</v>
      </c>
      <c r="AM32" s="5" t="s">
        <v>131</v>
      </c>
      <c r="AN32" s="8">
        <v>100</v>
      </c>
      <c r="AO32" s="5" t="s">
        <v>131</v>
      </c>
      <c r="AP32" s="5" t="s">
        <v>131</v>
      </c>
      <c r="AQ32" s="5" t="s">
        <v>131</v>
      </c>
      <c r="AR32" s="5" t="s">
        <v>131</v>
      </c>
      <c r="AS32" s="5" t="s">
        <v>131</v>
      </c>
      <c r="AT32" s="5" t="s">
        <v>131</v>
      </c>
      <c r="AU32" s="5" t="s">
        <v>133</v>
      </c>
      <c r="AV32" s="5" t="s">
        <v>133</v>
      </c>
      <c r="AW32" s="5" t="s">
        <v>133</v>
      </c>
      <c r="AX32" s="5" t="s">
        <v>131</v>
      </c>
      <c r="AY32" s="5" t="s">
        <v>131</v>
      </c>
      <c r="AZ32" s="8">
        <v>100</v>
      </c>
      <c r="BA32" s="5" t="s">
        <v>131</v>
      </c>
      <c r="BB32" s="5" t="s">
        <v>131</v>
      </c>
      <c r="BC32" s="5" t="s">
        <v>131</v>
      </c>
      <c r="BD32" s="5" t="s">
        <v>131</v>
      </c>
      <c r="BE32" s="8">
        <v>100</v>
      </c>
      <c r="BF32" s="5" t="s">
        <v>131</v>
      </c>
      <c r="BG32" s="5" t="s">
        <v>131</v>
      </c>
      <c r="BH32" s="5" t="s">
        <v>131</v>
      </c>
      <c r="BI32" s="8">
        <v>100</v>
      </c>
      <c r="BJ32" s="5" t="s">
        <v>133</v>
      </c>
      <c r="BK32" s="8">
        <v>100</v>
      </c>
      <c r="BL32" s="8">
        <v>100</v>
      </c>
      <c r="BM32" s="5">
        <v>0</v>
      </c>
      <c r="BN32" s="5">
        <v>0</v>
      </c>
      <c r="BO32" s="5">
        <v>0</v>
      </c>
      <c r="BP32" s="5">
        <v>0</v>
      </c>
      <c r="BQ32" s="5">
        <v>0</v>
      </c>
      <c r="BR32" s="8">
        <v>100</v>
      </c>
      <c r="BS32" s="5" t="s">
        <v>129</v>
      </c>
      <c r="BT32" s="5" t="s">
        <v>129</v>
      </c>
      <c r="BU32" s="5" t="s">
        <v>129</v>
      </c>
      <c r="BV32" s="5" t="s">
        <v>129</v>
      </c>
      <c r="BW32" s="5" t="s">
        <v>129</v>
      </c>
      <c r="BX32" s="5" t="s">
        <v>129</v>
      </c>
      <c r="BY32" s="5" t="s">
        <v>135</v>
      </c>
      <c r="BZ32" s="5" t="s">
        <v>136</v>
      </c>
      <c r="CA32" s="5" t="s">
        <v>137</v>
      </c>
      <c r="CB32" s="5" t="s">
        <v>138</v>
      </c>
      <c r="CC32" s="5" t="s">
        <v>289</v>
      </c>
      <c r="CD32" s="5">
        <v>9</v>
      </c>
      <c r="CE32" s="5">
        <v>9</v>
      </c>
      <c r="CF32" s="5" t="s">
        <v>129</v>
      </c>
      <c r="CG32" s="5" t="s">
        <v>140</v>
      </c>
      <c r="CH32">
        <f>IF(Tabla1[[#This Row],[1.1 Saluda y se despide del cliente, de acuerdo a lo establecido en el manual de campaña.]]="NO",1,0)</f>
        <v>0</v>
      </c>
      <c r="CI32">
        <f>IF(Tabla1[[#This Row],[1.2 Se dirige al cliente por su nombre durante el transcurso de la llamada, sin tutearlo en ninguna ocasión.]]="NO",1,0)</f>
        <v>0</v>
      </c>
      <c r="CJ32">
        <f>IF(Tabla1[[#This Row],[1.3 Interactua con el cliente mientras realiza las validaciones en el sistema.]]="NO",1,0)</f>
        <v>0</v>
      </c>
      <c r="CK32">
        <f>IF(Tabla1[[#This Row],[1.4 Evita el uso de tecnicismos.]]="NO",1,0)</f>
        <v>0</v>
      </c>
      <c r="CL32">
        <f>IF(Tabla1[[#This Row],[1.5 Se despide de acuerdo a lo indicado en el Manual de Campaña]]="NO",1,0)</f>
        <v>0</v>
      </c>
      <c r="CM32">
        <f>IF(Tabla1[[#This Row],[2.1 Valida si la consulta o transacción corresponde a un producto/servicio/línea de la campaña.]]="NO",1,0)</f>
        <v>0</v>
      </c>
      <c r="CN32">
        <f>IF(Tabla1[[#This Row],[2.2 Si lo expuesto por el cliente no es claro, realiza preguntas de precisión o preguntas filtro.]]="NO",1,0)</f>
        <v>0</v>
      </c>
      <c r="CO32">
        <f>IF(Tabla1[[#This Row],[2.3 Valida el MOTIVO REAL de la necesidad (información, preocupación, problema) mediante parafraseo o pregunta de confirmación.]]="NO",1,0)</f>
        <v>0</v>
      </c>
      <c r="CP32">
        <f>IF(Tabla1[[#This Row],[2.4 De acuerdo con lo expuesto por el cliente por el cliente y/o por lo revisado en sistemas, valida si existe alguna atención previa por el mismo motivo.]]="NO",1,0)</f>
        <v>0</v>
      </c>
      <c r="CQ32">
        <f>IF(Tabla1[[#This Row],[3.1 Valida en el CES el estado de los servicios y equipos, estado de cuenta y adicionalmente si se encuentra en averia.]]="NO",1,0)</f>
        <v>0</v>
      </c>
      <c r="CR32">
        <f>IF(Tabla1[[#This Row],[3.2 La atencion se realizo siguiendo el paso a paso de la herramienta o el proceso establecido en el portal de conocimiento (en caso no se encuentre en la herramienta), no se vuelve a evaluar el ingreso al CES.]]="NO",1,0)</f>
        <v>0</v>
      </c>
      <c r="CS32">
        <f>IF(Tabla1[[#This Row],[3.2.1 Solicita el número de documento de identidad, nombres y apellidos del titular para identificar el servicio y en caso lo amerite fecha y lugar de nacimiento.]]="NO",1,0)</f>
        <v>0</v>
      </c>
      <c r="CT32">
        <f>IF(Tabla1[[#This Row],[3.2.2  Valida en TRACER que el servicio del cliente esta conectado, no se encuentra en averia y no tiene algun flag alarmado]]="NO",1,0)</f>
        <v>0</v>
      </c>
      <c r="CU32">
        <f>IF(Tabla1[[#This Row],[3.2.3  Verifica en la web de averias si el servicio esta afectado]]="NO",1,0)</f>
        <v>0</v>
      </c>
      <c r="CV32">
        <f>IF(Tabla1[[#This Row],[3.2.4  Verifica en Incognito si los parametros de los servicios estan correctos. ]]="NO",1,0)</f>
        <v>0</v>
      </c>
      <c r="CW3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2">
        <f>IF(Tabla1[[#This Row],[3.2.6  Para telefonia, ingresa a JANUS y validad que la linea este configurada y tenga saldo, tambien se debe validar con el cliente si la linea esta en Tel 1 o Tel 1/2, en caso no haya servicio]]="NO",1,0)</f>
        <v>0</v>
      </c>
      <c r="CY32">
        <f>IF(Tabla1[[#This Row],[3.2.7  Para internet, cuando el problema es con SmarTV se le sugiere que utilice internet de manera cableada]]="NO",1,0)</f>
        <v>0</v>
      </c>
      <c r="CZ32">
        <f>IF(Tabla1[[#This Row],[3.3  La explicación brindada al cliente corresponde con el paso a paso de la herramienta o el proceso establecido en el portal de conocimiento (en caso no se encuentre en la herramienta).]]="NO",1,0)</f>
        <v>0</v>
      </c>
      <c r="DA32">
        <f>IF(Tabla1[[#This Row],[3.4  Valida con el cliente si la gestión/información brindada fue clara]]="NO",1,0)</f>
        <v>0</v>
      </c>
      <c r="DB32">
        <f>IF(Tabla1[[#This Row],[4.1 Ejecuta las acciones en los aplicativos de acuerdo al proceso establecido en el portal de conocimiento.]]="NO",1,0)</f>
        <v>0</v>
      </c>
      <c r="DC32">
        <f>IF(Tabla1[[#This Row],[4.2 Se tipifica en siac acorde con la gestión.]]="NO",1,0)</f>
        <v>0</v>
      </c>
      <c r="DD32">
        <f>IF(Tabla1[[#This Row],[4.3 Notas y/o plantilla de la tipificación son correctas.]]="NO",1,0)</f>
        <v>0</v>
      </c>
      <c r="DE32">
        <f>IF(Tabla1[[#This Row],[4.4 Se tipifica en siac durante la llamada.]]="NO",1,0)</f>
        <v>0</v>
      </c>
      <c r="DF32">
        <f>IF(Tabla1[[#This Row],[5.1 Evita comentarios negativos de la empresa y/o sus proveedores.]]="NO",1,0)</f>
        <v>0</v>
      </c>
      <c r="DG32">
        <f>IF(Tabla1[[#This Row],[5.2 Evita palabras soeces]]="NO",1,0)</f>
        <v>0</v>
      </c>
      <c r="DH32">
        <f>IF(Tabla1[[#This Row],[5.3 Escucha al cliente sin interrumpirlo.]]="NO",1,0)</f>
        <v>0</v>
      </c>
      <c r="DI32">
        <f>IF(Tabla1[[#This Row],[6.1 Cumple con dar la información establecida y/o fomenta en el cliente la adquisición/activación/uso de algún servicio/producto/promoción CLARO (definido por cada campaña)]]="NO",1,0)</f>
        <v>0</v>
      </c>
      <c r="DJ32">
        <v>1</v>
      </c>
      <c r="DK32">
        <f>IF(Tabla1[[#This Row],[TNPS]]&lt;6,-1,IF(Tabla1[[#This Row],[TNPS]]&lt;8,0,1))</f>
        <v>1</v>
      </c>
      <c r="DL32">
        <f>IF(Tabla1[[#This Row],[NPS]]&lt;&gt;"",IF(Tabla1[[#This Row],[NPS]]&lt;7,-1,IF(Tabla1[[#This Row],[NPS]]&lt;8,0,1))," ")</f>
        <v>1</v>
      </c>
    </row>
    <row r="33" spans="1:116" ht="20.100000000000001" customHeight="1" x14ac:dyDescent="0.25">
      <c r="A33">
        <v>386</v>
      </c>
      <c r="B33" t="str">
        <f>IF(MONTH(Tabla1[[#This Row],[FECHA DE MONITOREO]])=MONTH($B$356),IF(DAY(Tabla1[[#This Row],[FECHA DE MONITOREO]])&lt;8,"SEMANA 1",IF(DAY(Tabla1[[#This Row],[FECHA DE MONITOREO]])&lt;15,"SEMANA 2",IF(DAY(Tabla1[[#This Row],[FECHA DE MONITOREO]])&lt;22,"SEMANA 3","SEMANA 4"))),"SEMANA 4")</f>
        <v>SEMANA 1</v>
      </c>
      <c r="C3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33" s="5" t="s">
        <v>274</v>
      </c>
      <c r="E33" s="5" t="s">
        <v>275</v>
      </c>
      <c r="F33" s="5">
        <v>3</v>
      </c>
      <c r="G33" s="5" t="s">
        <v>118</v>
      </c>
      <c r="H33" s="5" t="s">
        <v>119</v>
      </c>
      <c r="I33" s="6">
        <v>43649</v>
      </c>
      <c r="J33" s="5" t="s">
        <v>120</v>
      </c>
      <c r="K33" s="5" t="s">
        <v>379</v>
      </c>
      <c r="L33" s="6">
        <v>43648</v>
      </c>
      <c r="M33" s="7">
        <v>0.31497685185185187</v>
      </c>
      <c r="N33" s="5">
        <v>507</v>
      </c>
      <c r="O33" s="5" t="s">
        <v>380</v>
      </c>
      <c r="P33" s="5" t="s">
        <v>381</v>
      </c>
      <c r="Q33" s="5" t="s">
        <v>382</v>
      </c>
      <c r="R33" s="5" t="s">
        <v>125</v>
      </c>
      <c r="S33" s="5" t="s">
        <v>383</v>
      </c>
      <c r="T33" s="5" t="s">
        <v>384</v>
      </c>
      <c r="U33" s="5" t="s">
        <v>186</v>
      </c>
      <c r="V33" s="5" t="s">
        <v>129</v>
      </c>
      <c r="W33" s="5" t="s">
        <v>130</v>
      </c>
      <c r="X33" s="5" t="s">
        <v>161</v>
      </c>
      <c r="Y33" s="5" t="s">
        <v>131</v>
      </c>
      <c r="Z33" s="5" t="s">
        <v>132</v>
      </c>
      <c r="AA33" s="5" t="s">
        <v>133</v>
      </c>
      <c r="AB33" s="5" t="s">
        <v>131</v>
      </c>
      <c r="AC33" s="5" t="s">
        <v>134</v>
      </c>
      <c r="AD33" s="5" t="s">
        <v>131</v>
      </c>
      <c r="AE33" s="5" t="s">
        <v>131</v>
      </c>
      <c r="AF33" s="5" t="s">
        <v>131</v>
      </c>
      <c r="AG33" s="5" t="s">
        <v>131</v>
      </c>
      <c r="AH33" s="5" t="s">
        <v>131</v>
      </c>
      <c r="AI33" s="8">
        <v>100</v>
      </c>
      <c r="AJ33" s="5" t="s">
        <v>131</v>
      </c>
      <c r="AK33" s="5" t="s">
        <v>133</v>
      </c>
      <c r="AL33" s="5" t="s">
        <v>131</v>
      </c>
      <c r="AM33" s="5" t="s">
        <v>131</v>
      </c>
      <c r="AN33" s="8">
        <v>100</v>
      </c>
      <c r="AO33" s="5" t="s">
        <v>131</v>
      </c>
      <c r="AP33" s="5" t="s">
        <v>131</v>
      </c>
      <c r="AQ33" s="5" t="s">
        <v>131</v>
      </c>
      <c r="AR33" s="5" t="s">
        <v>131</v>
      </c>
      <c r="AS33" s="5" t="s">
        <v>131</v>
      </c>
      <c r="AT33" s="5" t="s">
        <v>131</v>
      </c>
      <c r="AU33" s="5" t="s">
        <v>131</v>
      </c>
      <c r="AV33" s="5" t="s">
        <v>133</v>
      </c>
      <c r="AW33" s="5" t="s">
        <v>133</v>
      </c>
      <c r="AX33" s="5" t="s">
        <v>131</v>
      </c>
      <c r="AY33" s="5" t="s">
        <v>131</v>
      </c>
      <c r="AZ33" s="8">
        <v>100</v>
      </c>
      <c r="BA33" s="5" t="s">
        <v>131</v>
      </c>
      <c r="BB33" s="5" t="s">
        <v>131</v>
      </c>
      <c r="BC33" s="5" t="s">
        <v>131</v>
      </c>
      <c r="BD33" s="5" t="s">
        <v>131</v>
      </c>
      <c r="BE33" s="8">
        <v>100</v>
      </c>
      <c r="BF33" s="5" t="s">
        <v>131</v>
      </c>
      <c r="BG33" s="5" t="s">
        <v>131</v>
      </c>
      <c r="BH33" s="5" t="s">
        <v>131</v>
      </c>
      <c r="BI33" s="8">
        <v>100</v>
      </c>
      <c r="BJ33" s="5" t="s">
        <v>133</v>
      </c>
      <c r="BK33" s="8">
        <v>100</v>
      </c>
      <c r="BL33" s="8">
        <v>100</v>
      </c>
      <c r="BM33" s="5">
        <v>0</v>
      </c>
      <c r="BN33" s="5">
        <v>0</v>
      </c>
      <c r="BO33" s="5">
        <v>0</v>
      </c>
      <c r="BP33" s="5">
        <v>0</v>
      </c>
      <c r="BQ33" s="5">
        <v>0</v>
      </c>
      <c r="BR33" s="8">
        <v>100</v>
      </c>
      <c r="BS33" s="5" t="s">
        <v>129</v>
      </c>
      <c r="BT33" s="5" t="s">
        <v>129</v>
      </c>
      <c r="BU33" s="5" t="s">
        <v>129</v>
      </c>
      <c r="BV33" s="5" t="s">
        <v>129</v>
      </c>
      <c r="BW33" s="5" t="s">
        <v>129</v>
      </c>
      <c r="BX33" s="5" t="s">
        <v>131</v>
      </c>
      <c r="BY33" s="5" t="s">
        <v>132</v>
      </c>
      <c r="BZ33" s="5" t="s">
        <v>132</v>
      </c>
      <c r="CA33" s="5" t="s">
        <v>132</v>
      </c>
      <c r="CB33" s="5" t="s">
        <v>132</v>
      </c>
      <c r="CC33" s="5" t="s">
        <v>132</v>
      </c>
      <c r="CD33" s="5">
        <v>7</v>
      </c>
      <c r="CE33" s="5">
        <v>9</v>
      </c>
      <c r="CF33" s="5" t="s">
        <v>129</v>
      </c>
      <c r="CG33" s="5" t="s">
        <v>140</v>
      </c>
      <c r="CH33">
        <f>IF(Tabla1[[#This Row],[1.1 Saluda y se despide del cliente, de acuerdo a lo establecido en el manual de campaña.]]="NO",1,0)</f>
        <v>0</v>
      </c>
      <c r="CI33">
        <f>IF(Tabla1[[#This Row],[1.2 Se dirige al cliente por su nombre durante el transcurso de la llamada, sin tutearlo en ninguna ocasión.]]="NO",1,0)</f>
        <v>0</v>
      </c>
      <c r="CJ33">
        <f>IF(Tabla1[[#This Row],[1.3 Interactua con el cliente mientras realiza las validaciones en el sistema.]]="NO",1,0)</f>
        <v>0</v>
      </c>
      <c r="CK33">
        <f>IF(Tabla1[[#This Row],[1.4 Evita el uso de tecnicismos.]]="NO",1,0)</f>
        <v>0</v>
      </c>
      <c r="CL33">
        <f>IF(Tabla1[[#This Row],[1.5 Se despide de acuerdo a lo indicado en el Manual de Campaña]]="NO",1,0)</f>
        <v>0</v>
      </c>
      <c r="CM33">
        <f>IF(Tabla1[[#This Row],[2.1 Valida si la consulta o transacción corresponde a un producto/servicio/línea de la campaña.]]="NO",1,0)</f>
        <v>0</v>
      </c>
      <c r="CN33">
        <f>IF(Tabla1[[#This Row],[2.2 Si lo expuesto por el cliente no es claro, realiza preguntas de precisión o preguntas filtro.]]="NO",1,0)</f>
        <v>0</v>
      </c>
      <c r="CO33">
        <f>IF(Tabla1[[#This Row],[2.3 Valida el MOTIVO REAL de la necesidad (información, preocupación, problema) mediante parafraseo o pregunta de confirmación.]]="NO",1,0)</f>
        <v>0</v>
      </c>
      <c r="CP33">
        <f>IF(Tabla1[[#This Row],[2.4 De acuerdo con lo expuesto por el cliente por el cliente y/o por lo revisado en sistemas, valida si existe alguna atención previa por el mismo motivo.]]="NO",1,0)</f>
        <v>0</v>
      </c>
      <c r="CQ33">
        <f>IF(Tabla1[[#This Row],[3.1 Valida en el CES el estado de los servicios y equipos, estado de cuenta y adicionalmente si se encuentra en averia.]]="NO",1,0)</f>
        <v>0</v>
      </c>
      <c r="CR33">
        <f>IF(Tabla1[[#This Row],[3.2 La atencion se realizo siguiendo el paso a paso de la herramienta o el proceso establecido en el portal de conocimiento (en caso no se encuentre en la herramienta), no se vuelve a evaluar el ingreso al CES.]]="NO",1,0)</f>
        <v>0</v>
      </c>
      <c r="CS33">
        <f>IF(Tabla1[[#This Row],[3.2.1 Solicita el número de documento de identidad, nombres y apellidos del titular para identificar el servicio y en caso lo amerite fecha y lugar de nacimiento.]]="NO",1,0)</f>
        <v>0</v>
      </c>
      <c r="CT33">
        <f>IF(Tabla1[[#This Row],[3.2.2  Valida en TRACER que el servicio del cliente esta conectado, no se encuentra en averia y no tiene algun flag alarmado]]="NO",1,0)</f>
        <v>0</v>
      </c>
      <c r="CU33">
        <f>IF(Tabla1[[#This Row],[3.2.3  Verifica en la web de averias si el servicio esta afectado]]="NO",1,0)</f>
        <v>0</v>
      </c>
      <c r="CV33">
        <f>IF(Tabla1[[#This Row],[3.2.4  Verifica en Incognito si los parametros de los servicios estan correctos. ]]="NO",1,0)</f>
        <v>0</v>
      </c>
      <c r="CW3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3">
        <f>IF(Tabla1[[#This Row],[3.2.6  Para telefonia, ingresa a JANUS y validad que la linea este configurada y tenga saldo, tambien se debe validar con el cliente si la linea esta en Tel 1 o Tel 1/2, en caso no haya servicio]]="NO",1,0)</f>
        <v>0</v>
      </c>
      <c r="CY33">
        <f>IF(Tabla1[[#This Row],[3.2.7  Para internet, cuando el problema es con SmarTV se le sugiere que utilice internet de manera cableada]]="NO",1,0)</f>
        <v>0</v>
      </c>
      <c r="CZ33">
        <f>IF(Tabla1[[#This Row],[3.3  La explicación brindada al cliente corresponde con el paso a paso de la herramienta o el proceso establecido en el portal de conocimiento (en caso no se encuentre en la herramienta).]]="NO",1,0)</f>
        <v>0</v>
      </c>
      <c r="DA33">
        <f>IF(Tabla1[[#This Row],[3.4  Valida con el cliente si la gestión/información brindada fue clara]]="NO",1,0)</f>
        <v>0</v>
      </c>
      <c r="DB33">
        <f>IF(Tabla1[[#This Row],[4.1 Ejecuta las acciones en los aplicativos de acuerdo al proceso establecido en el portal de conocimiento.]]="NO",1,0)</f>
        <v>0</v>
      </c>
      <c r="DC33">
        <f>IF(Tabla1[[#This Row],[4.2 Se tipifica en siac acorde con la gestión.]]="NO",1,0)</f>
        <v>0</v>
      </c>
      <c r="DD33">
        <f>IF(Tabla1[[#This Row],[4.3 Notas y/o plantilla de la tipificación son correctas.]]="NO",1,0)</f>
        <v>0</v>
      </c>
      <c r="DE33">
        <f>IF(Tabla1[[#This Row],[4.4 Se tipifica en siac durante la llamada.]]="NO",1,0)</f>
        <v>0</v>
      </c>
      <c r="DF33">
        <f>IF(Tabla1[[#This Row],[5.1 Evita comentarios negativos de la empresa y/o sus proveedores.]]="NO",1,0)</f>
        <v>0</v>
      </c>
      <c r="DG33">
        <f>IF(Tabla1[[#This Row],[5.2 Evita palabras soeces]]="NO",1,0)</f>
        <v>0</v>
      </c>
      <c r="DH33">
        <f>IF(Tabla1[[#This Row],[5.3 Escucha al cliente sin interrumpirlo.]]="NO",1,0)</f>
        <v>0</v>
      </c>
      <c r="DI33">
        <f>IF(Tabla1[[#This Row],[6.1 Cumple con dar la información establecida y/o fomenta en el cliente la adquisición/activación/uso de algún servicio/producto/promoción CLARO (definido por cada campaña)]]="NO",1,0)</f>
        <v>0</v>
      </c>
      <c r="DJ33">
        <v>1</v>
      </c>
      <c r="DK33">
        <f>IF(Tabla1[[#This Row],[TNPS]]&lt;6,-1,IF(Tabla1[[#This Row],[TNPS]]&lt;8,0,1))</f>
        <v>0</v>
      </c>
      <c r="DL33">
        <f>IF(Tabla1[[#This Row],[NPS]]&lt;&gt;"",IF(Tabla1[[#This Row],[NPS]]&lt;7,-1,IF(Tabla1[[#This Row],[NPS]]&lt;8,0,1))," ")</f>
        <v>1</v>
      </c>
    </row>
    <row r="34" spans="1:116" ht="20.100000000000001" customHeight="1" x14ac:dyDescent="0.25">
      <c r="A34">
        <v>386</v>
      </c>
      <c r="B34" t="str">
        <f>IF(MONTH(Tabla1[[#This Row],[FECHA DE MONITOREO]])=MONTH($B$356),IF(DAY(Tabla1[[#This Row],[FECHA DE MONITOREO]])&lt;8,"SEMANA 1",IF(DAY(Tabla1[[#This Row],[FECHA DE MONITOREO]])&lt;15,"SEMANA 2",IF(DAY(Tabla1[[#This Row],[FECHA DE MONITOREO]])&lt;22,"SEMANA 3","SEMANA 4"))),"SEMANA 4")</f>
        <v>SEMANA 1</v>
      </c>
      <c r="C3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34" s="5" t="s">
        <v>385</v>
      </c>
      <c r="E34" s="5" t="s">
        <v>386</v>
      </c>
      <c r="F34" s="5">
        <v>6</v>
      </c>
      <c r="G34" s="5" t="s">
        <v>118</v>
      </c>
      <c r="H34" s="5" t="s">
        <v>119</v>
      </c>
      <c r="I34" s="6">
        <v>43649</v>
      </c>
      <c r="J34" s="5" t="s">
        <v>120</v>
      </c>
      <c r="K34" s="5" t="s">
        <v>387</v>
      </c>
      <c r="L34" s="6">
        <v>43648</v>
      </c>
      <c r="M34" s="7">
        <v>0.53723379629629631</v>
      </c>
      <c r="N34" s="5">
        <v>607</v>
      </c>
      <c r="O34" s="5" t="s">
        <v>388</v>
      </c>
      <c r="P34" s="5" t="s">
        <v>389</v>
      </c>
      <c r="Q34" s="5" t="s">
        <v>390</v>
      </c>
      <c r="R34" s="5" t="s">
        <v>125</v>
      </c>
      <c r="S34" s="5" t="s">
        <v>391</v>
      </c>
      <c r="T34" s="5" t="s">
        <v>392</v>
      </c>
      <c r="U34" s="5" t="s">
        <v>305</v>
      </c>
      <c r="V34" s="5" t="s">
        <v>129</v>
      </c>
      <c r="W34" s="5" t="s">
        <v>130</v>
      </c>
      <c r="X34" s="5" t="s">
        <v>161</v>
      </c>
      <c r="Y34" s="5" t="s">
        <v>131</v>
      </c>
      <c r="Z34" s="5" t="s">
        <v>132</v>
      </c>
      <c r="AA34" s="5" t="s">
        <v>133</v>
      </c>
      <c r="AB34" s="5" t="s">
        <v>131</v>
      </c>
      <c r="AC34" s="5" t="s">
        <v>134</v>
      </c>
      <c r="AD34" s="5" t="s">
        <v>131</v>
      </c>
      <c r="AE34" s="5" t="s">
        <v>131</v>
      </c>
      <c r="AF34" s="5" t="s">
        <v>131</v>
      </c>
      <c r="AG34" s="5" t="s">
        <v>131</v>
      </c>
      <c r="AH34" s="5" t="s">
        <v>131</v>
      </c>
      <c r="AI34" s="8">
        <v>100</v>
      </c>
      <c r="AJ34" s="5" t="s">
        <v>131</v>
      </c>
      <c r="AK34" s="5" t="s">
        <v>133</v>
      </c>
      <c r="AL34" s="5" t="s">
        <v>131</v>
      </c>
      <c r="AM34" s="5" t="s">
        <v>131</v>
      </c>
      <c r="AN34" s="8">
        <v>100</v>
      </c>
      <c r="AO34" s="5" t="s">
        <v>131</v>
      </c>
      <c r="AP34" s="5" t="s">
        <v>131</v>
      </c>
      <c r="AQ34" s="5" t="s">
        <v>131</v>
      </c>
      <c r="AR34" s="5" t="s">
        <v>131</v>
      </c>
      <c r="AS34" s="5" t="s">
        <v>131</v>
      </c>
      <c r="AT34" s="5" t="s">
        <v>131</v>
      </c>
      <c r="AU34" s="5" t="s">
        <v>133</v>
      </c>
      <c r="AV34" s="5" t="s">
        <v>133</v>
      </c>
      <c r="AW34" s="5" t="s">
        <v>133</v>
      </c>
      <c r="AX34" s="5" t="s">
        <v>131</v>
      </c>
      <c r="AY34" s="5" t="s">
        <v>131</v>
      </c>
      <c r="AZ34" s="8">
        <v>100</v>
      </c>
      <c r="BA34" s="5" t="s">
        <v>131</v>
      </c>
      <c r="BB34" s="5" t="s">
        <v>131</v>
      </c>
      <c r="BC34" s="5" t="s">
        <v>131</v>
      </c>
      <c r="BD34" s="5" t="s">
        <v>131</v>
      </c>
      <c r="BE34" s="8">
        <v>100</v>
      </c>
      <c r="BF34" s="5" t="s">
        <v>131</v>
      </c>
      <c r="BG34" s="5" t="s">
        <v>131</v>
      </c>
      <c r="BH34" s="5" t="s">
        <v>131</v>
      </c>
      <c r="BI34" s="8">
        <v>100</v>
      </c>
      <c r="BJ34" s="5" t="s">
        <v>133</v>
      </c>
      <c r="BK34" s="8">
        <v>100</v>
      </c>
      <c r="BL34" s="8">
        <v>100</v>
      </c>
      <c r="BM34" s="5">
        <v>0</v>
      </c>
      <c r="BN34" s="5">
        <v>0</v>
      </c>
      <c r="BO34" s="5">
        <v>0</v>
      </c>
      <c r="BP34" s="5">
        <v>0</v>
      </c>
      <c r="BQ34" s="5">
        <v>0</v>
      </c>
      <c r="BR34" s="8">
        <v>100</v>
      </c>
      <c r="BS34" s="5" t="s">
        <v>129</v>
      </c>
      <c r="BT34" s="5" t="s">
        <v>129</v>
      </c>
      <c r="BU34" s="5" t="s">
        <v>129</v>
      </c>
      <c r="BV34" s="5" t="s">
        <v>129</v>
      </c>
      <c r="BW34" s="5" t="s">
        <v>129</v>
      </c>
      <c r="BX34" s="5" t="s">
        <v>129</v>
      </c>
      <c r="BY34" s="5" t="s">
        <v>135</v>
      </c>
      <c r="BZ34" s="5" t="s">
        <v>136</v>
      </c>
      <c r="CA34" s="5" t="s">
        <v>137</v>
      </c>
      <c r="CB34" s="5" t="s">
        <v>138</v>
      </c>
      <c r="CC34" s="5" t="s">
        <v>289</v>
      </c>
      <c r="CD34" s="5" t="e">
        <v>#N/A</v>
      </c>
      <c r="CE34" s="5" t="e">
        <v>#N/A</v>
      </c>
      <c r="CF34" s="5" t="s">
        <v>129</v>
      </c>
      <c r="CG34" s="5" t="s">
        <v>140</v>
      </c>
      <c r="CH34">
        <f>IF(Tabla1[[#This Row],[1.1 Saluda y se despide del cliente, de acuerdo a lo establecido en el manual de campaña.]]="NO",1,0)</f>
        <v>0</v>
      </c>
      <c r="CI34">
        <f>IF(Tabla1[[#This Row],[1.2 Se dirige al cliente por su nombre durante el transcurso de la llamada, sin tutearlo en ninguna ocasión.]]="NO",1,0)</f>
        <v>0</v>
      </c>
      <c r="CJ34">
        <f>IF(Tabla1[[#This Row],[1.3 Interactua con el cliente mientras realiza las validaciones en el sistema.]]="NO",1,0)</f>
        <v>0</v>
      </c>
      <c r="CK34">
        <f>IF(Tabla1[[#This Row],[1.4 Evita el uso de tecnicismos.]]="NO",1,0)</f>
        <v>0</v>
      </c>
      <c r="CL34">
        <f>IF(Tabla1[[#This Row],[1.5 Se despide de acuerdo a lo indicado en el Manual de Campaña]]="NO",1,0)</f>
        <v>0</v>
      </c>
      <c r="CM34">
        <f>IF(Tabla1[[#This Row],[2.1 Valida si la consulta o transacción corresponde a un producto/servicio/línea de la campaña.]]="NO",1,0)</f>
        <v>0</v>
      </c>
      <c r="CN34">
        <f>IF(Tabla1[[#This Row],[2.2 Si lo expuesto por el cliente no es claro, realiza preguntas de precisión o preguntas filtro.]]="NO",1,0)</f>
        <v>0</v>
      </c>
      <c r="CO34">
        <f>IF(Tabla1[[#This Row],[2.3 Valida el MOTIVO REAL de la necesidad (información, preocupación, problema) mediante parafraseo o pregunta de confirmación.]]="NO",1,0)</f>
        <v>0</v>
      </c>
      <c r="CP34">
        <f>IF(Tabla1[[#This Row],[2.4 De acuerdo con lo expuesto por el cliente por el cliente y/o por lo revisado en sistemas, valida si existe alguna atención previa por el mismo motivo.]]="NO",1,0)</f>
        <v>0</v>
      </c>
      <c r="CQ34">
        <f>IF(Tabla1[[#This Row],[3.1 Valida en el CES el estado de los servicios y equipos, estado de cuenta y adicionalmente si se encuentra en averia.]]="NO",1,0)</f>
        <v>0</v>
      </c>
      <c r="CR34">
        <f>IF(Tabla1[[#This Row],[3.2 La atencion se realizo siguiendo el paso a paso de la herramienta o el proceso establecido en el portal de conocimiento (en caso no se encuentre en la herramienta), no se vuelve a evaluar el ingreso al CES.]]="NO",1,0)</f>
        <v>0</v>
      </c>
      <c r="CS34">
        <f>IF(Tabla1[[#This Row],[3.2.1 Solicita el número de documento de identidad, nombres y apellidos del titular para identificar el servicio y en caso lo amerite fecha y lugar de nacimiento.]]="NO",1,0)</f>
        <v>0</v>
      </c>
      <c r="CT34">
        <f>IF(Tabla1[[#This Row],[3.2.2  Valida en TRACER que el servicio del cliente esta conectado, no se encuentra en averia y no tiene algun flag alarmado]]="NO",1,0)</f>
        <v>0</v>
      </c>
      <c r="CU34">
        <f>IF(Tabla1[[#This Row],[3.2.3  Verifica en la web de averias si el servicio esta afectado]]="NO",1,0)</f>
        <v>0</v>
      </c>
      <c r="CV34">
        <f>IF(Tabla1[[#This Row],[3.2.4  Verifica en Incognito si los parametros de los servicios estan correctos. ]]="NO",1,0)</f>
        <v>0</v>
      </c>
      <c r="CW3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4">
        <f>IF(Tabla1[[#This Row],[3.2.6  Para telefonia, ingresa a JANUS y validad que la linea este configurada y tenga saldo, tambien se debe validar con el cliente si la linea esta en Tel 1 o Tel 1/2, en caso no haya servicio]]="NO",1,0)</f>
        <v>0</v>
      </c>
      <c r="CY34">
        <f>IF(Tabla1[[#This Row],[3.2.7  Para internet, cuando el problema es con SmarTV se le sugiere que utilice internet de manera cableada]]="NO",1,0)</f>
        <v>0</v>
      </c>
      <c r="CZ34">
        <f>IF(Tabla1[[#This Row],[3.3  La explicación brindada al cliente corresponde con el paso a paso de la herramienta o el proceso establecido en el portal de conocimiento (en caso no se encuentre en la herramienta).]]="NO",1,0)</f>
        <v>0</v>
      </c>
      <c r="DA34">
        <f>IF(Tabla1[[#This Row],[3.4  Valida con el cliente si la gestión/información brindada fue clara]]="NO",1,0)</f>
        <v>0</v>
      </c>
      <c r="DB34">
        <f>IF(Tabla1[[#This Row],[4.1 Ejecuta las acciones en los aplicativos de acuerdo al proceso establecido en el portal de conocimiento.]]="NO",1,0)</f>
        <v>0</v>
      </c>
      <c r="DC34">
        <f>IF(Tabla1[[#This Row],[4.2 Se tipifica en siac acorde con la gestión.]]="NO",1,0)</f>
        <v>0</v>
      </c>
      <c r="DD34">
        <f>IF(Tabla1[[#This Row],[4.3 Notas y/o plantilla de la tipificación son correctas.]]="NO",1,0)</f>
        <v>0</v>
      </c>
      <c r="DE34">
        <f>IF(Tabla1[[#This Row],[4.4 Se tipifica en siac durante la llamada.]]="NO",1,0)</f>
        <v>0</v>
      </c>
      <c r="DF34">
        <f>IF(Tabla1[[#This Row],[5.1 Evita comentarios negativos de la empresa y/o sus proveedores.]]="NO",1,0)</f>
        <v>0</v>
      </c>
      <c r="DG34">
        <f>IF(Tabla1[[#This Row],[5.2 Evita palabras soeces]]="NO",1,0)</f>
        <v>0</v>
      </c>
      <c r="DH34">
        <f>IF(Tabla1[[#This Row],[5.3 Escucha al cliente sin interrumpirlo.]]="NO",1,0)</f>
        <v>0</v>
      </c>
      <c r="DI34">
        <f>IF(Tabla1[[#This Row],[6.1 Cumple con dar la información establecida y/o fomenta en el cliente la adquisición/activación/uso de algún servicio/producto/promoción CLARO (definido por cada campaña)]]="NO",1,0)</f>
        <v>0</v>
      </c>
      <c r="DJ34">
        <v>1</v>
      </c>
      <c r="DK34" t="e">
        <f>IF(Tabla1[[#This Row],[TNPS]]&lt;6,-1,IF(Tabla1[[#This Row],[TNPS]]&lt;8,0,1))</f>
        <v>#N/A</v>
      </c>
      <c r="DL34" t="e">
        <f>IF(Tabla1[[#This Row],[NPS]]&lt;&gt;"",IF(Tabla1[[#This Row],[NPS]]&lt;7,-1,IF(Tabla1[[#This Row],[NPS]]&lt;8,0,1))," ")</f>
        <v>#N/A</v>
      </c>
    </row>
    <row r="35" spans="1:116" ht="20.100000000000001" customHeight="1" x14ac:dyDescent="0.25">
      <c r="A35">
        <v>386</v>
      </c>
      <c r="B35" t="str">
        <f>IF(MONTH(Tabla1[[#This Row],[FECHA DE MONITOREO]])=MONTH($B$356),IF(DAY(Tabla1[[#This Row],[FECHA DE MONITOREO]])&lt;8,"SEMANA 1",IF(DAY(Tabla1[[#This Row],[FECHA DE MONITOREO]])&lt;15,"SEMANA 2",IF(DAY(Tabla1[[#This Row],[FECHA DE MONITOREO]])&lt;22,"SEMANA 3","SEMANA 4"))),"SEMANA 4")</f>
        <v>SEMANA 1</v>
      </c>
      <c r="C3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35" s="5" t="s">
        <v>393</v>
      </c>
      <c r="E35" s="5" t="s">
        <v>394</v>
      </c>
      <c r="F35" s="5">
        <v>6</v>
      </c>
      <c r="G35" s="5" t="s">
        <v>118</v>
      </c>
      <c r="H35" s="5" t="s">
        <v>119</v>
      </c>
      <c r="I35" s="6">
        <v>43649</v>
      </c>
      <c r="J35" s="5" t="s">
        <v>120</v>
      </c>
      <c r="K35" s="5" t="s">
        <v>395</v>
      </c>
      <c r="L35" s="6">
        <v>43648</v>
      </c>
      <c r="M35" s="7">
        <v>0.35281249999999997</v>
      </c>
      <c r="N35" s="5">
        <v>166</v>
      </c>
      <c r="O35" s="5" t="s">
        <v>396</v>
      </c>
      <c r="P35" s="5" t="s">
        <v>397</v>
      </c>
      <c r="Q35" s="5" t="s">
        <v>398</v>
      </c>
      <c r="R35" s="5" t="s">
        <v>157</v>
      </c>
      <c r="S35" s="5" t="s">
        <v>268</v>
      </c>
      <c r="T35" s="5" t="s">
        <v>399</v>
      </c>
      <c r="U35" s="5" t="s">
        <v>270</v>
      </c>
      <c r="V35" s="5" t="s">
        <v>129</v>
      </c>
      <c r="W35" s="5" t="s">
        <v>130</v>
      </c>
      <c r="X35" s="5" t="s">
        <v>130</v>
      </c>
      <c r="Y35" s="5" t="s">
        <v>131</v>
      </c>
      <c r="Z35" s="5" t="s">
        <v>132</v>
      </c>
      <c r="AA35" s="5" t="s">
        <v>133</v>
      </c>
      <c r="AB35" s="5" t="s">
        <v>131</v>
      </c>
      <c r="AC35" s="5" t="s">
        <v>134</v>
      </c>
      <c r="AD35" s="5" t="s">
        <v>131</v>
      </c>
      <c r="AE35" s="5" t="s">
        <v>131</v>
      </c>
      <c r="AF35" s="5" t="s">
        <v>131</v>
      </c>
      <c r="AG35" s="5" t="s">
        <v>131</v>
      </c>
      <c r="AH35" s="5" t="s">
        <v>131</v>
      </c>
      <c r="AI35" s="8">
        <v>100</v>
      </c>
      <c r="AJ35" s="5" t="s">
        <v>131</v>
      </c>
      <c r="AK35" s="5" t="s">
        <v>133</v>
      </c>
      <c r="AL35" s="5" t="s">
        <v>131</v>
      </c>
      <c r="AM35" s="5" t="s">
        <v>131</v>
      </c>
      <c r="AN35" s="8">
        <v>100</v>
      </c>
      <c r="AO35" s="5" t="s">
        <v>131</v>
      </c>
      <c r="AP35" s="5" t="s">
        <v>131</v>
      </c>
      <c r="AQ35" s="5" t="s">
        <v>131</v>
      </c>
      <c r="AR35" s="5" t="s">
        <v>131</v>
      </c>
      <c r="AS35" s="5" t="s">
        <v>131</v>
      </c>
      <c r="AT35" s="5" t="s">
        <v>131</v>
      </c>
      <c r="AU35" s="5" t="s">
        <v>133</v>
      </c>
      <c r="AV35" s="5" t="s">
        <v>133</v>
      </c>
      <c r="AW35" s="5" t="s">
        <v>133</v>
      </c>
      <c r="AX35" s="5" t="s">
        <v>131</v>
      </c>
      <c r="AY35" s="5" t="s">
        <v>133</v>
      </c>
      <c r="AZ35" s="8">
        <v>100</v>
      </c>
      <c r="BA35" s="5" t="s">
        <v>131</v>
      </c>
      <c r="BB35" s="5" t="s">
        <v>131</v>
      </c>
      <c r="BC35" s="5" t="s">
        <v>131</v>
      </c>
      <c r="BD35" s="5" t="s">
        <v>131</v>
      </c>
      <c r="BE35" s="8">
        <v>100</v>
      </c>
      <c r="BF35" s="5" t="s">
        <v>131</v>
      </c>
      <c r="BG35" s="5" t="s">
        <v>131</v>
      </c>
      <c r="BH35" s="5" t="s">
        <v>131</v>
      </c>
      <c r="BI35" s="8">
        <v>100</v>
      </c>
      <c r="BJ35" s="5" t="s">
        <v>133</v>
      </c>
      <c r="BK35" s="8">
        <v>100</v>
      </c>
      <c r="BL35" s="8">
        <v>100</v>
      </c>
      <c r="BM35" s="5">
        <v>0</v>
      </c>
      <c r="BN35" s="5">
        <v>0</v>
      </c>
      <c r="BO35" s="5">
        <v>0</v>
      </c>
      <c r="BP35" s="5">
        <v>0</v>
      </c>
      <c r="BQ35" s="5">
        <v>0</v>
      </c>
      <c r="BR35" s="8">
        <v>100</v>
      </c>
      <c r="BS35" s="5" t="s">
        <v>129</v>
      </c>
      <c r="BT35" s="5" t="s">
        <v>129</v>
      </c>
      <c r="BU35" s="5" t="s">
        <v>129</v>
      </c>
      <c r="BV35" s="5" t="s">
        <v>129</v>
      </c>
      <c r="BW35" s="5" t="s">
        <v>129</v>
      </c>
      <c r="BX35" s="5" t="s">
        <v>129</v>
      </c>
      <c r="BY35" s="5" t="s">
        <v>135</v>
      </c>
      <c r="BZ35" s="5" t="s">
        <v>174</v>
      </c>
      <c r="CA35" s="5" t="s">
        <v>271</v>
      </c>
      <c r="CB35" s="5" t="s">
        <v>272</v>
      </c>
      <c r="CC35" s="5" t="s">
        <v>273</v>
      </c>
      <c r="CD35" s="5" t="e">
        <v>#N/A</v>
      </c>
      <c r="CE35" s="5" t="e">
        <v>#N/A</v>
      </c>
      <c r="CF35" s="5" t="s">
        <v>129</v>
      </c>
      <c r="CG35" s="5" t="s">
        <v>140</v>
      </c>
      <c r="CH35">
        <f>IF(Tabla1[[#This Row],[1.1 Saluda y se despide del cliente, de acuerdo a lo establecido en el manual de campaña.]]="NO",1,0)</f>
        <v>0</v>
      </c>
      <c r="CI35">
        <f>IF(Tabla1[[#This Row],[1.2 Se dirige al cliente por su nombre durante el transcurso de la llamada, sin tutearlo en ninguna ocasión.]]="NO",1,0)</f>
        <v>0</v>
      </c>
      <c r="CJ35">
        <f>IF(Tabla1[[#This Row],[1.3 Interactua con el cliente mientras realiza las validaciones en el sistema.]]="NO",1,0)</f>
        <v>0</v>
      </c>
      <c r="CK35">
        <f>IF(Tabla1[[#This Row],[1.4 Evita el uso de tecnicismos.]]="NO",1,0)</f>
        <v>0</v>
      </c>
      <c r="CL35">
        <f>IF(Tabla1[[#This Row],[1.5 Se despide de acuerdo a lo indicado en el Manual de Campaña]]="NO",1,0)</f>
        <v>0</v>
      </c>
      <c r="CM35">
        <f>IF(Tabla1[[#This Row],[2.1 Valida si la consulta o transacción corresponde a un producto/servicio/línea de la campaña.]]="NO",1,0)</f>
        <v>0</v>
      </c>
      <c r="CN35">
        <f>IF(Tabla1[[#This Row],[2.2 Si lo expuesto por el cliente no es claro, realiza preguntas de precisión o preguntas filtro.]]="NO",1,0)</f>
        <v>0</v>
      </c>
      <c r="CO35">
        <f>IF(Tabla1[[#This Row],[2.3 Valida el MOTIVO REAL de la necesidad (información, preocupación, problema) mediante parafraseo o pregunta de confirmación.]]="NO",1,0)</f>
        <v>0</v>
      </c>
      <c r="CP35">
        <f>IF(Tabla1[[#This Row],[2.4 De acuerdo con lo expuesto por el cliente por el cliente y/o por lo revisado en sistemas, valida si existe alguna atención previa por el mismo motivo.]]="NO",1,0)</f>
        <v>0</v>
      </c>
      <c r="CQ35">
        <f>IF(Tabla1[[#This Row],[3.1 Valida en el CES el estado de los servicios y equipos, estado de cuenta y adicionalmente si se encuentra en averia.]]="NO",1,0)</f>
        <v>0</v>
      </c>
      <c r="CR35">
        <f>IF(Tabla1[[#This Row],[3.2 La atencion se realizo siguiendo el paso a paso de la herramienta o el proceso establecido en el portal de conocimiento (en caso no se encuentre en la herramienta), no se vuelve a evaluar el ingreso al CES.]]="NO",1,0)</f>
        <v>0</v>
      </c>
      <c r="CS35">
        <f>IF(Tabla1[[#This Row],[3.2.1 Solicita el número de documento de identidad, nombres y apellidos del titular para identificar el servicio y en caso lo amerite fecha y lugar de nacimiento.]]="NO",1,0)</f>
        <v>0</v>
      </c>
      <c r="CT35">
        <f>IF(Tabla1[[#This Row],[3.2.2  Valida en TRACER que el servicio del cliente esta conectado, no se encuentra en averia y no tiene algun flag alarmado]]="NO",1,0)</f>
        <v>0</v>
      </c>
      <c r="CU35">
        <f>IF(Tabla1[[#This Row],[3.2.3  Verifica en la web de averias si el servicio esta afectado]]="NO",1,0)</f>
        <v>0</v>
      </c>
      <c r="CV35">
        <f>IF(Tabla1[[#This Row],[3.2.4  Verifica en Incognito si los parametros de los servicios estan correctos. ]]="NO",1,0)</f>
        <v>0</v>
      </c>
      <c r="CW3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5">
        <f>IF(Tabla1[[#This Row],[3.2.6  Para telefonia, ingresa a JANUS y validad que la linea este configurada y tenga saldo, tambien se debe validar con el cliente si la linea esta en Tel 1 o Tel 1/2, en caso no haya servicio]]="NO",1,0)</f>
        <v>0</v>
      </c>
      <c r="CY35">
        <f>IF(Tabla1[[#This Row],[3.2.7  Para internet, cuando el problema es con SmarTV se le sugiere que utilice internet de manera cableada]]="NO",1,0)</f>
        <v>0</v>
      </c>
      <c r="CZ35">
        <f>IF(Tabla1[[#This Row],[3.3  La explicación brindada al cliente corresponde con el paso a paso de la herramienta o el proceso establecido en el portal de conocimiento (en caso no se encuentre en la herramienta).]]="NO",1,0)</f>
        <v>0</v>
      </c>
      <c r="DA35">
        <f>IF(Tabla1[[#This Row],[3.4  Valida con el cliente si la gestión/información brindada fue clara]]="NO",1,0)</f>
        <v>0</v>
      </c>
      <c r="DB35">
        <f>IF(Tabla1[[#This Row],[4.1 Ejecuta las acciones en los aplicativos de acuerdo al proceso establecido en el portal de conocimiento.]]="NO",1,0)</f>
        <v>0</v>
      </c>
      <c r="DC35">
        <f>IF(Tabla1[[#This Row],[4.2 Se tipifica en siac acorde con la gestión.]]="NO",1,0)</f>
        <v>0</v>
      </c>
      <c r="DD35">
        <f>IF(Tabla1[[#This Row],[4.3 Notas y/o plantilla de la tipificación son correctas.]]="NO",1,0)</f>
        <v>0</v>
      </c>
      <c r="DE35">
        <f>IF(Tabla1[[#This Row],[4.4 Se tipifica en siac durante la llamada.]]="NO",1,0)</f>
        <v>0</v>
      </c>
      <c r="DF35">
        <f>IF(Tabla1[[#This Row],[5.1 Evita comentarios negativos de la empresa y/o sus proveedores.]]="NO",1,0)</f>
        <v>0</v>
      </c>
      <c r="DG35">
        <f>IF(Tabla1[[#This Row],[5.2 Evita palabras soeces]]="NO",1,0)</f>
        <v>0</v>
      </c>
      <c r="DH35">
        <f>IF(Tabla1[[#This Row],[5.3 Escucha al cliente sin interrumpirlo.]]="NO",1,0)</f>
        <v>0</v>
      </c>
      <c r="DI35">
        <f>IF(Tabla1[[#This Row],[6.1 Cumple con dar la información establecida y/o fomenta en el cliente la adquisición/activación/uso de algún servicio/producto/promoción CLARO (definido por cada campaña)]]="NO",1,0)</f>
        <v>0</v>
      </c>
      <c r="DJ35">
        <v>1</v>
      </c>
      <c r="DK35" t="e">
        <f>IF(Tabla1[[#This Row],[TNPS]]&lt;6,-1,IF(Tabla1[[#This Row],[TNPS]]&lt;8,0,1))</f>
        <v>#N/A</v>
      </c>
      <c r="DL35" t="e">
        <f>IF(Tabla1[[#This Row],[NPS]]&lt;&gt;"",IF(Tabla1[[#This Row],[NPS]]&lt;7,-1,IF(Tabla1[[#This Row],[NPS]]&lt;8,0,1))," ")</f>
        <v>#N/A</v>
      </c>
    </row>
    <row r="36" spans="1:116" ht="20.100000000000001" customHeight="1" x14ac:dyDescent="0.25">
      <c r="A36">
        <v>386</v>
      </c>
      <c r="B36" t="str">
        <f>IF(MONTH(Tabla1[[#This Row],[FECHA DE MONITOREO]])=MONTH($B$356),IF(DAY(Tabla1[[#This Row],[FECHA DE MONITOREO]])&lt;8,"SEMANA 1",IF(DAY(Tabla1[[#This Row],[FECHA DE MONITOREO]])&lt;15,"SEMANA 2",IF(DAY(Tabla1[[#This Row],[FECHA DE MONITOREO]])&lt;22,"SEMANA 3","SEMANA 4"))),"SEMANA 4")</f>
        <v>SEMANA 1</v>
      </c>
      <c r="C3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36" s="5" t="s">
        <v>251</v>
      </c>
      <c r="E36" s="5" t="s">
        <v>252</v>
      </c>
      <c r="F36" s="5">
        <v>6</v>
      </c>
      <c r="G36" s="5" t="s">
        <v>118</v>
      </c>
      <c r="H36" s="5" t="s">
        <v>119</v>
      </c>
      <c r="I36" s="6">
        <v>43650</v>
      </c>
      <c r="J36" s="5" t="s">
        <v>120</v>
      </c>
      <c r="K36" s="5" t="s">
        <v>400</v>
      </c>
      <c r="L36" s="6">
        <v>43648</v>
      </c>
      <c r="M36" s="7">
        <v>0.29542824074074076</v>
      </c>
      <c r="N36" s="5">
        <v>651</v>
      </c>
      <c r="O36" s="5" t="s">
        <v>401</v>
      </c>
      <c r="P36" s="5" t="s">
        <v>402</v>
      </c>
      <c r="Q36" s="5" t="s">
        <v>403</v>
      </c>
      <c r="R36" s="5" t="s">
        <v>125</v>
      </c>
      <c r="S36" s="5" t="s">
        <v>404</v>
      </c>
      <c r="T36" s="5" t="s">
        <v>405</v>
      </c>
      <c r="U36" s="5" t="s">
        <v>406</v>
      </c>
      <c r="V36" s="5" t="s">
        <v>129</v>
      </c>
      <c r="W36" s="5" t="s">
        <v>133</v>
      </c>
      <c r="X36" s="5" t="s">
        <v>279</v>
      </c>
      <c r="Y36" s="5" t="s">
        <v>131</v>
      </c>
      <c r="Z36" s="5" t="s">
        <v>132</v>
      </c>
      <c r="AA36" s="5" t="s">
        <v>133</v>
      </c>
      <c r="AB36" s="5" t="s">
        <v>131</v>
      </c>
      <c r="AC36" s="5" t="s">
        <v>134</v>
      </c>
      <c r="AD36" s="5" t="s">
        <v>131</v>
      </c>
      <c r="AE36" s="5" t="s">
        <v>131</v>
      </c>
      <c r="AF36" s="5" t="s">
        <v>131</v>
      </c>
      <c r="AG36" s="5" t="s">
        <v>131</v>
      </c>
      <c r="AH36" s="5" t="s">
        <v>131</v>
      </c>
      <c r="AI36" s="8">
        <v>100</v>
      </c>
      <c r="AJ36" s="5" t="s">
        <v>131</v>
      </c>
      <c r="AK36" s="5" t="s">
        <v>133</v>
      </c>
      <c r="AL36" s="5" t="s">
        <v>131</v>
      </c>
      <c r="AM36" s="5" t="s">
        <v>131</v>
      </c>
      <c r="AN36" s="8">
        <v>100</v>
      </c>
      <c r="AO36" s="5" t="s">
        <v>133</v>
      </c>
      <c r="AP36" s="5" t="s">
        <v>131</v>
      </c>
      <c r="AQ36" s="5" t="s">
        <v>131</v>
      </c>
      <c r="AR36" s="5" t="s">
        <v>131</v>
      </c>
      <c r="AS36" s="5" t="s">
        <v>131</v>
      </c>
      <c r="AT36" s="5" t="s">
        <v>131</v>
      </c>
      <c r="AU36" s="5" t="s">
        <v>133</v>
      </c>
      <c r="AV36" s="5" t="s">
        <v>133</v>
      </c>
      <c r="AW36" s="5" t="s">
        <v>133</v>
      </c>
      <c r="AX36" s="5" t="s">
        <v>131</v>
      </c>
      <c r="AY36" s="5" t="s">
        <v>131</v>
      </c>
      <c r="AZ36" s="8">
        <v>100</v>
      </c>
      <c r="BA36" s="5" t="s">
        <v>131</v>
      </c>
      <c r="BB36" s="5" t="s">
        <v>131</v>
      </c>
      <c r="BC36" s="5" t="s">
        <v>129</v>
      </c>
      <c r="BD36" s="5" t="s">
        <v>131</v>
      </c>
      <c r="BE36" s="9">
        <v>87.5</v>
      </c>
      <c r="BF36" s="5" t="s">
        <v>131</v>
      </c>
      <c r="BG36" s="5" t="s">
        <v>131</v>
      </c>
      <c r="BH36" s="5" t="s">
        <v>131</v>
      </c>
      <c r="BI36" s="8">
        <v>100</v>
      </c>
      <c r="BJ36" s="5" t="s">
        <v>133</v>
      </c>
      <c r="BK36" s="8">
        <v>100</v>
      </c>
      <c r="BL36" s="8">
        <v>97</v>
      </c>
      <c r="BM36" s="5">
        <v>0</v>
      </c>
      <c r="BN36" s="5">
        <v>1</v>
      </c>
      <c r="BO36" s="5">
        <v>0</v>
      </c>
      <c r="BP36" s="5">
        <v>1</v>
      </c>
      <c r="BQ36" s="5">
        <v>0</v>
      </c>
      <c r="BR36" s="8">
        <v>97</v>
      </c>
      <c r="BS36" s="5" t="s">
        <v>129</v>
      </c>
      <c r="BT36" s="5" t="s">
        <v>129</v>
      </c>
      <c r="BU36" s="5" t="s">
        <v>129</v>
      </c>
      <c r="BV36" s="5" t="s">
        <v>129</v>
      </c>
      <c r="BW36" s="5" t="s">
        <v>129</v>
      </c>
      <c r="BX36" s="5" t="s">
        <v>129</v>
      </c>
      <c r="BY36" s="5" t="s">
        <v>135</v>
      </c>
      <c r="BZ36" s="5" t="s">
        <v>136</v>
      </c>
      <c r="CA36" s="5" t="s">
        <v>137</v>
      </c>
      <c r="CB36" s="5" t="s">
        <v>138</v>
      </c>
      <c r="CC36" s="5" t="s">
        <v>289</v>
      </c>
      <c r="CD36" s="5" t="e">
        <v>#N/A</v>
      </c>
      <c r="CE36" s="5" t="e">
        <v>#N/A</v>
      </c>
      <c r="CF36" s="5" t="s">
        <v>129</v>
      </c>
      <c r="CG36" s="5" t="s">
        <v>407</v>
      </c>
      <c r="CH36">
        <f>IF(Tabla1[[#This Row],[1.1 Saluda y se despide del cliente, de acuerdo a lo establecido en el manual de campaña.]]="NO",1,0)</f>
        <v>0</v>
      </c>
      <c r="CI36">
        <f>IF(Tabla1[[#This Row],[1.2 Se dirige al cliente por su nombre durante el transcurso de la llamada, sin tutearlo en ninguna ocasión.]]="NO",1,0)</f>
        <v>0</v>
      </c>
      <c r="CJ36">
        <f>IF(Tabla1[[#This Row],[1.3 Interactua con el cliente mientras realiza las validaciones en el sistema.]]="NO",1,0)</f>
        <v>0</v>
      </c>
      <c r="CK36">
        <f>IF(Tabla1[[#This Row],[1.4 Evita el uso de tecnicismos.]]="NO",1,0)</f>
        <v>0</v>
      </c>
      <c r="CL36">
        <f>IF(Tabla1[[#This Row],[1.5 Se despide de acuerdo a lo indicado en el Manual de Campaña]]="NO",1,0)</f>
        <v>0</v>
      </c>
      <c r="CM36">
        <f>IF(Tabla1[[#This Row],[2.1 Valida si la consulta o transacción corresponde a un producto/servicio/línea de la campaña.]]="NO",1,0)</f>
        <v>0</v>
      </c>
      <c r="CN36">
        <f>IF(Tabla1[[#This Row],[2.2 Si lo expuesto por el cliente no es claro, realiza preguntas de precisión o preguntas filtro.]]="NO",1,0)</f>
        <v>0</v>
      </c>
      <c r="CO36">
        <f>IF(Tabla1[[#This Row],[2.3 Valida el MOTIVO REAL de la necesidad (información, preocupación, problema) mediante parafraseo o pregunta de confirmación.]]="NO",1,0)</f>
        <v>0</v>
      </c>
      <c r="CP36">
        <f>IF(Tabla1[[#This Row],[2.4 De acuerdo con lo expuesto por el cliente por el cliente y/o por lo revisado en sistemas, valida si existe alguna atención previa por el mismo motivo.]]="NO",1,0)</f>
        <v>0</v>
      </c>
      <c r="CQ36">
        <f>IF(Tabla1[[#This Row],[3.1 Valida en el CES el estado de los servicios y equipos, estado de cuenta y adicionalmente si se encuentra en averia.]]="NO",1,0)</f>
        <v>0</v>
      </c>
      <c r="CR36">
        <f>IF(Tabla1[[#This Row],[3.2 La atencion se realizo siguiendo el paso a paso de la herramienta o el proceso establecido en el portal de conocimiento (en caso no se encuentre en la herramienta), no se vuelve a evaluar el ingreso al CES.]]="NO",1,0)</f>
        <v>0</v>
      </c>
      <c r="CS36">
        <f>IF(Tabla1[[#This Row],[3.2.1 Solicita el número de documento de identidad, nombres y apellidos del titular para identificar el servicio y en caso lo amerite fecha y lugar de nacimiento.]]="NO",1,0)</f>
        <v>0</v>
      </c>
      <c r="CT36">
        <f>IF(Tabla1[[#This Row],[3.2.2  Valida en TRACER que el servicio del cliente esta conectado, no se encuentra en averia y no tiene algun flag alarmado]]="NO",1,0)</f>
        <v>0</v>
      </c>
      <c r="CU36">
        <f>IF(Tabla1[[#This Row],[3.2.3  Verifica en la web de averias si el servicio esta afectado]]="NO",1,0)</f>
        <v>0</v>
      </c>
      <c r="CV36">
        <f>IF(Tabla1[[#This Row],[3.2.4  Verifica en Incognito si los parametros de los servicios estan correctos. ]]="NO",1,0)</f>
        <v>0</v>
      </c>
      <c r="CW3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6">
        <f>IF(Tabla1[[#This Row],[3.2.6  Para telefonia, ingresa a JANUS y validad que la linea este configurada y tenga saldo, tambien se debe validar con el cliente si la linea esta en Tel 1 o Tel 1/2, en caso no haya servicio]]="NO",1,0)</f>
        <v>0</v>
      </c>
      <c r="CY36">
        <f>IF(Tabla1[[#This Row],[3.2.7  Para internet, cuando el problema es con SmarTV se le sugiere que utilice internet de manera cableada]]="NO",1,0)</f>
        <v>0</v>
      </c>
      <c r="CZ36">
        <f>IF(Tabla1[[#This Row],[3.3  La explicación brindada al cliente corresponde con el paso a paso de la herramienta o el proceso establecido en el portal de conocimiento (en caso no se encuentre en la herramienta).]]="NO",1,0)</f>
        <v>0</v>
      </c>
      <c r="DA36">
        <f>IF(Tabla1[[#This Row],[3.4  Valida con el cliente si la gestión/información brindada fue clara]]="NO",1,0)</f>
        <v>0</v>
      </c>
      <c r="DB36">
        <f>IF(Tabla1[[#This Row],[4.1 Ejecuta las acciones en los aplicativos de acuerdo al proceso establecido en el portal de conocimiento.]]="NO",1,0)</f>
        <v>0</v>
      </c>
      <c r="DC36">
        <f>IF(Tabla1[[#This Row],[4.2 Se tipifica en siac acorde con la gestión.]]="NO",1,0)</f>
        <v>0</v>
      </c>
      <c r="DD36">
        <f>IF(Tabla1[[#This Row],[4.3 Notas y/o plantilla de la tipificación son correctas.]]="NO",1,0)</f>
        <v>1</v>
      </c>
      <c r="DE36">
        <f>IF(Tabla1[[#This Row],[4.4 Se tipifica en siac durante la llamada.]]="NO",1,0)</f>
        <v>0</v>
      </c>
      <c r="DF36">
        <f>IF(Tabla1[[#This Row],[5.1 Evita comentarios negativos de la empresa y/o sus proveedores.]]="NO",1,0)</f>
        <v>0</v>
      </c>
      <c r="DG36">
        <f>IF(Tabla1[[#This Row],[5.2 Evita palabras soeces]]="NO",1,0)</f>
        <v>0</v>
      </c>
      <c r="DH36">
        <f>IF(Tabla1[[#This Row],[5.3 Escucha al cliente sin interrumpirlo.]]="NO",1,0)</f>
        <v>0</v>
      </c>
      <c r="DI36">
        <f>IF(Tabla1[[#This Row],[6.1 Cumple con dar la información establecida y/o fomenta en el cliente la adquisición/activación/uso de algún servicio/producto/promoción CLARO (definido por cada campaña)]]="NO",1,0)</f>
        <v>0</v>
      </c>
      <c r="DJ36">
        <v>1</v>
      </c>
      <c r="DK36" t="e">
        <f>IF(Tabla1[[#This Row],[TNPS]]&lt;6,-1,IF(Tabla1[[#This Row],[TNPS]]&lt;8,0,1))</f>
        <v>#N/A</v>
      </c>
      <c r="DL36" t="e">
        <f>IF(Tabla1[[#This Row],[NPS]]&lt;&gt;"",IF(Tabla1[[#This Row],[NPS]]&lt;7,-1,IF(Tabla1[[#This Row],[NPS]]&lt;8,0,1))," ")</f>
        <v>#N/A</v>
      </c>
    </row>
    <row r="37" spans="1:116" ht="20.100000000000001" customHeight="1" x14ac:dyDescent="0.25">
      <c r="A37">
        <v>386</v>
      </c>
      <c r="B37" t="str">
        <f>IF(MONTH(Tabla1[[#This Row],[FECHA DE MONITOREO]])=MONTH($B$356),IF(DAY(Tabla1[[#This Row],[FECHA DE MONITOREO]])&lt;8,"SEMANA 1",IF(DAY(Tabla1[[#This Row],[FECHA DE MONITOREO]])&lt;15,"SEMANA 2",IF(DAY(Tabla1[[#This Row],[FECHA DE MONITOREO]])&lt;22,"SEMANA 3","SEMANA 4"))),"SEMANA 4")</f>
        <v>SEMANA 1</v>
      </c>
      <c r="C3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37" s="5" t="s">
        <v>408</v>
      </c>
      <c r="E37" s="5" t="s">
        <v>409</v>
      </c>
      <c r="F37" s="5">
        <v>1</v>
      </c>
      <c r="G37" s="5" t="s">
        <v>118</v>
      </c>
      <c r="H37" s="5" t="s">
        <v>119</v>
      </c>
      <c r="I37" s="6">
        <v>43650</v>
      </c>
      <c r="J37" s="5" t="s">
        <v>120</v>
      </c>
      <c r="K37" s="5" t="s">
        <v>410</v>
      </c>
      <c r="L37" s="6">
        <v>43648</v>
      </c>
      <c r="M37" s="7">
        <v>0.51017361111111115</v>
      </c>
      <c r="N37" s="5">
        <v>281</v>
      </c>
      <c r="O37" s="5" t="s">
        <v>411</v>
      </c>
      <c r="P37" s="5" t="s">
        <v>412</v>
      </c>
      <c r="Q37" s="5" t="s">
        <v>413</v>
      </c>
      <c r="R37" s="5" t="s">
        <v>157</v>
      </c>
      <c r="S37" s="5" t="s">
        <v>158</v>
      </c>
      <c r="T37" s="5" t="s">
        <v>414</v>
      </c>
      <c r="U37" s="5" t="s">
        <v>132</v>
      </c>
      <c r="V37" s="5" t="s">
        <v>129</v>
      </c>
      <c r="W37" s="5" t="s">
        <v>133</v>
      </c>
      <c r="X37" s="5" t="s">
        <v>279</v>
      </c>
      <c r="Y37" s="5" t="s">
        <v>131</v>
      </c>
      <c r="Z37" s="5" t="s">
        <v>132</v>
      </c>
      <c r="AA37" s="5" t="s">
        <v>133</v>
      </c>
      <c r="AB37" s="5" t="s">
        <v>131</v>
      </c>
      <c r="AC37" s="5" t="s">
        <v>134</v>
      </c>
      <c r="AD37" s="5" t="s">
        <v>129</v>
      </c>
      <c r="AE37" s="5" t="s">
        <v>129</v>
      </c>
      <c r="AF37" s="5" t="s">
        <v>129</v>
      </c>
      <c r="AG37" s="5" t="s">
        <v>129</v>
      </c>
      <c r="AH37" s="5" t="s">
        <v>129</v>
      </c>
      <c r="AI37" s="8">
        <v>0</v>
      </c>
      <c r="AJ37" s="5" t="s">
        <v>129</v>
      </c>
      <c r="AK37" s="5" t="s">
        <v>129</v>
      </c>
      <c r="AL37" s="5" t="s">
        <v>129</v>
      </c>
      <c r="AM37" s="5" t="s">
        <v>129</v>
      </c>
      <c r="AN37" s="8">
        <v>0</v>
      </c>
      <c r="AO37" s="5" t="s">
        <v>129</v>
      </c>
      <c r="AP37" s="5" t="s">
        <v>129</v>
      </c>
      <c r="AQ37" s="5" t="s">
        <v>129</v>
      </c>
      <c r="AR37" s="5" t="s">
        <v>129</v>
      </c>
      <c r="AS37" s="5" t="s">
        <v>129</v>
      </c>
      <c r="AT37" s="5" t="s">
        <v>129</v>
      </c>
      <c r="AU37" s="5" t="s">
        <v>129</v>
      </c>
      <c r="AV37" s="5" t="s">
        <v>129</v>
      </c>
      <c r="AW37" s="5" t="s">
        <v>129</v>
      </c>
      <c r="AX37" s="5" t="s">
        <v>129</v>
      </c>
      <c r="AY37" s="5" t="s">
        <v>129</v>
      </c>
      <c r="AZ37" s="8">
        <v>0</v>
      </c>
      <c r="BA37" s="5" t="s">
        <v>129</v>
      </c>
      <c r="BB37" s="5" t="s">
        <v>129</v>
      </c>
      <c r="BC37" s="5" t="s">
        <v>129</v>
      </c>
      <c r="BD37" s="5" t="s">
        <v>129</v>
      </c>
      <c r="BE37" s="9">
        <v>0</v>
      </c>
      <c r="BF37" s="5" t="s">
        <v>129</v>
      </c>
      <c r="BG37" s="5" t="s">
        <v>129</v>
      </c>
      <c r="BH37" s="5" t="s">
        <v>129</v>
      </c>
      <c r="BI37" s="8">
        <v>0</v>
      </c>
      <c r="BJ37" s="5" t="s">
        <v>129</v>
      </c>
      <c r="BK37" s="8">
        <v>0</v>
      </c>
      <c r="BL37" s="8">
        <v>0</v>
      </c>
      <c r="BM37" s="5">
        <v>9</v>
      </c>
      <c r="BN37" s="5">
        <v>4</v>
      </c>
      <c r="BO37" s="5">
        <v>1</v>
      </c>
      <c r="BP37" s="5">
        <v>14</v>
      </c>
      <c r="BQ37" s="5">
        <v>14</v>
      </c>
      <c r="BR37" s="8">
        <v>0</v>
      </c>
      <c r="BS37" s="5" t="s">
        <v>129</v>
      </c>
      <c r="BT37" s="5" t="s">
        <v>129</v>
      </c>
      <c r="BU37" s="5" t="s">
        <v>131</v>
      </c>
      <c r="BV37" s="5" t="s">
        <v>129</v>
      </c>
      <c r="BW37" s="5" t="s">
        <v>129</v>
      </c>
      <c r="BX37" s="5" t="s">
        <v>129</v>
      </c>
      <c r="BY37" s="5" t="s">
        <v>346</v>
      </c>
      <c r="BZ37" s="5" t="s">
        <v>347</v>
      </c>
      <c r="CA37" s="5" t="s">
        <v>175</v>
      </c>
      <c r="CB37" s="5" t="s">
        <v>415</v>
      </c>
      <c r="CC37" s="5" t="s">
        <v>416</v>
      </c>
      <c r="CD37" s="5" t="e">
        <v>#N/A</v>
      </c>
      <c r="CE37" s="5" t="e">
        <v>#N/A</v>
      </c>
      <c r="CF37" s="5" t="s">
        <v>131</v>
      </c>
      <c r="CG37" s="5" t="s">
        <v>417</v>
      </c>
      <c r="CH37">
        <f>IF(Tabla1[[#This Row],[1.1 Saluda y se despide del cliente, de acuerdo a lo establecido en el manual de campaña.]]="NO",1,0)</f>
        <v>1</v>
      </c>
      <c r="CI37">
        <f>IF(Tabla1[[#This Row],[1.2 Se dirige al cliente por su nombre durante el transcurso de la llamada, sin tutearlo en ninguna ocasión.]]="NO",1,0)</f>
        <v>1</v>
      </c>
      <c r="CJ37">
        <f>IF(Tabla1[[#This Row],[1.3 Interactua con el cliente mientras realiza las validaciones en el sistema.]]="NO",1,0)</f>
        <v>1</v>
      </c>
      <c r="CK37">
        <f>IF(Tabla1[[#This Row],[1.4 Evita el uso de tecnicismos.]]="NO",1,0)</f>
        <v>1</v>
      </c>
      <c r="CL37">
        <f>IF(Tabla1[[#This Row],[1.5 Se despide de acuerdo a lo indicado en el Manual de Campaña]]="NO",1,0)</f>
        <v>1</v>
      </c>
      <c r="CM37">
        <f>IF(Tabla1[[#This Row],[2.1 Valida si la consulta o transacción corresponde a un producto/servicio/línea de la campaña.]]="NO",1,0)</f>
        <v>1</v>
      </c>
      <c r="CN37">
        <f>IF(Tabla1[[#This Row],[2.2 Si lo expuesto por el cliente no es claro, realiza preguntas de precisión o preguntas filtro.]]="NO",1,0)</f>
        <v>1</v>
      </c>
      <c r="CO37">
        <f>IF(Tabla1[[#This Row],[2.3 Valida el MOTIVO REAL de la necesidad (información, preocupación, problema) mediante parafraseo o pregunta de confirmación.]]="NO",1,0)</f>
        <v>1</v>
      </c>
      <c r="CP37">
        <f>IF(Tabla1[[#This Row],[2.4 De acuerdo con lo expuesto por el cliente por el cliente y/o por lo revisado en sistemas, valida si existe alguna atención previa por el mismo motivo.]]="NO",1,0)</f>
        <v>1</v>
      </c>
      <c r="CQ37">
        <f>IF(Tabla1[[#This Row],[3.1 Valida en el CES el estado de los servicios y equipos, estado de cuenta y adicionalmente si se encuentra en averia.]]="NO",1,0)</f>
        <v>1</v>
      </c>
      <c r="CR37">
        <f>IF(Tabla1[[#This Row],[3.2 La atencion se realizo siguiendo el paso a paso de la herramienta o el proceso establecido en el portal de conocimiento (en caso no se encuentre en la herramienta), no se vuelve a evaluar el ingreso al CES.]]="NO",1,0)</f>
        <v>1</v>
      </c>
      <c r="CS37">
        <f>IF(Tabla1[[#This Row],[3.2.1 Solicita el número de documento de identidad, nombres y apellidos del titular para identificar el servicio y en caso lo amerite fecha y lugar de nacimiento.]]="NO",1,0)</f>
        <v>1</v>
      </c>
      <c r="CT37">
        <f>IF(Tabla1[[#This Row],[3.2.2  Valida en TRACER que el servicio del cliente esta conectado, no se encuentra en averia y no tiene algun flag alarmado]]="NO",1,0)</f>
        <v>1</v>
      </c>
      <c r="CU37">
        <f>IF(Tabla1[[#This Row],[3.2.3  Verifica en la web de averias si el servicio esta afectado]]="NO",1,0)</f>
        <v>1</v>
      </c>
      <c r="CV37">
        <f>IF(Tabla1[[#This Row],[3.2.4  Verifica en Incognito si los parametros de los servicios estan correctos. ]]="NO",1,0)</f>
        <v>1</v>
      </c>
      <c r="CW37">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37">
        <f>IF(Tabla1[[#This Row],[3.2.6  Para telefonia, ingresa a JANUS y validad que la linea este configurada y tenga saldo, tambien se debe validar con el cliente si la linea esta en Tel 1 o Tel 1/2, en caso no haya servicio]]="NO",1,0)</f>
        <v>1</v>
      </c>
      <c r="CY37">
        <f>IF(Tabla1[[#This Row],[3.2.7  Para internet, cuando el problema es con SmarTV se le sugiere que utilice internet de manera cableada]]="NO",1,0)</f>
        <v>1</v>
      </c>
      <c r="CZ37">
        <f>IF(Tabla1[[#This Row],[3.3  La explicación brindada al cliente corresponde con el paso a paso de la herramienta o el proceso establecido en el portal de conocimiento (en caso no se encuentre en la herramienta).]]="NO",1,0)</f>
        <v>1</v>
      </c>
      <c r="DA37">
        <f>IF(Tabla1[[#This Row],[3.4  Valida con el cliente si la gestión/información brindada fue clara]]="NO",1,0)</f>
        <v>1</v>
      </c>
      <c r="DB37">
        <f>IF(Tabla1[[#This Row],[4.1 Ejecuta las acciones en los aplicativos de acuerdo al proceso establecido en el portal de conocimiento.]]="NO",1,0)</f>
        <v>1</v>
      </c>
      <c r="DC37">
        <f>IF(Tabla1[[#This Row],[4.2 Se tipifica en siac acorde con la gestión.]]="NO",1,0)</f>
        <v>1</v>
      </c>
      <c r="DD37">
        <f>IF(Tabla1[[#This Row],[4.3 Notas y/o plantilla de la tipificación son correctas.]]="NO",1,0)</f>
        <v>1</v>
      </c>
      <c r="DE37">
        <f>IF(Tabla1[[#This Row],[4.4 Se tipifica en siac durante la llamada.]]="NO",1,0)</f>
        <v>1</v>
      </c>
      <c r="DF37">
        <f>IF(Tabla1[[#This Row],[5.1 Evita comentarios negativos de la empresa y/o sus proveedores.]]="NO",1,0)</f>
        <v>1</v>
      </c>
      <c r="DG37">
        <f>IF(Tabla1[[#This Row],[5.2 Evita palabras soeces]]="NO",1,0)</f>
        <v>1</v>
      </c>
      <c r="DH37">
        <f>IF(Tabla1[[#This Row],[5.3 Escucha al cliente sin interrumpirlo.]]="NO",1,0)</f>
        <v>1</v>
      </c>
      <c r="DI37">
        <f>IF(Tabla1[[#This Row],[6.1 Cumple con dar la información establecida y/o fomenta en el cliente la adquisición/activación/uso de algún servicio/producto/promoción CLARO (definido por cada campaña)]]="NO",1,0)</f>
        <v>1</v>
      </c>
      <c r="DJ37">
        <v>1</v>
      </c>
      <c r="DK37" t="e">
        <f>IF(Tabla1[[#This Row],[TNPS]]&lt;6,-1,IF(Tabla1[[#This Row],[TNPS]]&lt;8,0,1))</f>
        <v>#N/A</v>
      </c>
      <c r="DL37" t="e">
        <f>IF(Tabla1[[#This Row],[NPS]]&lt;&gt;"",IF(Tabla1[[#This Row],[NPS]]&lt;7,-1,IF(Tabla1[[#This Row],[NPS]]&lt;8,0,1))," ")</f>
        <v>#N/A</v>
      </c>
    </row>
    <row r="38" spans="1:116" ht="20.100000000000001" customHeight="1" x14ac:dyDescent="0.25">
      <c r="A38">
        <v>386</v>
      </c>
      <c r="B38" t="str">
        <f>IF(MONTH(Tabla1[[#This Row],[FECHA DE MONITOREO]])=MONTH($B$356),IF(DAY(Tabla1[[#This Row],[FECHA DE MONITOREO]])&lt;8,"SEMANA 1",IF(DAY(Tabla1[[#This Row],[FECHA DE MONITOREO]])&lt;15,"SEMANA 2",IF(DAY(Tabla1[[#This Row],[FECHA DE MONITOREO]])&lt;22,"SEMANA 3","SEMANA 4"))),"SEMANA 4")</f>
        <v>SEMANA 1</v>
      </c>
      <c r="C3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38" s="5" t="s">
        <v>418</v>
      </c>
      <c r="E38" s="5" t="s">
        <v>419</v>
      </c>
      <c r="F38" s="5">
        <v>6</v>
      </c>
      <c r="G38" s="5" t="s">
        <v>118</v>
      </c>
      <c r="H38" s="5" t="s">
        <v>119</v>
      </c>
      <c r="I38" s="6">
        <v>43650</v>
      </c>
      <c r="J38" s="5" t="s">
        <v>120</v>
      </c>
      <c r="K38" s="5" t="s">
        <v>420</v>
      </c>
      <c r="L38" s="6">
        <v>43648</v>
      </c>
      <c r="M38" s="7">
        <v>0.47452546296296294</v>
      </c>
      <c r="N38" s="5">
        <v>461</v>
      </c>
      <c r="O38" s="5" t="s">
        <v>421</v>
      </c>
      <c r="P38" s="5" t="s">
        <v>422</v>
      </c>
      <c r="Q38" s="5" t="s">
        <v>423</v>
      </c>
      <c r="R38" s="5" t="s">
        <v>157</v>
      </c>
      <c r="S38" s="5" t="s">
        <v>158</v>
      </c>
      <c r="T38" s="5" t="s">
        <v>424</v>
      </c>
      <c r="U38" s="5" t="s">
        <v>425</v>
      </c>
      <c r="V38" s="5" t="s">
        <v>129</v>
      </c>
      <c r="W38" s="5" t="s">
        <v>133</v>
      </c>
      <c r="X38" s="5" t="s">
        <v>279</v>
      </c>
      <c r="Y38" s="5" t="s">
        <v>131</v>
      </c>
      <c r="Z38" s="5" t="s">
        <v>132</v>
      </c>
      <c r="AA38" s="5" t="s">
        <v>133</v>
      </c>
      <c r="AB38" s="5" t="s">
        <v>131</v>
      </c>
      <c r="AC38" s="5" t="s">
        <v>134</v>
      </c>
      <c r="AD38" s="5" t="s">
        <v>131</v>
      </c>
      <c r="AE38" s="5" t="s">
        <v>131</v>
      </c>
      <c r="AF38" s="5" t="s">
        <v>131</v>
      </c>
      <c r="AG38" s="5" t="s">
        <v>131</v>
      </c>
      <c r="AH38" s="5" t="s">
        <v>131</v>
      </c>
      <c r="AI38" s="8">
        <v>100</v>
      </c>
      <c r="AJ38" s="5" t="s">
        <v>131</v>
      </c>
      <c r="AK38" s="5" t="s">
        <v>133</v>
      </c>
      <c r="AL38" s="5" t="s">
        <v>131</v>
      </c>
      <c r="AM38" s="5" t="s">
        <v>131</v>
      </c>
      <c r="AN38" s="8">
        <v>100</v>
      </c>
      <c r="AO38" s="5" t="s">
        <v>133</v>
      </c>
      <c r="AP38" s="5" t="s">
        <v>131</v>
      </c>
      <c r="AQ38" s="5" t="s">
        <v>131</v>
      </c>
      <c r="AR38" s="5" t="s">
        <v>133</v>
      </c>
      <c r="AS38" s="5" t="s">
        <v>133</v>
      </c>
      <c r="AT38" s="5" t="s">
        <v>133</v>
      </c>
      <c r="AU38" s="5" t="s">
        <v>133</v>
      </c>
      <c r="AV38" s="5" t="s">
        <v>133</v>
      </c>
      <c r="AW38" s="5" t="s">
        <v>133</v>
      </c>
      <c r="AX38" s="5" t="s">
        <v>131</v>
      </c>
      <c r="AY38" s="5" t="s">
        <v>131</v>
      </c>
      <c r="AZ38" s="8">
        <v>100</v>
      </c>
      <c r="BA38" s="5" t="s">
        <v>133</v>
      </c>
      <c r="BB38" s="5" t="s">
        <v>131</v>
      </c>
      <c r="BC38" s="5" t="s">
        <v>131</v>
      </c>
      <c r="BD38" s="5" t="s">
        <v>131</v>
      </c>
      <c r="BE38" s="9">
        <v>100</v>
      </c>
      <c r="BF38" s="5" t="s">
        <v>131</v>
      </c>
      <c r="BG38" s="5" t="s">
        <v>131</v>
      </c>
      <c r="BH38" s="5" t="s">
        <v>131</v>
      </c>
      <c r="BI38" s="8">
        <v>100</v>
      </c>
      <c r="BJ38" s="5" t="s">
        <v>133</v>
      </c>
      <c r="BK38" s="8">
        <v>100</v>
      </c>
      <c r="BL38" s="8">
        <v>100</v>
      </c>
      <c r="BM38" s="5">
        <v>0</v>
      </c>
      <c r="BN38" s="5">
        <v>0</v>
      </c>
      <c r="BO38" s="5">
        <v>0</v>
      </c>
      <c r="BP38" s="5">
        <v>0</v>
      </c>
      <c r="BQ38" s="5">
        <v>0</v>
      </c>
      <c r="BR38" s="8">
        <v>100</v>
      </c>
      <c r="BS38" s="5" t="s">
        <v>129</v>
      </c>
      <c r="BT38" s="5" t="s">
        <v>129</v>
      </c>
      <c r="BU38" s="5" t="s">
        <v>129</v>
      </c>
      <c r="BV38" s="5" t="s">
        <v>129</v>
      </c>
      <c r="BW38" s="5" t="s">
        <v>129</v>
      </c>
      <c r="BX38" s="5" t="s">
        <v>129</v>
      </c>
      <c r="BY38" s="5" t="s">
        <v>162</v>
      </c>
      <c r="BZ38" s="5" t="s">
        <v>163</v>
      </c>
      <c r="CA38" s="5" t="s">
        <v>426</v>
      </c>
      <c r="CB38" s="5" t="s">
        <v>165</v>
      </c>
      <c r="CC38" s="5" t="s">
        <v>231</v>
      </c>
      <c r="CD38" s="5" t="e">
        <v>#N/A</v>
      </c>
      <c r="CE38" s="5" t="e">
        <v>#N/A</v>
      </c>
      <c r="CF38" s="5" t="s">
        <v>129</v>
      </c>
      <c r="CG38" s="5" t="s">
        <v>140</v>
      </c>
      <c r="CH38">
        <f>IF(Tabla1[[#This Row],[1.1 Saluda y se despide del cliente, de acuerdo a lo establecido en el manual de campaña.]]="NO",1,0)</f>
        <v>0</v>
      </c>
      <c r="CI38">
        <f>IF(Tabla1[[#This Row],[1.2 Se dirige al cliente por su nombre durante el transcurso de la llamada, sin tutearlo en ninguna ocasión.]]="NO",1,0)</f>
        <v>0</v>
      </c>
      <c r="CJ38">
        <f>IF(Tabla1[[#This Row],[1.3 Interactua con el cliente mientras realiza las validaciones en el sistema.]]="NO",1,0)</f>
        <v>0</v>
      </c>
      <c r="CK38">
        <f>IF(Tabla1[[#This Row],[1.4 Evita el uso de tecnicismos.]]="NO",1,0)</f>
        <v>0</v>
      </c>
      <c r="CL38">
        <f>IF(Tabla1[[#This Row],[1.5 Se despide de acuerdo a lo indicado en el Manual de Campaña]]="NO",1,0)</f>
        <v>0</v>
      </c>
      <c r="CM38">
        <f>IF(Tabla1[[#This Row],[2.1 Valida si la consulta o transacción corresponde a un producto/servicio/línea de la campaña.]]="NO",1,0)</f>
        <v>0</v>
      </c>
      <c r="CN38">
        <f>IF(Tabla1[[#This Row],[2.2 Si lo expuesto por el cliente no es claro, realiza preguntas de precisión o preguntas filtro.]]="NO",1,0)</f>
        <v>0</v>
      </c>
      <c r="CO38">
        <f>IF(Tabla1[[#This Row],[2.3 Valida el MOTIVO REAL de la necesidad (información, preocupación, problema) mediante parafraseo o pregunta de confirmación.]]="NO",1,0)</f>
        <v>0</v>
      </c>
      <c r="CP38">
        <f>IF(Tabla1[[#This Row],[2.4 De acuerdo con lo expuesto por el cliente por el cliente y/o por lo revisado en sistemas, valida si existe alguna atención previa por el mismo motivo.]]="NO",1,0)</f>
        <v>0</v>
      </c>
      <c r="CQ38">
        <f>IF(Tabla1[[#This Row],[3.1 Valida en el CES el estado de los servicios y equipos, estado de cuenta y adicionalmente si se encuentra en averia.]]="NO",1,0)</f>
        <v>0</v>
      </c>
      <c r="CR38">
        <f>IF(Tabla1[[#This Row],[3.2 La atencion se realizo siguiendo el paso a paso de la herramienta o el proceso establecido en el portal de conocimiento (en caso no se encuentre en la herramienta), no se vuelve a evaluar el ingreso al CES.]]="NO",1,0)</f>
        <v>0</v>
      </c>
      <c r="CS38">
        <f>IF(Tabla1[[#This Row],[3.2.1 Solicita el número de documento de identidad, nombres y apellidos del titular para identificar el servicio y en caso lo amerite fecha y lugar de nacimiento.]]="NO",1,0)</f>
        <v>0</v>
      </c>
      <c r="CT38">
        <f>IF(Tabla1[[#This Row],[3.2.2  Valida en TRACER que el servicio del cliente esta conectado, no se encuentra en averia y no tiene algun flag alarmado]]="NO",1,0)</f>
        <v>0</v>
      </c>
      <c r="CU38">
        <f>IF(Tabla1[[#This Row],[3.2.3  Verifica en la web de averias si el servicio esta afectado]]="NO",1,0)</f>
        <v>0</v>
      </c>
      <c r="CV38">
        <f>IF(Tabla1[[#This Row],[3.2.4  Verifica en Incognito si los parametros de los servicios estan correctos. ]]="NO",1,0)</f>
        <v>0</v>
      </c>
      <c r="CW3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8">
        <f>IF(Tabla1[[#This Row],[3.2.6  Para telefonia, ingresa a JANUS y validad que la linea este configurada y tenga saldo, tambien se debe validar con el cliente si la linea esta en Tel 1 o Tel 1/2, en caso no haya servicio]]="NO",1,0)</f>
        <v>0</v>
      </c>
      <c r="CY38">
        <f>IF(Tabla1[[#This Row],[3.2.7  Para internet, cuando el problema es con SmarTV se le sugiere que utilice internet de manera cableada]]="NO",1,0)</f>
        <v>0</v>
      </c>
      <c r="CZ38">
        <f>IF(Tabla1[[#This Row],[3.3  La explicación brindada al cliente corresponde con el paso a paso de la herramienta o el proceso establecido en el portal de conocimiento (en caso no se encuentre en la herramienta).]]="NO",1,0)</f>
        <v>0</v>
      </c>
      <c r="DA38">
        <f>IF(Tabla1[[#This Row],[3.4  Valida con el cliente si la gestión/información brindada fue clara]]="NO",1,0)</f>
        <v>0</v>
      </c>
      <c r="DB38">
        <f>IF(Tabla1[[#This Row],[4.1 Ejecuta las acciones en los aplicativos de acuerdo al proceso establecido en el portal de conocimiento.]]="NO",1,0)</f>
        <v>0</v>
      </c>
      <c r="DC38">
        <f>IF(Tabla1[[#This Row],[4.2 Se tipifica en siac acorde con la gestión.]]="NO",1,0)</f>
        <v>0</v>
      </c>
      <c r="DD38">
        <f>IF(Tabla1[[#This Row],[4.3 Notas y/o plantilla de la tipificación son correctas.]]="NO",1,0)</f>
        <v>0</v>
      </c>
      <c r="DE38">
        <f>IF(Tabla1[[#This Row],[4.4 Se tipifica en siac durante la llamada.]]="NO",1,0)</f>
        <v>0</v>
      </c>
      <c r="DF38">
        <f>IF(Tabla1[[#This Row],[5.1 Evita comentarios negativos de la empresa y/o sus proveedores.]]="NO",1,0)</f>
        <v>0</v>
      </c>
      <c r="DG38">
        <f>IF(Tabla1[[#This Row],[5.2 Evita palabras soeces]]="NO",1,0)</f>
        <v>0</v>
      </c>
      <c r="DH38">
        <f>IF(Tabla1[[#This Row],[5.3 Escucha al cliente sin interrumpirlo.]]="NO",1,0)</f>
        <v>0</v>
      </c>
      <c r="DI38">
        <f>IF(Tabla1[[#This Row],[6.1 Cumple con dar la información establecida y/o fomenta en el cliente la adquisición/activación/uso de algún servicio/producto/promoción CLARO (definido por cada campaña)]]="NO",1,0)</f>
        <v>0</v>
      </c>
      <c r="DJ38">
        <v>1</v>
      </c>
      <c r="DK38" t="e">
        <f>IF(Tabla1[[#This Row],[TNPS]]&lt;6,-1,IF(Tabla1[[#This Row],[TNPS]]&lt;8,0,1))</f>
        <v>#N/A</v>
      </c>
      <c r="DL38" t="e">
        <f>IF(Tabla1[[#This Row],[NPS]]&lt;&gt;"",IF(Tabla1[[#This Row],[NPS]]&lt;7,-1,IF(Tabla1[[#This Row],[NPS]]&lt;8,0,1))," ")</f>
        <v>#N/A</v>
      </c>
    </row>
    <row r="39" spans="1:116" ht="20.100000000000001" customHeight="1" x14ac:dyDescent="0.25">
      <c r="A39">
        <v>386</v>
      </c>
      <c r="B39" t="str">
        <f>IF(MONTH(Tabla1[[#This Row],[FECHA DE MONITOREO]])=MONTH($B$356),IF(DAY(Tabla1[[#This Row],[FECHA DE MONITOREO]])&lt;8,"SEMANA 1",IF(DAY(Tabla1[[#This Row],[FECHA DE MONITOREO]])&lt;15,"SEMANA 2",IF(DAY(Tabla1[[#This Row],[FECHA DE MONITOREO]])&lt;22,"SEMANA 3","SEMANA 4"))),"SEMANA 4")</f>
        <v>SEMANA 1</v>
      </c>
      <c r="C3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39" s="5" t="s">
        <v>427</v>
      </c>
      <c r="E39" s="5" t="s">
        <v>428</v>
      </c>
      <c r="F39" s="5">
        <v>1</v>
      </c>
      <c r="G39" s="5" t="s">
        <v>118</v>
      </c>
      <c r="H39" s="5" t="s">
        <v>119</v>
      </c>
      <c r="I39" s="6">
        <v>43650</v>
      </c>
      <c r="J39" s="5" t="s">
        <v>120</v>
      </c>
      <c r="K39" s="5" t="s">
        <v>429</v>
      </c>
      <c r="L39" s="6">
        <v>43648</v>
      </c>
      <c r="M39" s="7">
        <v>0.41915509259259259</v>
      </c>
      <c r="N39" s="5">
        <v>230</v>
      </c>
      <c r="O39" s="5" t="s">
        <v>430</v>
      </c>
      <c r="P39" s="5" t="s">
        <v>431</v>
      </c>
      <c r="Q39" s="5" t="s">
        <v>432</v>
      </c>
      <c r="R39" s="5" t="s">
        <v>157</v>
      </c>
      <c r="S39" s="5" t="s">
        <v>268</v>
      </c>
      <c r="T39" s="5" t="s">
        <v>433</v>
      </c>
      <c r="U39" s="5" t="s">
        <v>270</v>
      </c>
      <c r="V39" s="5" t="s">
        <v>129</v>
      </c>
      <c r="W39" s="5" t="s">
        <v>130</v>
      </c>
      <c r="X39" s="5" t="s">
        <v>161</v>
      </c>
      <c r="Y39" s="5" t="s">
        <v>131</v>
      </c>
      <c r="Z39" s="5" t="s">
        <v>132</v>
      </c>
      <c r="AA39" s="5" t="s">
        <v>133</v>
      </c>
      <c r="AB39" s="5" t="s">
        <v>131</v>
      </c>
      <c r="AC39" s="5" t="s">
        <v>134</v>
      </c>
      <c r="AD39" s="5" t="s">
        <v>129</v>
      </c>
      <c r="AE39" s="5" t="s">
        <v>129</v>
      </c>
      <c r="AF39" s="5" t="s">
        <v>129</v>
      </c>
      <c r="AG39" s="5" t="s">
        <v>129</v>
      </c>
      <c r="AH39" s="5" t="s">
        <v>129</v>
      </c>
      <c r="AI39" s="8">
        <v>0</v>
      </c>
      <c r="AJ39" s="5" t="s">
        <v>129</v>
      </c>
      <c r="AK39" s="5" t="s">
        <v>129</v>
      </c>
      <c r="AL39" s="5" t="s">
        <v>129</v>
      </c>
      <c r="AM39" s="5" t="s">
        <v>129</v>
      </c>
      <c r="AN39" s="8">
        <v>0</v>
      </c>
      <c r="AO39" s="5" t="s">
        <v>129</v>
      </c>
      <c r="AP39" s="5" t="s">
        <v>129</v>
      </c>
      <c r="AQ39" s="5" t="s">
        <v>129</v>
      </c>
      <c r="AR39" s="5" t="s">
        <v>129</v>
      </c>
      <c r="AS39" s="5" t="s">
        <v>129</v>
      </c>
      <c r="AT39" s="5" t="s">
        <v>129</v>
      </c>
      <c r="AU39" s="5" t="s">
        <v>129</v>
      </c>
      <c r="AV39" s="5" t="s">
        <v>129</v>
      </c>
      <c r="AW39" s="5" t="s">
        <v>129</v>
      </c>
      <c r="AX39" s="5" t="s">
        <v>129</v>
      </c>
      <c r="AY39" s="5" t="s">
        <v>129</v>
      </c>
      <c r="AZ39" s="8">
        <v>0</v>
      </c>
      <c r="BA39" s="5" t="s">
        <v>129</v>
      </c>
      <c r="BB39" s="5" t="s">
        <v>129</v>
      </c>
      <c r="BC39" s="5" t="s">
        <v>129</v>
      </c>
      <c r="BD39" s="5" t="s">
        <v>129</v>
      </c>
      <c r="BE39" s="9">
        <v>0</v>
      </c>
      <c r="BF39" s="5" t="s">
        <v>129</v>
      </c>
      <c r="BG39" s="5" t="s">
        <v>129</v>
      </c>
      <c r="BH39" s="5" t="s">
        <v>129</v>
      </c>
      <c r="BI39" s="8">
        <v>0</v>
      </c>
      <c r="BJ39" s="5" t="s">
        <v>129</v>
      </c>
      <c r="BK39" s="8">
        <v>0</v>
      </c>
      <c r="BL39" s="8">
        <v>0</v>
      </c>
      <c r="BM39" s="5">
        <v>9</v>
      </c>
      <c r="BN39" s="5">
        <v>4</v>
      </c>
      <c r="BO39" s="5">
        <v>1</v>
      </c>
      <c r="BP39" s="5">
        <v>14</v>
      </c>
      <c r="BQ39" s="5">
        <v>14</v>
      </c>
      <c r="BR39" s="8">
        <v>0</v>
      </c>
      <c r="BS39" s="5" t="s">
        <v>129</v>
      </c>
      <c r="BT39" s="5" t="s">
        <v>129</v>
      </c>
      <c r="BU39" s="5" t="s">
        <v>131</v>
      </c>
      <c r="BV39" s="5" t="s">
        <v>129</v>
      </c>
      <c r="BW39" s="5" t="s">
        <v>129</v>
      </c>
      <c r="BX39" s="5" t="s">
        <v>129</v>
      </c>
      <c r="BY39" s="5" t="s">
        <v>346</v>
      </c>
      <c r="BZ39" s="5" t="s">
        <v>347</v>
      </c>
      <c r="CA39" s="5" t="s">
        <v>175</v>
      </c>
      <c r="CB39" s="5" t="s">
        <v>415</v>
      </c>
      <c r="CC39" s="5" t="s">
        <v>416</v>
      </c>
      <c r="CD39" s="5" t="e">
        <v>#N/A</v>
      </c>
      <c r="CE39" s="5" t="e">
        <v>#N/A</v>
      </c>
      <c r="CF39" s="5" t="s">
        <v>131</v>
      </c>
      <c r="CG39" s="5" t="s">
        <v>434</v>
      </c>
      <c r="CH39">
        <f>IF(Tabla1[[#This Row],[1.1 Saluda y se despide del cliente, de acuerdo a lo establecido en el manual de campaña.]]="NO",1,0)</f>
        <v>1</v>
      </c>
      <c r="CI39">
        <f>IF(Tabla1[[#This Row],[1.2 Se dirige al cliente por su nombre durante el transcurso de la llamada, sin tutearlo en ninguna ocasión.]]="NO",1,0)</f>
        <v>1</v>
      </c>
      <c r="CJ39">
        <f>IF(Tabla1[[#This Row],[1.3 Interactua con el cliente mientras realiza las validaciones en el sistema.]]="NO",1,0)</f>
        <v>1</v>
      </c>
      <c r="CK39">
        <f>IF(Tabla1[[#This Row],[1.4 Evita el uso de tecnicismos.]]="NO",1,0)</f>
        <v>1</v>
      </c>
      <c r="CL39">
        <f>IF(Tabla1[[#This Row],[1.5 Se despide de acuerdo a lo indicado en el Manual de Campaña]]="NO",1,0)</f>
        <v>1</v>
      </c>
      <c r="CM39">
        <f>IF(Tabla1[[#This Row],[2.1 Valida si la consulta o transacción corresponde a un producto/servicio/línea de la campaña.]]="NO",1,0)</f>
        <v>1</v>
      </c>
      <c r="CN39">
        <f>IF(Tabla1[[#This Row],[2.2 Si lo expuesto por el cliente no es claro, realiza preguntas de precisión o preguntas filtro.]]="NO",1,0)</f>
        <v>1</v>
      </c>
      <c r="CO39">
        <f>IF(Tabla1[[#This Row],[2.3 Valida el MOTIVO REAL de la necesidad (información, preocupación, problema) mediante parafraseo o pregunta de confirmación.]]="NO",1,0)</f>
        <v>1</v>
      </c>
      <c r="CP39">
        <f>IF(Tabla1[[#This Row],[2.4 De acuerdo con lo expuesto por el cliente por el cliente y/o por lo revisado en sistemas, valida si existe alguna atención previa por el mismo motivo.]]="NO",1,0)</f>
        <v>1</v>
      </c>
      <c r="CQ39">
        <f>IF(Tabla1[[#This Row],[3.1 Valida en el CES el estado de los servicios y equipos, estado de cuenta y adicionalmente si se encuentra en averia.]]="NO",1,0)</f>
        <v>1</v>
      </c>
      <c r="CR39">
        <f>IF(Tabla1[[#This Row],[3.2 La atencion se realizo siguiendo el paso a paso de la herramienta o el proceso establecido en el portal de conocimiento (en caso no se encuentre en la herramienta), no se vuelve a evaluar el ingreso al CES.]]="NO",1,0)</f>
        <v>1</v>
      </c>
      <c r="CS39">
        <f>IF(Tabla1[[#This Row],[3.2.1 Solicita el número de documento de identidad, nombres y apellidos del titular para identificar el servicio y en caso lo amerite fecha y lugar de nacimiento.]]="NO",1,0)</f>
        <v>1</v>
      </c>
      <c r="CT39">
        <f>IF(Tabla1[[#This Row],[3.2.2  Valida en TRACER que el servicio del cliente esta conectado, no se encuentra en averia y no tiene algun flag alarmado]]="NO",1,0)</f>
        <v>1</v>
      </c>
      <c r="CU39">
        <f>IF(Tabla1[[#This Row],[3.2.3  Verifica en la web de averias si el servicio esta afectado]]="NO",1,0)</f>
        <v>1</v>
      </c>
      <c r="CV39">
        <f>IF(Tabla1[[#This Row],[3.2.4  Verifica en Incognito si los parametros de los servicios estan correctos. ]]="NO",1,0)</f>
        <v>1</v>
      </c>
      <c r="CW39">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39">
        <f>IF(Tabla1[[#This Row],[3.2.6  Para telefonia, ingresa a JANUS y validad que la linea este configurada y tenga saldo, tambien se debe validar con el cliente si la linea esta en Tel 1 o Tel 1/2, en caso no haya servicio]]="NO",1,0)</f>
        <v>1</v>
      </c>
      <c r="CY39">
        <f>IF(Tabla1[[#This Row],[3.2.7  Para internet, cuando el problema es con SmarTV se le sugiere que utilice internet de manera cableada]]="NO",1,0)</f>
        <v>1</v>
      </c>
      <c r="CZ39">
        <f>IF(Tabla1[[#This Row],[3.3  La explicación brindada al cliente corresponde con el paso a paso de la herramienta o el proceso establecido en el portal de conocimiento (en caso no se encuentre en la herramienta).]]="NO",1,0)</f>
        <v>1</v>
      </c>
      <c r="DA39">
        <f>IF(Tabla1[[#This Row],[3.4  Valida con el cliente si la gestión/información brindada fue clara]]="NO",1,0)</f>
        <v>1</v>
      </c>
      <c r="DB39">
        <f>IF(Tabla1[[#This Row],[4.1 Ejecuta las acciones en los aplicativos de acuerdo al proceso establecido en el portal de conocimiento.]]="NO",1,0)</f>
        <v>1</v>
      </c>
      <c r="DC39">
        <f>IF(Tabla1[[#This Row],[4.2 Se tipifica en siac acorde con la gestión.]]="NO",1,0)</f>
        <v>1</v>
      </c>
      <c r="DD39">
        <f>IF(Tabla1[[#This Row],[4.3 Notas y/o plantilla de la tipificación son correctas.]]="NO",1,0)</f>
        <v>1</v>
      </c>
      <c r="DE39">
        <f>IF(Tabla1[[#This Row],[4.4 Se tipifica en siac durante la llamada.]]="NO",1,0)</f>
        <v>1</v>
      </c>
      <c r="DF39">
        <f>IF(Tabla1[[#This Row],[5.1 Evita comentarios negativos de la empresa y/o sus proveedores.]]="NO",1,0)</f>
        <v>1</v>
      </c>
      <c r="DG39">
        <f>IF(Tabla1[[#This Row],[5.2 Evita palabras soeces]]="NO",1,0)</f>
        <v>1</v>
      </c>
      <c r="DH39">
        <f>IF(Tabla1[[#This Row],[5.3 Escucha al cliente sin interrumpirlo.]]="NO",1,0)</f>
        <v>1</v>
      </c>
      <c r="DI39">
        <f>IF(Tabla1[[#This Row],[6.1 Cumple con dar la información establecida y/o fomenta en el cliente la adquisición/activación/uso de algún servicio/producto/promoción CLARO (definido por cada campaña)]]="NO",1,0)</f>
        <v>1</v>
      </c>
      <c r="DJ39">
        <v>1</v>
      </c>
      <c r="DK39" t="e">
        <f>IF(Tabla1[[#This Row],[TNPS]]&lt;6,-1,IF(Tabla1[[#This Row],[TNPS]]&lt;8,0,1))</f>
        <v>#N/A</v>
      </c>
      <c r="DL39" t="e">
        <f>IF(Tabla1[[#This Row],[NPS]]&lt;&gt;"",IF(Tabla1[[#This Row],[NPS]]&lt;7,-1,IF(Tabla1[[#This Row],[NPS]]&lt;8,0,1))," ")</f>
        <v>#N/A</v>
      </c>
    </row>
    <row r="40" spans="1:116" ht="20.100000000000001" customHeight="1" x14ac:dyDescent="0.25">
      <c r="A40">
        <v>386</v>
      </c>
      <c r="B40" t="str">
        <f>IF(MONTH(Tabla1[[#This Row],[FECHA DE MONITOREO]])=MONTH($B$356),IF(DAY(Tabla1[[#This Row],[FECHA DE MONITOREO]])&lt;8,"SEMANA 1",IF(DAY(Tabla1[[#This Row],[FECHA DE MONITOREO]])&lt;15,"SEMANA 2",IF(DAY(Tabla1[[#This Row],[FECHA DE MONITOREO]])&lt;22,"SEMANA 3","SEMANA 4"))),"SEMANA 4")</f>
        <v>SEMANA 1</v>
      </c>
      <c r="C4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40" s="5" t="s">
        <v>435</v>
      </c>
      <c r="E40" s="5" t="s">
        <v>436</v>
      </c>
      <c r="F40" s="5">
        <v>1</v>
      </c>
      <c r="G40" s="5" t="s">
        <v>118</v>
      </c>
      <c r="H40" s="5" t="s">
        <v>119</v>
      </c>
      <c r="I40" s="6">
        <v>43650</v>
      </c>
      <c r="J40" s="5" t="s">
        <v>120</v>
      </c>
      <c r="K40" s="5" t="s">
        <v>437</v>
      </c>
      <c r="L40" s="6">
        <v>43648</v>
      </c>
      <c r="M40" s="7">
        <v>0.66620370370370374</v>
      </c>
      <c r="N40" s="5">
        <v>314</v>
      </c>
      <c r="O40" s="5" t="s">
        <v>438</v>
      </c>
      <c r="P40" s="5" t="s">
        <v>439</v>
      </c>
      <c r="Q40" s="5" t="s">
        <v>440</v>
      </c>
      <c r="R40" s="5" t="s">
        <v>157</v>
      </c>
      <c r="S40" s="5" t="s">
        <v>268</v>
      </c>
      <c r="T40" s="5" t="s">
        <v>441</v>
      </c>
      <c r="U40" s="5" t="s">
        <v>270</v>
      </c>
      <c r="V40" s="5" t="s">
        <v>129</v>
      </c>
      <c r="W40" s="5" t="s">
        <v>130</v>
      </c>
      <c r="X40" s="5" t="s">
        <v>161</v>
      </c>
      <c r="Y40" s="5" t="s">
        <v>131</v>
      </c>
      <c r="Z40" s="5" t="s">
        <v>132</v>
      </c>
      <c r="AA40" s="5" t="s">
        <v>133</v>
      </c>
      <c r="AB40" s="5" t="s">
        <v>131</v>
      </c>
      <c r="AC40" s="5" t="s">
        <v>134</v>
      </c>
      <c r="AD40" s="5" t="s">
        <v>131</v>
      </c>
      <c r="AE40" s="5" t="s">
        <v>131</v>
      </c>
      <c r="AF40" s="5" t="s">
        <v>131</v>
      </c>
      <c r="AG40" s="5" t="s">
        <v>131</v>
      </c>
      <c r="AH40" s="5" t="s">
        <v>131</v>
      </c>
      <c r="AI40" s="8">
        <v>100</v>
      </c>
      <c r="AJ40" s="5" t="s">
        <v>131</v>
      </c>
      <c r="AK40" s="5" t="s">
        <v>133</v>
      </c>
      <c r="AL40" s="5" t="s">
        <v>131</v>
      </c>
      <c r="AM40" s="5" t="s">
        <v>129</v>
      </c>
      <c r="AN40" s="8">
        <v>78.94736842105263</v>
      </c>
      <c r="AO40" s="5" t="s">
        <v>131</v>
      </c>
      <c r="AP40" s="5" t="s">
        <v>131</v>
      </c>
      <c r="AQ40" s="5" t="s">
        <v>131</v>
      </c>
      <c r="AR40" s="5" t="s">
        <v>131</v>
      </c>
      <c r="AS40" s="5" t="s">
        <v>131</v>
      </c>
      <c r="AT40" s="5" t="s">
        <v>131</v>
      </c>
      <c r="AU40" s="5" t="s">
        <v>133</v>
      </c>
      <c r="AV40" s="5" t="s">
        <v>133</v>
      </c>
      <c r="AW40" s="5" t="s">
        <v>133</v>
      </c>
      <c r="AX40" s="5" t="s">
        <v>131</v>
      </c>
      <c r="AY40" s="5" t="s">
        <v>133</v>
      </c>
      <c r="AZ40" s="8">
        <v>100</v>
      </c>
      <c r="BA40" s="5" t="s">
        <v>133</v>
      </c>
      <c r="BB40" s="5" t="s">
        <v>129</v>
      </c>
      <c r="BC40" s="5" t="s">
        <v>131</v>
      </c>
      <c r="BD40" s="5" t="s">
        <v>129</v>
      </c>
      <c r="BE40" s="9">
        <v>33.333333333333329</v>
      </c>
      <c r="BF40" s="5" t="s">
        <v>131</v>
      </c>
      <c r="BG40" s="5" t="s">
        <v>131</v>
      </c>
      <c r="BH40" s="5" t="s">
        <v>131</v>
      </c>
      <c r="BI40" s="8">
        <v>100</v>
      </c>
      <c r="BJ40" s="5" t="s">
        <v>133</v>
      </c>
      <c r="BK40" s="8">
        <v>100</v>
      </c>
      <c r="BL40" s="8">
        <v>79.15789473684211</v>
      </c>
      <c r="BM40" s="5">
        <v>1</v>
      </c>
      <c r="BN40" s="5">
        <v>2</v>
      </c>
      <c r="BO40" s="5">
        <v>0</v>
      </c>
      <c r="BP40" s="5">
        <v>3</v>
      </c>
      <c r="BQ40" s="5">
        <v>0</v>
      </c>
      <c r="BR40" s="8">
        <v>79.15789473684211</v>
      </c>
      <c r="BS40" s="5" t="s">
        <v>129</v>
      </c>
      <c r="BT40" s="5" t="s">
        <v>129</v>
      </c>
      <c r="BU40" s="5" t="s">
        <v>129</v>
      </c>
      <c r="BV40" s="5" t="s">
        <v>129</v>
      </c>
      <c r="BW40" s="5" t="s">
        <v>129</v>
      </c>
      <c r="BX40" s="5" t="s">
        <v>129</v>
      </c>
      <c r="BY40" s="5" t="s">
        <v>135</v>
      </c>
      <c r="BZ40" s="5" t="s">
        <v>174</v>
      </c>
      <c r="CA40" s="5" t="s">
        <v>271</v>
      </c>
      <c r="CB40" s="5" t="s">
        <v>442</v>
      </c>
      <c r="CC40" s="5" t="s">
        <v>443</v>
      </c>
      <c r="CD40" s="5" t="e">
        <v>#N/A</v>
      </c>
      <c r="CE40" s="5" t="e">
        <v>#N/A</v>
      </c>
      <c r="CF40" s="5" t="s">
        <v>129</v>
      </c>
      <c r="CG40" s="5" t="s">
        <v>444</v>
      </c>
      <c r="CH40">
        <f>IF(Tabla1[[#This Row],[1.1 Saluda y se despide del cliente, de acuerdo a lo establecido en el manual de campaña.]]="NO",1,0)</f>
        <v>0</v>
      </c>
      <c r="CI40">
        <f>IF(Tabla1[[#This Row],[1.2 Se dirige al cliente por su nombre durante el transcurso de la llamada, sin tutearlo en ninguna ocasión.]]="NO",1,0)</f>
        <v>0</v>
      </c>
      <c r="CJ40">
        <f>IF(Tabla1[[#This Row],[1.3 Interactua con el cliente mientras realiza las validaciones en el sistema.]]="NO",1,0)</f>
        <v>0</v>
      </c>
      <c r="CK40">
        <f>IF(Tabla1[[#This Row],[1.4 Evita el uso de tecnicismos.]]="NO",1,0)</f>
        <v>0</v>
      </c>
      <c r="CL40">
        <f>IF(Tabla1[[#This Row],[1.5 Se despide de acuerdo a lo indicado en el Manual de Campaña]]="NO",1,0)</f>
        <v>0</v>
      </c>
      <c r="CM40">
        <f>IF(Tabla1[[#This Row],[2.1 Valida si la consulta o transacción corresponde a un producto/servicio/línea de la campaña.]]="NO",1,0)</f>
        <v>0</v>
      </c>
      <c r="CN40">
        <f>IF(Tabla1[[#This Row],[2.2 Si lo expuesto por el cliente no es claro, realiza preguntas de precisión o preguntas filtro.]]="NO",1,0)</f>
        <v>0</v>
      </c>
      <c r="CO40">
        <f>IF(Tabla1[[#This Row],[2.3 Valida el MOTIVO REAL de la necesidad (información, preocupación, problema) mediante parafraseo o pregunta de confirmación.]]="NO",1,0)</f>
        <v>0</v>
      </c>
      <c r="CP40">
        <f>IF(Tabla1[[#This Row],[2.4 De acuerdo con lo expuesto por el cliente por el cliente y/o por lo revisado en sistemas, valida si existe alguna atención previa por el mismo motivo.]]="NO",1,0)</f>
        <v>1</v>
      </c>
      <c r="CQ40">
        <f>IF(Tabla1[[#This Row],[3.1 Valida en el CES el estado de los servicios y equipos, estado de cuenta y adicionalmente si se encuentra en averia.]]="NO",1,0)</f>
        <v>0</v>
      </c>
      <c r="CR40">
        <f>IF(Tabla1[[#This Row],[3.2 La atencion se realizo siguiendo el paso a paso de la herramienta o el proceso establecido en el portal de conocimiento (en caso no se encuentre en la herramienta), no se vuelve a evaluar el ingreso al CES.]]="NO",1,0)</f>
        <v>0</v>
      </c>
      <c r="CS40">
        <f>IF(Tabla1[[#This Row],[3.2.1 Solicita el número de documento de identidad, nombres y apellidos del titular para identificar el servicio y en caso lo amerite fecha y lugar de nacimiento.]]="NO",1,0)</f>
        <v>0</v>
      </c>
      <c r="CT40">
        <f>IF(Tabla1[[#This Row],[3.2.2  Valida en TRACER que el servicio del cliente esta conectado, no se encuentra en averia y no tiene algun flag alarmado]]="NO",1,0)</f>
        <v>0</v>
      </c>
      <c r="CU40">
        <f>IF(Tabla1[[#This Row],[3.2.3  Verifica en la web de averias si el servicio esta afectado]]="NO",1,0)</f>
        <v>0</v>
      </c>
      <c r="CV40">
        <f>IF(Tabla1[[#This Row],[3.2.4  Verifica en Incognito si los parametros de los servicios estan correctos. ]]="NO",1,0)</f>
        <v>0</v>
      </c>
      <c r="CW4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40">
        <f>IF(Tabla1[[#This Row],[3.2.6  Para telefonia, ingresa a JANUS y validad que la linea este configurada y tenga saldo, tambien se debe validar con el cliente si la linea esta en Tel 1 o Tel 1/2, en caso no haya servicio]]="NO",1,0)</f>
        <v>0</v>
      </c>
      <c r="CY40">
        <f>IF(Tabla1[[#This Row],[3.2.7  Para internet, cuando el problema es con SmarTV se le sugiere que utilice internet de manera cableada]]="NO",1,0)</f>
        <v>0</v>
      </c>
      <c r="CZ40">
        <f>IF(Tabla1[[#This Row],[3.3  La explicación brindada al cliente corresponde con el paso a paso de la herramienta o el proceso establecido en el portal de conocimiento (en caso no se encuentre en la herramienta).]]="NO",1,0)</f>
        <v>0</v>
      </c>
      <c r="DA40">
        <f>IF(Tabla1[[#This Row],[3.4  Valida con el cliente si la gestión/información brindada fue clara]]="NO",1,0)</f>
        <v>0</v>
      </c>
      <c r="DB40">
        <f>IF(Tabla1[[#This Row],[4.1 Ejecuta las acciones en los aplicativos de acuerdo al proceso establecido en el portal de conocimiento.]]="NO",1,0)</f>
        <v>0</v>
      </c>
      <c r="DC40">
        <f>IF(Tabla1[[#This Row],[4.2 Se tipifica en siac acorde con la gestión.]]="NO",1,0)</f>
        <v>1</v>
      </c>
      <c r="DD40">
        <f>IF(Tabla1[[#This Row],[4.3 Notas y/o plantilla de la tipificación son correctas.]]="NO",1,0)</f>
        <v>0</v>
      </c>
      <c r="DE40">
        <f>IF(Tabla1[[#This Row],[4.4 Se tipifica en siac durante la llamada.]]="NO",1,0)</f>
        <v>1</v>
      </c>
      <c r="DF40">
        <f>IF(Tabla1[[#This Row],[5.1 Evita comentarios negativos de la empresa y/o sus proveedores.]]="NO",1,0)</f>
        <v>0</v>
      </c>
      <c r="DG40">
        <f>IF(Tabla1[[#This Row],[5.2 Evita palabras soeces]]="NO",1,0)</f>
        <v>0</v>
      </c>
      <c r="DH40">
        <f>IF(Tabla1[[#This Row],[5.3 Escucha al cliente sin interrumpirlo.]]="NO",1,0)</f>
        <v>0</v>
      </c>
      <c r="DI40">
        <f>IF(Tabla1[[#This Row],[6.1 Cumple con dar la información establecida y/o fomenta en el cliente la adquisición/activación/uso de algún servicio/producto/promoción CLARO (definido por cada campaña)]]="NO",1,0)</f>
        <v>0</v>
      </c>
      <c r="DJ40">
        <v>1</v>
      </c>
      <c r="DK40" t="e">
        <f>IF(Tabla1[[#This Row],[TNPS]]&lt;6,-1,IF(Tabla1[[#This Row],[TNPS]]&lt;8,0,1))</f>
        <v>#N/A</v>
      </c>
      <c r="DL40" t="e">
        <f>IF(Tabla1[[#This Row],[NPS]]&lt;&gt;"",IF(Tabla1[[#This Row],[NPS]]&lt;7,-1,IF(Tabla1[[#This Row],[NPS]]&lt;8,0,1))," ")</f>
        <v>#N/A</v>
      </c>
    </row>
    <row r="41" spans="1:116" ht="20.100000000000001" customHeight="1" x14ac:dyDescent="0.25">
      <c r="A41">
        <v>386</v>
      </c>
      <c r="B41" t="str">
        <f>IF(MONTH(Tabla1[[#This Row],[FECHA DE MONITOREO]])=MONTH($B$356),IF(DAY(Tabla1[[#This Row],[FECHA DE MONITOREO]])&lt;8,"SEMANA 1",IF(DAY(Tabla1[[#This Row],[FECHA DE MONITOREO]])&lt;15,"SEMANA 2",IF(DAY(Tabla1[[#This Row],[FECHA DE MONITOREO]])&lt;22,"SEMANA 3","SEMANA 4"))),"SEMANA 4")</f>
        <v>SEMANA 1</v>
      </c>
      <c r="C4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41" s="5" t="s">
        <v>445</v>
      </c>
      <c r="E41" s="5" t="s">
        <v>446</v>
      </c>
      <c r="F41" s="5">
        <v>1</v>
      </c>
      <c r="G41" s="5" t="s">
        <v>118</v>
      </c>
      <c r="H41" s="5" t="s">
        <v>119</v>
      </c>
      <c r="I41" s="6">
        <v>43650</v>
      </c>
      <c r="J41" s="5" t="s">
        <v>120</v>
      </c>
      <c r="K41" s="5" t="s">
        <v>447</v>
      </c>
      <c r="L41" s="6">
        <v>43648</v>
      </c>
      <c r="M41" s="7">
        <v>0.75579861111111113</v>
      </c>
      <c r="N41" s="5">
        <v>1209</v>
      </c>
      <c r="O41" s="5" t="s">
        <v>448</v>
      </c>
      <c r="P41" s="5" t="s">
        <v>449</v>
      </c>
      <c r="Q41" s="5" t="s">
        <v>450</v>
      </c>
      <c r="R41" s="5" t="s">
        <v>125</v>
      </c>
      <c r="S41" s="5" t="s">
        <v>451</v>
      </c>
      <c r="T41" s="5" t="s">
        <v>452</v>
      </c>
      <c r="U41" s="5" t="s">
        <v>406</v>
      </c>
      <c r="V41" s="5" t="s">
        <v>129</v>
      </c>
      <c r="W41" s="5" t="s">
        <v>133</v>
      </c>
      <c r="X41" s="5" t="s">
        <v>279</v>
      </c>
      <c r="Y41" s="5" t="s">
        <v>131</v>
      </c>
      <c r="Z41" s="5" t="s">
        <v>132</v>
      </c>
      <c r="AA41" s="5" t="s">
        <v>133</v>
      </c>
      <c r="AB41" s="5" t="s">
        <v>131</v>
      </c>
      <c r="AC41" s="5" t="s">
        <v>134</v>
      </c>
      <c r="AD41" s="5" t="s">
        <v>131</v>
      </c>
      <c r="AE41" s="5" t="s">
        <v>131</v>
      </c>
      <c r="AF41" s="5" t="s">
        <v>131</v>
      </c>
      <c r="AG41" s="5" t="s">
        <v>131</v>
      </c>
      <c r="AH41" s="5" t="s">
        <v>131</v>
      </c>
      <c r="AI41" s="8">
        <v>100</v>
      </c>
      <c r="AJ41" s="5" t="s">
        <v>131</v>
      </c>
      <c r="AK41" s="5" t="s">
        <v>133</v>
      </c>
      <c r="AL41" s="5" t="s">
        <v>131</v>
      </c>
      <c r="AM41" s="5" t="s">
        <v>129</v>
      </c>
      <c r="AN41" s="8">
        <v>78.94736842105263</v>
      </c>
      <c r="AO41" s="5" t="s">
        <v>133</v>
      </c>
      <c r="AP41" s="5" t="s">
        <v>131</v>
      </c>
      <c r="AQ41" s="5" t="s">
        <v>131</v>
      </c>
      <c r="AR41" s="5" t="s">
        <v>131</v>
      </c>
      <c r="AS41" s="5" t="s">
        <v>131</v>
      </c>
      <c r="AT41" s="5" t="s">
        <v>131</v>
      </c>
      <c r="AU41" s="5" t="s">
        <v>133</v>
      </c>
      <c r="AV41" s="5" t="s">
        <v>133</v>
      </c>
      <c r="AW41" s="5" t="s">
        <v>133</v>
      </c>
      <c r="AX41" s="5" t="s">
        <v>131</v>
      </c>
      <c r="AY41" s="5" t="s">
        <v>131</v>
      </c>
      <c r="AZ41" s="8">
        <v>100</v>
      </c>
      <c r="BA41" s="5" t="s">
        <v>129</v>
      </c>
      <c r="BB41" s="5" t="s">
        <v>131</v>
      </c>
      <c r="BC41" s="5" t="s">
        <v>131</v>
      </c>
      <c r="BD41" s="5" t="s">
        <v>131</v>
      </c>
      <c r="BE41" s="9">
        <v>37.5</v>
      </c>
      <c r="BF41" s="5" t="s">
        <v>131</v>
      </c>
      <c r="BG41" s="5" t="s">
        <v>131</v>
      </c>
      <c r="BH41" s="5" t="s">
        <v>131</v>
      </c>
      <c r="BI41" s="8">
        <v>100</v>
      </c>
      <c r="BJ41" s="5" t="s">
        <v>133</v>
      </c>
      <c r="BK41" s="8">
        <v>100</v>
      </c>
      <c r="BL41" s="8">
        <v>80.15789473684211</v>
      </c>
      <c r="BM41" s="5">
        <v>2</v>
      </c>
      <c r="BN41" s="5">
        <v>0</v>
      </c>
      <c r="BO41" s="5">
        <v>0</v>
      </c>
      <c r="BP41" s="5">
        <v>2</v>
      </c>
      <c r="BQ41" s="5">
        <v>0</v>
      </c>
      <c r="BR41" s="8">
        <v>80.15789473684211</v>
      </c>
      <c r="BS41" s="5" t="s">
        <v>129</v>
      </c>
      <c r="BT41" s="5" t="s">
        <v>129</v>
      </c>
      <c r="BU41" s="5" t="s">
        <v>129</v>
      </c>
      <c r="BV41" s="5" t="s">
        <v>129</v>
      </c>
      <c r="BW41" s="5" t="s">
        <v>129</v>
      </c>
      <c r="BX41" s="5" t="s">
        <v>129</v>
      </c>
      <c r="BY41" s="5" t="s">
        <v>135</v>
      </c>
      <c r="BZ41" s="5" t="s">
        <v>136</v>
      </c>
      <c r="CA41" s="5" t="s">
        <v>137</v>
      </c>
      <c r="CB41" s="5" t="s">
        <v>138</v>
      </c>
      <c r="CC41" s="5" t="s">
        <v>289</v>
      </c>
      <c r="CD41" s="5" t="e">
        <v>#N/A</v>
      </c>
      <c r="CE41" s="5" t="e">
        <v>#N/A</v>
      </c>
      <c r="CF41" s="5" t="s">
        <v>129</v>
      </c>
      <c r="CG41" s="5" t="s">
        <v>453</v>
      </c>
      <c r="CH41">
        <f>IF(Tabla1[[#This Row],[1.1 Saluda y se despide del cliente, de acuerdo a lo establecido en el manual de campaña.]]="NO",1,0)</f>
        <v>0</v>
      </c>
      <c r="CI41">
        <f>IF(Tabla1[[#This Row],[1.2 Se dirige al cliente por su nombre durante el transcurso de la llamada, sin tutearlo en ninguna ocasión.]]="NO",1,0)</f>
        <v>0</v>
      </c>
      <c r="CJ41">
        <f>IF(Tabla1[[#This Row],[1.3 Interactua con el cliente mientras realiza las validaciones en el sistema.]]="NO",1,0)</f>
        <v>0</v>
      </c>
      <c r="CK41">
        <f>IF(Tabla1[[#This Row],[1.4 Evita el uso de tecnicismos.]]="NO",1,0)</f>
        <v>0</v>
      </c>
      <c r="CL41">
        <f>IF(Tabla1[[#This Row],[1.5 Se despide de acuerdo a lo indicado en el Manual de Campaña]]="NO",1,0)</f>
        <v>0</v>
      </c>
      <c r="CM41">
        <f>IF(Tabla1[[#This Row],[2.1 Valida si la consulta o transacción corresponde a un producto/servicio/línea de la campaña.]]="NO",1,0)</f>
        <v>0</v>
      </c>
      <c r="CN41">
        <f>IF(Tabla1[[#This Row],[2.2 Si lo expuesto por el cliente no es claro, realiza preguntas de precisión o preguntas filtro.]]="NO",1,0)</f>
        <v>0</v>
      </c>
      <c r="CO41">
        <f>IF(Tabla1[[#This Row],[2.3 Valida el MOTIVO REAL de la necesidad (información, preocupación, problema) mediante parafraseo o pregunta de confirmación.]]="NO",1,0)</f>
        <v>0</v>
      </c>
      <c r="CP41">
        <f>IF(Tabla1[[#This Row],[2.4 De acuerdo con lo expuesto por el cliente por el cliente y/o por lo revisado en sistemas, valida si existe alguna atención previa por el mismo motivo.]]="NO",1,0)</f>
        <v>1</v>
      </c>
      <c r="CQ41">
        <f>IF(Tabla1[[#This Row],[3.1 Valida en el CES el estado de los servicios y equipos, estado de cuenta y adicionalmente si se encuentra en averia.]]="NO",1,0)</f>
        <v>0</v>
      </c>
      <c r="CR41">
        <f>IF(Tabla1[[#This Row],[3.2 La atencion se realizo siguiendo el paso a paso de la herramienta o el proceso establecido en el portal de conocimiento (en caso no se encuentre en la herramienta), no se vuelve a evaluar el ingreso al CES.]]="NO",1,0)</f>
        <v>0</v>
      </c>
      <c r="CS41">
        <f>IF(Tabla1[[#This Row],[3.2.1 Solicita el número de documento de identidad, nombres y apellidos del titular para identificar el servicio y en caso lo amerite fecha y lugar de nacimiento.]]="NO",1,0)</f>
        <v>0</v>
      </c>
      <c r="CT41">
        <f>IF(Tabla1[[#This Row],[3.2.2  Valida en TRACER que el servicio del cliente esta conectado, no se encuentra en averia y no tiene algun flag alarmado]]="NO",1,0)</f>
        <v>0</v>
      </c>
      <c r="CU41">
        <f>IF(Tabla1[[#This Row],[3.2.3  Verifica en la web de averias si el servicio esta afectado]]="NO",1,0)</f>
        <v>0</v>
      </c>
      <c r="CV41">
        <f>IF(Tabla1[[#This Row],[3.2.4  Verifica en Incognito si los parametros de los servicios estan correctos. ]]="NO",1,0)</f>
        <v>0</v>
      </c>
      <c r="CW4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41">
        <f>IF(Tabla1[[#This Row],[3.2.6  Para telefonia, ingresa a JANUS y validad que la linea este configurada y tenga saldo, tambien se debe validar con el cliente si la linea esta en Tel 1 o Tel 1/2, en caso no haya servicio]]="NO",1,0)</f>
        <v>0</v>
      </c>
      <c r="CY41">
        <f>IF(Tabla1[[#This Row],[3.2.7  Para internet, cuando el problema es con SmarTV se le sugiere que utilice internet de manera cableada]]="NO",1,0)</f>
        <v>0</v>
      </c>
      <c r="CZ41">
        <f>IF(Tabla1[[#This Row],[3.3  La explicación brindada al cliente corresponde con el paso a paso de la herramienta o el proceso establecido en el portal de conocimiento (en caso no se encuentre en la herramienta).]]="NO",1,0)</f>
        <v>0</v>
      </c>
      <c r="DA41">
        <f>IF(Tabla1[[#This Row],[3.4  Valida con el cliente si la gestión/información brindada fue clara]]="NO",1,0)</f>
        <v>0</v>
      </c>
      <c r="DB41">
        <f>IF(Tabla1[[#This Row],[4.1 Ejecuta las acciones en los aplicativos de acuerdo al proceso establecido en el portal de conocimiento.]]="NO",1,0)</f>
        <v>1</v>
      </c>
      <c r="DC41">
        <f>IF(Tabla1[[#This Row],[4.2 Se tipifica en siac acorde con la gestión.]]="NO",1,0)</f>
        <v>0</v>
      </c>
      <c r="DD41">
        <f>IF(Tabla1[[#This Row],[4.3 Notas y/o plantilla de la tipificación son correctas.]]="NO",1,0)</f>
        <v>0</v>
      </c>
      <c r="DE41">
        <f>IF(Tabla1[[#This Row],[4.4 Se tipifica en siac durante la llamada.]]="NO",1,0)</f>
        <v>0</v>
      </c>
      <c r="DF41">
        <f>IF(Tabla1[[#This Row],[5.1 Evita comentarios negativos de la empresa y/o sus proveedores.]]="NO",1,0)</f>
        <v>0</v>
      </c>
      <c r="DG41">
        <f>IF(Tabla1[[#This Row],[5.2 Evita palabras soeces]]="NO",1,0)</f>
        <v>0</v>
      </c>
      <c r="DH41">
        <f>IF(Tabla1[[#This Row],[5.3 Escucha al cliente sin interrumpirlo.]]="NO",1,0)</f>
        <v>0</v>
      </c>
      <c r="DI41">
        <f>IF(Tabla1[[#This Row],[6.1 Cumple con dar la información establecida y/o fomenta en el cliente la adquisición/activación/uso de algún servicio/producto/promoción CLARO (definido por cada campaña)]]="NO",1,0)</f>
        <v>0</v>
      </c>
      <c r="DJ41">
        <v>1</v>
      </c>
      <c r="DK41" t="e">
        <f>IF(Tabla1[[#This Row],[TNPS]]&lt;6,-1,IF(Tabla1[[#This Row],[TNPS]]&lt;8,0,1))</f>
        <v>#N/A</v>
      </c>
      <c r="DL41" t="e">
        <f>IF(Tabla1[[#This Row],[NPS]]&lt;&gt;"",IF(Tabla1[[#This Row],[NPS]]&lt;7,-1,IF(Tabla1[[#This Row],[NPS]]&lt;8,0,1))," ")</f>
        <v>#N/A</v>
      </c>
    </row>
    <row r="42" spans="1:116" ht="20.100000000000001" customHeight="1" x14ac:dyDescent="0.25">
      <c r="A42">
        <v>386</v>
      </c>
      <c r="B42" t="str">
        <f>IF(MONTH(Tabla1[[#This Row],[FECHA DE MONITOREO]])=MONTH($B$356),IF(DAY(Tabla1[[#This Row],[FECHA DE MONITOREO]])&lt;8,"SEMANA 1",IF(DAY(Tabla1[[#This Row],[FECHA DE MONITOREO]])&lt;15,"SEMANA 2",IF(DAY(Tabla1[[#This Row],[FECHA DE MONITOREO]])&lt;22,"SEMANA 3","SEMANA 4"))),"SEMANA 4")</f>
        <v>SEMANA 1</v>
      </c>
      <c r="C4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42" s="5" t="s">
        <v>454</v>
      </c>
      <c r="E42" s="5" t="s">
        <v>455</v>
      </c>
      <c r="F42" s="5">
        <v>1</v>
      </c>
      <c r="G42" s="5" t="s">
        <v>118</v>
      </c>
      <c r="H42" s="5" t="s">
        <v>119</v>
      </c>
      <c r="I42" s="6">
        <v>43650</v>
      </c>
      <c r="J42" s="5" t="s">
        <v>120</v>
      </c>
      <c r="K42" s="5" t="s">
        <v>456</v>
      </c>
      <c r="L42" s="6">
        <v>43648</v>
      </c>
      <c r="M42" s="7">
        <v>0.74116898148148147</v>
      </c>
      <c r="N42" s="5">
        <v>594</v>
      </c>
      <c r="O42" s="5" t="s">
        <v>457</v>
      </c>
      <c r="P42" s="5" t="s">
        <v>458</v>
      </c>
      <c r="Q42" s="5" t="s">
        <v>459</v>
      </c>
      <c r="R42" s="5" t="s">
        <v>125</v>
      </c>
      <c r="S42" s="5" t="s">
        <v>460</v>
      </c>
      <c r="T42" s="5" t="s">
        <v>461</v>
      </c>
      <c r="U42" s="5" t="s">
        <v>305</v>
      </c>
      <c r="V42" s="5" t="s">
        <v>129</v>
      </c>
      <c r="W42" s="5" t="s">
        <v>130</v>
      </c>
      <c r="X42" s="5" t="s">
        <v>161</v>
      </c>
      <c r="Y42" s="5" t="s">
        <v>131</v>
      </c>
      <c r="Z42" s="5" t="s">
        <v>132</v>
      </c>
      <c r="AA42" s="5" t="s">
        <v>133</v>
      </c>
      <c r="AB42" s="5" t="s">
        <v>131</v>
      </c>
      <c r="AC42" s="5" t="s">
        <v>134</v>
      </c>
      <c r="AD42" s="5" t="s">
        <v>131</v>
      </c>
      <c r="AE42" s="5" t="s">
        <v>131</v>
      </c>
      <c r="AF42" s="5" t="s">
        <v>131</v>
      </c>
      <c r="AG42" s="5" t="s">
        <v>131</v>
      </c>
      <c r="AH42" s="5" t="s">
        <v>131</v>
      </c>
      <c r="AI42" s="8">
        <v>100</v>
      </c>
      <c r="AJ42" s="5" t="s">
        <v>131</v>
      </c>
      <c r="AK42" s="5" t="s">
        <v>133</v>
      </c>
      <c r="AL42" s="5" t="s">
        <v>131</v>
      </c>
      <c r="AM42" s="5" t="s">
        <v>131</v>
      </c>
      <c r="AN42" s="8">
        <v>100</v>
      </c>
      <c r="AO42" s="5" t="s">
        <v>131</v>
      </c>
      <c r="AP42" s="5" t="s">
        <v>129</v>
      </c>
      <c r="AQ42" s="5" t="s">
        <v>131</v>
      </c>
      <c r="AR42" s="5" t="s">
        <v>131</v>
      </c>
      <c r="AS42" s="5" t="s">
        <v>131</v>
      </c>
      <c r="AT42" s="5" t="s">
        <v>131</v>
      </c>
      <c r="AU42" s="5" t="s">
        <v>133</v>
      </c>
      <c r="AV42" s="5" t="s">
        <v>131</v>
      </c>
      <c r="AW42" s="5" t="s">
        <v>133</v>
      </c>
      <c r="AX42" s="5" t="s">
        <v>129</v>
      </c>
      <c r="AY42" s="5" t="s">
        <v>131</v>
      </c>
      <c r="AZ42" s="8">
        <v>17.142857142857142</v>
      </c>
      <c r="BA42" s="5" t="s">
        <v>129</v>
      </c>
      <c r="BB42" s="5" t="s">
        <v>129</v>
      </c>
      <c r="BC42" s="5" t="s">
        <v>131</v>
      </c>
      <c r="BD42" s="5" t="s">
        <v>131</v>
      </c>
      <c r="BE42" s="9">
        <v>25</v>
      </c>
      <c r="BF42" s="5" t="s">
        <v>131</v>
      </c>
      <c r="BG42" s="5" t="s">
        <v>131</v>
      </c>
      <c r="BH42" s="5" t="s">
        <v>131</v>
      </c>
      <c r="BI42" s="8">
        <v>100</v>
      </c>
      <c r="BJ42" s="5" t="s">
        <v>133</v>
      </c>
      <c r="BK42" s="8">
        <v>100</v>
      </c>
      <c r="BL42" s="8">
        <v>53</v>
      </c>
      <c r="BM42" s="5">
        <v>3</v>
      </c>
      <c r="BN42" s="5">
        <v>1</v>
      </c>
      <c r="BO42" s="5">
        <v>0</v>
      </c>
      <c r="BP42" s="5">
        <v>4</v>
      </c>
      <c r="BQ42" s="5">
        <v>0</v>
      </c>
      <c r="BR42" s="8">
        <v>53</v>
      </c>
      <c r="BS42" s="5" t="s">
        <v>129</v>
      </c>
      <c r="BT42" s="5" t="s">
        <v>129</v>
      </c>
      <c r="BU42" s="5" t="s">
        <v>129</v>
      </c>
      <c r="BV42" s="5" t="s">
        <v>129</v>
      </c>
      <c r="BW42" s="5" t="s">
        <v>129</v>
      </c>
      <c r="BX42" s="5" t="s">
        <v>129</v>
      </c>
      <c r="BY42" s="5" t="s">
        <v>346</v>
      </c>
      <c r="BZ42" s="5" t="s">
        <v>347</v>
      </c>
      <c r="CA42" s="5" t="s">
        <v>137</v>
      </c>
      <c r="CB42" s="5" t="s">
        <v>138</v>
      </c>
      <c r="CC42" s="5" t="s">
        <v>350</v>
      </c>
      <c r="CD42" s="5" t="e">
        <v>#N/A</v>
      </c>
      <c r="CE42" s="5" t="e">
        <v>#N/A</v>
      </c>
      <c r="CF42" s="5" t="s">
        <v>129</v>
      </c>
      <c r="CG42" s="5" t="s">
        <v>462</v>
      </c>
      <c r="CH42">
        <f>IF(Tabla1[[#This Row],[1.1 Saluda y se despide del cliente, de acuerdo a lo establecido en el manual de campaña.]]="NO",1,0)</f>
        <v>0</v>
      </c>
      <c r="CI42">
        <f>IF(Tabla1[[#This Row],[1.2 Se dirige al cliente por su nombre durante el transcurso de la llamada, sin tutearlo en ninguna ocasión.]]="NO",1,0)</f>
        <v>0</v>
      </c>
      <c r="CJ42">
        <f>IF(Tabla1[[#This Row],[1.3 Interactua con el cliente mientras realiza las validaciones en el sistema.]]="NO",1,0)</f>
        <v>0</v>
      </c>
      <c r="CK42">
        <f>IF(Tabla1[[#This Row],[1.4 Evita el uso de tecnicismos.]]="NO",1,0)</f>
        <v>0</v>
      </c>
      <c r="CL42">
        <f>IF(Tabla1[[#This Row],[1.5 Se despide de acuerdo a lo indicado en el Manual de Campaña]]="NO",1,0)</f>
        <v>0</v>
      </c>
      <c r="CM42">
        <f>IF(Tabla1[[#This Row],[2.1 Valida si la consulta o transacción corresponde a un producto/servicio/línea de la campaña.]]="NO",1,0)</f>
        <v>0</v>
      </c>
      <c r="CN42">
        <f>IF(Tabla1[[#This Row],[2.2 Si lo expuesto por el cliente no es claro, realiza preguntas de precisión o preguntas filtro.]]="NO",1,0)</f>
        <v>0</v>
      </c>
      <c r="CO42">
        <f>IF(Tabla1[[#This Row],[2.3 Valida el MOTIVO REAL de la necesidad (información, preocupación, problema) mediante parafraseo o pregunta de confirmación.]]="NO",1,0)</f>
        <v>0</v>
      </c>
      <c r="CP42">
        <f>IF(Tabla1[[#This Row],[2.4 De acuerdo con lo expuesto por el cliente por el cliente y/o por lo revisado en sistemas, valida si existe alguna atención previa por el mismo motivo.]]="NO",1,0)</f>
        <v>0</v>
      </c>
      <c r="CQ42">
        <f>IF(Tabla1[[#This Row],[3.1 Valida en el CES el estado de los servicios y equipos, estado de cuenta y adicionalmente si se encuentra en averia.]]="NO",1,0)</f>
        <v>0</v>
      </c>
      <c r="CR42">
        <f>IF(Tabla1[[#This Row],[3.2 La atencion se realizo siguiendo el paso a paso de la herramienta o el proceso establecido en el portal de conocimiento (en caso no se encuentre en la herramienta), no se vuelve a evaluar el ingreso al CES.]]="NO",1,0)</f>
        <v>1</v>
      </c>
      <c r="CS42">
        <f>IF(Tabla1[[#This Row],[3.2.1 Solicita el número de documento de identidad, nombres y apellidos del titular para identificar el servicio y en caso lo amerite fecha y lugar de nacimiento.]]="NO",1,0)</f>
        <v>0</v>
      </c>
      <c r="CT42">
        <f>IF(Tabla1[[#This Row],[3.2.2  Valida en TRACER que el servicio del cliente esta conectado, no se encuentra en averia y no tiene algun flag alarmado]]="NO",1,0)</f>
        <v>0</v>
      </c>
      <c r="CU42">
        <f>IF(Tabla1[[#This Row],[3.2.3  Verifica en la web de averias si el servicio esta afectado]]="NO",1,0)</f>
        <v>0</v>
      </c>
      <c r="CV42">
        <f>IF(Tabla1[[#This Row],[3.2.4  Verifica en Incognito si los parametros de los servicios estan correctos. ]]="NO",1,0)</f>
        <v>0</v>
      </c>
      <c r="CW4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42">
        <f>IF(Tabla1[[#This Row],[3.2.6  Para telefonia, ingresa a JANUS y validad que la linea este configurada y tenga saldo, tambien se debe validar con el cliente si la linea esta en Tel 1 o Tel 1/2, en caso no haya servicio]]="NO",1,0)</f>
        <v>0</v>
      </c>
      <c r="CY42">
        <f>IF(Tabla1[[#This Row],[3.2.7  Para internet, cuando el problema es con SmarTV se le sugiere que utilice internet de manera cableada]]="NO",1,0)</f>
        <v>0</v>
      </c>
      <c r="CZ42">
        <f>IF(Tabla1[[#This Row],[3.3  La explicación brindada al cliente corresponde con el paso a paso de la herramienta o el proceso establecido en el portal de conocimiento (en caso no se encuentre en la herramienta).]]="NO",1,0)</f>
        <v>1</v>
      </c>
      <c r="DA42">
        <f>IF(Tabla1[[#This Row],[3.4  Valida con el cliente si la gestión/información brindada fue clara]]="NO",1,0)</f>
        <v>0</v>
      </c>
      <c r="DB42">
        <f>IF(Tabla1[[#This Row],[4.1 Ejecuta las acciones en los aplicativos de acuerdo al proceso establecido en el portal de conocimiento.]]="NO",1,0)</f>
        <v>1</v>
      </c>
      <c r="DC42">
        <f>IF(Tabla1[[#This Row],[4.2 Se tipifica en siac acorde con la gestión.]]="NO",1,0)</f>
        <v>1</v>
      </c>
      <c r="DD42">
        <f>IF(Tabla1[[#This Row],[4.3 Notas y/o plantilla de la tipificación son correctas.]]="NO",1,0)</f>
        <v>0</v>
      </c>
      <c r="DE42">
        <f>IF(Tabla1[[#This Row],[4.4 Se tipifica en siac durante la llamada.]]="NO",1,0)</f>
        <v>0</v>
      </c>
      <c r="DF42">
        <f>IF(Tabla1[[#This Row],[5.1 Evita comentarios negativos de la empresa y/o sus proveedores.]]="NO",1,0)</f>
        <v>0</v>
      </c>
      <c r="DG42">
        <f>IF(Tabla1[[#This Row],[5.2 Evita palabras soeces]]="NO",1,0)</f>
        <v>0</v>
      </c>
      <c r="DH42">
        <f>IF(Tabla1[[#This Row],[5.3 Escucha al cliente sin interrumpirlo.]]="NO",1,0)</f>
        <v>0</v>
      </c>
      <c r="DI42">
        <f>IF(Tabla1[[#This Row],[6.1 Cumple con dar la información establecida y/o fomenta en el cliente la adquisición/activación/uso de algún servicio/producto/promoción CLARO (definido por cada campaña)]]="NO",1,0)</f>
        <v>0</v>
      </c>
      <c r="DJ42">
        <v>1</v>
      </c>
      <c r="DK42" t="e">
        <f>IF(Tabla1[[#This Row],[TNPS]]&lt;6,-1,IF(Tabla1[[#This Row],[TNPS]]&lt;8,0,1))</f>
        <v>#N/A</v>
      </c>
      <c r="DL42" t="e">
        <f>IF(Tabla1[[#This Row],[NPS]]&lt;&gt;"",IF(Tabla1[[#This Row],[NPS]]&lt;7,-1,IF(Tabla1[[#This Row],[NPS]]&lt;8,0,1))," ")</f>
        <v>#N/A</v>
      </c>
    </row>
    <row r="43" spans="1:116" ht="20.100000000000001" customHeight="1" x14ac:dyDescent="0.25">
      <c r="A43">
        <v>386</v>
      </c>
      <c r="B43" t="str">
        <f>IF(MONTH(Tabla1[[#This Row],[FECHA DE MONITOREO]])=MONTH($B$356),IF(DAY(Tabla1[[#This Row],[FECHA DE MONITOREO]])&lt;8,"SEMANA 1",IF(DAY(Tabla1[[#This Row],[FECHA DE MONITOREO]])&lt;15,"SEMANA 2",IF(DAY(Tabla1[[#This Row],[FECHA DE MONITOREO]])&lt;22,"SEMANA 3","SEMANA 4"))),"SEMANA 4")</f>
        <v>SEMANA 1</v>
      </c>
      <c r="C4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43" s="5" t="s">
        <v>463</v>
      </c>
      <c r="E43" s="5" t="s">
        <v>464</v>
      </c>
      <c r="F43" s="5">
        <v>3</v>
      </c>
      <c r="G43" s="5" t="s">
        <v>118</v>
      </c>
      <c r="H43" s="5" t="s">
        <v>119</v>
      </c>
      <c r="I43" s="6">
        <v>43650</v>
      </c>
      <c r="J43" s="5" t="s">
        <v>120</v>
      </c>
      <c r="K43" s="5" t="s">
        <v>465</v>
      </c>
      <c r="L43" s="6">
        <v>43648</v>
      </c>
      <c r="M43" s="7">
        <v>0.83815972222222224</v>
      </c>
      <c r="N43" s="5">
        <v>304</v>
      </c>
      <c r="O43" s="5" t="s">
        <v>466</v>
      </c>
      <c r="P43" s="5" t="s">
        <v>467</v>
      </c>
      <c r="Q43" s="5" t="s">
        <v>468</v>
      </c>
      <c r="R43" s="5" t="s">
        <v>157</v>
      </c>
      <c r="S43" s="5" t="s">
        <v>469</v>
      </c>
      <c r="T43" s="5" t="s">
        <v>470</v>
      </c>
      <c r="U43" s="5" t="s">
        <v>270</v>
      </c>
      <c r="V43" s="5" t="s">
        <v>129</v>
      </c>
      <c r="W43" s="5" t="s">
        <v>130</v>
      </c>
      <c r="X43" s="5" t="s">
        <v>161</v>
      </c>
      <c r="Y43" s="5" t="s">
        <v>131</v>
      </c>
      <c r="Z43" s="5" t="s">
        <v>132</v>
      </c>
      <c r="AA43" s="5" t="s">
        <v>133</v>
      </c>
      <c r="AB43" s="5" t="s">
        <v>131</v>
      </c>
      <c r="AC43" s="5" t="s">
        <v>134</v>
      </c>
      <c r="AD43" s="5" t="s">
        <v>131</v>
      </c>
      <c r="AE43" s="5" t="s">
        <v>131</v>
      </c>
      <c r="AF43" s="5" t="s">
        <v>131</v>
      </c>
      <c r="AG43" s="5" t="s">
        <v>131</v>
      </c>
      <c r="AH43" s="5" t="s">
        <v>131</v>
      </c>
      <c r="AI43" s="8">
        <v>100</v>
      </c>
      <c r="AJ43" s="5" t="s">
        <v>131</v>
      </c>
      <c r="AK43" s="5" t="s">
        <v>133</v>
      </c>
      <c r="AL43" s="5" t="s">
        <v>131</v>
      </c>
      <c r="AM43" s="5" t="s">
        <v>131</v>
      </c>
      <c r="AN43" s="8">
        <v>100</v>
      </c>
      <c r="AO43" s="5" t="s">
        <v>131</v>
      </c>
      <c r="AP43" s="5" t="s">
        <v>129</v>
      </c>
      <c r="AQ43" s="5" t="s">
        <v>131</v>
      </c>
      <c r="AR43" s="5" t="s">
        <v>131</v>
      </c>
      <c r="AS43" s="5" t="s">
        <v>131</v>
      </c>
      <c r="AT43" s="5" t="s">
        <v>131</v>
      </c>
      <c r="AU43" s="5" t="s">
        <v>133</v>
      </c>
      <c r="AV43" s="5" t="s">
        <v>133</v>
      </c>
      <c r="AW43" s="5" t="s">
        <v>133</v>
      </c>
      <c r="AX43" s="5" t="s">
        <v>131</v>
      </c>
      <c r="AY43" s="5" t="s">
        <v>131</v>
      </c>
      <c r="AZ43" s="8">
        <v>37.142857142857146</v>
      </c>
      <c r="BA43" s="5" t="s">
        <v>131</v>
      </c>
      <c r="BB43" s="5" t="s">
        <v>131</v>
      </c>
      <c r="BC43" s="5" t="s">
        <v>129</v>
      </c>
      <c r="BD43" s="5" t="s">
        <v>131</v>
      </c>
      <c r="BE43" s="9">
        <v>87.5</v>
      </c>
      <c r="BF43" s="5" t="s">
        <v>131</v>
      </c>
      <c r="BG43" s="5" t="s">
        <v>131</v>
      </c>
      <c r="BH43" s="5" t="s">
        <v>131</v>
      </c>
      <c r="BI43" s="8">
        <v>100</v>
      </c>
      <c r="BJ43" s="5" t="s">
        <v>133</v>
      </c>
      <c r="BK43" s="8">
        <v>100</v>
      </c>
      <c r="BL43" s="8">
        <v>75</v>
      </c>
      <c r="BM43" s="5">
        <v>1</v>
      </c>
      <c r="BN43" s="5">
        <v>1</v>
      </c>
      <c r="BO43" s="5">
        <v>0</v>
      </c>
      <c r="BP43" s="5">
        <v>2</v>
      </c>
      <c r="BQ43" s="5">
        <v>0</v>
      </c>
      <c r="BR43" s="8">
        <v>75</v>
      </c>
      <c r="BS43" s="5" t="s">
        <v>129</v>
      </c>
      <c r="BT43" s="5" t="s">
        <v>129</v>
      </c>
      <c r="BU43" s="5" t="s">
        <v>129</v>
      </c>
      <c r="BV43" s="5" t="s">
        <v>129</v>
      </c>
      <c r="BW43" s="5" t="s">
        <v>129</v>
      </c>
      <c r="BX43" s="5" t="s">
        <v>129</v>
      </c>
      <c r="BY43" s="5" t="s">
        <v>135</v>
      </c>
      <c r="BZ43" s="5" t="s">
        <v>174</v>
      </c>
      <c r="CA43" s="5" t="s">
        <v>271</v>
      </c>
      <c r="CB43" s="5" t="s">
        <v>272</v>
      </c>
      <c r="CC43" s="5" t="s">
        <v>273</v>
      </c>
      <c r="CD43" s="5" t="e">
        <v>#N/A</v>
      </c>
      <c r="CE43" s="5" t="e">
        <v>#N/A</v>
      </c>
      <c r="CF43" s="5" t="s">
        <v>129</v>
      </c>
      <c r="CG43" s="5" t="s">
        <v>471</v>
      </c>
      <c r="CH43">
        <f>IF(Tabla1[[#This Row],[1.1 Saluda y se despide del cliente, de acuerdo a lo establecido en el manual de campaña.]]="NO",1,0)</f>
        <v>0</v>
      </c>
      <c r="CI43">
        <f>IF(Tabla1[[#This Row],[1.2 Se dirige al cliente por su nombre durante el transcurso de la llamada, sin tutearlo en ninguna ocasión.]]="NO",1,0)</f>
        <v>0</v>
      </c>
      <c r="CJ43">
        <f>IF(Tabla1[[#This Row],[1.3 Interactua con el cliente mientras realiza las validaciones en el sistema.]]="NO",1,0)</f>
        <v>0</v>
      </c>
      <c r="CK43">
        <f>IF(Tabla1[[#This Row],[1.4 Evita el uso de tecnicismos.]]="NO",1,0)</f>
        <v>0</v>
      </c>
      <c r="CL43">
        <f>IF(Tabla1[[#This Row],[1.5 Se despide de acuerdo a lo indicado en el Manual de Campaña]]="NO",1,0)</f>
        <v>0</v>
      </c>
      <c r="CM43">
        <f>IF(Tabla1[[#This Row],[2.1 Valida si la consulta o transacción corresponde a un producto/servicio/línea de la campaña.]]="NO",1,0)</f>
        <v>0</v>
      </c>
      <c r="CN43">
        <f>IF(Tabla1[[#This Row],[2.2 Si lo expuesto por el cliente no es claro, realiza preguntas de precisión o preguntas filtro.]]="NO",1,0)</f>
        <v>0</v>
      </c>
      <c r="CO43">
        <f>IF(Tabla1[[#This Row],[2.3 Valida el MOTIVO REAL de la necesidad (información, preocupación, problema) mediante parafraseo o pregunta de confirmación.]]="NO",1,0)</f>
        <v>0</v>
      </c>
      <c r="CP43">
        <f>IF(Tabla1[[#This Row],[2.4 De acuerdo con lo expuesto por el cliente por el cliente y/o por lo revisado en sistemas, valida si existe alguna atención previa por el mismo motivo.]]="NO",1,0)</f>
        <v>0</v>
      </c>
      <c r="CQ43">
        <f>IF(Tabla1[[#This Row],[3.1 Valida en el CES el estado de los servicios y equipos, estado de cuenta y adicionalmente si se encuentra en averia.]]="NO",1,0)</f>
        <v>0</v>
      </c>
      <c r="CR43">
        <f>IF(Tabla1[[#This Row],[3.2 La atencion se realizo siguiendo el paso a paso de la herramienta o el proceso establecido en el portal de conocimiento (en caso no se encuentre en la herramienta), no se vuelve a evaluar el ingreso al CES.]]="NO",1,0)</f>
        <v>1</v>
      </c>
      <c r="CS43">
        <f>IF(Tabla1[[#This Row],[3.2.1 Solicita el número de documento de identidad, nombres y apellidos del titular para identificar el servicio y en caso lo amerite fecha y lugar de nacimiento.]]="NO",1,0)</f>
        <v>0</v>
      </c>
      <c r="CT43">
        <f>IF(Tabla1[[#This Row],[3.2.2  Valida en TRACER que el servicio del cliente esta conectado, no se encuentra en averia y no tiene algun flag alarmado]]="NO",1,0)</f>
        <v>0</v>
      </c>
      <c r="CU43">
        <f>IF(Tabla1[[#This Row],[3.2.3  Verifica en la web de averias si el servicio esta afectado]]="NO",1,0)</f>
        <v>0</v>
      </c>
      <c r="CV43">
        <f>IF(Tabla1[[#This Row],[3.2.4  Verifica en Incognito si los parametros de los servicios estan correctos. ]]="NO",1,0)</f>
        <v>0</v>
      </c>
      <c r="CW4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43">
        <f>IF(Tabla1[[#This Row],[3.2.6  Para telefonia, ingresa a JANUS y validad que la linea este configurada y tenga saldo, tambien se debe validar con el cliente si la linea esta en Tel 1 o Tel 1/2, en caso no haya servicio]]="NO",1,0)</f>
        <v>0</v>
      </c>
      <c r="CY43">
        <f>IF(Tabla1[[#This Row],[3.2.7  Para internet, cuando el problema es con SmarTV se le sugiere que utilice internet de manera cableada]]="NO",1,0)</f>
        <v>0</v>
      </c>
      <c r="CZ43">
        <f>IF(Tabla1[[#This Row],[3.3  La explicación brindada al cliente corresponde con el paso a paso de la herramienta o el proceso establecido en el portal de conocimiento (en caso no se encuentre en la herramienta).]]="NO",1,0)</f>
        <v>0</v>
      </c>
      <c r="DA43">
        <f>IF(Tabla1[[#This Row],[3.4  Valida con el cliente si la gestión/información brindada fue clara]]="NO",1,0)</f>
        <v>0</v>
      </c>
      <c r="DB43">
        <f>IF(Tabla1[[#This Row],[4.1 Ejecuta las acciones en los aplicativos de acuerdo al proceso establecido en el portal de conocimiento.]]="NO",1,0)</f>
        <v>0</v>
      </c>
      <c r="DC43">
        <f>IF(Tabla1[[#This Row],[4.2 Se tipifica en siac acorde con la gestión.]]="NO",1,0)</f>
        <v>0</v>
      </c>
      <c r="DD43">
        <f>IF(Tabla1[[#This Row],[4.3 Notas y/o plantilla de la tipificación son correctas.]]="NO",1,0)</f>
        <v>1</v>
      </c>
      <c r="DE43">
        <f>IF(Tabla1[[#This Row],[4.4 Se tipifica en siac durante la llamada.]]="NO",1,0)</f>
        <v>0</v>
      </c>
      <c r="DF43">
        <f>IF(Tabla1[[#This Row],[5.1 Evita comentarios negativos de la empresa y/o sus proveedores.]]="NO",1,0)</f>
        <v>0</v>
      </c>
      <c r="DG43">
        <f>IF(Tabla1[[#This Row],[5.2 Evita palabras soeces]]="NO",1,0)</f>
        <v>0</v>
      </c>
      <c r="DH43">
        <f>IF(Tabla1[[#This Row],[5.3 Escucha al cliente sin interrumpirlo.]]="NO",1,0)</f>
        <v>0</v>
      </c>
      <c r="DI43">
        <f>IF(Tabla1[[#This Row],[6.1 Cumple con dar la información establecida y/o fomenta en el cliente la adquisición/activación/uso de algún servicio/producto/promoción CLARO (definido por cada campaña)]]="NO",1,0)</f>
        <v>0</v>
      </c>
      <c r="DJ43">
        <v>1</v>
      </c>
      <c r="DK43" t="e">
        <f>IF(Tabla1[[#This Row],[TNPS]]&lt;6,-1,IF(Tabla1[[#This Row],[TNPS]]&lt;8,0,1))</f>
        <v>#N/A</v>
      </c>
      <c r="DL43" t="e">
        <f>IF(Tabla1[[#This Row],[NPS]]&lt;&gt;"",IF(Tabla1[[#This Row],[NPS]]&lt;7,-1,IF(Tabla1[[#This Row],[NPS]]&lt;8,0,1))," ")</f>
        <v>#N/A</v>
      </c>
    </row>
    <row r="44" spans="1:116" ht="20.100000000000001" customHeight="1" x14ac:dyDescent="0.25">
      <c r="A44">
        <v>386</v>
      </c>
      <c r="B44" t="str">
        <f>IF(MONTH(Tabla1[[#This Row],[FECHA DE MONITOREO]])=MONTH($B$356),IF(DAY(Tabla1[[#This Row],[FECHA DE MONITOREO]])&lt;8,"SEMANA 1",IF(DAY(Tabla1[[#This Row],[FECHA DE MONITOREO]])&lt;15,"SEMANA 2",IF(DAY(Tabla1[[#This Row],[FECHA DE MONITOREO]])&lt;22,"SEMANA 3","SEMANA 4"))),"SEMANA 4")</f>
        <v>SEMANA 1</v>
      </c>
      <c r="C4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44" s="5" t="s">
        <v>472</v>
      </c>
      <c r="E44" s="5" t="s">
        <v>473</v>
      </c>
      <c r="F44" s="5">
        <v>1</v>
      </c>
      <c r="G44" s="5" t="s">
        <v>118</v>
      </c>
      <c r="H44" s="5" t="s">
        <v>119</v>
      </c>
      <c r="I44" s="6">
        <v>43650</v>
      </c>
      <c r="J44" s="5" t="s">
        <v>120</v>
      </c>
      <c r="K44" s="5" t="s">
        <v>474</v>
      </c>
      <c r="L44" s="6">
        <v>43648</v>
      </c>
      <c r="M44" s="7">
        <v>0.79836805555555557</v>
      </c>
      <c r="N44" s="5">
        <v>550</v>
      </c>
      <c r="O44" s="5" t="s">
        <v>475</v>
      </c>
      <c r="P44" s="5" t="s">
        <v>476</v>
      </c>
      <c r="Q44" s="5" t="s">
        <v>477</v>
      </c>
      <c r="R44" s="5" t="s">
        <v>157</v>
      </c>
      <c r="S44" s="5" t="s">
        <v>478</v>
      </c>
      <c r="T44" s="5" t="s">
        <v>479</v>
      </c>
      <c r="U44" s="5" t="s">
        <v>229</v>
      </c>
      <c r="V44" s="5" t="s">
        <v>129</v>
      </c>
      <c r="W44" s="5" t="s">
        <v>130</v>
      </c>
      <c r="X44" s="5" t="s">
        <v>161</v>
      </c>
      <c r="Y44" s="5" t="s">
        <v>131</v>
      </c>
      <c r="Z44" s="5" t="s">
        <v>132</v>
      </c>
      <c r="AA44" s="5" t="s">
        <v>133</v>
      </c>
      <c r="AB44" s="5" t="s">
        <v>131</v>
      </c>
      <c r="AC44" s="5" t="s">
        <v>134</v>
      </c>
      <c r="AD44" s="5" t="s">
        <v>131</v>
      </c>
      <c r="AE44" s="5" t="s">
        <v>131</v>
      </c>
      <c r="AF44" s="5" t="s">
        <v>131</v>
      </c>
      <c r="AG44" s="5" t="s">
        <v>131</v>
      </c>
      <c r="AH44" s="5" t="s">
        <v>131</v>
      </c>
      <c r="AI44" s="8">
        <v>100</v>
      </c>
      <c r="AJ44" s="5" t="s">
        <v>131</v>
      </c>
      <c r="AK44" s="5" t="s">
        <v>133</v>
      </c>
      <c r="AL44" s="5" t="s">
        <v>131</v>
      </c>
      <c r="AM44" s="5" t="s">
        <v>131</v>
      </c>
      <c r="AN44" s="8">
        <v>100</v>
      </c>
      <c r="AO44" s="5" t="s">
        <v>131</v>
      </c>
      <c r="AP44" s="5" t="s">
        <v>131</v>
      </c>
      <c r="AQ44" s="5" t="s">
        <v>131</v>
      </c>
      <c r="AR44" s="5" t="s">
        <v>131</v>
      </c>
      <c r="AS44" s="5" t="s">
        <v>131</v>
      </c>
      <c r="AT44" s="5" t="s">
        <v>131</v>
      </c>
      <c r="AU44" s="5" t="s">
        <v>133</v>
      </c>
      <c r="AV44" s="5" t="s">
        <v>133</v>
      </c>
      <c r="AW44" s="5" t="s">
        <v>133</v>
      </c>
      <c r="AX44" s="5" t="s">
        <v>131</v>
      </c>
      <c r="AY44" s="5" t="s">
        <v>131</v>
      </c>
      <c r="AZ44" s="8">
        <v>100</v>
      </c>
      <c r="BA44" s="5" t="s">
        <v>133</v>
      </c>
      <c r="BB44" s="5" t="s">
        <v>131</v>
      </c>
      <c r="BC44" s="5" t="s">
        <v>131</v>
      </c>
      <c r="BD44" s="5" t="s">
        <v>131</v>
      </c>
      <c r="BE44" s="9">
        <v>100</v>
      </c>
      <c r="BF44" s="5" t="s">
        <v>131</v>
      </c>
      <c r="BG44" s="5" t="s">
        <v>131</v>
      </c>
      <c r="BH44" s="5" t="s">
        <v>131</v>
      </c>
      <c r="BI44" s="8">
        <v>100</v>
      </c>
      <c r="BJ44" s="5" t="s">
        <v>133</v>
      </c>
      <c r="BK44" s="8">
        <v>100</v>
      </c>
      <c r="BL44" s="8">
        <v>100</v>
      </c>
      <c r="BM44" s="5">
        <v>0</v>
      </c>
      <c r="BN44" s="5">
        <v>0</v>
      </c>
      <c r="BO44" s="5">
        <v>0</v>
      </c>
      <c r="BP44" s="5">
        <v>0</v>
      </c>
      <c r="BQ44" s="5">
        <v>0</v>
      </c>
      <c r="BR44" s="8">
        <v>100</v>
      </c>
      <c r="BS44" s="5" t="s">
        <v>129</v>
      </c>
      <c r="BT44" s="5" t="s">
        <v>129</v>
      </c>
      <c r="BU44" s="5" t="s">
        <v>129</v>
      </c>
      <c r="BV44" s="5" t="s">
        <v>129</v>
      </c>
      <c r="BW44" s="5" t="s">
        <v>129</v>
      </c>
      <c r="BX44" s="5" t="s">
        <v>131</v>
      </c>
      <c r="BY44" s="5" t="s">
        <v>132</v>
      </c>
      <c r="BZ44" s="5" t="s">
        <v>132</v>
      </c>
      <c r="CA44" s="5" t="s">
        <v>132</v>
      </c>
      <c r="CB44" s="5" t="s">
        <v>132</v>
      </c>
      <c r="CC44" s="5" t="s">
        <v>132</v>
      </c>
      <c r="CD44" s="5" t="e">
        <v>#N/A</v>
      </c>
      <c r="CE44" s="5" t="e">
        <v>#N/A</v>
      </c>
      <c r="CF44" s="5" t="s">
        <v>129</v>
      </c>
      <c r="CG44" s="5" t="s">
        <v>140</v>
      </c>
      <c r="CH44">
        <f>IF(Tabla1[[#This Row],[1.1 Saluda y se despide del cliente, de acuerdo a lo establecido en el manual de campaña.]]="NO",1,0)</f>
        <v>0</v>
      </c>
      <c r="CI44">
        <f>IF(Tabla1[[#This Row],[1.2 Se dirige al cliente por su nombre durante el transcurso de la llamada, sin tutearlo en ninguna ocasión.]]="NO",1,0)</f>
        <v>0</v>
      </c>
      <c r="CJ44">
        <f>IF(Tabla1[[#This Row],[1.3 Interactua con el cliente mientras realiza las validaciones en el sistema.]]="NO",1,0)</f>
        <v>0</v>
      </c>
      <c r="CK44">
        <f>IF(Tabla1[[#This Row],[1.4 Evita el uso de tecnicismos.]]="NO",1,0)</f>
        <v>0</v>
      </c>
      <c r="CL44">
        <f>IF(Tabla1[[#This Row],[1.5 Se despide de acuerdo a lo indicado en el Manual de Campaña]]="NO",1,0)</f>
        <v>0</v>
      </c>
      <c r="CM44">
        <f>IF(Tabla1[[#This Row],[2.1 Valida si la consulta o transacción corresponde a un producto/servicio/línea de la campaña.]]="NO",1,0)</f>
        <v>0</v>
      </c>
      <c r="CN44">
        <f>IF(Tabla1[[#This Row],[2.2 Si lo expuesto por el cliente no es claro, realiza preguntas de precisión o preguntas filtro.]]="NO",1,0)</f>
        <v>0</v>
      </c>
      <c r="CO44">
        <f>IF(Tabla1[[#This Row],[2.3 Valida el MOTIVO REAL de la necesidad (información, preocupación, problema) mediante parafraseo o pregunta de confirmación.]]="NO",1,0)</f>
        <v>0</v>
      </c>
      <c r="CP44">
        <f>IF(Tabla1[[#This Row],[2.4 De acuerdo con lo expuesto por el cliente por el cliente y/o por lo revisado en sistemas, valida si existe alguna atención previa por el mismo motivo.]]="NO",1,0)</f>
        <v>0</v>
      </c>
      <c r="CQ44">
        <f>IF(Tabla1[[#This Row],[3.1 Valida en el CES el estado de los servicios y equipos, estado de cuenta y adicionalmente si se encuentra en averia.]]="NO",1,0)</f>
        <v>0</v>
      </c>
      <c r="CR44">
        <f>IF(Tabla1[[#This Row],[3.2 La atencion se realizo siguiendo el paso a paso de la herramienta o el proceso establecido en el portal de conocimiento (en caso no se encuentre en la herramienta), no se vuelve a evaluar el ingreso al CES.]]="NO",1,0)</f>
        <v>0</v>
      </c>
      <c r="CS44">
        <f>IF(Tabla1[[#This Row],[3.2.1 Solicita el número de documento de identidad, nombres y apellidos del titular para identificar el servicio y en caso lo amerite fecha y lugar de nacimiento.]]="NO",1,0)</f>
        <v>0</v>
      </c>
      <c r="CT44">
        <f>IF(Tabla1[[#This Row],[3.2.2  Valida en TRACER que el servicio del cliente esta conectado, no se encuentra en averia y no tiene algun flag alarmado]]="NO",1,0)</f>
        <v>0</v>
      </c>
      <c r="CU44">
        <f>IF(Tabla1[[#This Row],[3.2.3  Verifica en la web de averias si el servicio esta afectado]]="NO",1,0)</f>
        <v>0</v>
      </c>
      <c r="CV44">
        <f>IF(Tabla1[[#This Row],[3.2.4  Verifica en Incognito si los parametros de los servicios estan correctos. ]]="NO",1,0)</f>
        <v>0</v>
      </c>
      <c r="CW4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44">
        <f>IF(Tabla1[[#This Row],[3.2.6  Para telefonia, ingresa a JANUS y validad que la linea este configurada y tenga saldo, tambien se debe validar con el cliente si la linea esta en Tel 1 o Tel 1/2, en caso no haya servicio]]="NO",1,0)</f>
        <v>0</v>
      </c>
      <c r="CY44">
        <f>IF(Tabla1[[#This Row],[3.2.7  Para internet, cuando el problema es con SmarTV se le sugiere que utilice internet de manera cableada]]="NO",1,0)</f>
        <v>0</v>
      </c>
      <c r="CZ44">
        <f>IF(Tabla1[[#This Row],[3.3  La explicación brindada al cliente corresponde con el paso a paso de la herramienta o el proceso establecido en el portal de conocimiento (en caso no se encuentre en la herramienta).]]="NO",1,0)</f>
        <v>0</v>
      </c>
      <c r="DA44">
        <f>IF(Tabla1[[#This Row],[3.4  Valida con el cliente si la gestión/información brindada fue clara]]="NO",1,0)</f>
        <v>0</v>
      </c>
      <c r="DB44">
        <f>IF(Tabla1[[#This Row],[4.1 Ejecuta las acciones en los aplicativos de acuerdo al proceso establecido en el portal de conocimiento.]]="NO",1,0)</f>
        <v>0</v>
      </c>
      <c r="DC44">
        <f>IF(Tabla1[[#This Row],[4.2 Se tipifica en siac acorde con la gestión.]]="NO",1,0)</f>
        <v>0</v>
      </c>
      <c r="DD44">
        <f>IF(Tabla1[[#This Row],[4.3 Notas y/o plantilla de la tipificación son correctas.]]="NO",1,0)</f>
        <v>0</v>
      </c>
      <c r="DE44">
        <f>IF(Tabla1[[#This Row],[4.4 Se tipifica en siac durante la llamada.]]="NO",1,0)</f>
        <v>0</v>
      </c>
      <c r="DF44">
        <f>IF(Tabla1[[#This Row],[5.1 Evita comentarios negativos de la empresa y/o sus proveedores.]]="NO",1,0)</f>
        <v>0</v>
      </c>
      <c r="DG44">
        <f>IF(Tabla1[[#This Row],[5.2 Evita palabras soeces]]="NO",1,0)</f>
        <v>0</v>
      </c>
      <c r="DH44">
        <f>IF(Tabla1[[#This Row],[5.3 Escucha al cliente sin interrumpirlo.]]="NO",1,0)</f>
        <v>0</v>
      </c>
      <c r="DI44">
        <f>IF(Tabla1[[#This Row],[6.1 Cumple con dar la información establecida y/o fomenta en el cliente la adquisición/activación/uso de algún servicio/producto/promoción CLARO (definido por cada campaña)]]="NO",1,0)</f>
        <v>0</v>
      </c>
      <c r="DJ44">
        <v>1</v>
      </c>
      <c r="DK44" t="e">
        <f>IF(Tabla1[[#This Row],[TNPS]]&lt;6,-1,IF(Tabla1[[#This Row],[TNPS]]&lt;8,0,1))</f>
        <v>#N/A</v>
      </c>
      <c r="DL44" t="e">
        <f>IF(Tabla1[[#This Row],[NPS]]&lt;&gt;"",IF(Tabla1[[#This Row],[NPS]]&lt;7,-1,IF(Tabla1[[#This Row],[NPS]]&lt;8,0,1))," ")</f>
        <v>#N/A</v>
      </c>
    </row>
    <row r="45" spans="1:116" ht="20.100000000000001" customHeight="1" x14ac:dyDescent="0.25">
      <c r="A45">
        <v>386</v>
      </c>
      <c r="B45" t="str">
        <f>IF(MONTH(Tabla1[[#This Row],[FECHA DE MONITOREO]])=MONTH($B$356),IF(DAY(Tabla1[[#This Row],[FECHA DE MONITOREO]])&lt;8,"SEMANA 1",IF(DAY(Tabla1[[#This Row],[FECHA DE MONITOREO]])&lt;15,"SEMANA 2",IF(DAY(Tabla1[[#This Row],[FECHA DE MONITOREO]])&lt;22,"SEMANA 3","SEMANA 4"))),"SEMANA 4")</f>
        <v>SEMANA 1</v>
      </c>
      <c r="C4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45" s="5" t="s">
        <v>151</v>
      </c>
      <c r="E45" s="5" t="s">
        <v>152</v>
      </c>
      <c r="F45" s="5">
        <v>1</v>
      </c>
      <c r="G45" s="5" t="s">
        <v>118</v>
      </c>
      <c r="H45" s="5" t="s">
        <v>119</v>
      </c>
      <c r="I45" s="6">
        <v>43650</v>
      </c>
      <c r="J45" s="5" t="s">
        <v>120</v>
      </c>
      <c r="K45" s="5" t="s">
        <v>480</v>
      </c>
      <c r="L45" s="6">
        <v>43648</v>
      </c>
      <c r="M45" s="7">
        <v>0.50314814814814812</v>
      </c>
      <c r="N45" s="5">
        <v>275</v>
      </c>
      <c r="O45" s="5" t="s">
        <v>132</v>
      </c>
      <c r="P45" s="5" t="s">
        <v>481</v>
      </c>
      <c r="Q45" s="5" t="s">
        <v>132</v>
      </c>
      <c r="R45" s="5" t="s">
        <v>157</v>
      </c>
      <c r="S45" s="5" t="s">
        <v>172</v>
      </c>
      <c r="T45" s="5" t="s">
        <v>482</v>
      </c>
      <c r="U45" s="5" t="s">
        <v>132</v>
      </c>
      <c r="V45" s="5" t="s">
        <v>129</v>
      </c>
      <c r="W45" s="5" t="s">
        <v>133</v>
      </c>
      <c r="X45" s="5" t="s">
        <v>133</v>
      </c>
      <c r="Y45" s="5" t="s">
        <v>131</v>
      </c>
      <c r="Z45" s="5" t="s">
        <v>132</v>
      </c>
      <c r="AA45" s="5" t="s">
        <v>133</v>
      </c>
      <c r="AB45" s="5" t="s">
        <v>131</v>
      </c>
      <c r="AC45" s="5" t="s">
        <v>134</v>
      </c>
      <c r="AD45" s="5" t="s">
        <v>129</v>
      </c>
      <c r="AE45" s="5" t="s">
        <v>129</v>
      </c>
      <c r="AF45" s="5" t="s">
        <v>131</v>
      </c>
      <c r="AG45" s="5" t="s">
        <v>131</v>
      </c>
      <c r="AH45" s="5" t="s">
        <v>131</v>
      </c>
      <c r="AI45" s="8">
        <v>62.5</v>
      </c>
      <c r="AJ45" s="5" t="s">
        <v>131</v>
      </c>
      <c r="AK45" s="5" t="s">
        <v>131</v>
      </c>
      <c r="AL45" s="5" t="s">
        <v>131</v>
      </c>
      <c r="AM45" s="5" t="s">
        <v>133</v>
      </c>
      <c r="AN45" s="8">
        <v>100</v>
      </c>
      <c r="AO45" s="5" t="s">
        <v>133</v>
      </c>
      <c r="AP45" s="5" t="s">
        <v>131</v>
      </c>
      <c r="AQ45" s="5" t="s">
        <v>133</v>
      </c>
      <c r="AR45" s="5" t="s">
        <v>133</v>
      </c>
      <c r="AS45" s="5" t="s">
        <v>133</v>
      </c>
      <c r="AT45" s="5" t="s">
        <v>133</v>
      </c>
      <c r="AU45" s="5" t="s">
        <v>133</v>
      </c>
      <c r="AV45" s="5" t="s">
        <v>133</v>
      </c>
      <c r="AW45" s="5" t="s">
        <v>133</v>
      </c>
      <c r="AX45" s="5" t="s">
        <v>131</v>
      </c>
      <c r="AY45" s="5" t="s">
        <v>133</v>
      </c>
      <c r="AZ45" s="8">
        <v>100</v>
      </c>
      <c r="BA45" s="5" t="s">
        <v>131</v>
      </c>
      <c r="BB45" s="5" t="s">
        <v>133</v>
      </c>
      <c r="BC45" s="5" t="s">
        <v>133</v>
      </c>
      <c r="BD45" s="5" t="s">
        <v>133</v>
      </c>
      <c r="BE45" s="9">
        <v>100</v>
      </c>
      <c r="BF45" s="5" t="s">
        <v>131</v>
      </c>
      <c r="BG45" s="5" t="s">
        <v>131</v>
      </c>
      <c r="BH45" s="5" t="s">
        <v>131</v>
      </c>
      <c r="BI45" s="8">
        <v>100</v>
      </c>
      <c r="BJ45" s="5" t="s">
        <v>133</v>
      </c>
      <c r="BK45" s="8">
        <v>100</v>
      </c>
      <c r="BL45" s="8">
        <v>97.000000000000014</v>
      </c>
      <c r="BM45" s="5">
        <v>0</v>
      </c>
      <c r="BN45" s="5">
        <v>0</v>
      </c>
      <c r="BO45" s="5">
        <v>0</v>
      </c>
      <c r="BP45" s="5">
        <v>0</v>
      </c>
      <c r="BQ45" s="5">
        <v>2</v>
      </c>
      <c r="BR45" s="8">
        <v>97.000000000000014</v>
      </c>
      <c r="BS45" s="5" t="s">
        <v>129</v>
      </c>
      <c r="BT45" s="5" t="s">
        <v>129</v>
      </c>
      <c r="BU45" s="5" t="s">
        <v>129</v>
      </c>
      <c r="BV45" s="5" t="s">
        <v>129</v>
      </c>
      <c r="BW45" s="5" t="s">
        <v>129</v>
      </c>
      <c r="BX45" s="5" t="s">
        <v>129</v>
      </c>
      <c r="BY45" s="5" t="s">
        <v>135</v>
      </c>
      <c r="BZ45" s="5" t="s">
        <v>174</v>
      </c>
      <c r="CA45" s="5" t="s">
        <v>175</v>
      </c>
      <c r="CB45" s="5" t="s">
        <v>176</v>
      </c>
      <c r="CC45" s="5" t="s">
        <v>483</v>
      </c>
      <c r="CD45" s="5" t="e">
        <v>#N/A</v>
      </c>
      <c r="CE45" s="5" t="e">
        <v>#N/A</v>
      </c>
      <c r="CF45" s="5" t="s">
        <v>129</v>
      </c>
      <c r="CG45" s="5" t="s">
        <v>484</v>
      </c>
      <c r="CH45">
        <f>IF(Tabla1[[#This Row],[1.1 Saluda y se despide del cliente, de acuerdo a lo establecido en el manual de campaña.]]="NO",1,0)</f>
        <v>1</v>
      </c>
      <c r="CI45">
        <f>IF(Tabla1[[#This Row],[1.2 Se dirige al cliente por su nombre durante el transcurso de la llamada, sin tutearlo en ninguna ocasión.]]="NO",1,0)</f>
        <v>1</v>
      </c>
      <c r="CJ45">
        <f>IF(Tabla1[[#This Row],[1.3 Interactua con el cliente mientras realiza las validaciones en el sistema.]]="NO",1,0)</f>
        <v>0</v>
      </c>
      <c r="CK45">
        <f>IF(Tabla1[[#This Row],[1.4 Evita el uso de tecnicismos.]]="NO",1,0)</f>
        <v>0</v>
      </c>
      <c r="CL45">
        <f>IF(Tabla1[[#This Row],[1.5 Se despide de acuerdo a lo indicado en el Manual de Campaña]]="NO",1,0)</f>
        <v>0</v>
      </c>
      <c r="CM45">
        <f>IF(Tabla1[[#This Row],[2.1 Valida si la consulta o transacción corresponde a un producto/servicio/línea de la campaña.]]="NO",1,0)</f>
        <v>0</v>
      </c>
      <c r="CN45">
        <f>IF(Tabla1[[#This Row],[2.2 Si lo expuesto por el cliente no es claro, realiza preguntas de precisión o preguntas filtro.]]="NO",1,0)</f>
        <v>0</v>
      </c>
      <c r="CO45">
        <f>IF(Tabla1[[#This Row],[2.3 Valida el MOTIVO REAL de la necesidad (información, preocupación, problema) mediante parafraseo o pregunta de confirmación.]]="NO",1,0)</f>
        <v>0</v>
      </c>
      <c r="CP45">
        <f>IF(Tabla1[[#This Row],[2.4 De acuerdo con lo expuesto por el cliente por el cliente y/o por lo revisado en sistemas, valida si existe alguna atención previa por el mismo motivo.]]="NO",1,0)</f>
        <v>0</v>
      </c>
      <c r="CQ45">
        <f>IF(Tabla1[[#This Row],[3.1 Valida en el CES el estado de los servicios y equipos, estado de cuenta y adicionalmente si se encuentra en averia.]]="NO",1,0)</f>
        <v>0</v>
      </c>
      <c r="CR45">
        <f>IF(Tabla1[[#This Row],[3.2 La atencion se realizo siguiendo el paso a paso de la herramienta o el proceso establecido en el portal de conocimiento (en caso no se encuentre en la herramienta), no se vuelve a evaluar el ingreso al CES.]]="NO",1,0)</f>
        <v>0</v>
      </c>
      <c r="CS45">
        <f>IF(Tabla1[[#This Row],[3.2.1 Solicita el número de documento de identidad, nombres y apellidos del titular para identificar el servicio y en caso lo amerite fecha y lugar de nacimiento.]]="NO",1,0)</f>
        <v>0</v>
      </c>
      <c r="CT45">
        <f>IF(Tabla1[[#This Row],[3.2.2  Valida en TRACER que el servicio del cliente esta conectado, no se encuentra en averia y no tiene algun flag alarmado]]="NO",1,0)</f>
        <v>0</v>
      </c>
      <c r="CU45">
        <f>IF(Tabla1[[#This Row],[3.2.3  Verifica en la web de averias si el servicio esta afectado]]="NO",1,0)</f>
        <v>0</v>
      </c>
      <c r="CV45">
        <f>IF(Tabla1[[#This Row],[3.2.4  Verifica en Incognito si los parametros de los servicios estan correctos. ]]="NO",1,0)</f>
        <v>0</v>
      </c>
      <c r="CW4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45">
        <f>IF(Tabla1[[#This Row],[3.2.6  Para telefonia, ingresa a JANUS y validad que la linea este configurada y tenga saldo, tambien se debe validar con el cliente si la linea esta en Tel 1 o Tel 1/2, en caso no haya servicio]]="NO",1,0)</f>
        <v>0</v>
      </c>
      <c r="CY45">
        <f>IF(Tabla1[[#This Row],[3.2.7  Para internet, cuando el problema es con SmarTV se le sugiere que utilice internet de manera cableada]]="NO",1,0)</f>
        <v>0</v>
      </c>
      <c r="CZ45">
        <f>IF(Tabla1[[#This Row],[3.3  La explicación brindada al cliente corresponde con el paso a paso de la herramienta o el proceso establecido en el portal de conocimiento (en caso no se encuentre en la herramienta).]]="NO",1,0)</f>
        <v>0</v>
      </c>
      <c r="DA45">
        <f>IF(Tabla1[[#This Row],[3.4  Valida con el cliente si la gestión/información brindada fue clara]]="NO",1,0)</f>
        <v>0</v>
      </c>
      <c r="DB45">
        <f>IF(Tabla1[[#This Row],[4.1 Ejecuta las acciones en los aplicativos de acuerdo al proceso establecido en el portal de conocimiento.]]="NO",1,0)</f>
        <v>0</v>
      </c>
      <c r="DC45">
        <f>IF(Tabla1[[#This Row],[4.2 Se tipifica en siac acorde con la gestión.]]="NO",1,0)</f>
        <v>0</v>
      </c>
      <c r="DD45">
        <f>IF(Tabla1[[#This Row],[4.3 Notas y/o plantilla de la tipificación son correctas.]]="NO",1,0)</f>
        <v>0</v>
      </c>
      <c r="DE45">
        <f>IF(Tabla1[[#This Row],[4.4 Se tipifica en siac durante la llamada.]]="NO",1,0)</f>
        <v>0</v>
      </c>
      <c r="DF45">
        <f>IF(Tabla1[[#This Row],[5.1 Evita comentarios negativos de la empresa y/o sus proveedores.]]="NO",1,0)</f>
        <v>0</v>
      </c>
      <c r="DG45">
        <f>IF(Tabla1[[#This Row],[5.2 Evita palabras soeces]]="NO",1,0)</f>
        <v>0</v>
      </c>
      <c r="DH45">
        <f>IF(Tabla1[[#This Row],[5.3 Escucha al cliente sin interrumpirlo.]]="NO",1,0)</f>
        <v>0</v>
      </c>
      <c r="DI45">
        <f>IF(Tabla1[[#This Row],[6.1 Cumple con dar la información establecida y/o fomenta en el cliente la adquisición/activación/uso de algún servicio/producto/promoción CLARO (definido por cada campaña)]]="NO",1,0)</f>
        <v>0</v>
      </c>
      <c r="DJ45">
        <v>1</v>
      </c>
      <c r="DK45" t="e">
        <f>IF(Tabla1[[#This Row],[TNPS]]&lt;6,-1,IF(Tabla1[[#This Row],[TNPS]]&lt;8,0,1))</f>
        <v>#N/A</v>
      </c>
      <c r="DL45" t="e">
        <f>IF(Tabla1[[#This Row],[NPS]]&lt;&gt;"",IF(Tabla1[[#This Row],[NPS]]&lt;7,-1,IF(Tabla1[[#This Row],[NPS]]&lt;8,0,1))," ")</f>
        <v>#N/A</v>
      </c>
    </row>
    <row r="46" spans="1:116" ht="20.100000000000001" customHeight="1" x14ac:dyDescent="0.25">
      <c r="A46">
        <v>386</v>
      </c>
      <c r="B46" t="str">
        <f>IF(MONTH(Tabla1[[#This Row],[FECHA DE MONITOREO]])=MONTH($B$356),IF(DAY(Tabla1[[#This Row],[FECHA DE MONITOREO]])&lt;8,"SEMANA 1",IF(DAY(Tabla1[[#This Row],[FECHA DE MONITOREO]])&lt;15,"SEMANA 2",IF(DAY(Tabla1[[#This Row],[FECHA DE MONITOREO]])&lt;22,"SEMANA 3","SEMANA 4"))),"SEMANA 4")</f>
        <v>SEMANA 1</v>
      </c>
      <c r="C4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46" s="5" t="s">
        <v>485</v>
      </c>
      <c r="E46" s="5" t="s">
        <v>486</v>
      </c>
      <c r="F46" s="5">
        <v>3</v>
      </c>
      <c r="G46" s="5" t="s">
        <v>118</v>
      </c>
      <c r="H46" s="5" t="s">
        <v>119</v>
      </c>
      <c r="I46" s="6">
        <v>43650</v>
      </c>
      <c r="J46" s="5" t="s">
        <v>120</v>
      </c>
      <c r="K46" s="5" t="s">
        <v>487</v>
      </c>
      <c r="L46" s="6">
        <v>43648</v>
      </c>
      <c r="M46" s="7">
        <v>0.4435763888888889</v>
      </c>
      <c r="N46" s="5">
        <v>462</v>
      </c>
      <c r="O46" s="5" t="s">
        <v>488</v>
      </c>
      <c r="P46" s="5" t="s">
        <v>489</v>
      </c>
      <c r="Q46" s="5" t="s">
        <v>490</v>
      </c>
      <c r="R46" s="5" t="s">
        <v>125</v>
      </c>
      <c r="S46" s="5" t="s">
        <v>451</v>
      </c>
      <c r="T46" s="5" t="s">
        <v>491</v>
      </c>
      <c r="U46" s="5" t="s">
        <v>128</v>
      </c>
      <c r="V46" s="5" t="s">
        <v>131</v>
      </c>
      <c r="W46" s="5" t="s">
        <v>130</v>
      </c>
      <c r="X46" s="5" t="s">
        <v>161</v>
      </c>
      <c r="Y46" s="5" t="s">
        <v>131</v>
      </c>
      <c r="Z46" s="5" t="s">
        <v>132</v>
      </c>
      <c r="AA46" s="5" t="s">
        <v>133</v>
      </c>
      <c r="AB46" s="5" t="s">
        <v>131</v>
      </c>
      <c r="AC46" s="5" t="s">
        <v>134</v>
      </c>
      <c r="AD46" s="5" t="s">
        <v>129</v>
      </c>
      <c r="AE46" s="5" t="s">
        <v>131</v>
      </c>
      <c r="AF46" s="5" t="s">
        <v>131</v>
      </c>
      <c r="AG46" s="5" t="s">
        <v>131</v>
      </c>
      <c r="AH46" s="5" t="s">
        <v>131</v>
      </c>
      <c r="AI46" s="8">
        <v>87.5</v>
      </c>
      <c r="AJ46" s="5" t="s">
        <v>131</v>
      </c>
      <c r="AK46" s="5" t="s">
        <v>133</v>
      </c>
      <c r="AL46" s="5" t="s">
        <v>131</v>
      </c>
      <c r="AM46" s="5" t="s">
        <v>129</v>
      </c>
      <c r="AN46" s="8">
        <v>78.94736842105263</v>
      </c>
      <c r="AO46" s="5" t="s">
        <v>131</v>
      </c>
      <c r="AP46" s="5" t="s">
        <v>129</v>
      </c>
      <c r="AQ46" s="5" t="s">
        <v>131</v>
      </c>
      <c r="AR46" s="5" t="s">
        <v>131</v>
      </c>
      <c r="AS46" s="5" t="s">
        <v>129</v>
      </c>
      <c r="AT46" s="5" t="s">
        <v>131</v>
      </c>
      <c r="AU46" s="5" t="s">
        <v>133</v>
      </c>
      <c r="AV46" s="5" t="s">
        <v>133</v>
      </c>
      <c r="AW46" s="5" t="s">
        <v>133</v>
      </c>
      <c r="AX46" s="5" t="s">
        <v>131</v>
      </c>
      <c r="AY46" s="5" t="s">
        <v>129</v>
      </c>
      <c r="AZ46" s="8">
        <v>31.428571428571427</v>
      </c>
      <c r="BA46" s="5" t="s">
        <v>129</v>
      </c>
      <c r="BB46" s="5" t="s">
        <v>131</v>
      </c>
      <c r="BC46" s="5" t="s">
        <v>129</v>
      </c>
      <c r="BD46" s="5" t="s">
        <v>131</v>
      </c>
      <c r="BE46" s="9">
        <v>25</v>
      </c>
      <c r="BF46" s="5" t="s">
        <v>131</v>
      </c>
      <c r="BG46" s="5" t="s">
        <v>131</v>
      </c>
      <c r="BH46" s="5" t="s">
        <v>131</v>
      </c>
      <c r="BI46" s="8">
        <v>100</v>
      </c>
      <c r="BJ46" s="5" t="s">
        <v>133</v>
      </c>
      <c r="BK46" s="8">
        <v>100</v>
      </c>
      <c r="BL46" s="8">
        <v>52.157894736842117</v>
      </c>
      <c r="BM46" s="5">
        <v>4</v>
      </c>
      <c r="BN46" s="5">
        <v>1</v>
      </c>
      <c r="BO46" s="5">
        <v>0</v>
      </c>
      <c r="BP46" s="5">
        <v>5</v>
      </c>
      <c r="BQ46" s="5">
        <v>2</v>
      </c>
      <c r="BR46" s="8">
        <v>52.157894736842117</v>
      </c>
      <c r="BS46" s="5" t="s">
        <v>129</v>
      </c>
      <c r="BT46" s="5" t="s">
        <v>129</v>
      </c>
      <c r="BU46" s="5" t="s">
        <v>129</v>
      </c>
      <c r="BV46" s="5" t="s">
        <v>129</v>
      </c>
      <c r="BW46" s="5" t="s">
        <v>129</v>
      </c>
      <c r="BX46" s="5" t="s">
        <v>129</v>
      </c>
      <c r="BY46" s="5" t="s">
        <v>135</v>
      </c>
      <c r="BZ46" s="5" t="s">
        <v>136</v>
      </c>
      <c r="CA46" s="5" t="s">
        <v>137</v>
      </c>
      <c r="CB46" s="5" t="s">
        <v>138</v>
      </c>
      <c r="CC46" s="5" t="s">
        <v>289</v>
      </c>
      <c r="CD46" s="5" t="e">
        <v>#N/A</v>
      </c>
      <c r="CE46" s="5" t="e">
        <v>#N/A</v>
      </c>
      <c r="CF46" s="5" t="s">
        <v>129</v>
      </c>
      <c r="CG46" s="5" t="s">
        <v>492</v>
      </c>
      <c r="CH46">
        <f>IF(Tabla1[[#This Row],[1.1 Saluda y se despide del cliente, de acuerdo a lo establecido en el manual de campaña.]]="NO",1,0)</f>
        <v>1</v>
      </c>
      <c r="CI46">
        <f>IF(Tabla1[[#This Row],[1.2 Se dirige al cliente por su nombre durante el transcurso de la llamada, sin tutearlo en ninguna ocasión.]]="NO",1,0)</f>
        <v>0</v>
      </c>
      <c r="CJ46">
        <f>IF(Tabla1[[#This Row],[1.3 Interactua con el cliente mientras realiza las validaciones en el sistema.]]="NO",1,0)</f>
        <v>0</v>
      </c>
      <c r="CK46">
        <f>IF(Tabla1[[#This Row],[1.4 Evita el uso de tecnicismos.]]="NO",1,0)</f>
        <v>0</v>
      </c>
      <c r="CL46">
        <f>IF(Tabla1[[#This Row],[1.5 Se despide de acuerdo a lo indicado en el Manual de Campaña]]="NO",1,0)</f>
        <v>0</v>
      </c>
      <c r="CM46">
        <f>IF(Tabla1[[#This Row],[2.1 Valida si la consulta o transacción corresponde a un producto/servicio/línea de la campaña.]]="NO",1,0)</f>
        <v>0</v>
      </c>
      <c r="CN46">
        <f>IF(Tabla1[[#This Row],[2.2 Si lo expuesto por el cliente no es claro, realiza preguntas de precisión o preguntas filtro.]]="NO",1,0)</f>
        <v>0</v>
      </c>
      <c r="CO46">
        <f>IF(Tabla1[[#This Row],[2.3 Valida el MOTIVO REAL de la necesidad (información, preocupación, problema) mediante parafraseo o pregunta de confirmación.]]="NO",1,0)</f>
        <v>0</v>
      </c>
      <c r="CP46">
        <f>IF(Tabla1[[#This Row],[2.4 De acuerdo con lo expuesto por el cliente por el cliente y/o por lo revisado en sistemas, valida si existe alguna atención previa por el mismo motivo.]]="NO",1,0)</f>
        <v>1</v>
      </c>
      <c r="CQ46">
        <f>IF(Tabla1[[#This Row],[3.1 Valida en el CES el estado de los servicios y equipos, estado de cuenta y adicionalmente si se encuentra en averia.]]="NO",1,0)</f>
        <v>0</v>
      </c>
      <c r="CR46">
        <f>IF(Tabla1[[#This Row],[3.2 La atencion se realizo siguiendo el paso a paso de la herramienta o el proceso establecido en el portal de conocimiento (en caso no se encuentre en la herramienta), no se vuelve a evaluar el ingreso al CES.]]="NO",1,0)</f>
        <v>1</v>
      </c>
      <c r="CS46">
        <f>IF(Tabla1[[#This Row],[3.2.1 Solicita el número de documento de identidad, nombres y apellidos del titular para identificar el servicio y en caso lo amerite fecha y lugar de nacimiento.]]="NO",1,0)</f>
        <v>0</v>
      </c>
      <c r="CT46">
        <f>IF(Tabla1[[#This Row],[3.2.2  Valida en TRACER que el servicio del cliente esta conectado, no se encuentra en averia y no tiene algun flag alarmado]]="NO",1,0)</f>
        <v>0</v>
      </c>
      <c r="CU46">
        <f>IF(Tabla1[[#This Row],[3.2.3  Verifica en la web de averias si el servicio esta afectado]]="NO",1,0)</f>
        <v>1</v>
      </c>
      <c r="CV46">
        <f>IF(Tabla1[[#This Row],[3.2.4  Verifica en Incognito si los parametros de los servicios estan correctos. ]]="NO",1,0)</f>
        <v>0</v>
      </c>
      <c r="CW4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46">
        <f>IF(Tabla1[[#This Row],[3.2.6  Para telefonia, ingresa a JANUS y validad que la linea este configurada y tenga saldo, tambien se debe validar con el cliente si la linea esta en Tel 1 o Tel 1/2, en caso no haya servicio]]="NO",1,0)</f>
        <v>0</v>
      </c>
      <c r="CY46">
        <f>IF(Tabla1[[#This Row],[3.2.7  Para internet, cuando el problema es con SmarTV se le sugiere que utilice internet de manera cableada]]="NO",1,0)</f>
        <v>0</v>
      </c>
      <c r="CZ46">
        <f>IF(Tabla1[[#This Row],[3.3  La explicación brindada al cliente corresponde con el paso a paso de la herramienta o el proceso establecido en el portal de conocimiento (en caso no se encuentre en la herramienta).]]="NO",1,0)</f>
        <v>0</v>
      </c>
      <c r="DA46">
        <f>IF(Tabla1[[#This Row],[3.4  Valida con el cliente si la gestión/información brindada fue clara]]="NO",1,0)</f>
        <v>1</v>
      </c>
      <c r="DB46">
        <f>IF(Tabla1[[#This Row],[4.1 Ejecuta las acciones en los aplicativos de acuerdo al proceso establecido en el portal de conocimiento.]]="NO",1,0)</f>
        <v>1</v>
      </c>
      <c r="DC46">
        <f>IF(Tabla1[[#This Row],[4.2 Se tipifica en siac acorde con la gestión.]]="NO",1,0)</f>
        <v>0</v>
      </c>
      <c r="DD46">
        <f>IF(Tabla1[[#This Row],[4.3 Notas y/o plantilla de la tipificación son correctas.]]="NO",1,0)</f>
        <v>1</v>
      </c>
      <c r="DE46">
        <f>IF(Tabla1[[#This Row],[4.4 Se tipifica en siac durante la llamada.]]="NO",1,0)</f>
        <v>0</v>
      </c>
      <c r="DF46">
        <f>IF(Tabla1[[#This Row],[5.1 Evita comentarios negativos de la empresa y/o sus proveedores.]]="NO",1,0)</f>
        <v>0</v>
      </c>
      <c r="DG46">
        <f>IF(Tabla1[[#This Row],[5.2 Evita palabras soeces]]="NO",1,0)</f>
        <v>0</v>
      </c>
      <c r="DH46">
        <f>IF(Tabla1[[#This Row],[5.3 Escucha al cliente sin interrumpirlo.]]="NO",1,0)</f>
        <v>0</v>
      </c>
      <c r="DI46">
        <f>IF(Tabla1[[#This Row],[6.1 Cumple con dar la información establecida y/o fomenta en el cliente la adquisición/activación/uso de algún servicio/producto/promoción CLARO (definido por cada campaña)]]="NO",1,0)</f>
        <v>0</v>
      </c>
      <c r="DJ46">
        <v>1</v>
      </c>
      <c r="DK46" t="e">
        <f>IF(Tabla1[[#This Row],[TNPS]]&lt;6,-1,IF(Tabla1[[#This Row],[TNPS]]&lt;8,0,1))</f>
        <v>#N/A</v>
      </c>
      <c r="DL46" t="e">
        <f>IF(Tabla1[[#This Row],[NPS]]&lt;&gt;"",IF(Tabla1[[#This Row],[NPS]]&lt;7,-1,IF(Tabla1[[#This Row],[NPS]]&lt;8,0,1))," ")</f>
        <v>#N/A</v>
      </c>
    </row>
    <row r="47" spans="1:116" ht="20.100000000000001" customHeight="1" x14ac:dyDescent="0.25">
      <c r="A47">
        <v>386</v>
      </c>
      <c r="B47" t="str">
        <f>IF(MONTH(Tabla1[[#This Row],[FECHA DE MONITOREO]])=MONTH($B$356),IF(DAY(Tabla1[[#This Row],[FECHA DE MONITOREO]])&lt;8,"SEMANA 1",IF(DAY(Tabla1[[#This Row],[FECHA DE MONITOREO]])&lt;15,"SEMANA 2",IF(DAY(Tabla1[[#This Row],[FECHA DE MONITOREO]])&lt;22,"SEMANA 3","SEMANA 4"))),"SEMANA 4")</f>
        <v>SEMANA 1</v>
      </c>
      <c r="C4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47" s="5" t="s">
        <v>493</v>
      </c>
      <c r="E47" s="5" t="s">
        <v>494</v>
      </c>
      <c r="F47" s="5">
        <v>2</v>
      </c>
      <c r="G47" s="5" t="s">
        <v>118</v>
      </c>
      <c r="H47" s="5" t="s">
        <v>119</v>
      </c>
      <c r="I47" s="6">
        <v>43650</v>
      </c>
      <c r="J47" s="5" t="s">
        <v>120</v>
      </c>
      <c r="K47" s="5" t="s">
        <v>495</v>
      </c>
      <c r="L47" s="6">
        <v>43648</v>
      </c>
      <c r="M47" s="7">
        <v>0.67913194444444447</v>
      </c>
      <c r="N47" s="5">
        <v>414</v>
      </c>
      <c r="O47" s="5" t="s">
        <v>496</v>
      </c>
      <c r="P47" s="5" t="s">
        <v>497</v>
      </c>
      <c r="Q47" s="5" t="s">
        <v>498</v>
      </c>
      <c r="R47" s="5" t="s">
        <v>157</v>
      </c>
      <c r="S47" s="5" t="s">
        <v>158</v>
      </c>
      <c r="T47" s="5" t="s">
        <v>499</v>
      </c>
      <c r="U47" s="5" t="s">
        <v>160</v>
      </c>
      <c r="V47" s="5" t="s">
        <v>131</v>
      </c>
      <c r="W47" s="5" t="s">
        <v>130</v>
      </c>
      <c r="X47" s="5" t="s">
        <v>161</v>
      </c>
      <c r="Y47" s="5" t="s">
        <v>131</v>
      </c>
      <c r="Z47" s="5" t="s">
        <v>132</v>
      </c>
      <c r="AA47" s="5" t="s">
        <v>133</v>
      </c>
      <c r="AB47" s="5" t="s">
        <v>131</v>
      </c>
      <c r="AC47" s="5" t="s">
        <v>134</v>
      </c>
      <c r="AD47" s="5" t="s">
        <v>131</v>
      </c>
      <c r="AE47" s="5" t="s">
        <v>129</v>
      </c>
      <c r="AF47" s="5" t="s">
        <v>131</v>
      </c>
      <c r="AG47" s="5" t="s">
        <v>131</v>
      </c>
      <c r="AH47" s="5" t="s">
        <v>131</v>
      </c>
      <c r="AI47" s="8">
        <v>75</v>
      </c>
      <c r="AJ47" s="5" t="s">
        <v>131</v>
      </c>
      <c r="AK47" s="5" t="s">
        <v>133</v>
      </c>
      <c r="AL47" s="5" t="s">
        <v>129</v>
      </c>
      <c r="AM47" s="5" t="s">
        <v>131</v>
      </c>
      <c r="AN47" s="8">
        <v>47.368421052631575</v>
      </c>
      <c r="AO47" s="5" t="s">
        <v>131</v>
      </c>
      <c r="AP47" s="5" t="s">
        <v>131</v>
      </c>
      <c r="AQ47" s="5" t="s">
        <v>131</v>
      </c>
      <c r="AR47" s="5" t="s">
        <v>133</v>
      </c>
      <c r="AS47" s="5" t="s">
        <v>133</v>
      </c>
      <c r="AT47" s="5" t="s">
        <v>133</v>
      </c>
      <c r="AU47" s="5" t="s">
        <v>133</v>
      </c>
      <c r="AV47" s="5" t="s">
        <v>133</v>
      </c>
      <c r="AW47" s="5" t="s">
        <v>133</v>
      </c>
      <c r="AX47" s="5" t="s">
        <v>131</v>
      </c>
      <c r="AY47" s="5" t="s">
        <v>131</v>
      </c>
      <c r="AZ47" s="8">
        <v>100</v>
      </c>
      <c r="BA47" s="5" t="s">
        <v>133</v>
      </c>
      <c r="BB47" s="5" t="s">
        <v>131</v>
      </c>
      <c r="BC47" s="5" t="s">
        <v>131</v>
      </c>
      <c r="BD47" s="5" t="s">
        <v>131</v>
      </c>
      <c r="BE47" s="9">
        <v>100</v>
      </c>
      <c r="BF47" s="5" t="s">
        <v>131</v>
      </c>
      <c r="BG47" s="5" t="s">
        <v>131</v>
      </c>
      <c r="BH47" s="5" t="s">
        <v>131</v>
      </c>
      <c r="BI47" s="8">
        <v>100</v>
      </c>
      <c r="BJ47" s="5" t="s">
        <v>133</v>
      </c>
      <c r="BK47" s="8">
        <v>100</v>
      </c>
      <c r="BL47" s="8">
        <v>85.894736842105274</v>
      </c>
      <c r="BM47" s="5">
        <v>1</v>
      </c>
      <c r="BN47" s="5">
        <v>0</v>
      </c>
      <c r="BO47" s="5">
        <v>0</v>
      </c>
      <c r="BP47" s="5">
        <v>1</v>
      </c>
      <c r="BQ47" s="5">
        <v>1</v>
      </c>
      <c r="BR47" s="8">
        <v>85.894736842105274</v>
      </c>
      <c r="BS47" s="5" t="s">
        <v>129</v>
      </c>
      <c r="BT47" s="5" t="s">
        <v>129</v>
      </c>
      <c r="BU47" s="5" t="s">
        <v>129</v>
      </c>
      <c r="BV47" s="5" t="s">
        <v>129</v>
      </c>
      <c r="BW47" s="5" t="s">
        <v>129</v>
      </c>
      <c r="BX47" s="5" t="s">
        <v>129</v>
      </c>
      <c r="BY47" s="5" t="s">
        <v>162</v>
      </c>
      <c r="BZ47" s="5" t="s">
        <v>163</v>
      </c>
      <c r="CA47" s="5" t="s">
        <v>426</v>
      </c>
      <c r="CB47" s="5" t="s">
        <v>165</v>
      </c>
      <c r="CC47" s="5" t="s">
        <v>231</v>
      </c>
      <c r="CD47" s="5" t="e">
        <v>#N/A</v>
      </c>
      <c r="CE47" s="5" t="e">
        <v>#N/A</v>
      </c>
      <c r="CF47" s="5" t="s">
        <v>129</v>
      </c>
      <c r="CG47" s="5" t="s">
        <v>500</v>
      </c>
      <c r="CH47">
        <f>IF(Tabla1[[#This Row],[1.1 Saluda y se despide del cliente, de acuerdo a lo establecido en el manual de campaña.]]="NO",1,0)</f>
        <v>0</v>
      </c>
      <c r="CI47">
        <f>IF(Tabla1[[#This Row],[1.2 Se dirige al cliente por su nombre durante el transcurso de la llamada, sin tutearlo en ninguna ocasión.]]="NO",1,0)</f>
        <v>1</v>
      </c>
      <c r="CJ47">
        <f>IF(Tabla1[[#This Row],[1.3 Interactua con el cliente mientras realiza las validaciones en el sistema.]]="NO",1,0)</f>
        <v>0</v>
      </c>
      <c r="CK47">
        <f>IF(Tabla1[[#This Row],[1.4 Evita el uso de tecnicismos.]]="NO",1,0)</f>
        <v>0</v>
      </c>
      <c r="CL47">
        <f>IF(Tabla1[[#This Row],[1.5 Se despide de acuerdo a lo indicado en el Manual de Campaña]]="NO",1,0)</f>
        <v>0</v>
      </c>
      <c r="CM47">
        <f>IF(Tabla1[[#This Row],[2.1 Valida si la consulta o transacción corresponde a un producto/servicio/línea de la campaña.]]="NO",1,0)</f>
        <v>0</v>
      </c>
      <c r="CN47">
        <f>IF(Tabla1[[#This Row],[2.2 Si lo expuesto por el cliente no es claro, realiza preguntas de precisión o preguntas filtro.]]="NO",1,0)</f>
        <v>0</v>
      </c>
      <c r="CO47">
        <f>IF(Tabla1[[#This Row],[2.3 Valida el MOTIVO REAL de la necesidad (información, preocupación, problema) mediante parafraseo o pregunta de confirmación.]]="NO",1,0)</f>
        <v>1</v>
      </c>
      <c r="CP47">
        <f>IF(Tabla1[[#This Row],[2.4 De acuerdo con lo expuesto por el cliente por el cliente y/o por lo revisado en sistemas, valida si existe alguna atención previa por el mismo motivo.]]="NO",1,0)</f>
        <v>0</v>
      </c>
      <c r="CQ47">
        <f>IF(Tabla1[[#This Row],[3.1 Valida en el CES el estado de los servicios y equipos, estado de cuenta y adicionalmente si se encuentra en averia.]]="NO",1,0)</f>
        <v>0</v>
      </c>
      <c r="CR47">
        <f>IF(Tabla1[[#This Row],[3.2 La atencion se realizo siguiendo el paso a paso de la herramienta o el proceso establecido en el portal de conocimiento (en caso no se encuentre en la herramienta), no se vuelve a evaluar el ingreso al CES.]]="NO",1,0)</f>
        <v>0</v>
      </c>
      <c r="CS47">
        <f>IF(Tabla1[[#This Row],[3.2.1 Solicita el número de documento de identidad, nombres y apellidos del titular para identificar el servicio y en caso lo amerite fecha y lugar de nacimiento.]]="NO",1,0)</f>
        <v>0</v>
      </c>
      <c r="CT47">
        <f>IF(Tabla1[[#This Row],[3.2.2  Valida en TRACER que el servicio del cliente esta conectado, no se encuentra en averia y no tiene algun flag alarmado]]="NO",1,0)</f>
        <v>0</v>
      </c>
      <c r="CU47">
        <f>IF(Tabla1[[#This Row],[3.2.3  Verifica en la web de averias si el servicio esta afectado]]="NO",1,0)</f>
        <v>0</v>
      </c>
      <c r="CV47">
        <f>IF(Tabla1[[#This Row],[3.2.4  Verifica en Incognito si los parametros de los servicios estan correctos. ]]="NO",1,0)</f>
        <v>0</v>
      </c>
      <c r="CW4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47">
        <f>IF(Tabla1[[#This Row],[3.2.6  Para telefonia, ingresa a JANUS y validad que la linea este configurada y tenga saldo, tambien se debe validar con el cliente si la linea esta en Tel 1 o Tel 1/2, en caso no haya servicio]]="NO",1,0)</f>
        <v>0</v>
      </c>
      <c r="CY47">
        <f>IF(Tabla1[[#This Row],[3.2.7  Para internet, cuando el problema es con SmarTV se le sugiere que utilice internet de manera cableada]]="NO",1,0)</f>
        <v>0</v>
      </c>
      <c r="CZ47">
        <f>IF(Tabla1[[#This Row],[3.3  La explicación brindada al cliente corresponde con el paso a paso de la herramienta o el proceso establecido en el portal de conocimiento (en caso no se encuentre en la herramienta).]]="NO",1,0)</f>
        <v>0</v>
      </c>
      <c r="DA47">
        <f>IF(Tabla1[[#This Row],[3.4  Valida con el cliente si la gestión/información brindada fue clara]]="NO",1,0)</f>
        <v>0</v>
      </c>
      <c r="DB47">
        <f>IF(Tabla1[[#This Row],[4.1 Ejecuta las acciones en los aplicativos de acuerdo al proceso establecido en el portal de conocimiento.]]="NO",1,0)</f>
        <v>0</v>
      </c>
      <c r="DC47">
        <f>IF(Tabla1[[#This Row],[4.2 Se tipifica en siac acorde con la gestión.]]="NO",1,0)</f>
        <v>0</v>
      </c>
      <c r="DD47">
        <f>IF(Tabla1[[#This Row],[4.3 Notas y/o plantilla de la tipificación son correctas.]]="NO",1,0)</f>
        <v>0</v>
      </c>
      <c r="DE47">
        <f>IF(Tabla1[[#This Row],[4.4 Se tipifica en siac durante la llamada.]]="NO",1,0)</f>
        <v>0</v>
      </c>
      <c r="DF47">
        <f>IF(Tabla1[[#This Row],[5.1 Evita comentarios negativos de la empresa y/o sus proveedores.]]="NO",1,0)</f>
        <v>0</v>
      </c>
      <c r="DG47">
        <f>IF(Tabla1[[#This Row],[5.2 Evita palabras soeces]]="NO",1,0)</f>
        <v>0</v>
      </c>
      <c r="DH47">
        <f>IF(Tabla1[[#This Row],[5.3 Escucha al cliente sin interrumpirlo.]]="NO",1,0)</f>
        <v>0</v>
      </c>
      <c r="DI47">
        <f>IF(Tabla1[[#This Row],[6.1 Cumple con dar la información establecida y/o fomenta en el cliente la adquisición/activación/uso de algún servicio/producto/promoción CLARO (definido por cada campaña)]]="NO",1,0)</f>
        <v>0</v>
      </c>
      <c r="DJ47">
        <v>1</v>
      </c>
      <c r="DK47" t="e">
        <f>IF(Tabla1[[#This Row],[TNPS]]&lt;6,-1,IF(Tabla1[[#This Row],[TNPS]]&lt;8,0,1))</f>
        <v>#N/A</v>
      </c>
      <c r="DL47" t="e">
        <f>IF(Tabla1[[#This Row],[NPS]]&lt;&gt;"",IF(Tabla1[[#This Row],[NPS]]&lt;7,-1,IF(Tabla1[[#This Row],[NPS]]&lt;8,0,1))," ")</f>
        <v>#N/A</v>
      </c>
    </row>
    <row r="48" spans="1:116" ht="20.100000000000001" customHeight="1" x14ac:dyDescent="0.25">
      <c r="A48">
        <v>386</v>
      </c>
      <c r="B48" t="str">
        <f>IF(MONTH(Tabla1[[#This Row],[FECHA DE MONITOREO]])=MONTH($B$356),IF(DAY(Tabla1[[#This Row],[FECHA DE MONITOREO]])&lt;8,"SEMANA 1",IF(DAY(Tabla1[[#This Row],[FECHA DE MONITOREO]])&lt;15,"SEMANA 2",IF(DAY(Tabla1[[#This Row],[FECHA DE MONITOREO]])&lt;22,"SEMANA 3","SEMANA 4"))),"SEMANA 4")</f>
        <v>SEMANA 1</v>
      </c>
      <c r="C4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48" s="5" t="s">
        <v>501</v>
      </c>
      <c r="E48" s="5" t="s">
        <v>502</v>
      </c>
      <c r="F48" s="5">
        <v>3</v>
      </c>
      <c r="G48" s="5" t="s">
        <v>118</v>
      </c>
      <c r="H48" s="5" t="s">
        <v>119</v>
      </c>
      <c r="I48" s="6">
        <v>43650</v>
      </c>
      <c r="J48" s="5" t="s">
        <v>120</v>
      </c>
      <c r="K48" s="5" t="s">
        <v>503</v>
      </c>
      <c r="L48" s="6">
        <v>43648</v>
      </c>
      <c r="M48" s="7">
        <v>0.8595949074074074</v>
      </c>
      <c r="N48" s="5">
        <v>148</v>
      </c>
      <c r="O48" s="5" t="s">
        <v>132</v>
      </c>
      <c r="P48" s="5" t="s">
        <v>504</v>
      </c>
      <c r="Q48" s="5" t="s">
        <v>132</v>
      </c>
      <c r="R48" s="5" t="s">
        <v>157</v>
      </c>
      <c r="S48" s="5" t="s">
        <v>172</v>
      </c>
      <c r="T48" s="5" t="s">
        <v>505</v>
      </c>
      <c r="U48" s="5" t="s">
        <v>132</v>
      </c>
      <c r="V48" s="5" t="s">
        <v>129</v>
      </c>
      <c r="W48" s="5" t="s">
        <v>133</v>
      </c>
      <c r="X48" s="5" t="s">
        <v>133</v>
      </c>
      <c r="Y48" s="5" t="s">
        <v>131</v>
      </c>
      <c r="Z48" s="5" t="s">
        <v>132</v>
      </c>
      <c r="AA48" s="5" t="s">
        <v>133</v>
      </c>
      <c r="AB48" s="5" t="s">
        <v>131</v>
      </c>
      <c r="AC48" s="5" t="s">
        <v>134</v>
      </c>
      <c r="AD48" s="5" t="s">
        <v>129</v>
      </c>
      <c r="AE48" s="5" t="s">
        <v>129</v>
      </c>
      <c r="AF48" s="5" t="s">
        <v>131</v>
      </c>
      <c r="AG48" s="5" t="s">
        <v>131</v>
      </c>
      <c r="AH48" s="5" t="s">
        <v>131</v>
      </c>
      <c r="AI48" s="8">
        <v>62.5</v>
      </c>
      <c r="AJ48" s="5" t="s">
        <v>131</v>
      </c>
      <c r="AK48" s="5" t="s">
        <v>133</v>
      </c>
      <c r="AL48" s="5" t="s">
        <v>131</v>
      </c>
      <c r="AM48" s="5" t="s">
        <v>133</v>
      </c>
      <c r="AN48" s="8">
        <v>100</v>
      </c>
      <c r="AO48" s="5" t="s">
        <v>133</v>
      </c>
      <c r="AP48" s="5" t="s">
        <v>131</v>
      </c>
      <c r="AQ48" s="5" t="s">
        <v>133</v>
      </c>
      <c r="AR48" s="5" t="s">
        <v>133</v>
      </c>
      <c r="AS48" s="5" t="s">
        <v>133</v>
      </c>
      <c r="AT48" s="5" t="s">
        <v>133</v>
      </c>
      <c r="AU48" s="5" t="s">
        <v>133</v>
      </c>
      <c r="AV48" s="5" t="s">
        <v>133</v>
      </c>
      <c r="AW48" s="5" t="s">
        <v>133</v>
      </c>
      <c r="AX48" s="5" t="s">
        <v>133</v>
      </c>
      <c r="AY48" s="5" t="s">
        <v>133</v>
      </c>
      <c r="AZ48" s="8">
        <v>100</v>
      </c>
      <c r="BA48" s="5" t="s">
        <v>131</v>
      </c>
      <c r="BB48" s="5" t="s">
        <v>133</v>
      </c>
      <c r="BC48" s="5" t="s">
        <v>133</v>
      </c>
      <c r="BD48" s="5" t="s">
        <v>133</v>
      </c>
      <c r="BE48" s="9">
        <v>100</v>
      </c>
      <c r="BF48" s="5" t="s">
        <v>131</v>
      </c>
      <c r="BG48" s="5" t="s">
        <v>131</v>
      </c>
      <c r="BH48" s="5" t="s">
        <v>131</v>
      </c>
      <c r="BI48" s="8">
        <v>100</v>
      </c>
      <c r="BJ48" s="5" t="s">
        <v>133</v>
      </c>
      <c r="BK48" s="8">
        <v>100</v>
      </c>
      <c r="BL48" s="8">
        <v>97.000000000000014</v>
      </c>
      <c r="BM48" s="5">
        <v>0</v>
      </c>
      <c r="BN48" s="5">
        <v>0</v>
      </c>
      <c r="BO48" s="5">
        <v>0</v>
      </c>
      <c r="BP48" s="5">
        <v>0</v>
      </c>
      <c r="BQ48" s="5">
        <v>2</v>
      </c>
      <c r="BR48" s="8">
        <v>97.000000000000014</v>
      </c>
      <c r="BS48" s="5" t="s">
        <v>129</v>
      </c>
      <c r="BT48" s="5" t="s">
        <v>129</v>
      </c>
      <c r="BU48" s="5" t="s">
        <v>129</v>
      </c>
      <c r="BV48" s="5" t="s">
        <v>129</v>
      </c>
      <c r="BW48" s="5" t="s">
        <v>129</v>
      </c>
      <c r="BX48" s="5" t="s">
        <v>129</v>
      </c>
      <c r="BY48" s="5" t="s">
        <v>135</v>
      </c>
      <c r="BZ48" s="5" t="s">
        <v>174</v>
      </c>
      <c r="CA48" s="5" t="s">
        <v>175</v>
      </c>
      <c r="CB48" s="5" t="s">
        <v>176</v>
      </c>
      <c r="CC48" s="5" t="s">
        <v>280</v>
      </c>
      <c r="CD48" s="5" t="e">
        <v>#N/A</v>
      </c>
      <c r="CE48" s="5" t="e">
        <v>#N/A</v>
      </c>
      <c r="CF48" s="5" t="s">
        <v>129</v>
      </c>
      <c r="CG48" s="5" t="s">
        <v>506</v>
      </c>
      <c r="CH48">
        <f>IF(Tabla1[[#This Row],[1.1 Saluda y se despide del cliente, de acuerdo a lo establecido en el manual de campaña.]]="NO",1,0)</f>
        <v>1</v>
      </c>
      <c r="CI48">
        <f>IF(Tabla1[[#This Row],[1.2 Se dirige al cliente por su nombre durante el transcurso de la llamada, sin tutearlo en ninguna ocasión.]]="NO",1,0)</f>
        <v>1</v>
      </c>
      <c r="CJ48">
        <f>IF(Tabla1[[#This Row],[1.3 Interactua con el cliente mientras realiza las validaciones en el sistema.]]="NO",1,0)</f>
        <v>0</v>
      </c>
      <c r="CK48">
        <f>IF(Tabla1[[#This Row],[1.4 Evita el uso de tecnicismos.]]="NO",1,0)</f>
        <v>0</v>
      </c>
      <c r="CL48">
        <f>IF(Tabla1[[#This Row],[1.5 Se despide de acuerdo a lo indicado en el Manual de Campaña]]="NO",1,0)</f>
        <v>0</v>
      </c>
      <c r="CM48">
        <f>IF(Tabla1[[#This Row],[2.1 Valida si la consulta o transacción corresponde a un producto/servicio/línea de la campaña.]]="NO",1,0)</f>
        <v>0</v>
      </c>
      <c r="CN48">
        <f>IF(Tabla1[[#This Row],[2.2 Si lo expuesto por el cliente no es claro, realiza preguntas de precisión o preguntas filtro.]]="NO",1,0)</f>
        <v>0</v>
      </c>
      <c r="CO48">
        <f>IF(Tabla1[[#This Row],[2.3 Valida el MOTIVO REAL de la necesidad (información, preocupación, problema) mediante parafraseo o pregunta de confirmación.]]="NO",1,0)</f>
        <v>0</v>
      </c>
      <c r="CP48">
        <f>IF(Tabla1[[#This Row],[2.4 De acuerdo con lo expuesto por el cliente por el cliente y/o por lo revisado en sistemas, valida si existe alguna atención previa por el mismo motivo.]]="NO",1,0)</f>
        <v>0</v>
      </c>
      <c r="CQ48">
        <f>IF(Tabla1[[#This Row],[3.1 Valida en el CES el estado de los servicios y equipos, estado de cuenta y adicionalmente si se encuentra en averia.]]="NO",1,0)</f>
        <v>0</v>
      </c>
      <c r="CR48">
        <f>IF(Tabla1[[#This Row],[3.2 La atencion se realizo siguiendo el paso a paso de la herramienta o el proceso establecido en el portal de conocimiento (en caso no se encuentre en la herramienta), no se vuelve a evaluar el ingreso al CES.]]="NO",1,0)</f>
        <v>0</v>
      </c>
      <c r="CS48">
        <f>IF(Tabla1[[#This Row],[3.2.1 Solicita el número de documento de identidad, nombres y apellidos del titular para identificar el servicio y en caso lo amerite fecha y lugar de nacimiento.]]="NO",1,0)</f>
        <v>0</v>
      </c>
      <c r="CT48">
        <f>IF(Tabla1[[#This Row],[3.2.2  Valida en TRACER que el servicio del cliente esta conectado, no se encuentra en averia y no tiene algun flag alarmado]]="NO",1,0)</f>
        <v>0</v>
      </c>
      <c r="CU48">
        <f>IF(Tabla1[[#This Row],[3.2.3  Verifica en la web de averias si el servicio esta afectado]]="NO",1,0)</f>
        <v>0</v>
      </c>
      <c r="CV48">
        <f>IF(Tabla1[[#This Row],[3.2.4  Verifica en Incognito si los parametros de los servicios estan correctos. ]]="NO",1,0)</f>
        <v>0</v>
      </c>
      <c r="CW4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48">
        <f>IF(Tabla1[[#This Row],[3.2.6  Para telefonia, ingresa a JANUS y validad que la linea este configurada y tenga saldo, tambien se debe validar con el cliente si la linea esta en Tel 1 o Tel 1/2, en caso no haya servicio]]="NO",1,0)</f>
        <v>0</v>
      </c>
      <c r="CY48">
        <f>IF(Tabla1[[#This Row],[3.2.7  Para internet, cuando el problema es con SmarTV se le sugiere que utilice internet de manera cableada]]="NO",1,0)</f>
        <v>0</v>
      </c>
      <c r="CZ48">
        <f>IF(Tabla1[[#This Row],[3.3  La explicación brindada al cliente corresponde con el paso a paso de la herramienta o el proceso establecido en el portal de conocimiento (en caso no se encuentre en la herramienta).]]="NO",1,0)</f>
        <v>0</v>
      </c>
      <c r="DA48">
        <f>IF(Tabla1[[#This Row],[3.4  Valida con el cliente si la gestión/información brindada fue clara]]="NO",1,0)</f>
        <v>0</v>
      </c>
      <c r="DB48">
        <f>IF(Tabla1[[#This Row],[4.1 Ejecuta las acciones en los aplicativos de acuerdo al proceso establecido en el portal de conocimiento.]]="NO",1,0)</f>
        <v>0</v>
      </c>
      <c r="DC48">
        <f>IF(Tabla1[[#This Row],[4.2 Se tipifica en siac acorde con la gestión.]]="NO",1,0)</f>
        <v>0</v>
      </c>
      <c r="DD48">
        <f>IF(Tabla1[[#This Row],[4.3 Notas y/o plantilla de la tipificación son correctas.]]="NO",1,0)</f>
        <v>0</v>
      </c>
      <c r="DE48">
        <f>IF(Tabla1[[#This Row],[4.4 Se tipifica en siac durante la llamada.]]="NO",1,0)</f>
        <v>0</v>
      </c>
      <c r="DF48">
        <f>IF(Tabla1[[#This Row],[5.1 Evita comentarios negativos de la empresa y/o sus proveedores.]]="NO",1,0)</f>
        <v>0</v>
      </c>
      <c r="DG48">
        <f>IF(Tabla1[[#This Row],[5.2 Evita palabras soeces]]="NO",1,0)</f>
        <v>0</v>
      </c>
      <c r="DH48">
        <f>IF(Tabla1[[#This Row],[5.3 Escucha al cliente sin interrumpirlo.]]="NO",1,0)</f>
        <v>0</v>
      </c>
      <c r="DI48">
        <f>IF(Tabla1[[#This Row],[6.1 Cumple con dar la información establecida y/o fomenta en el cliente la adquisición/activación/uso de algún servicio/producto/promoción CLARO (definido por cada campaña)]]="NO",1,0)</f>
        <v>0</v>
      </c>
      <c r="DJ48">
        <v>1</v>
      </c>
      <c r="DK48" t="e">
        <f>IF(Tabla1[[#This Row],[TNPS]]&lt;6,-1,IF(Tabla1[[#This Row],[TNPS]]&lt;8,0,1))</f>
        <v>#N/A</v>
      </c>
      <c r="DL48" t="e">
        <f>IF(Tabla1[[#This Row],[NPS]]&lt;&gt;"",IF(Tabla1[[#This Row],[NPS]]&lt;7,-1,IF(Tabla1[[#This Row],[NPS]]&lt;8,0,1))," ")</f>
        <v>#N/A</v>
      </c>
    </row>
    <row r="49" spans="1:116" ht="20.100000000000001" customHeight="1" x14ac:dyDescent="0.25">
      <c r="A49">
        <v>386</v>
      </c>
      <c r="B49" t="str">
        <f>IF(MONTH(Tabla1[[#This Row],[FECHA DE MONITOREO]])=MONTH($B$356),IF(DAY(Tabla1[[#This Row],[FECHA DE MONITOREO]])&lt;8,"SEMANA 1",IF(DAY(Tabla1[[#This Row],[FECHA DE MONITOREO]])&lt;15,"SEMANA 2",IF(DAY(Tabla1[[#This Row],[FECHA DE MONITOREO]])&lt;22,"SEMANA 3","SEMANA 4"))),"SEMANA 4")</f>
        <v>SEMANA 1</v>
      </c>
      <c r="C4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49" s="5" t="s">
        <v>507</v>
      </c>
      <c r="E49" s="5" t="s">
        <v>508</v>
      </c>
      <c r="F49" s="5">
        <v>2</v>
      </c>
      <c r="G49" s="5" t="s">
        <v>118</v>
      </c>
      <c r="H49" s="5" t="s">
        <v>119</v>
      </c>
      <c r="I49" s="6">
        <v>43650</v>
      </c>
      <c r="J49" s="5" t="s">
        <v>120</v>
      </c>
      <c r="K49" s="5" t="s">
        <v>509</v>
      </c>
      <c r="L49" s="6">
        <v>43648</v>
      </c>
      <c r="M49" s="7">
        <v>0.80888888888888888</v>
      </c>
      <c r="N49" s="5">
        <v>533</v>
      </c>
      <c r="O49" s="5" t="s">
        <v>510</v>
      </c>
      <c r="P49" s="5" t="s">
        <v>511</v>
      </c>
      <c r="Q49" s="5" t="s">
        <v>512</v>
      </c>
      <c r="R49" s="5" t="s">
        <v>157</v>
      </c>
      <c r="S49" s="5" t="s">
        <v>513</v>
      </c>
      <c r="T49" s="5" t="s">
        <v>514</v>
      </c>
      <c r="U49" s="5" t="s">
        <v>515</v>
      </c>
      <c r="V49" s="5" t="s">
        <v>131</v>
      </c>
      <c r="W49" s="5" t="s">
        <v>130</v>
      </c>
      <c r="X49" s="5" t="s">
        <v>161</v>
      </c>
      <c r="Y49" s="5" t="s">
        <v>131</v>
      </c>
      <c r="Z49" s="5" t="s">
        <v>132</v>
      </c>
      <c r="AA49" s="5" t="s">
        <v>133</v>
      </c>
      <c r="AB49" s="5" t="s">
        <v>131</v>
      </c>
      <c r="AC49" s="5" t="s">
        <v>134</v>
      </c>
      <c r="AD49" s="5" t="s">
        <v>131</v>
      </c>
      <c r="AE49" s="5" t="s">
        <v>131</v>
      </c>
      <c r="AF49" s="5" t="s">
        <v>131</v>
      </c>
      <c r="AG49" s="5" t="s">
        <v>131</v>
      </c>
      <c r="AH49" s="5" t="s">
        <v>131</v>
      </c>
      <c r="AI49" s="8">
        <v>100</v>
      </c>
      <c r="AJ49" s="5" t="s">
        <v>131</v>
      </c>
      <c r="AK49" s="5" t="s">
        <v>133</v>
      </c>
      <c r="AL49" s="5" t="s">
        <v>131</v>
      </c>
      <c r="AM49" s="5" t="s">
        <v>131</v>
      </c>
      <c r="AN49" s="8">
        <v>100</v>
      </c>
      <c r="AO49" s="5" t="s">
        <v>131</v>
      </c>
      <c r="AP49" s="5" t="s">
        <v>129</v>
      </c>
      <c r="AQ49" s="5" t="s">
        <v>131</v>
      </c>
      <c r="AR49" s="5" t="s">
        <v>129</v>
      </c>
      <c r="AS49" s="5" t="s">
        <v>129</v>
      </c>
      <c r="AT49" s="5" t="s">
        <v>133</v>
      </c>
      <c r="AU49" s="5" t="s">
        <v>133</v>
      </c>
      <c r="AV49" s="5" t="s">
        <v>133</v>
      </c>
      <c r="AW49" s="5" t="s">
        <v>133</v>
      </c>
      <c r="AX49" s="5" t="s">
        <v>131</v>
      </c>
      <c r="AY49" s="5" t="s">
        <v>131</v>
      </c>
      <c r="AZ49" s="8">
        <v>37.142857142857146</v>
      </c>
      <c r="BA49" s="5" t="s">
        <v>133</v>
      </c>
      <c r="BB49" s="5" t="s">
        <v>131</v>
      </c>
      <c r="BC49" s="5" t="s">
        <v>131</v>
      </c>
      <c r="BD49" s="5" t="s">
        <v>131</v>
      </c>
      <c r="BE49" s="9">
        <v>100</v>
      </c>
      <c r="BF49" s="5" t="s">
        <v>131</v>
      </c>
      <c r="BG49" s="5" t="s">
        <v>131</v>
      </c>
      <c r="BH49" s="5" t="s">
        <v>131</v>
      </c>
      <c r="BI49" s="8">
        <v>100</v>
      </c>
      <c r="BJ49" s="5" t="s">
        <v>133</v>
      </c>
      <c r="BK49" s="8">
        <v>100</v>
      </c>
      <c r="BL49" s="8">
        <v>78</v>
      </c>
      <c r="BM49" s="5">
        <v>1</v>
      </c>
      <c r="BN49" s="5">
        <v>0</v>
      </c>
      <c r="BO49" s="5">
        <v>0</v>
      </c>
      <c r="BP49" s="5">
        <v>1</v>
      </c>
      <c r="BQ49" s="5">
        <v>2</v>
      </c>
      <c r="BR49" s="8">
        <v>78</v>
      </c>
      <c r="BS49" s="5" t="s">
        <v>129</v>
      </c>
      <c r="BT49" s="5" t="s">
        <v>129</v>
      </c>
      <c r="BU49" s="5" t="s">
        <v>129</v>
      </c>
      <c r="BV49" s="5" t="s">
        <v>129</v>
      </c>
      <c r="BW49" s="5" t="s">
        <v>129</v>
      </c>
      <c r="BX49" s="5" t="s">
        <v>129</v>
      </c>
      <c r="BY49" s="5" t="s">
        <v>162</v>
      </c>
      <c r="BZ49" s="5" t="s">
        <v>163</v>
      </c>
      <c r="CA49" s="5" t="s">
        <v>230</v>
      </c>
      <c r="CB49" s="5" t="s">
        <v>165</v>
      </c>
      <c r="CC49" s="5" t="s">
        <v>231</v>
      </c>
      <c r="CD49" s="5" t="e">
        <v>#N/A</v>
      </c>
      <c r="CE49" s="5" t="e">
        <v>#N/A</v>
      </c>
      <c r="CF49" s="5" t="s">
        <v>129</v>
      </c>
      <c r="CG49" s="5" t="s">
        <v>516</v>
      </c>
      <c r="CH49">
        <f>IF(Tabla1[[#This Row],[1.1 Saluda y se despide del cliente, de acuerdo a lo establecido en el manual de campaña.]]="NO",1,0)</f>
        <v>0</v>
      </c>
      <c r="CI49">
        <f>IF(Tabla1[[#This Row],[1.2 Se dirige al cliente por su nombre durante el transcurso de la llamada, sin tutearlo en ninguna ocasión.]]="NO",1,0)</f>
        <v>0</v>
      </c>
      <c r="CJ49">
        <f>IF(Tabla1[[#This Row],[1.3 Interactua con el cliente mientras realiza las validaciones en el sistema.]]="NO",1,0)</f>
        <v>0</v>
      </c>
      <c r="CK49">
        <f>IF(Tabla1[[#This Row],[1.4 Evita el uso de tecnicismos.]]="NO",1,0)</f>
        <v>0</v>
      </c>
      <c r="CL49">
        <f>IF(Tabla1[[#This Row],[1.5 Se despide de acuerdo a lo indicado en el Manual de Campaña]]="NO",1,0)</f>
        <v>0</v>
      </c>
      <c r="CM49">
        <f>IF(Tabla1[[#This Row],[2.1 Valida si la consulta o transacción corresponde a un producto/servicio/línea de la campaña.]]="NO",1,0)</f>
        <v>0</v>
      </c>
      <c r="CN49">
        <f>IF(Tabla1[[#This Row],[2.2 Si lo expuesto por el cliente no es claro, realiza preguntas de precisión o preguntas filtro.]]="NO",1,0)</f>
        <v>0</v>
      </c>
      <c r="CO49">
        <f>IF(Tabla1[[#This Row],[2.3 Valida el MOTIVO REAL de la necesidad (información, preocupación, problema) mediante parafraseo o pregunta de confirmación.]]="NO",1,0)</f>
        <v>0</v>
      </c>
      <c r="CP49">
        <f>IF(Tabla1[[#This Row],[2.4 De acuerdo con lo expuesto por el cliente por el cliente y/o por lo revisado en sistemas, valida si existe alguna atención previa por el mismo motivo.]]="NO",1,0)</f>
        <v>0</v>
      </c>
      <c r="CQ49">
        <f>IF(Tabla1[[#This Row],[3.1 Valida en el CES el estado de los servicios y equipos, estado de cuenta y adicionalmente si se encuentra en averia.]]="NO",1,0)</f>
        <v>0</v>
      </c>
      <c r="CR49">
        <f>IF(Tabla1[[#This Row],[3.2 La atencion se realizo siguiendo el paso a paso de la herramienta o el proceso establecido en el portal de conocimiento (en caso no se encuentre en la herramienta), no se vuelve a evaluar el ingreso al CES.]]="NO",1,0)</f>
        <v>1</v>
      </c>
      <c r="CS49">
        <f>IF(Tabla1[[#This Row],[3.2.1 Solicita el número de documento de identidad, nombres y apellidos del titular para identificar el servicio y en caso lo amerite fecha y lugar de nacimiento.]]="NO",1,0)</f>
        <v>0</v>
      </c>
      <c r="CT49">
        <f>IF(Tabla1[[#This Row],[3.2.2  Valida en TRACER que el servicio del cliente esta conectado, no se encuentra en averia y no tiene algun flag alarmado]]="NO",1,0)</f>
        <v>1</v>
      </c>
      <c r="CU49">
        <f>IF(Tabla1[[#This Row],[3.2.3  Verifica en la web de averias si el servicio esta afectado]]="NO",1,0)</f>
        <v>1</v>
      </c>
      <c r="CV49">
        <f>IF(Tabla1[[#This Row],[3.2.4  Verifica en Incognito si los parametros de los servicios estan correctos. ]]="NO",1,0)</f>
        <v>0</v>
      </c>
      <c r="CW4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49">
        <f>IF(Tabla1[[#This Row],[3.2.6  Para telefonia, ingresa a JANUS y validad que la linea este configurada y tenga saldo, tambien se debe validar con el cliente si la linea esta en Tel 1 o Tel 1/2, en caso no haya servicio]]="NO",1,0)</f>
        <v>0</v>
      </c>
      <c r="CY49">
        <f>IF(Tabla1[[#This Row],[3.2.7  Para internet, cuando el problema es con SmarTV se le sugiere que utilice internet de manera cableada]]="NO",1,0)</f>
        <v>0</v>
      </c>
      <c r="CZ49">
        <f>IF(Tabla1[[#This Row],[3.3  La explicación brindada al cliente corresponde con el paso a paso de la herramienta o el proceso establecido en el portal de conocimiento (en caso no se encuentre en la herramienta).]]="NO",1,0)</f>
        <v>0</v>
      </c>
      <c r="DA49">
        <f>IF(Tabla1[[#This Row],[3.4  Valida con el cliente si la gestión/información brindada fue clara]]="NO",1,0)</f>
        <v>0</v>
      </c>
      <c r="DB49">
        <f>IF(Tabla1[[#This Row],[4.1 Ejecuta las acciones en los aplicativos de acuerdo al proceso establecido en el portal de conocimiento.]]="NO",1,0)</f>
        <v>0</v>
      </c>
      <c r="DC49">
        <f>IF(Tabla1[[#This Row],[4.2 Se tipifica en siac acorde con la gestión.]]="NO",1,0)</f>
        <v>0</v>
      </c>
      <c r="DD49">
        <f>IF(Tabla1[[#This Row],[4.3 Notas y/o plantilla de la tipificación son correctas.]]="NO",1,0)</f>
        <v>0</v>
      </c>
      <c r="DE49">
        <f>IF(Tabla1[[#This Row],[4.4 Se tipifica en siac durante la llamada.]]="NO",1,0)</f>
        <v>0</v>
      </c>
      <c r="DF49">
        <f>IF(Tabla1[[#This Row],[5.1 Evita comentarios negativos de la empresa y/o sus proveedores.]]="NO",1,0)</f>
        <v>0</v>
      </c>
      <c r="DG49">
        <f>IF(Tabla1[[#This Row],[5.2 Evita palabras soeces]]="NO",1,0)</f>
        <v>0</v>
      </c>
      <c r="DH49">
        <f>IF(Tabla1[[#This Row],[5.3 Escucha al cliente sin interrumpirlo.]]="NO",1,0)</f>
        <v>0</v>
      </c>
      <c r="DI49">
        <f>IF(Tabla1[[#This Row],[6.1 Cumple con dar la información establecida y/o fomenta en el cliente la adquisición/activación/uso de algún servicio/producto/promoción CLARO (definido por cada campaña)]]="NO",1,0)</f>
        <v>0</v>
      </c>
      <c r="DJ49">
        <v>1</v>
      </c>
      <c r="DK49" t="e">
        <f>IF(Tabla1[[#This Row],[TNPS]]&lt;6,-1,IF(Tabla1[[#This Row],[TNPS]]&lt;8,0,1))</f>
        <v>#N/A</v>
      </c>
      <c r="DL49" t="e">
        <f>IF(Tabla1[[#This Row],[NPS]]&lt;&gt;"",IF(Tabla1[[#This Row],[NPS]]&lt;7,-1,IF(Tabla1[[#This Row],[NPS]]&lt;8,0,1))," ")</f>
        <v>#N/A</v>
      </c>
    </row>
    <row r="50" spans="1:116" ht="20.100000000000001" customHeight="1" x14ac:dyDescent="0.25">
      <c r="A50">
        <v>386</v>
      </c>
      <c r="B50" t="str">
        <f>IF(MONTH(Tabla1[[#This Row],[FECHA DE MONITOREO]])=MONTH($B$356),IF(DAY(Tabla1[[#This Row],[FECHA DE MONITOREO]])&lt;8,"SEMANA 1",IF(DAY(Tabla1[[#This Row],[FECHA DE MONITOREO]])&lt;15,"SEMANA 2",IF(DAY(Tabla1[[#This Row],[FECHA DE MONITOREO]])&lt;22,"SEMANA 3","SEMANA 4"))),"SEMANA 4")</f>
        <v>SEMANA 1</v>
      </c>
      <c r="C5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50" s="5" t="s">
        <v>141</v>
      </c>
      <c r="E50" s="5" t="s">
        <v>142</v>
      </c>
      <c r="F50" s="5">
        <v>2</v>
      </c>
      <c r="G50" s="5" t="s">
        <v>118</v>
      </c>
      <c r="H50" s="5" t="s">
        <v>119</v>
      </c>
      <c r="I50" s="6">
        <v>43650</v>
      </c>
      <c r="J50" s="5" t="s">
        <v>120</v>
      </c>
      <c r="K50" s="5" t="s">
        <v>517</v>
      </c>
      <c r="L50" s="6">
        <v>43648</v>
      </c>
      <c r="M50" s="7">
        <v>0.83138888888888884</v>
      </c>
      <c r="N50" s="5">
        <v>404</v>
      </c>
      <c r="O50" s="5" t="s">
        <v>518</v>
      </c>
      <c r="P50" s="5" t="s">
        <v>519</v>
      </c>
      <c r="Q50" s="5" t="s">
        <v>520</v>
      </c>
      <c r="R50" s="5" t="s">
        <v>125</v>
      </c>
      <c r="S50" s="5" t="s">
        <v>451</v>
      </c>
      <c r="T50" s="5" t="s">
        <v>521</v>
      </c>
      <c r="U50" s="5" t="s">
        <v>128</v>
      </c>
      <c r="V50" s="5" t="s">
        <v>129</v>
      </c>
      <c r="W50" s="5" t="s">
        <v>130</v>
      </c>
      <c r="X50" s="5" t="s">
        <v>161</v>
      </c>
      <c r="Y50" s="5" t="s">
        <v>131</v>
      </c>
      <c r="Z50" s="5" t="s">
        <v>132</v>
      </c>
      <c r="AA50" s="5" t="s">
        <v>133</v>
      </c>
      <c r="AB50" s="5" t="s">
        <v>131</v>
      </c>
      <c r="AC50" s="5" t="s">
        <v>134</v>
      </c>
      <c r="AD50" s="5" t="s">
        <v>131</v>
      </c>
      <c r="AE50" s="5" t="s">
        <v>131</v>
      </c>
      <c r="AF50" s="5" t="s">
        <v>131</v>
      </c>
      <c r="AG50" s="5" t="s">
        <v>131</v>
      </c>
      <c r="AH50" s="5" t="s">
        <v>131</v>
      </c>
      <c r="AI50" s="8">
        <v>100</v>
      </c>
      <c r="AJ50" s="5" t="s">
        <v>131</v>
      </c>
      <c r="AK50" s="5" t="s">
        <v>133</v>
      </c>
      <c r="AL50" s="5" t="s">
        <v>131</v>
      </c>
      <c r="AM50" s="5" t="s">
        <v>131</v>
      </c>
      <c r="AN50" s="8">
        <v>100</v>
      </c>
      <c r="AO50" s="5" t="s">
        <v>131</v>
      </c>
      <c r="AP50" s="5" t="s">
        <v>131</v>
      </c>
      <c r="AQ50" s="5" t="s">
        <v>131</v>
      </c>
      <c r="AR50" s="5" t="s">
        <v>131</v>
      </c>
      <c r="AS50" s="5" t="s">
        <v>131</v>
      </c>
      <c r="AT50" s="5" t="s">
        <v>131</v>
      </c>
      <c r="AU50" s="5" t="s">
        <v>133</v>
      </c>
      <c r="AV50" s="5" t="s">
        <v>133</v>
      </c>
      <c r="AW50" s="5" t="s">
        <v>133</v>
      </c>
      <c r="AX50" s="5" t="s">
        <v>131</v>
      </c>
      <c r="AY50" s="5" t="s">
        <v>131</v>
      </c>
      <c r="AZ50" s="8">
        <v>100</v>
      </c>
      <c r="BA50" s="5" t="s">
        <v>133</v>
      </c>
      <c r="BB50" s="5" t="s">
        <v>129</v>
      </c>
      <c r="BC50" s="5" t="s">
        <v>129</v>
      </c>
      <c r="BD50" s="5" t="s">
        <v>131</v>
      </c>
      <c r="BE50" s="9">
        <v>33.333333333333329</v>
      </c>
      <c r="BF50" s="5" t="s">
        <v>131</v>
      </c>
      <c r="BG50" s="5" t="s">
        <v>131</v>
      </c>
      <c r="BH50" s="5" t="s">
        <v>131</v>
      </c>
      <c r="BI50" s="8">
        <v>100</v>
      </c>
      <c r="BJ50" s="5" t="s">
        <v>133</v>
      </c>
      <c r="BK50" s="8">
        <v>100</v>
      </c>
      <c r="BL50" s="8">
        <v>84.000000000000014</v>
      </c>
      <c r="BM50" s="5">
        <v>0</v>
      </c>
      <c r="BN50" s="5">
        <v>2</v>
      </c>
      <c r="BO50" s="5">
        <v>0</v>
      </c>
      <c r="BP50" s="5">
        <v>2</v>
      </c>
      <c r="BQ50" s="5">
        <v>0</v>
      </c>
      <c r="BR50" s="8">
        <v>84.000000000000014</v>
      </c>
      <c r="BS50" s="5" t="s">
        <v>129</v>
      </c>
      <c r="BT50" s="5" t="s">
        <v>129</v>
      </c>
      <c r="BU50" s="5" t="s">
        <v>129</v>
      </c>
      <c r="BV50" s="5" t="s">
        <v>129</v>
      </c>
      <c r="BW50" s="5" t="s">
        <v>129</v>
      </c>
      <c r="BX50" s="5" t="s">
        <v>129</v>
      </c>
      <c r="BY50" s="5" t="s">
        <v>135</v>
      </c>
      <c r="BZ50" s="5" t="s">
        <v>136</v>
      </c>
      <c r="CA50" s="5" t="s">
        <v>137</v>
      </c>
      <c r="CB50" s="5" t="s">
        <v>138</v>
      </c>
      <c r="CC50" s="5" t="s">
        <v>139</v>
      </c>
      <c r="CD50" s="5" t="e">
        <v>#N/A</v>
      </c>
      <c r="CE50" s="5" t="e">
        <v>#N/A</v>
      </c>
      <c r="CF50" s="5" t="s">
        <v>129</v>
      </c>
      <c r="CG50" s="5" t="s">
        <v>522</v>
      </c>
      <c r="CH50">
        <f>IF(Tabla1[[#This Row],[1.1 Saluda y se despide del cliente, de acuerdo a lo establecido en el manual de campaña.]]="NO",1,0)</f>
        <v>0</v>
      </c>
      <c r="CI50">
        <f>IF(Tabla1[[#This Row],[1.2 Se dirige al cliente por su nombre durante el transcurso de la llamada, sin tutearlo en ninguna ocasión.]]="NO",1,0)</f>
        <v>0</v>
      </c>
      <c r="CJ50">
        <f>IF(Tabla1[[#This Row],[1.3 Interactua con el cliente mientras realiza las validaciones en el sistema.]]="NO",1,0)</f>
        <v>0</v>
      </c>
      <c r="CK50">
        <f>IF(Tabla1[[#This Row],[1.4 Evita el uso de tecnicismos.]]="NO",1,0)</f>
        <v>0</v>
      </c>
      <c r="CL50">
        <f>IF(Tabla1[[#This Row],[1.5 Se despide de acuerdo a lo indicado en el Manual de Campaña]]="NO",1,0)</f>
        <v>0</v>
      </c>
      <c r="CM50">
        <f>IF(Tabla1[[#This Row],[2.1 Valida si la consulta o transacción corresponde a un producto/servicio/línea de la campaña.]]="NO",1,0)</f>
        <v>0</v>
      </c>
      <c r="CN50">
        <f>IF(Tabla1[[#This Row],[2.2 Si lo expuesto por el cliente no es claro, realiza preguntas de precisión o preguntas filtro.]]="NO",1,0)</f>
        <v>0</v>
      </c>
      <c r="CO50">
        <f>IF(Tabla1[[#This Row],[2.3 Valida el MOTIVO REAL de la necesidad (información, preocupación, problema) mediante parafraseo o pregunta de confirmación.]]="NO",1,0)</f>
        <v>0</v>
      </c>
      <c r="CP50">
        <f>IF(Tabla1[[#This Row],[2.4 De acuerdo con lo expuesto por el cliente por el cliente y/o por lo revisado en sistemas, valida si existe alguna atención previa por el mismo motivo.]]="NO",1,0)</f>
        <v>0</v>
      </c>
      <c r="CQ50">
        <f>IF(Tabla1[[#This Row],[3.1 Valida en el CES el estado de los servicios y equipos, estado de cuenta y adicionalmente si se encuentra en averia.]]="NO",1,0)</f>
        <v>0</v>
      </c>
      <c r="CR50">
        <f>IF(Tabla1[[#This Row],[3.2 La atencion se realizo siguiendo el paso a paso de la herramienta o el proceso establecido en el portal de conocimiento (en caso no se encuentre en la herramienta), no se vuelve a evaluar el ingreso al CES.]]="NO",1,0)</f>
        <v>0</v>
      </c>
      <c r="CS50">
        <f>IF(Tabla1[[#This Row],[3.2.1 Solicita el número de documento de identidad, nombres y apellidos del titular para identificar el servicio y en caso lo amerite fecha y lugar de nacimiento.]]="NO",1,0)</f>
        <v>0</v>
      </c>
      <c r="CT50">
        <f>IF(Tabla1[[#This Row],[3.2.2  Valida en TRACER que el servicio del cliente esta conectado, no se encuentra en averia y no tiene algun flag alarmado]]="NO",1,0)</f>
        <v>0</v>
      </c>
      <c r="CU50">
        <f>IF(Tabla1[[#This Row],[3.2.3  Verifica en la web de averias si el servicio esta afectado]]="NO",1,0)</f>
        <v>0</v>
      </c>
      <c r="CV50">
        <f>IF(Tabla1[[#This Row],[3.2.4  Verifica en Incognito si los parametros de los servicios estan correctos. ]]="NO",1,0)</f>
        <v>0</v>
      </c>
      <c r="CW5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50">
        <f>IF(Tabla1[[#This Row],[3.2.6  Para telefonia, ingresa a JANUS y validad que la linea este configurada y tenga saldo, tambien se debe validar con el cliente si la linea esta en Tel 1 o Tel 1/2, en caso no haya servicio]]="NO",1,0)</f>
        <v>0</v>
      </c>
      <c r="CY50">
        <f>IF(Tabla1[[#This Row],[3.2.7  Para internet, cuando el problema es con SmarTV se le sugiere que utilice internet de manera cableada]]="NO",1,0)</f>
        <v>0</v>
      </c>
      <c r="CZ50">
        <f>IF(Tabla1[[#This Row],[3.3  La explicación brindada al cliente corresponde con el paso a paso de la herramienta o el proceso establecido en el portal de conocimiento (en caso no se encuentre en la herramienta).]]="NO",1,0)</f>
        <v>0</v>
      </c>
      <c r="DA50">
        <f>IF(Tabla1[[#This Row],[3.4  Valida con el cliente si la gestión/información brindada fue clara]]="NO",1,0)</f>
        <v>0</v>
      </c>
      <c r="DB50">
        <f>IF(Tabla1[[#This Row],[4.1 Ejecuta las acciones en los aplicativos de acuerdo al proceso establecido en el portal de conocimiento.]]="NO",1,0)</f>
        <v>0</v>
      </c>
      <c r="DC50">
        <f>IF(Tabla1[[#This Row],[4.2 Se tipifica en siac acorde con la gestión.]]="NO",1,0)</f>
        <v>1</v>
      </c>
      <c r="DD50">
        <f>IF(Tabla1[[#This Row],[4.3 Notas y/o plantilla de la tipificación son correctas.]]="NO",1,0)</f>
        <v>1</v>
      </c>
      <c r="DE50">
        <f>IF(Tabla1[[#This Row],[4.4 Se tipifica en siac durante la llamada.]]="NO",1,0)</f>
        <v>0</v>
      </c>
      <c r="DF50">
        <f>IF(Tabla1[[#This Row],[5.1 Evita comentarios negativos de la empresa y/o sus proveedores.]]="NO",1,0)</f>
        <v>0</v>
      </c>
      <c r="DG50">
        <f>IF(Tabla1[[#This Row],[5.2 Evita palabras soeces]]="NO",1,0)</f>
        <v>0</v>
      </c>
      <c r="DH50">
        <f>IF(Tabla1[[#This Row],[5.3 Escucha al cliente sin interrumpirlo.]]="NO",1,0)</f>
        <v>0</v>
      </c>
      <c r="DI50">
        <f>IF(Tabla1[[#This Row],[6.1 Cumple con dar la información establecida y/o fomenta en el cliente la adquisición/activación/uso de algún servicio/producto/promoción CLARO (definido por cada campaña)]]="NO",1,0)</f>
        <v>0</v>
      </c>
      <c r="DJ50">
        <v>1</v>
      </c>
      <c r="DK50" t="e">
        <f>IF(Tabla1[[#This Row],[TNPS]]&lt;6,-1,IF(Tabla1[[#This Row],[TNPS]]&lt;8,0,1))</f>
        <v>#N/A</v>
      </c>
      <c r="DL50" t="e">
        <f>IF(Tabla1[[#This Row],[NPS]]&lt;&gt;"",IF(Tabla1[[#This Row],[NPS]]&lt;7,-1,IF(Tabla1[[#This Row],[NPS]]&lt;8,0,1))," ")</f>
        <v>#N/A</v>
      </c>
    </row>
    <row r="51" spans="1:116" ht="20.100000000000001" customHeight="1" x14ac:dyDescent="0.25">
      <c r="A51">
        <v>386</v>
      </c>
      <c r="B51" t="str">
        <f>IF(MONTH(Tabla1[[#This Row],[FECHA DE MONITOREO]])=MONTH($B$356),IF(DAY(Tabla1[[#This Row],[FECHA DE MONITOREO]])&lt;8,"SEMANA 1",IF(DAY(Tabla1[[#This Row],[FECHA DE MONITOREO]])&lt;15,"SEMANA 2",IF(DAY(Tabla1[[#This Row],[FECHA DE MONITOREO]])&lt;22,"SEMANA 3","SEMANA 4"))),"SEMANA 4")</f>
        <v>SEMANA 1</v>
      </c>
      <c r="C5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51" s="5" t="s">
        <v>116</v>
      </c>
      <c r="E51" s="5" t="s">
        <v>117</v>
      </c>
      <c r="F51" s="5">
        <v>1</v>
      </c>
      <c r="G51" s="5" t="s">
        <v>118</v>
      </c>
      <c r="H51" s="5" t="s">
        <v>119</v>
      </c>
      <c r="I51" s="6">
        <v>43650</v>
      </c>
      <c r="J51" s="5" t="s">
        <v>120</v>
      </c>
      <c r="K51" s="5" t="s">
        <v>523</v>
      </c>
      <c r="L51" s="6">
        <v>43648</v>
      </c>
      <c r="M51" s="7">
        <v>0.5427777777777778</v>
      </c>
      <c r="N51" s="5">
        <v>656</v>
      </c>
      <c r="O51" s="5" t="s">
        <v>524</v>
      </c>
      <c r="P51" s="5" t="s">
        <v>525</v>
      </c>
      <c r="Q51" s="5" t="s">
        <v>526</v>
      </c>
      <c r="R51" s="5" t="s">
        <v>125</v>
      </c>
      <c r="S51" s="5" t="s">
        <v>460</v>
      </c>
      <c r="T51" s="5" t="s">
        <v>527</v>
      </c>
      <c r="U51" s="5" t="s">
        <v>305</v>
      </c>
      <c r="V51" s="5" t="s">
        <v>129</v>
      </c>
      <c r="W51" s="5" t="s">
        <v>130</v>
      </c>
      <c r="X51" s="5" t="s">
        <v>161</v>
      </c>
      <c r="Y51" s="5" t="s">
        <v>131</v>
      </c>
      <c r="Z51" s="5" t="s">
        <v>132</v>
      </c>
      <c r="AA51" s="5" t="s">
        <v>133</v>
      </c>
      <c r="AB51" s="5" t="s">
        <v>131</v>
      </c>
      <c r="AC51" s="5" t="s">
        <v>134</v>
      </c>
      <c r="AD51" s="5" t="s">
        <v>131</v>
      </c>
      <c r="AE51" s="5" t="s">
        <v>131</v>
      </c>
      <c r="AF51" s="5" t="s">
        <v>131</v>
      </c>
      <c r="AG51" s="5" t="s">
        <v>131</v>
      </c>
      <c r="AH51" s="5" t="s">
        <v>131</v>
      </c>
      <c r="AI51" s="8">
        <v>100</v>
      </c>
      <c r="AJ51" s="5" t="s">
        <v>131</v>
      </c>
      <c r="AK51" s="5" t="s">
        <v>133</v>
      </c>
      <c r="AL51" s="5" t="s">
        <v>131</v>
      </c>
      <c r="AM51" s="5" t="s">
        <v>131</v>
      </c>
      <c r="AN51" s="8">
        <v>100</v>
      </c>
      <c r="AO51" s="5" t="s">
        <v>131</v>
      </c>
      <c r="AP51" s="5" t="s">
        <v>131</v>
      </c>
      <c r="AQ51" s="5" t="s">
        <v>131</v>
      </c>
      <c r="AR51" s="5" t="s">
        <v>131</v>
      </c>
      <c r="AS51" s="5" t="s">
        <v>131</v>
      </c>
      <c r="AT51" s="5" t="s">
        <v>131</v>
      </c>
      <c r="AU51" s="5" t="s">
        <v>133</v>
      </c>
      <c r="AV51" s="5" t="s">
        <v>131</v>
      </c>
      <c r="AW51" s="5" t="s">
        <v>133</v>
      </c>
      <c r="AX51" s="5" t="s">
        <v>131</v>
      </c>
      <c r="AY51" s="5" t="s">
        <v>131</v>
      </c>
      <c r="AZ51" s="8">
        <v>100</v>
      </c>
      <c r="BA51" s="5" t="s">
        <v>131</v>
      </c>
      <c r="BB51" s="5" t="s">
        <v>131</v>
      </c>
      <c r="BC51" s="5" t="s">
        <v>131</v>
      </c>
      <c r="BD51" s="5" t="s">
        <v>131</v>
      </c>
      <c r="BE51" s="9">
        <v>100</v>
      </c>
      <c r="BF51" s="5" t="s">
        <v>131</v>
      </c>
      <c r="BG51" s="5" t="s">
        <v>131</v>
      </c>
      <c r="BH51" s="5" t="s">
        <v>131</v>
      </c>
      <c r="BI51" s="8">
        <v>100</v>
      </c>
      <c r="BJ51" s="5" t="s">
        <v>133</v>
      </c>
      <c r="BK51" s="8">
        <v>100</v>
      </c>
      <c r="BL51" s="8">
        <v>100</v>
      </c>
      <c r="BM51" s="5">
        <v>0</v>
      </c>
      <c r="BN51" s="5">
        <v>0</v>
      </c>
      <c r="BO51" s="5">
        <v>0</v>
      </c>
      <c r="BP51" s="5">
        <v>0</v>
      </c>
      <c r="BQ51" s="5">
        <v>0</v>
      </c>
      <c r="BR51" s="8">
        <v>100</v>
      </c>
      <c r="BS51" s="5" t="s">
        <v>129</v>
      </c>
      <c r="BT51" s="5" t="s">
        <v>129</v>
      </c>
      <c r="BU51" s="5" t="s">
        <v>129</v>
      </c>
      <c r="BV51" s="5" t="s">
        <v>129</v>
      </c>
      <c r="BW51" s="5" t="s">
        <v>129</v>
      </c>
      <c r="BX51" s="5" t="s">
        <v>129</v>
      </c>
      <c r="BY51" s="5" t="s">
        <v>135</v>
      </c>
      <c r="BZ51" s="5" t="s">
        <v>136</v>
      </c>
      <c r="CA51" s="5" t="s">
        <v>137</v>
      </c>
      <c r="CB51" s="5" t="s">
        <v>138</v>
      </c>
      <c r="CC51" s="5" t="s">
        <v>289</v>
      </c>
      <c r="CD51" s="5" t="e">
        <v>#N/A</v>
      </c>
      <c r="CE51" s="5" t="e">
        <v>#N/A</v>
      </c>
      <c r="CF51" s="5" t="s">
        <v>129</v>
      </c>
      <c r="CG51" s="5" t="s">
        <v>140</v>
      </c>
      <c r="CH51">
        <f>IF(Tabla1[[#This Row],[1.1 Saluda y se despide del cliente, de acuerdo a lo establecido en el manual de campaña.]]="NO",1,0)</f>
        <v>0</v>
      </c>
      <c r="CI51">
        <f>IF(Tabla1[[#This Row],[1.2 Se dirige al cliente por su nombre durante el transcurso de la llamada, sin tutearlo en ninguna ocasión.]]="NO",1,0)</f>
        <v>0</v>
      </c>
      <c r="CJ51">
        <f>IF(Tabla1[[#This Row],[1.3 Interactua con el cliente mientras realiza las validaciones en el sistema.]]="NO",1,0)</f>
        <v>0</v>
      </c>
      <c r="CK51">
        <f>IF(Tabla1[[#This Row],[1.4 Evita el uso de tecnicismos.]]="NO",1,0)</f>
        <v>0</v>
      </c>
      <c r="CL51">
        <f>IF(Tabla1[[#This Row],[1.5 Se despide de acuerdo a lo indicado en el Manual de Campaña]]="NO",1,0)</f>
        <v>0</v>
      </c>
      <c r="CM51">
        <f>IF(Tabla1[[#This Row],[2.1 Valida si la consulta o transacción corresponde a un producto/servicio/línea de la campaña.]]="NO",1,0)</f>
        <v>0</v>
      </c>
      <c r="CN51">
        <f>IF(Tabla1[[#This Row],[2.2 Si lo expuesto por el cliente no es claro, realiza preguntas de precisión o preguntas filtro.]]="NO",1,0)</f>
        <v>0</v>
      </c>
      <c r="CO51">
        <f>IF(Tabla1[[#This Row],[2.3 Valida el MOTIVO REAL de la necesidad (información, preocupación, problema) mediante parafraseo o pregunta de confirmación.]]="NO",1,0)</f>
        <v>0</v>
      </c>
      <c r="CP51">
        <f>IF(Tabla1[[#This Row],[2.4 De acuerdo con lo expuesto por el cliente por el cliente y/o por lo revisado en sistemas, valida si existe alguna atención previa por el mismo motivo.]]="NO",1,0)</f>
        <v>0</v>
      </c>
      <c r="CQ51">
        <f>IF(Tabla1[[#This Row],[3.1 Valida en el CES el estado de los servicios y equipos, estado de cuenta y adicionalmente si se encuentra en averia.]]="NO",1,0)</f>
        <v>0</v>
      </c>
      <c r="CR51">
        <f>IF(Tabla1[[#This Row],[3.2 La atencion se realizo siguiendo el paso a paso de la herramienta o el proceso establecido en el portal de conocimiento (en caso no se encuentre en la herramienta), no se vuelve a evaluar el ingreso al CES.]]="NO",1,0)</f>
        <v>0</v>
      </c>
      <c r="CS51">
        <f>IF(Tabla1[[#This Row],[3.2.1 Solicita el número de documento de identidad, nombres y apellidos del titular para identificar el servicio y en caso lo amerite fecha y lugar de nacimiento.]]="NO",1,0)</f>
        <v>0</v>
      </c>
      <c r="CT51">
        <f>IF(Tabla1[[#This Row],[3.2.2  Valida en TRACER que el servicio del cliente esta conectado, no se encuentra en averia y no tiene algun flag alarmado]]="NO",1,0)</f>
        <v>0</v>
      </c>
      <c r="CU51">
        <f>IF(Tabla1[[#This Row],[3.2.3  Verifica en la web de averias si el servicio esta afectado]]="NO",1,0)</f>
        <v>0</v>
      </c>
      <c r="CV51">
        <f>IF(Tabla1[[#This Row],[3.2.4  Verifica en Incognito si los parametros de los servicios estan correctos. ]]="NO",1,0)</f>
        <v>0</v>
      </c>
      <c r="CW5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51">
        <f>IF(Tabla1[[#This Row],[3.2.6  Para telefonia, ingresa a JANUS y validad que la linea este configurada y tenga saldo, tambien se debe validar con el cliente si la linea esta en Tel 1 o Tel 1/2, en caso no haya servicio]]="NO",1,0)</f>
        <v>0</v>
      </c>
      <c r="CY51">
        <f>IF(Tabla1[[#This Row],[3.2.7  Para internet, cuando el problema es con SmarTV se le sugiere que utilice internet de manera cableada]]="NO",1,0)</f>
        <v>0</v>
      </c>
      <c r="CZ51">
        <f>IF(Tabla1[[#This Row],[3.3  La explicación brindada al cliente corresponde con el paso a paso de la herramienta o el proceso establecido en el portal de conocimiento (en caso no se encuentre en la herramienta).]]="NO",1,0)</f>
        <v>0</v>
      </c>
      <c r="DA51">
        <f>IF(Tabla1[[#This Row],[3.4  Valida con el cliente si la gestión/información brindada fue clara]]="NO",1,0)</f>
        <v>0</v>
      </c>
      <c r="DB51">
        <f>IF(Tabla1[[#This Row],[4.1 Ejecuta las acciones en los aplicativos de acuerdo al proceso establecido en el portal de conocimiento.]]="NO",1,0)</f>
        <v>0</v>
      </c>
      <c r="DC51">
        <f>IF(Tabla1[[#This Row],[4.2 Se tipifica en siac acorde con la gestión.]]="NO",1,0)</f>
        <v>0</v>
      </c>
      <c r="DD51">
        <f>IF(Tabla1[[#This Row],[4.3 Notas y/o plantilla de la tipificación son correctas.]]="NO",1,0)</f>
        <v>0</v>
      </c>
      <c r="DE51">
        <f>IF(Tabla1[[#This Row],[4.4 Se tipifica en siac durante la llamada.]]="NO",1,0)</f>
        <v>0</v>
      </c>
      <c r="DF51">
        <f>IF(Tabla1[[#This Row],[5.1 Evita comentarios negativos de la empresa y/o sus proveedores.]]="NO",1,0)</f>
        <v>0</v>
      </c>
      <c r="DG51">
        <f>IF(Tabla1[[#This Row],[5.2 Evita palabras soeces]]="NO",1,0)</f>
        <v>0</v>
      </c>
      <c r="DH51">
        <f>IF(Tabla1[[#This Row],[5.3 Escucha al cliente sin interrumpirlo.]]="NO",1,0)</f>
        <v>0</v>
      </c>
      <c r="DI51">
        <f>IF(Tabla1[[#This Row],[6.1 Cumple con dar la información establecida y/o fomenta en el cliente la adquisición/activación/uso de algún servicio/producto/promoción CLARO (definido por cada campaña)]]="NO",1,0)</f>
        <v>0</v>
      </c>
      <c r="DJ51">
        <v>1</v>
      </c>
      <c r="DK51" t="e">
        <f>IF(Tabla1[[#This Row],[TNPS]]&lt;6,-1,IF(Tabla1[[#This Row],[TNPS]]&lt;8,0,1))</f>
        <v>#N/A</v>
      </c>
      <c r="DL51" t="e">
        <f>IF(Tabla1[[#This Row],[NPS]]&lt;&gt;"",IF(Tabla1[[#This Row],[NPS]]&lt;7,-1,IF(Tabla1[[#This Row],[NPS]]&lt;8,0,1))," ")</f>
        <v>#N/A</v>
      </c>
    </row>
    <row r="52" spans="1:116" ht="20.100000000000001" customHeight="1" x14ac:dyDescent="0.25">
      <c r="A52">
        <v>386</v>
      </c>
      <c r="B52" t="str">
        <f>IF(MONTH(Tabla1[[#This Row],[FECHA DE MONITOREO]])=MONTH($B$356),IF(DAY(Tabla1[[#This Row],[FECHA DE MONITOREO]])&lt;8,"SEMANA 1",IF(DAY(Tabla1[[#This Row],[FECHA DE MONITOREO]])&lt;15,"SEMANA 2",IF(DAY(Tabla1[[#This Row],[FECHA DE MONITOREO]])&lt;22,"SEMANA 3","SEMANA 4"))),"SEMANA 4")</f>
        <v>SEMANA 1</v>
      </c>
      <c r="C5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52" s="5" t="s">
        <v>528</v>
      </c>
      <c r="E52" s="5" t="s">
        <v>529</v>
      </c>
      <c r="F52" s="5">
        <v>2</v>
      </c>
      <c r="G52" s="5" t="s">
        <v>118</v>
      </c>
      <c r="H52" s="5" t="s">
        <v>119</v>
      </c>
      <c r="I52" s="6">
        <v>43650</v>
      </c>
      <c r="J52" s="5" t="s">
        <v>120</v>
      </c>
      <c r="K52" s="5" t="s">
        <v>530</v>
      </c>
      <c r="L52" s="6">
        <v>43648</v>
      </c>
      <c r="M52" s="7">
        <v>0.59290509259259261</v>
      </c>
      <c r="N52" s="5">
        <v>302</v>
      </c>
      <c r="O52" s="5" t="s">
        <v>531</v>
      </c>
      <c r="P52" s="5" t="s">
        <v>532</v>
      </c>
      <c r="Q52" s="5" t="s">
        <v>533</v>
      </c>
      <c r="R52" s="5" t="s">
        <v>157</v>
      </c>
      <c r="S52" s="5" t="s">
        <v>478</v>
      </c>
      <c r="T52" s="5" t="s">
        <v>534</v>
      </c>
      <c r="U52" s="5" t="s">
        <v>149</v>
      </c>
      <c r="V52" s="5" t="s">
        <v>129</v>
      </c>
      <c r="W52" s="5" t="s">
        <v>130</v>
      </c>
      <c r="X52" s="5" t="s">
        <v>161</v>
      </c>
      <c r="Y52" s="5" t="s">
        <v>131</v>
      </c>
      <c r="Z52" s="5" t="s">
        <v>132</v>
      </c>
      <c r="AA52" s="5" t="s">
        <v>133</v>
      </c>
      <c r="AB52" s="5" t="s">
        <v>131</v>
      </c>
      <c r="AC52" s="5" t="s">
        <v>134</v>
      </c>
      <c r="AD52" s="5" t="s">
        <v>131</v>
      </c>
      <c r="AE52" s="5" t="s">
        <v>131</v>
      </c>
      <c r="AF52" s="5" t="s">
        <v>131</v>
      </c>
      <c r="AG52" s="5" t="s">
        <v>131</v>
      </c>
      <c r="AH52" s="5" t="s">
        <v>131</v>
      </c>
      <c r="AI52" s="8">
        <v>100</v>
      </c>
      <c r="AJ52" s="5" t="s">
        <v>131</v>
      </c>
      <c r="AK52" s="5" t="s">
        <v>133</v>
      </c>
      <c r="AL52" s="5" t="s">
        <v>129</v>
      </c>
      <c r="AM52" s="5" t="s">
        <v>131</v>
      </c>
      <c r="AN52" s="8">
        <v>47.368421052631575</v>
      </c>
      <c r="AO52" s="5" t="s">
        <v>131</v>
      </c>
      <c r="AP52" s="5" t="s">
        <v>131</v>
      </c>
      <c r="AQ52" s="5" t="s">
        <v>131</v>
      </c>
      <c r="AR52" s="5" t="s">
        <v>133</v>
      </c>
      <c r="AS52" s="5" t="s">
        <v>133</v>
      </c>
      <c r="AT52" s="5" t="s">
        <v>131</v>
      </c>
      <c r="AU52" s="5" t="s">
        <v>133</v>
      </c>
      <c r="AV52" s="5" t="s">
        <v>133</v>
      </c>
      <c r="AW52" s="5" t="s">
        <v>133</v>
      </c>
      <c r="AX52" s="5" t="s">
        <v>131</v>
      </c>
      <c r="AY52" s="5" t="s">
        <v>131</v>
      </c>
      <c r="AZ52" s="8">
        <v>100</v>
      </c>
      <c r="BA52" s="5" t="s">
        <v>133</v>
      </c>
      <c r="BB52" s="5" t="s">
        <v>129</v>
      </c>
      <c r="BC52" s="5" t="s">
        <v>129</v>
      </c>
      <c r="BD52" s="5" t="s">
        <v>129</v>
      </c>
      <c r="BE52" s="9">
        <v>0</v>
      </c>
      <c r="BF52" s="5" t="s">
        <v>131</v>
      </c>
      <c r="BG52" s="5" t="s">
        <v>131</v>
      </c>
      <c r="BH52" s="5" t="s">
        <v>131</v>
      </c>
      <c r="BI52" s="8">
        <v>100</v>
      </c>
      <c r="BJ52" s="5" t="s">
        <v>133</v>
      </c>
      <c r="BK52" s="8">
        <v>100</v>
      </c>
      <c r="BL52" s="8">
        <v>63.894736842105274</v>
      </c>
      <c r="BM52" s="5">
        <v>1</v>
      </c>
      <c r="BN52" s="5">
        <v>3</v>
      </c>
      <c r="BO52" s="5">
        <v>0</v>
      </c>
      <c r="BP52" s="5">
        <v>4</v>
      </c>
      <c r="BQ52" s="5">
        <v>0</v>
      </c>
      <c r="BR52" s="8">
        <v>63.894736842105274</v>
      </c>
      <c r="BS52" s="5" t="s">
        <v>129</v>
      </c>
      <c r="BT52" s="5" t="s">
        <v>129</v>
      </c>
      <c r="BU52" s="5" t="s">
        <v>129</v>
      </c>
      <c r="BV52" s="5" t="s">
        <v>129</v>
      </c>
      <c r="BW52" s="5" t="s">
        <v>129</v>
      </c>
      <c r="BX52" s="5" t="s">
        <v>131</v>
      </c>
      <c r="BY52" s="5" t="s">
        <v>132</v>
      </c>
      <c r="BZ52" s="5" t="s">
        <v>132</v>
      </c>
      <c r="CA52" s="5" t="s">
        <v>132</v>
      </c>
      <c r="CB52" s="5" t="s">
        <v>132</v>
      </c>
      <c r="CC52" s="5" t="s">
        <v>132</v>
      </c>
      <c r="CD52" s="5" t="e">
        <v>#N/A</v>
      </c>
      <c r="CE52" s="5" t="e">
        <v>#N/A</v>
      </c>
      <c r="CF52" s="5" t="s">
        <v>129</v>
      </c>
      <c r="CG52" s="5" t="s">
        <v>535</v>
      </c>
      <c r="CH52">
        <f>IF(Tabla1[[#This Row],[1.1 Saluda y se despide del cliente, de acuerdo a lo establecido en el manual de campaña.]]="NO",1,0)</f>
        <v>0</v>
      </c>
      <c r="CI52">
        <f>IF(Tabla1[[#This Row],[1.2 Se dirige al cliente por su nombre durante el transcurso de la llamada, sin tutearlo en ninguna ocasión.]]="NO",1,0)</f>
        <v>0</v>
      </c>
      <c r="CJ52">
        <f>IF(Tabla1[[#This Row],[1.3 Interactua con el cliente mientras realiza las validaciones en el sistema.]]="NO",1,0)</f>
        <v>0</v>
      </c>
      <c r="CK52">
        <f>IF(Tabla1[[#This Row],[1.4 Evita el uso de tecnicismos.]]="NO",1,0)</f>
        <v>0</v>
      </c>
      <c r="CL52">
        <f>IF(Tabla1[[#This Row],[1.5 Se despide de acuerdo a lo indicado en el Manual de Campaña]]="NO",1,0)</f>
        <v>0</v>
      </c>
      <c r="CM52">
        <f>IF(Tabla1[[#This Row],[2.1 Valida si la consulta o transacción corresponde a un producto/servicio/línea de la campaña.]]="NO",1,0)</f>
        <v>0</v>
      </c>
      <c r="CN52">
        <f>IF(Tabla1[[#This Row],[2.2 Si lo expuesto por el cliente no es claro, realiza preguntas de precisión o preguntas filtro.]]="NO",1,0)</f>
        <v>0</v>
      </c>
      <c r="CO52">
        <f>IF(Tabla1[[#This Row],[2.3 Valida el MOTIVO REAL de la necesidad (información, preocupación, problema) mediante parafraseo o pregunta de confirmación.]]="NO",1,0)</f>
        <v>1</v>
      </c>
      <c r="CP52">
        <f>IF(Tabla1[[#This Row],[2.4 De acuerdo con lo expuesto por el cliente por el cliente y/o por lo revisado en sistemas, valida si existe alguna atención previa por el mismo motivo.]]="NO",1,0)</f>
        <v>0</v>
      </c>
      <c r="CQ52">
        <f>IF(Tabla1[[#This Row],[3.1 Valida en el CES el estado de los servicios y equipos, estado de cuenta y adicionalmente si se encuentra en averia.]]="NO",1,0)</f>
        <v>0</v>
      </c>
      <c r="CR52">
        <f>IF(Tabla1[[#This Row],[3.2 La atencion se realizo siguiendo el paso a paso de la herramienta o el proceso establecido en el portal de conocimiento (en caso no se encuentre en la herramienta), no se vuelve a evaluar el ingreso al CES.]]="NO",1,0)</f>
        <v>0</v>
      </c>
      <c r="CS52">
        <f>IF(Tabla1[[#This Row],[3.2.1 Solicita el número de documento de identidad, nombres y apellidos del titular para identificar el servicio y en caso lo amerite fecha y lugar de nacimiento.]]="NO",1,0)</f>
        <v>0</v>
      </c>
      <c r="CT52">
        <f>IF(Tabla1[[#This Row],[3.2.2  Valida en TRACER que el servicio del cliente esta conectado, no se encuentra en averia y no tiene algun flag alarmado]]="NO",1,0)</f>
        <v>0</v>
      </c>
      <c r="CU52">
        <f>IF(Tabla1[[#This Row],[3.2.3  Verifica en la web de averias si el servicio esta afectado]]="NO",1,0)</f>
        <v>0</v>
      </c>
      <c r="CV52">
        <f>IF(Tabla1[[#This Row],[3.2.4  Verifica en Incognito si los parametros de los servicios estan correctos. ]]="NO",1,0)</f>
        <v>0</v>
      </c>
      <c r="CW5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52">
        <f>IF(Tabla1[[#This Row],[3.2.6  Para telefonia, ingresa a JANUS y validad que la linea este configurada y tenga saldo, tambien se debe validar con el cliente si la linea esta en Tel 1 o Tel 1/2, en caso no haya servicio]]="NO",1,0)</f>
        <v>0</v>
      </c>
      <c r="CY52">
        <f>IF(Tabla1[[#This Row],[3.2.7  Para internet, cuando el problema es con SmarTV se le sugiere que utilice internet de manera cableada]]="NO",1,0)</f>
        <v>0</v>
      </c>
      <c r="CZ52">
        <f>IF(Tabla1[[#This Row],[3.3  La explicación brindada al cliente corresponde con el paso a paso de la herramienta o el proceso establecido en el portal de conocimiento (en caso no se encuentre en la herramienta).]]="NO",1,0)</f>
        <v>0</v>
      </c>
      <c r="DA52">
        <f>IF(Tabla1[[#This Row],[3.4  Valida con el cliente si la gestión/información brindada fue clara]]="NO",1,0)</f>
        <v>0</v>
      </c>
      <c r="DB52">
        <f>IF(Tabla1[[#This Row],[4.1 Ejecuta las acciones en los aplicativos de acuerdo al proceso establecido en el portal de conocimiento.]]="NO",1,0)</f>
        <v>0</v>
      </c>
      <c r="DC52">
        <f>IF(Tabla1[[#This Row],[4.2 Se tipifica en siac acorde con la gestión.]]="NO",1,0)</f>
        <v>1</v>
      </c>
      <c r="DD52">
        <f>IF(Tabla1[[#This Row],[4.3 Notas y/o plantilla de la tipificación son correctas.]]="NO",1,0)</f>
        <v>1</v>
      </c>
      <c r="DE52">
        <f>IF(Tabla1[[#This Row],[4.4 Se tipifica en siac durante la llamada.]]="NO",1,0)</f>
        <v>1</v>
      </c>
      <c r="DF52">
        <f>IF(Tabla1[[#This Row],[5.1 Evita comentarios negativos de la empresa y/o sus proveedores.]]="NO",1,0)</f>
        <v>0</v>
      </c>
      <c r="DG52">
        <f>IF(Tabla1[[#This Row],[5.2 Evita palabras soeces]]="NO",1,0)</f>
        <v>0</v>
      </c>
      <c r="DH52">
        <f>IF(Tabla1[[#This Row],[5.3 Escucha al cliente sin interrumpirlo.]]="NO",1,0)</f>
        <v>0</v>
      </c>
      <c r="DI52">
        <f>IF(Tabla1[[#This Row],[6.1 Cumple con dar la información establecida y/o fomenta en el cliente la adquisición/activación/uso de algún servicio/producto/promoción CLARO (definido por cada campaña)]]="NO",1,0)</f>
        <v>0</v>
      </c>
      <c r="DJ52">
        <v>1</v>
      </c>
      <c r="DK52" t="e">
        <f>IF(Tabla1[[#This Row],[TNPS]]&lt;6,-1,IF(Tabla1[[#This Row],[TNPS]]&lt;8,0,1))</f>
        <v>#N/A</v>
      </c>
      <c r="DL52" t="e">
        <f>IF(Tabla1[[#This Row],[NPS]]&lt;&gt;"",IF(Tabla1[[#This Row],[NPS]]&lt;7,-1,IF(Tabla1[[#This Row],[NPS]]&lt;8,0,1))," ")</f>
        <v>#N/A</v>
      </c>
    </row>
    <row r="53" spans="1:116" ht="20.100000000000001" customHeight="1" x14ac:dyDescent="0.25">
      <c r="A53">
        <v>386</v>
      </c>
      <c r="B53" t="str">
        <f>IF(MONTH(Tabla1[[#This Row],[FECHA DE MONITOREO]])=MONTH($B$356),IF(DAY(Tabla1[[#This Row],[FECHA DE MONITOREO]])&lt;8,"SEMANA 1",IF(DAY(Tabla1[[#This Row],[FECHA DE MONITOREO]])&lt;15,"SEMANA 2",IF(DAY(Tabla1[[#This Row],[FECHA DE MONITOREO]])&lt;22,"SEMANA 3","SEMANA 4"))),"SEMANA 4")</f>
        <v>SEMANA 1</v>
      </c>
      <c r="C5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53" s="5" t="s">
        <v>536</v>
      </c>
      <c r="E53" s="5" t="s">
        <v>537</v>
      </c>
      <c r="F53" s="5">
        <v>1</v>
      </c>
      <c r="G53" s="5" t="s">
        <v>118</v>
      </c>
      <c r="H53" s="5" t="s">
        <v>119</v>
      </c>
      <c r="I53" s="6">
        <v>43651</v>
      </c>
      <c r="J53" s="5" t="s">
        <v>120</v>
      </c>
      <c r="K53" s="5" t="s">
        <v>538</v>
      </c>
      <c r="L53" s="6">
        <v>43649</v>
      </c>
      <c r="M53" s="7">
        <v>0.83356481481481481</v>
      </c>
      <c r="N53" s="5">
        <v>66</v>
      </c>
      <c r="O53" s="5" t="s">
        <v>132</v>
      </c>
      <c r="P53" s="5" t="s">
        <v>539</v>
      </c>
      <c r="Q53" s="5" t="s">
        <v>132</v>
      </c>
      <c r="R53" s="5" t="s">
        <v>157</v>
      </c>
      <c r="S53" s="5" t="s">
        <v>451</v>
      </c>
      <c r="T53" s="5" t="s">
        <v>540</v>
      </c>
      <c r="U53" s="5" t="s">
        <v>132</v>
      </c>
      <c r="V53" s="5" t="s">
        <v>129</v>
      </c>
      <c r="W53" s="5" t="s">
        <v>133</v>
      </c>
      <c r="X53" s="5" t="s">
        <v>133</v>
      </c>
      <c r="Y53" s="5" t="s">
        <v>131</v>
      </c>
      <c r="Z53" s="5" t="s">
        <v>132</v>
      </c>
      <c r="AA53" s="5" t="s">
        <v>133</v>
      </c>
      <c r="AB53" s="5" t="s">
        <v>131</v>
      </c>
      <c r="AC53" s="5" t="s">
        <v>134</v>
      </c>
      <c r="AD53" s="5" t="s">
        <v>131</v>
      </c>
      <c r="AE53" s="5" t="s">
        <v>131</v>
      </c>
      <c r="AF53" s="5" t="s">
        <v>131</v>
      </c>
      <c r="AG53" s="5" t="s">
        <v>131</v>
      </c>
      <c r="AH53" s="5" t="s">
        <v>133</v>
      </c>
      <c r="AI53" s="8">
        <v>100</v>
      </c>
      <c r="AJ53" s="5" t="s">
        <v>131</v>
      </c>
      <c r="AK53" s="5" t="s">
        <v>133</v>
      </c>
      <c r="AL53" s="5" t="s">
        <v>131</v>
      </c>
      <c r="AM53" s="5" t="s">
        <v>133</v>
      </c>
      <c r="AN53" s="8">
        <v>100</v>
      </c>
      <c r="AO53" s="5" t="s">
        <v>133</v>
      </c>
      <c r="AP53" s="5" t="s">
        <v>131</v>
      </c>
      <c r="AQ53" s="5" t="s">
        <v>131</v>
      </c>
      <c r="AR53" s="5" t="s">
        <v>133</v>
      </c>
      <c r="AS53" s="5" t="s">
        <v>133</v>
      </c>
      <c r="AT53" s="5" t="s">
        <v>133</v>
      </c>
      <c r="AU53" s="5" t="s">
        <v>133</v>
      </c>
      <c r="AV53" s="5" t="s">
        <v>133</v>
      </c>
      <c r="AW53" s="5" t="s">
        <v>133</v>
      </c>
      <c r="AX53" s="5" t="s">
        <v>133</v>
      </c>
      <c r="AY53" s="5" t="s">
        <v>133</v>
      </c>
      <c r="AZ53" s="8">
        <v>100</v>
      </c>
      <c r="BA53" s="5" t="s">
        <v>133</v>
      </c>
      <c r="BB53" s="5" t="s">
        <v>133</v>
      </c>
      <c r="BC53" s="5" t="s">
        <v>133</v>
      </c>
      <c r="BD53" s="5" t="s">
        <v>133</v>
      </c>
      <c r="BE53" s="9">
        <v>100</v>
      </c>
      <c r="BF53" s="5" t="s">
        <v>131</v>
      </c>
      <c r="BG53" s="5" t="s">
        <v>131</v>
      </c>
      <c r="BH53" s="5" t="s">
        <v>131</v>
      </c>
      <c r="BI53" s="8">
        <v>100</v>
      </c>
      <c r="BJ53" s="5" t="s">
        <v>133</v>
      </c>
      <c r="BK53" s="8">
        <v>100</v>
      </c>
      <c r="BL53" s="8">
        <v>100</v>
      </c>
      <c r="BM53" s="5">
        <v>0</v>
      </c>
      <c r="BN53" s="5">
        <v>0</v>
      </c>
      <c r="BO53" s="5">
        <v>0</v>
      </c>
      <c r="BP53" s="5">
        <v>0</v>
      </c>
      <c r="BQ53" s="5">
        <v>0</v>
      </c>
      <c r="BR53" s="8">
        <v>100</v>
      </c>
      <c r="BS53" s="5" t="s">
        <v>129</v>
      </c>
      <c r="BT53" s="5" t="s">
        <v>129</v>
      </c>
      <c r="BU53" s="5" t="s">
        <v>129</v>
      </c>
      <c r="BV53" s="5" t="s">
        <v>129</v>
      </c>
      <c r="BW53" s="5" t="s">
        <v>129</v>
      </c>
      <c r="BX53" s="5" t="s">
        <v>129</v>
      </c>
      <c r="BY53" s="5" t="s">
        <v>162</v>
      </c>
      <c r="BZ53" s="5" t="s">
        <v>541</v>
      </c>
      <c r="CA53" s="5" t="s">
        <v>541</v>
      </c>
      <c r="CB53" s="5" t="s">
        <v>541</v>
      </c>
      <c r="CC53" s="5" t="s">
        <v>541</v>
      </c>
      <c r="CD53" s="5" t="e">
        <v>#N/A</v>
      </c>
      <c r="CE53" s="5" t="e">
        <v>#N/A</v>
      </c>
      <c r="CF53" s="5" t="s">
        <v>129</v>
      </c>
      <c r="CG53" s="5" t="s">
        <v>140</v>
      </c>
      <c r="CH53">
        <f>IF(Tabla1[[#This Row],[1.1 Saluda y se despide del cliente, de acuerdo a lo establecido en el manual de campaña.]]="NO",1,0)</f>
        <v>0</v>
      </c>
      <c r="CI53">
        <f>IF(Tabla1[[#This Row],[1.2 Se dirige al cliente por su nombre durante el transcurso de la llamada, sin tutearlo en ninguna ocasión.]]="NO",1,0)</f>
        <v>0</v>
      </c>
      <c r="CJ53">
        <f>IF(Tabla1[[#This Row],[1.3 Interactua con el cliente mientras realiza las validaciones en el sistema.]]="NO",1,0)</f>
        <v>0</v>
      </c>
      <c r="CK53">
        <f>IF(Tabla1[[#This Row],[1.4 Evita el uso de tecnicismos.]]="NO",1,0)</f>
        <v>0</v>
      </c>
      <c r="CL53">
        <f>IF(Tabla1[[#This Row],[1.5 Se despide de acuerdo a lo indicado en el Manual de Campaña]]="NO",1,0)</f>
        <v>0</v>
      </c>
      <c r="CM53">
        <f>IF(Tabla1[[#This Row],[2.1 Valida si la consulta o transacción corresponde a un producto/servicio/línea de la campaña.]]="NO",1,0)</f>
        <v>0</v>
      </c>
      <c r="CN53">
        <f>IF(Tabla1[[#This Row],[2.2 Si lo expuesto por el cliente no es claro, realiza preguntas de precisión o preguntas filtro.]]="NO",1,0)</f>
        <v>0</v>
      </c>
      <c r="CO53">
        <f>IF(Tabla1[[#This Row],[2.3 Valida el MOTIVO REAL de la necesidad (información, preocupación, problema) mediante parafraseo o pregunta de confirmación.]]="NO",1,0)</f>
        <v>0</v>
      </c>
      <c r="CP53">
        <f>IF(Tabla1[[#This Row],[2.4 De acuerdo con lo expuesto por el cliente por el cliente y/o por lo revisado en sistemas, valida si existe alguna atención previa por el mismo motivo.]]="NO",1,0)</f>
        <v>0</v>
      </c>
      <c r="CQ53">
        <f>IF(Tabla1[[#This Row],[3.1 Valida en el CES el estado de los servicios y equipos, estado de cuenta y adicionalmente si se encuentra en averia.]]="NO",1,0)</f>
        <v>0</v>
      </c>
      <c r="CR53">
        <f>IF(Tabla1[[#This Row],[3.2 La atencion se realizo siguiendo el paso a paso de la herramienta o el proceso establecido en el portal de conocimiento (en caso no se encuentre en la herramienta), no se vuelve a evaluar el ingreso al CES.]]="NO",1,0)</f>
        <v>0</v>
      </c>
      <c r="CS53">
        <f>IF(Tabla1[[#This Row],[3.2.1 Solicita el número de documento de identidad, nombres y apellidos del titular para identificar el servicio y en caso lo amerite fecha y lugar de nacimiento.]]="NO",1,0)</f>
        <v>0</v>
      </c>
      <c r="CT53">
        <f>IF(Tabla1[[#This Row],[3.2.2  Valida en TRACER que el servicio del cliente esta conectado, no se encuentra en averia y no tiene algun flag alarmado]]="NO",1,0)</f>
        <v>0</v>
      </c>
      <c r="CU53">
        <f>IF(Tabla1[[#This Row],[3.2.3  Verifica en la web de averias si el servicio esta afectado]]="NO",1,0)</f>
        <v>0</v>
      </c>
      <c r="CV53">
        <f>IF(Tabla1[[#This Row],[3.2.4  Verifica en Incognito si los parametros de los servicios estan correctos. ]]="NO",1,0)</f>
        <v>0</v>
      </c>
      <c r="CW5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53">
        <f>IF(Tabla1[[#This Row],[3.2.6  Para telefonia, ingresa a JANUS y validad que la linea este configurada y tenga saldo, tambien se debe validar con el cliente si la linea esta en Tel 1 o Tel 1/2, en caso no haya servicio]]="NO",1,0)</f>
        <v>0</v>
      </c>
      <c r="CY53">
        <f>IF(Tabla1[[#This Row],[3.2.7  Para internet, cuando el problema es con SmarTV se le sugiere que utilice internet de manera cableada]]="NO",1,0)</f>
        <v>0</v>
      </c>
      <c r="CZ53">
        <f>IF(Tabla1[[#This Row],[3.3  La explicación brindada al cliente corresponde con el paso a paso de la herramienta o el proceso establecido en el portal de conocimiento (en caso no se encuentre en la herramienta).]]="NO",1,0)</f>
        <v>0</v>
      </c>
      <c r="DA53">
        <f>IF(Tabla1[[#This Row],[3.4  Valida con el cliente si la gestión/información brindada fue clara]]="NO",1,0)</f>
        <v>0</v>
      </c>
      <c r="DB53">
        <f>IF(Tabla1[[#This Row],[4.1 Ejecuta las acciones en los aplicativos de acuerdo al proceso establecido en el portal de conocimiento.]]="NO",1,0)</f>
        <v>0</v>
      </c>
      <c r="DC53">
        <f>IF(Tabla1[[#This Row],[4.2 Se tipifica en siac acorde con la gestión.]]="NO",1,0)</f>
        <v>0</v>
      </c>
      <c r="DD53">
        <f>IF(Tabla1[[#This Row],[4.3 Notas y/o plantilla de la tipificación son correctas.]]="NO",1,0)</f>
        <v>0</v>
      </c>
      <c r="DE53">
        <f>IF(Tabla1[[#This Row],[4.4 Se tipifica en siac durante la llamada.]]="NO",1,0)</f>
        <v>0</v>
      </c>
      <c r="DF53">
        <f>IF(Tabla1[[#This Row],[5.1 Evita comentarios negativos de la empresa y/o sus proveedores.]]="NO",1,0)</f>
        <v>0</v>
      </c>
      <c r="DG53">
        <f>IF(Tabla1[[#This Row],[5.2 Evita palabras soeces]]="NO",1,0)</f>
        <v>0</v>
      </c>
      <c r="DH53">
        <f>IF(Tabla1[[#This Row],[5.3 Escucha al cliente sin interrumpirlo.]]="NO",1,0)</f>
        <v>0</v>
      </c>
      <c r="DI53">
        <f>IF(Tabla1[[#This Row],[6.1 Cumple con dar la información establecida y/o fomenta en el cliente la adquisición/activación/uso de algún servicio/producto/promoción CLARO (definido por cada campaña)]]="NO",1,0)</f>
        <v>0</v>
      </c>
      <c r="DJ53">
        <v>1</v>
      </c>
      <c r="DK53" t="e">
        <f>IF(Tabla1[[#This Row],[TNPS]]&lt;6,-1,IF(Tabla1[[#This Row],[TNPS]]&lt;8,0,1))</f>
        <v>#N/A</v>
      </c>
      <c r="DL53" t="e">
        <f>IF(Tabla1[[#This Row],[NPS]]&lt;&gt;"",IF(Tabla1[[#This Row],[NPS]]&lt;7,-1,IF(Tabla1[[#This Row],[NPS]]&lt;8,0,1))," ")</f>
        <v>#N/A</v>
      </c>
    </row>
    <row r="54" spans="1:116" ht="20.100000000000001" customHeight="1" x14ac:dyDescent="0.25">
      <c r="A54">
        <v>386</v>
      </c>
      <c r="B54" t="str">
        <f>IF(MONTH(Tabla1[[#This Row],[FECHA DE MONITOREO]])=MONTH($B$356),IF(DAY(Tabla1[[#This Row],[FECHA DE MONITOREO]])&lt;8,"SEMANA 1",IF(DAY(Tabla1[[#This Row],[FECHA DE MONITOREO]])&lt;15,"SEMANA 2",IF(DAY(Tabla1[[#This Row],[FECHA DE MONITOREO]])&lt;22,"SEMANA 3","SEMANA 4"))),"SEMANA 4")</f>
        <v>SEMANA 1</v>
      </c>
      <c r="C5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54" s="5" t="s">
        <v>542</v>
      </c>
      <c r="E54" s="5" t="s">
        <v>543</v>
      </c>
      <c r="F54" s="5">
        <v>24</v>
      </c>
      <c r="G54" s="5" t="s">
        <v>118</v>
      </c>
      <c r="H54" s="5" t="s">
        <v>119</v>
      </c>
      <c r="I54" s="6">
        <v>43651</v>
      </c>
      <c r="J54" s="5" t="s">
        <v>120</v>
      </c>
      <c r="K54" s="5" t="s">
        <v>544</v>
      </c>
      <c r="L54" s="6">
        <v>43649</v>
      </c>
      <c r="M54" s="7">
        <v>0.35902777777777778</v>
      </c>
      <c r="N54" s="5">
        <v>410</v>
      </c>
      <c r="O54" s="5" t="s">
        <v>545</v>
      </c>
      <c r="P54" s="5" t="s">
        <v>546</v>
      </c>
      <c r="Q54" s="5" t="s">
        <v>547</v>
      </c>
      <c r="R54" s="5" t="s">
        <v>125</v>
      </c>
      <c r="S54" s="5" t="s">
        <v>358</v>
      </c>
      <c r="T54" s="5" t="s">
        <v>548</v>
      </c>
      <c r="U54" s="5" t="s">
        <v>549</v>
      </c>
      <c r="V54" s="5" t="s">
        <v>129</v>
      </c>
      <c r="W54" s="5" t="s">
        <v>130</v>
      </c>
      <c r="X54" s="5" t="s">
        <v>130</v>
      </c>
      <c r="Y54" s="5" t="s">
        <v>131</v>
      </c>
      <c r="Z54" s="5" t="s">
        <v>132</v>
      </c>
      <c r="AA54" s="5" t="s">
        <v>133</v>
      </c>
      <c r="AB54" s="5" t="s">
        <v>131</v>
      </c>
      <c r="AC54" s="5" t="s">
        <v>134</v>
      </c>
      <c r="AD54" s="5" t="s">
        <v>131</v>
      </c>
      <c r="AE54" s="5" t="s">
        <v>131</v>
      </c>
      <c r="AF54" s="5" t="s">
        <v>131</v>
      </c>
      <c r="AG54" s="5" t="s">
        <v>131</v>
      </c>
      <c r="AH54" s="5" t="s">
        <v>131</v>
      </c>
      <c r="AI54" s="8">
        <v>100</v>
      </c>
      <c r="AJ54" s="5" t="s">
        <v>131</v>
      </c>
      <c r="AK54" s="5" t="s">
        <v>133</v>
      </c>
      <c r="AL54" s="5" t="s">
        <v>131</v>
      </c>
      <c r="AM54" s="5" t="s">
        <v>131</v>
      </c>
      <c r="AN54" s="8">
        <v>100</v>
      </c>
      <c r="AO54" s="5" t="s">
        <v>131</v>
      </c>
      <c r="AP54" s="5" t="s">
        <v>131</v>
      </c>
      <c r="AQ54" s="5" t="s">
        <v>131</v>
      </c>
      <c r="AR54" s="5" t="s">
        <v>131</v>
      </c>
      <c r="AS54" s="5" t="s">
        <v>131</v>
      </c>
      <c r="AT54" s="5" t="s">
        <v>131</v>
      </c>
      <c r="AU54" s="5" t="s">
        <v>133</v>
      </c>
      <c r="AV54" s="5" t="s">
        <v>133</v>
      </c>
      <c r="AW54" s="5" t="s">
        <v>133</v>
      </c>
      <c r="AX54" s="5" t="s">
        <v>131</v>
      </c>
      <c r="AY54" s="5" t="s">
        <v>131</v>
      </c>
      <c r="AZ54" s="8">
        <v>100</v>
      </c>
      <c r="BA54" s="5" t="s">
        <v>131</v>
      </c>
      <c r="BB54" s="5" t="s">
        <v>129</v>
      </c>
      <c r="BC54" s="5" t="s">
        <v>129</v>
      </c>
      <c r="BD54" s="5" t="s">
        <v>129</v>
      </c>
      <c r="BE54" s="9">
        <v>62.5</v>
      </c>
      <c r="BF54" s="5" t="s">
        <v>131</v>
      </c>
      <c r="BG54" s="5" t="s">
        <v>131</v>
      </c>
      <c r="BH54" s="5" t="s">
        <v>131</v>
      </c>
      <c r="BI54" s="8">
        <v>100</v>
      </c>
      <c r="BJ54" s="5" t="s">
        <v>133</v>
      </c>
      <c r="BK54" s="8">
        <v>100</v>
      </c>
      <c r="BL54" s="8">
        <v>91.000000000000014</v>
      </c>
      <c r="BM54" s="5">
        <v>0</v>
      </c>
      <c r="BN54" s="5">
        <v>3</v>
      </c>
      <c r="BO54" s="5">
        <v>0</v>
      </c>
      <c r="BP54" s="5">
        <v>3</v>
      </c>
      <c r="BQ54" s="5">
        <v>0</v>
      </c>
      <c r="BR54" s="8">
        <v>91.000000000000014</v>
      </c>
      <c r="BS54" s="5" t="s">
        <v>129</v>
      </c>
      <c r="BT54" s="5" t="s">
        <v>129</v>
      </c>
      <c r="BU54" s="5" t="s">
        <v>129</v>
      </c>
      <c r="BV54" s="5" t="s">
        <v>129</v>
      </c>
      <c r="BW54" s="5" t="s">
        <v>129</v>
      </c>
      <c r="BX54" s="5" t="s">
        <v>129</v>
      </c>
      <c r="BY54" s="5" t="s">
        <v>162</v>
      </c>
      <c r="BZ54" s="5" t="s">
        <v>163</v>
      </c>
      <c r="CA54" s="5" t="s">
        <v>230</v>
      </c>
      <c r="CB54" s="5" t="s">
        <v>165</v>
      </c>
      <c r="CC54" s="5" t="s">
        <v>231</v>
      </c>
      <c r="CD54" s="5" t="e">
        <v>#N/A</v>
      </c>
      <c r="CE54" s="5" t="e">
        <v>#N/A</v>
      </c>
      <c r="CF54" s="5" t="s">
        <v>129</v>
      </c>
      <c r="CG54" s="5" t="s">
        <v>550</v>
      </c>
      <c r="CH54">
        <f>IF(Tabla1[[#This Row],[1.1 Saluda y se despide del cliente, de acuerdo a lo establecido en el manual de campaña.]]="NO",1,0)</f>
        <v>0</v>
      </c>
      <c r="CI54">
        <f>IF(Tabla1[[#This Row],[1.2 Se dirige al cliente por su nombre durante el transcurso de la llamada, sin tutearlo en ninguna ocasión.]]="NO",1,0)</f>
        <v>0</v>
      </c>
      <c r="CJ54">
        <f>IF(Tabla1[[#This Row],[1.3 Interactua con el cliente mientras realiza las validaciones en el sistema.]]="NO",1,0)</f>
        <v>0</v>
      </c>
      <c r="CK54">
        <f>IF(Tabla1[[#This Row],[1.4 Evita el uso de tecnicismos.]]="NO",1,0)</f>
        <v>0</v>
      </c>
      <c r="CL54">
        <f>IF(Tabla1[[#This Row],[1.5 Se despide de acuerdo a lo indicado en el Manual de Campaña]]="NO",1,0)</f>
        <v>0</v>
      </c>
      <c r="CM54">
        <f>IF(Tabla1[[#This Row],[2.1 Valida si la consulta o transacción corresponde a un producto/servicio/línea de la campaña.]]="NO",1,0)</f>
        <v>0</v>
      </c>
      <c r="CN54">
        <f>IF(Tabla1[[#This Row],[2.2 Si lo expuesto por el cliente no es claro, realiza preguntas de precisión o preguntas filtro.]]="NO",1,0)</f>
        <v>0</v>
      </c>
      <c r="CO54">
        <f>IF(Tabla1[[#This Row],[2.3 Valida el MOTIVO REAL de la necesidad (información, preocupación, problema) mediante parafraseo o pregunta de confirmación.]]="NO",1,0)</f>
        <v>0</v>
      </c>
      <c r="CP54">
        <f>IF(Tabla1[[#This Row],[2.4 De acuerdo con lo expuesto por el cliente por el cliente y/o por lo revisado en sistemas, valida si existe alguna atención previa por el mismo motivo.]]="NO",1,0)</f>
        <v>0</v>
      </c>
      <c r="CQ54">
        <f>IF(Tabla1[[#This Row],[3.1 Valida en el CES el estado de los servicios y equipos, estado de cuenta y adicionalmente si se encuentra en averia.]]="NO",1,0)</f>
        <v>0</v>
      </c>
      <c r="CR54">
        <f>IF(Tabla1[[#This Row],[3.2 La atencion se realizo siguiendo el paso a paso de la herramienta o el proceso establecido en el portal de conocimiento (en caso no se encuentre en la herramienta), no se vuelve a evaluar el ingreso al CES.]]="NO",1,0)</f>
        <v>0</v>
      </c>
      <c r="CS54">
        <f>IF(Tabla1[[#This Row],[3.2.1 Solicita el número de documento de identidad, nombres y apellidos del titular para identificar el servicio y en caso lo amerite fecha y lugar de nacimiento.]]="NO",1,0)</f>
        <v>0</v>
      </c>
      <c r="CT54">
        <f>IF(Tabla1[[#This Row],[3.2.2  Valida en TRACER que el servicio del cliente esta conectado, no se encuentra en averia y no tiene algun flag alarmado]]="NO",1,0)</f>
        <v>0</v>
      </c>
      <c r="CU54">
        <f>IF(Tabla1[[#This Row],[3.2.3  Verifica en la web de averias si el servicio esta afectado]]="NO",1,0)</f>
        <v>0</v>
      </c>
      <c r="CV54">
        <f>IF(Tabla1[[#This Row],[3.2.4  Verifica en Incognito si los parametros de los servicios estan correctos. ]]="NO",1,0)</f>
        <v>0</v>
      </c>
      <c r="CW5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54">
        <f>IF(Tabla1[[#This Row],[3.2.6  Para telefonia, ingresa a JANUS y validad que la linea este configurada y tenga saldo, tambien se debe validar con el cliente si la linea esta en Tel 1 o Tel 1/2, en caso no haya servicio]]="NO",1,0)</f>
        <v>0</v>
      </c>
      <c r="CY54">
        <f>IF(Tabla1[[#This Row],[3.2.7  Para internet, cuando el problema es con SmarTV se le sugiere que utilice internet de manera cableada]]="NO",1,0)</f>
        <v>0</v>
      </c>
      <c r="CZ54">
        <f>IF(Tabla1[[#This Row],[3.3  La explicación brindada al cliente corresponde con el paso a paso de la herramienta o el proceso establecido en el portal de conocimiento (en caso no se encuentre en la herramienta).]]="NO",1,0)</f>
        <v>0</v>
      </c>
      <c r="DA54">
        <f>IF(Tabla1[[#This Row],[3.4  Valida con el cliente si la gestión/información brindada fue clara]]="NO",1,0)</f>
        <v>0</v>
      </c>
      <c r="DB54">
        <f>IF(Tabla1[[#This Row],[4.1 Ejecuta las acciones en los aplicativos de acuerdo al proceso establecido en el portal de conocimiento.]]="NO",1,0)</f>
        <v>0</v>
      </c>
      <c r="DC54">
        <f>IF(Tabla1[[#This Row],[4.2 Se tipifica en siac acorde con la gestión.]]="NO",1,0)</f>
        <v>1</v>
      </c>
      <c r="DD54">
        <f>IF(Tabla1[[#This Row],[4.3 Notas y/o plantilla de la tipificación son correctas.]]="NO",1,0)</f>
        <v>1</v>
      </c>
      <c r="DE54">
        <f>IF(Tabla1[[#This Row],[4.4 Se tipifica en siac durante la llamada.]]="NO",1,0)</f>
        <v>1</v>
      </c>
      <c r="DF54">
        <f>IF(Tabla1[[#This Row],[5.1 Evita comentarios negativos de la empresa y/o sus proveedores.]]="NO",1,0)</f>
        <v>0</v>
      </c>
      <c r="DG54">
        <f>IF(Tabla1[[#This Row],[5.2 Evita palabras soeces]]="NO",1,0)</f>
        <v>0</v>
      </c>
      <c r="DH54">
        <f>IF(Tabla1[[#This Row],[5.3 Escucha al cliente sin interrumpirlo.]]="NO",1,0)</f>
        <v>0</v>
      </c>
      <c r="DI54">
        <f>IF(Tabla1[[#This Row],[6.1 Cumple con dar la información establecida y/o fomenta en el cliente la adquisición/activación/uso de algún servicio/producto/promoción CLARO (definido por cada campaña)]]="NO",1,0)</f>
        <v>0</v>
      </c>
      <c r="DJ54">
        <v>1</v>
      </c>
      <c r="DK54" t="e">
        <f>IF(Tabla1[[#This Row],[TNPS]]&lt;6,-1,IF(Tabla1[[#This Row],[TNPS]]&lt;8,0,1))</f>
        <v>#N/A</v>
      </c>
      <c r="DL54" t="e">
        <f>IF(Tabla1[[#This Row],[NPS]]&lt;&gt;"",IF(Tabla1[[#This Row],[NPS]]&lt;7,-1,IF(Tabla1[[#This Row],[NPS]]&lt;8,0,1))," ")</f>
        <v>#N/A</v>
      </c>
    </row>
    <row r="55" spans="1:116" ht="20.100000000000001" customHeight="1" x14ac:dyDescent="0.25">
      <c r="A55">
        <v>386</v>
      </c>
      <c r="B55" t="str">
        <f>IF(MONTH(Tabla1[[#This Row],[FECHA DE MONITOREO]])=MONTH($B$356),IF(DAY(Tabla1[[#This Row],[FECHA DE MONITOREO]])&lt;8,"SEMANA 1",IF(DAY(Tabla1[[#This Row],[FECHA DE MONITOREO]])&lt;15,"SEMANA 2",IF(DAY(Tabla1[[#This Row],[FECHA DE MONITOREO]])&lt;22,"SEMANA 3","SEMANA 4"))),"SEMANA 4")</f>
        <v>SEMANA 1</v>
      </c>
      <c r="C5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55" s="5" t="s">
        <v>551</v>
      </c>
      <c r="E55" s="5" t="s">
        <v>552</v>
      </c>
      <c r="F55" s="5">
        <v>1</v>
      </c>
      <c r="G55" s="5" t="s">
        <v>118</v>
      </c>
      <c r="H55" s="5" t="s">
        <v>119</v>
      </c>
      <c r="I55" s="6">
        <v>43651</v>
      </c>
      <c r="J55" s="5" t="s">
        <v>120</v>
      </c>
      <c r="K55" s="5" t="s">
        <v>553</v>
      </c>
      <c r="L55" s="6">
        <v>43649</v>
      </c>
      <c r="M55" s="7">
        <v>0.74935185185185194</v>
      </c>
      <c r="N55" s="5">
        <v>564</v>
      </c>
      <c r="O55" s="5" t="s">
        <v>554</v>
      </c>
      <c r="P55" s="5" t="s">
        <v>555</v>
      </c>
      <c r="Q55" s="5" t="s">
        <v>556</v>
      </c>
      <c r="R55" s="5" t="s">
        <v>125</v>
      </c>
      <c r="S55" s="5" t="s">
        <v>383</v>
      </c>
      <c r="T55" s="5" t="s">
        <v>557</v>
      </c>
      <c r="U55" s="5" t="s">
        <v>186</v>
      </c>
      <c r="V55" s="5" t="s">
        <v>131</v>
      </c>
      <c r="W55" s="5" t="s">
        <v>130</v>
      </c>
      <c r="X55" s="5" t="s">
        <v>130</v>
      </c>
      <c r="Y55" s="5" t="s">
        <v>131</v>
      </c>
      <c r="Z55" s="5" t="s">
        <v>132</v>
      </c>
      <c r="AA55" s="5" t="s">
        <v>133</v>
      </c>
      <c r="AB55" s="5" t="s">
        <v>131</v>
      </c>
      <c r="AC55" s="5" t="s">
        <v>134</v>
      </c>
      <c r="AD55" s="5" t="s">
        <v>131</v>
      </c>
      <c r="AE55" s="5" t="s">
        <v>131</v>
      </c>
      <c r="AF55" s="5" t="s">
        <v>131</v>
      </c>
      <c r="AG55" s="5" t="s">
        <v>131</v>
      </c>
      <c r="AH55" s="5" t="s">
        <v>131</v>
      </c>
      <c r="AI55" s="8">
        <v>100</v>
      </c>
      <c r="AJ55" s="5" t="s">
        <v>131</v>
      </c>
      <c r="AK55" s="5" t="s">
        <v>133</v>
      </c>
      <c r="AL55" s="5" t="s">
        <v>131</v>
      </c>
      <c r="AM55" s="5" t="s">
        <v>131</v>
      </c>
      <c r="AN55" s="8">
        <v>100</v>
      </c>
      <c r="AO55" s="5" t="s">
        <v>131</v>
      </c>
      <c r="AP55" s="5" t="s">
        <v>129</v>
      </c>
      <c r="AQ55" s="5" t="s">
        <v>131</v>
      </c>
      <c r="AR55" s="5" t="s">
        <v>131</v>
      </c>
      <c r="AS55" s="5" t="s">
        <v>131</v>
      </c>
      <c r="AT55" s="5" t="s">
        <v>131</v>
      </c>
      <c r="AU55" s="5" t="s">
        <v>129</v>
      </c>
      <c r="AV55" s="5" t="s">
        <v>133</v>
      </c>
      <c r="AW55" s="5" t="s">
        <v>133</v>
      </c>
      <c r="AX55" s="5" t="s">
        <v>131</v>
      </c>
      <c r="AY55" s="5" t="s">
        <v>131</v>
      </c>
      <c r="AZ55" s="8">
        <v>37.142857142857146</v>
      </c>
      <c r="BA55" s="5" t="s">
        <v>131</v>
      </c>
      <c r="BB55" s="5" t="s">
        <v>131</v>
      </c>
      <c r="BC55" s="5" t="s">
        <v>131</v>
      </c>
      <c r="BD55" s="5" t="s">
        <v>131</v>
      </c>
      <c r="BE55" s="9">
        <v>100</v>
      </c>
      <c r="BF55" s="5" t="s">
        <v>131</v>
      </c>
      <c r="BG55" s="5" t="s">
        <v>131</v>
      </c>
      <c r="BH55" s="5" t="s">
        <v>131</v>
      </c>
      <c r="BI55" s="8">
        <v>100</v>
      </c>
      <c r="BJ55" s="5" t="s">
        <v>133</v>
      </c>
      <c r="BK55" s="8">
        <v>100</v>
      </c>
      <c r="BL55" s="8">
        <v>78</v>
      </c>
      <c r="BM55" s="5">
        <v>1</v>
      </c>
      <c r="BN55" s="5">
        <v>0</v>
      </c>
      <c r="BO55" s="5">
        <v>0</v>
      </c>
      <c r="BP55" s="5">
        <v>1</v>
      </c>
      <c r="BQ55" s="5">
        <v>1</v>
      </c>
      <c r="BR55" s="8">
        <v>78</v>
      </c>
      <c r="BS55" s="5" t="s">
        <v>129</v>
      </c>
      <c r="BT55" s="5" t="s">
        <v>129</v>
      </c>
      <c r="BU55" s="5" t="s">
        <v>129</v>
      </c>
      <c r="BV55" s="5" t="s">
        <v>129</v>
      </c>
      <c r="BW55" s="5" t="s">
        <v>129</v>
      </c>
      <c r="BX55" s="5" t="s">
        <v>131</v>
      </c>
      <c r="BY55" s="5" t="s">
        <v>132</v>
      </c>
      <c r="BZ55" s="5" t="s">
        <v>132</v>
      </c>
      <c r="CA55" s="5" t="s">
        <v>132</v>
      </c>
      <c r="CB55" s="5" t="s">
        <v>132</v>
      </c>
      <c r="CC55" s="5" t="s">
        <v>132</v>
      </c>
      <c r="CD55" s="5" t="e">
        <v>#N/A</v>
      </c>
      <c r="CE55" s="5" t="e">
        <v>#N/A</v>
      </c>
      <c r="CF55" s="5" t="s">
        <v>129</v>
      </c>
      <c r="CG55" s="5" t="s">
        <v>558</v>
      </c>
      <c r="CH55">
        <f>IF(Tabla1[[#This Row],[1.1 Saluda y se despide del cliente, de acuerdo a lo establecido en el manual de campaña.]]="NO",1,0)</f>
        <v>0</v>
      </c>
      <c r="CI55">
        <f>IF(Tabla1[[#This Row],[1.2 Se dirige al cliente por su nombre durante el transcurso de la llamada, sin tutearlo en ninguna ocasión.]]="NO",1,0)</f>
        <v>0</v>
      </c>
      <c r="CJ55">
        <f>IF(Tabla1[[#This Row],[1.3 Interactua con el cliente mientras realiza las validaciones en el sistema.]]="NO",1,0)</f>
        <v>0</v>
      </c>
      <c r="CK55">
        <f>IF(Tabla1[[#This Row],[1.4 Evita el uso de tecnicismos.]]="NO",1,0)</f>
        <v>0</v>
      </c>
      <c r="CL55">
        <f>IF(Tabla1[[#This Row],[1.5 Se despide de acuerdo a lo indicado en el Manual de Campaña]]="NO",1,0)</f>
        <v>0</v>
      </c>
      <c r="CM55">
        <f>IF(Tabla1[[#This Row],[2.1 Valida si la consulta o transacción corresponde a un producto/servicio/línea de la campaña.]]="NO",1,0)</f>
        <v>0</v>
      </c>
      <c r="CN55">
        <f>IF(Tabla1[[#This Row],[2.2 Si lo expuesto por el cliente no es claro, realiza preguntas de precisión o preguntas filtro.]]="NO",1,0)</f>
        <v>0</v>
      </c>
      <c r="CO55">
        <f>IF(Tabla1[[#This Row],[2.3 Valida el MOTIVO REAL de la necesidad (información, preocupación, problema) mediante parafraseo o pregunta de confirmación.]]="NO",1,0)</f>
        <v>0</v>
      </c>
      <c r="CP55">
        <f>IF(Tabla1[[#This Row],[2.4 De acuerdo con lo expuesto por el cliente por el cliente y/o por lo revisado en sistemas, valida si existe alguna atención previa por el mismo motivo.]]="NO",1,0)</f>
        <v>0</v>
      </c>
      <c r="CQ55">
        <f>IF(Tabla1[[#This Row],[3.1 Valida en el CES el estado de los servicios y equipos, estado de cuenta y adicionalmente si se encuentra en averia.]]="NO",1,0)</f>
        <v>0</v>
      </c>
      <c r="CR55">
        <f>IF(Tabla1[[#This Row],[3.2 La atencion se realizo siguiendo el paso a paso de la herramienta o el proceso establecido en el portal de conocimiento (en caso no se encuentre en la herramienta), no se vuelve a evaluar el ingreso al CES.]]="NO",1,0)</f>
        <v>1</v>
      </c>
      <c r="CS55">
        <f>IF(Tabla1[[#This Row],[3.2.1 Solicita el número de documento de identidad, nombres y apellidos del titular para identificar el servicio y en caso lo amerite fecha y lugar de nacimiento.]]="NO",1,0)</f>
        <v>0</v>
      </c>
      <c r="CT55">
        <f>IF(Tabla1[[#This Row],[3.2.2  Valida en TRACER que el servicio del cliente esta conectado, no se encuentra en averia y no tiene algun flag alarmado]]="NO",1,0)</f>
        <v>0</v>
      </c>
      <c r="CU55">
        <f>IF(Tabla1[[#This Row],[3.2.3  Verifica en la web de averias si el servicio esta afectado]]="NO",1,0)</f>
        <v>0</v>
      </c>
      <c r="CV55">
        <f>IF(Tabla1[[#This Row],[3.2.4  Verifica en Incognito si los parametros de los servicios estan correctos. ]]="NO",1,0)</f>
        <v>0</v>
      </c>
      <c r="CW55">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55">
        <f>IF(Tabla1[[#This Row],[3.2.6  Para telefonia, ingresa a JANUS y validad que la linea este configurada y tenga saldo, tambien se debe validar con el cliente si la linea esta en Tel 1 o Tel 1/2, en caso no haya servicio]]="NO",1,0)</f>
        <v>0</v>
      </c>
      <c r="CY55">
        <f>IF(Tabla1[[#This Row],[3.2.7  Para internet, cuando el problema es con SmarTV se le sugiere que utilice internet de manera cableada]]="NO",1,0)</f>
        <v>0</v>
      </c>
      <c r="CZ55">
        <f>IF(Tabla1[[#This Row],[3.3  La explicación brindada al cliente corresponde con el paso a paso de la herramienta o el proceso establecido en el portal de conocimiento (en caso no se encuentre en la herramienta).]]="NO",1,0)</f>
        <v>0</v>
      </c>
      <c r="DA55">
        <f>IF(Tabla1[[#This Row],[3.4  Valida con el cliente si la gestión/información brindada fue clara]]="NO",1,0)</f>
        <v>0</v>
      </c>
      <c r="DB55">
        <f>IF(Tabla1[[#This Row],[4.1 Ejecuta las acciones en los aplicativos de acuerdo al proceso establecido en el portal de conocimiento.]]="NO",1,0)</f>
        <v>0</v>
      </c>
      <c r="DC55">
        <f>IF(Tabla1[[#This Row],[4.2 Se tipifica en siac acorde con la gestión.]]="NO",1,0)</f>
        <v>0</v>
      </c>
      <c r="DD55">
        <f>IF(Tabla1[[#This Row],[4.3 Notas y/o plantilla de la tipificación son correctas.]]="NO",1,0)</f>
        <v>0</v>
      </c>
      <c r="DE55">
        <f>IF(Tabla1[[#This Row],[4.4 Se tipifica en siac durante la llamada.]]="NO",1,0)</f>
        <v>0</v>
      </c>
      <c r="DF55">
        <f>IF(Tabla1[[#This Row],[5.1 Evita comentarios negativos de la empresa y/o sus proveedores.]]="NO",1,0)</f>
        <v>0</v>
      </c>
      <c r="DG55">
        <f>IF(Tabla1[[#This Row],[5.2 Evita palabras soeces]]="NO",1,0)</f>
        <v>0</v>
      </c>
      <c r="DH55">
        <f>IF(Tabla1[[#This Row],[5.3 Escucha al cliente sin interrumpirlo.]]="NO",1,0)</f>
        <v>0</v>
      </c>
      <c r="DI55">
        <f>IF(Tabla1[[#This Row],[6.1 Cumple con dar la información establecida y/o fomenta en el cliente la adquisición/activación/uso de algún servicio/producto/promoción CLARO (definido por cada campaña)]]="NO",1,0)</f>
        <v>0</v>
      </c>
      <c r="DJ55">
        <v>1</v>
      </c>
      <c r="DK55" t="e">
        <f>IF(Tabla1[[#This Row],[TNPS]]&lt;6,-1,IF(Tabla1[[#This Row],[TNPS]]&lt;8,0,1))</f>
        <v>#N/A</v>
      </c>
      <c r="DL55" t="e">
        <f>IF(Tabla1[[#This Row],[NPS]]&lt;&gt;"",IF(Tabla1[[#This Row],[NPS]]&lt;7,-1,IF(Tabla1[[#This Row],[NPS]]&lt;8,0,1))," ")</f>
        <v>#N/A</v>
      </c>
    </row>
    <row r="56" spans="1:116" ht="20.100000000000001" customHeight="1" x14ac:dyDescent="0.25">
      <c r="A56">
        <v>386</v>
      </c>
      <c r="B56" t="str">
        <f>IF(MONTH(Tabla1[[#This Row],[FECHA DE MONITOREO]])=MONTH($B$356),IF(DAY(Tabla1[[#This Row],[FECHA DE MONITOREO]])&lt;8,"SEMANA 1",IF(DAY(Tabla1[[#This Row],[FECHA DE MONITOREO]])&lt;15,"SEMANA 2",IF(DAY(Tabla1[[#This Row],[FECHA DE MONITOREO]])&lt;22,"SEMANA 3","SEMANA 4"))),"SEMANA 4")</f>
        <v>SEMANA 1</v>
      </c>
      <c r="C5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56" s="5" t="s">
        <v>559</v>
      </c>
      <c r="E56" s="5" t="s">
        <v>560</v>
      </c>
      <c r="F56" s="5">
        <v>1</v>
      </c>
      <c r="G56" s="5" t="s">
        <v>118</v>
      </c>
      <c r="H56" s="5" t="s">
        <v>119</v>
      </c>
      <c r="I56" s="6">
        <v>43651</v>
      </c>
      <c r="J56" s="5" t="s">
        <v>120</v>
      </c>
      <c r="K56" s="5" t="s">
        <v>561</v>
      </c>
      <c r="L56" s="6">
        <v>43649</v>
      </c>
      <c r="M56" s="7">
        <v>0.92012731481481491</v>
      </c>
      <c r="N56" s="5">
        <v>701</v>
      </c>
      <c r="O56" s="5" t="s">
        <v>562</v>
      </c>
      <c r="P56" s="5" t="s">
        <v>563</v>
      </c>
      <c r="Q56" s="5" t="s">
        <v>564</v>
      </c>
      <c r="R56" s="5" t="s">
        <v>125</v>
      </c>
      <c r="S56" s="5" t="s">
        <v>227</v>
      </c>
      <c r="T56" s="5" t="s">
        <v>565</v>
      </c>
      <c r="U56" s="5" t="s">
        <v>239</v>
      </c>
      <c r="V56" s="5" t="s">
        <v>129</v>
      </c>
      <c r="W56" s="5" t="s">
        <v>130</v>
      </c>
      <c r="X56" s="5" t="s">
        <v>130</v>
      </c>
      <c r="Y56" s="5" t="s">
        <v>131</v>
      </c>
      <c r="Z56" s="5" t="s">
        <v>132</v>
      </c>
      <c r="AA56" s="5" t="s">
        <v>133</v>
      </c>
      <c r="AB56" s="5" t="s">
        <v>131</v>
      </c>
      <c r="AC56" s="5" t="s">
        <v>134</v>
      </c>
      <c r="AD56" s="5" t="s">
        <v>131</v>
      </c>
      <c r="AE56" s="5" t="s">
        <v>131</v>
      </c>
      <c r="AF56" s="5" t="s">
        <v>131</v>
      </c>
      <c r="AG56" s="5" t="s">
        <v>131</v>
      </c>
      <c r="AH56" s="5" t="s">
        <v>131</v>
      </c>
      <c r="AI56" s="8">
        <v>100</v>
      </c>
      <c r="AJ56" s="5" t="s">
        <v>131</v>
      </c>
      <c r="AK56" s="5" t="s">
        <v>131</v>
      </c>
      <c r="AL56" s="5" t="s">
        <v>131</v>
      </c>
      <c r="AM56" s="5" t="s">
        <v>131</v>
      </c>
      <c r="AN56" s="8">
        <v>100</v>
      </c>
      <c r="AO56" s="5" t="s">
        <v>131</v>
      </c>
      <c r="AP56" s="5" t="s">
        <v>131</v>
      </c>
      <c r="AQ56" s="5" t="s">
        <v>131</v>
      </c>
      <c r="AR56" s="5" t="s">
        <v>131</v>
      </c>
      <c r="AS56" s="5" t="s">
        <v>131</v>
      </c>
      <c r="AT56" s="5" t="s">
        <v>131</v>
      </c>
      <c r="AU56" s="5" t="s">
        <v>133</v>
      </c>
      <c r="AV56" s="5" t="s">
        <v>133</v>
      </c>
      <c r="AW56" s="5" t="s">
        <v>133</v>
      </c>
      <c r="AX56" s="5" t="s">
        <v>131</v>
      </c>
      <c r="AY56" s="5" t="s">
        <v>131</v>
      </c>
      <c r="AZ56" s="8">
        <v>100</v>
      </c>
      <c r="BA56" s="5" t="s">
        <v>131</v>
      </c>
      <c r="BB56" s="5" t="s">
        <v>131</v>
      </c>
      <c r="BC56" s="5" t="s">
        <v>131</v>
      </c>
      <c r="BD56" s="5" t="s">
        <v>131</v>
      </c>
      <c r="BE56" s="9">
        <v>100</v>
      </c>
      <c r="BF56" s="5" t="s">
        <v>131</v>
      </c>
      <c r="BG56" s="5" t="s">
        <v>131</v>
      </c>
      <c r="BH56" s="5" t="s">
        <v>131</v>
      </c>
      <c r="BI56" s="8">
        <v>100</v>
      </c>
      <c r="BJ56" s="5" t="s">
        <v>129</v>
      </c>
      <c r="BK56" s="8">
        <v>0</v>
      </c>
      <c r="BL56" s="8">
        <v>97</v>
      </c>
      <c r="BM56" s="5">
        <v>0</v>
      </c>
      <c r="BN56" s="5">
        <v>0</v>
      </c>
      <c r="BO56" s="5">
        <v>0</v>
      </c>
      <c r="BP56" s="5">
        <v>0</v>
      </c>
      <c r="BQ56" s="5">
        <v>1</v>
      </c>
      <c r="BR56" s="8">
        <v>97</v>
      </c>
      <c r="BS56" s="5" t="s">
        <v>129</v>
      </c>
      <c r="BT56" s="5" t="s">
        <v>129</v>
      </c>
      <c r="BU56" s="5" t="s">
        <v>129</v>
      </c>
      <c r="BV56" s="5" t="s">
        <v>129</v>
      </c>
      <c r="BW56" s="5" t="s">
        <v>129</v>
      </c>
      <c r="BX56" s="5" t="s">
        <v>131</v>
      </c>
      <c r="BY56" s="5" t="s">
        <v>132</v>
      </c>
      <c r="BZ56" s="5" t="s">
        <v>132</v>
      </c>
      <c r="CA56" s="5" t="s">
        <v>132</v>
      </c>
      <c r="CB56" s="5" t="s">
        <v>132</v>
      </c>
      <c r="CC56" s="5" t="s">
        <v>132</v>
      </c>
      <c r="CD56" s="5">
        <v>9</v>
      </c>
      <c r="CE56" s="5" t="s">
        <v>132</v>
      </c>
      <c r="CF56" s="5" t="s">
        <v>129</v>
      </c>
      <c r="CG56" s="5" t="s">
        <v>150</v>
      </c>
      <c r="CH56">
        <f>IF(Tabla1[[#This Row],[1.1 Saluda y se despide del cliente, de acuerdo a lo establecido en el manual de campaña.]]="NO",1,0)</f>
        <v>0</v>
      </c>
      <c r="CI56">
        <f>IF(Tabla1[[#This Row],[1.2 Se dirige al cliente por su nombre durante el transcurso de la llamada, sin tutearlo en ninguna ocasión.]]="NO",1,0)</f>
        <v>0</v>
      </c>
      <c r="CJ56">
        <f>IF(Tabla1[[#This Row],[1.3 Interactua con el cliente mientras realiza las validaciones en el sistema.]]="NO",1,0)</f>
        <v>0</v>
      </c>
      <c r="CK56">
        <f>IF(Tabla1[[#This Row],[1.4 Evita el uso de tecnicismos.]]="NO",1,0)</f>
        <v>0</v>
      </c>
      <c r="CL56">
        <f>IF(Tabla1[[#This Row],[1.5 Se despide de acuerdo a lo indicado en el Manual de Campaña]]="NO",1,0)</f>
        <v>0</v>
      </c>
      <c r="CM56">
        <f>IF(Tabla1[[#This Row],[2.1 Valida si la consulta o transacción corresponde a un producto/servicio/línea de la campaña.]]="NO",1,0)</f>
        <v>0</v>
      </c>
      <c r="CN56">
        <f>IF(Tabla1[[#This Row],[2.2 Si lo expuesto por el cliente no es claro, realiza preguntas de precisión o preguntas filtro.]]="NO",1,0)</f>
        <v>0</v>
      </c>
      <c r="CO56">
        <f>IF(Tabla1[[#This Row],[2.3 Valida el MOTIVO REAL de la necesidad (información, preocupación, problema) mediante parafraseo o pregunta de confirmación.]]="NO",1,0)</f>
        <v>0</v>
      </c>
      <c r="CP56">
        <f>IF(Tabla1[[#This Row],[2.4 De acuerdo con lo expuesto por el cliente por el cliente y/o por lo revisado en sistemas, valida si existe alguna atención previa por el mismo motivo.]]="NO",1,0)</f>
        <v>0</v>
      </c>
      <c r="CQ56">
        <f>IF(Tabla1[[#This Row],[3.1 Valida en el CES el estado de los servicios y equipos, estado de cuenta y adicionalmente si se encuentra en averia.]]="NO",1,0)</f>
        <v>0</v>
      </c>
      <c r="CR56">
        <f>IF(Tabla1[[#This Row],[3.2 La atencion se realizo siguiendo el paso a paso de la herramienta o el proceso establecido en el portal de conocimiento (en caso no se encuentre en la herramienta), no se vuelve a evaluar el ingreso al CES.]]="NO",1,0)</f>
        <v>0</v>
      </c>
      <c r="CS56">
        <f>IF(Tabla1[[#This Row],[3.2.1 Solicita el número de documento de identidad, nombres y apellidos del titular para identificar el servicio y en caso lo amerite fecha y lugar de nacimiento.]]="NO",1,0)</f>
        <v>0</v>
      </c>
      <c r="CT56">
        <f>IF(Tabla1[[#This Row],[3.2.2  Valida en TRACER que el servicio del cliente esta conectado, no se encuentra en averia y no tiene algun flag alarmado]]="NO",1,0)</f>
        <v>0</v>
      </c>
      <c r="CU56">
        <f>IF(Tabla1[[#This Row],[3.2.3  Verifica en la web de averias si el servicio esta afectado]]="NO",1,0)</f>
        <v>0</v>
      </c>
      <c r="CV56">
        <f>IF(Tabla1[[#This Row],[3.2.4  Verifica en Incognito si los parametros de los servicios estan correctos. ]]="NO",1,0)</f>
        <v>0</v>
      </c>
      <c r="CW5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56">
        <f>IF(Tabla1[[#This Row],[3.2.6  Para telefonia, ingresa a JANUS y validad que la linea este configurada y tenga saldo, tambien se debe validar con el cliente si la linea esta en Tel 1 o Tel 1/2, en caso no haya servicio]]="NO",1,0)</f>
        <v>0</v>
      </c>
      <c r="CY56">
        <f>IF(Tabla1[[#This Row],[3.2.7  Para internet, cuando el problema es con SmarTV se le sugiere que utilice internet de manera cableada]]="NO",1,0)</f>
        <v>0</v>
      </c>
      <c r="CZ56">
        <f>IF(Tabla1[[#This Row],[3.3  La explicación brindada al cliente corresponde con el paso a paso de la herramienta o el proceso establecido en el portal de conocimiento (en caso no se encuentre en la herramienta).]]="NO",1,0)</f>
        <v>0</v>
      </c>
      <c r="DA56">
        <f>IF(Tabla1[[#This Row],[3.4  Valida con el cliente si la gestión/información brindada fue clara]]="NO",1,0)</f>
        <v>0</v>
      </c>
      <c r="DB56">
        <f>IF(Tabla1[[#This Row],[4.1 Ejecuta las acciones en los aplicativos de acuerdo al proceso establecido en el portal de conocimiento.]]="NO",1,0)</f>
        <v>0</v>
      </c>
      <c r="DC56">
        <f>IF(Tabla1[[#This Row],[4.2 Se tipifica en siac acorde con la gestión.]]="NO",1,0)</f>
        <v>0</v>
      </c>
      <c r="DD56">
        <f>IF(Tabla1[[#This Row],[4.3 Notas y/o plantilla de la tipificación son correctas.]]="NO",1,0)</f>
        <v>0</v>
      </c>
      <c r="DE56">
        <f>IF(Tabla1[[#This Row],[4.4 Se tipifica en siac durante la llamada.]]="NO",1,0)</f>
        <v>0</v>
      </c>
      <c r="DF56">
        <f>IF(Tabla1[[#This Row],[5.1 Evita comentarios negativos de la empresa y/o sus proveedores.]]="NO",1,0)</f>
        <v>0</v>
      </c>
      <c r="DG56">
        <f>IF(Tabla1[[#This Row],[5.2 Evita palabras soeces]]="NO",1,0)</f>
        <v>0</v>
      </c>
      <c r="DH56">
        <f>IF(Tabla1[[#This Row],[5.3 Escucha al cliente sin interrumpirlo.]]="NO",1,0)</f>
        <v>0</v>
      </c>
      <c r="DI56">
        <f>IF(Tabla1[[#This Row],[6.1 Cumple con dar la información establecida y/o fomenta en el cliente la adquisición/activación/uso de algún servicio/producto/promoción CLARO (definido por cada campaña)]]="NO",1,0)</f>
        <v>1</v>
      </c>
      <c r="DJ56">
        <v>1</v>
      </c>
      <c r="DK56">
        <f>IF(Tabla1[[#This Row],[TNPS]]&lt;6,-1,IF(Tabla1[[#This Row],[TNPS]]&lt;8,0,1))</f>
        <v>1</v>
      </c>
      <c r="DL56" t="str">
        <f>IF(Tabla1[[#This Row],[NPS]]&lt;&gt;"",IF(Tabla1[[#This Row],[NPS]]&lt;7,-1,IF(Tabla1[[#This Row],[NPS]]&lt;8,0,1))," ")</f>
        <v xml:space="preserve"> </v>
      </c>
    </row>
    <row r="57" spans="1:116" ht="20.100000000000001" customHeight="1" x14ac:dyDescent="0.25">
      <c r="A57">
        <v>386</v>
      </c>
      <c r="B57" t="str">
        <f>IF(MONTH(Tabla1[[#This Row],[FECHA DE MONITOREO]])=MONTH($B$356),IF(DAY(Tabla1[[#This Row],[FECHA DE MONITOREO]])&lt;8,"SEMANA 1",IF(DAY(Tabla1[[#This Row],[FECHA DE MONITOREO]])&lt;15,"SEMANA 2",IF(DAY(Tabla1[[#This Row],[FECHA DE MONITOREO]])&lt;22,"SEMANA 3","SEMANA 4"))),"SEMANA 4")</f>
        <v>SEMANA 1</v>
      </c>
      <c r="C5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57" s="5" t="s">
        <v>493</v>
      </c>
      <c r="E57" s="5" t="s">
        <v>494</v>
      </c>
      <c r="F57" s="5">
        <v>2</v>
      </c>
      <c r="G57" s="5" t="s">
        <v>118</v>
      </c>
      <c r="H57" s="5" t="s">
        <v>119</v>
      </c>
      <c r="I57" s="6">
        <v>43651</v>
      </c>
      <c r="J57" s="5" t="s">
        <v>120</v>
      </c>
      <c r="K57" s="5" t="s">
        <v>566</v>
      </c>
      <c r="L57" s="6">
        <v>43649</v>
      </c>
      <c r="M57" s="7">
        <v>0.81180555555555556</v>
      </c>
      <c r="N57" s="5">
        <v>345</v>
      </c>
      <c r="O57" s="5" t="s">
        <v>567</v>
      </c>
      <c r="P57" s="5" t="s">
        <v>568</v>
      </c>
      <c r="Q57" s="5" t="s">
        <v>569</v>
      </c>
      <c r="R57" s="5" t="s">
        <v>125</v>
      </c>
      <c r="S57" s="5" t="s">
        <v>126</v>
      </c>
      <c r="T57" s="5" t="s">
        <v>570</v>
      </c>
      <c r="U57" s="5" t="s">
        <v>370</v>
      </c>
      <c r="V57" s="5" t="s">
        <v>129</v>
      </c>
      <c r="W57" s="5" t="s">
        <v>130</v>
      </c>
      <c r="X57" s="5" t="s">
        <v>161</v>
      </c>
      <c r="Y57" s="5" t="s">
        <v>131</v>
      </c>
      <c r="Z57" s="5" t="s">
        <v>132</v>
      </c>
      <c r="AA57" s="5" t="s">
        <v>133</v>
      </c>
      <c r="AB57" s="5" t="s">
        <v>131</v>
      </c>
      <c r="AC57" s="5" t="s">
        <v>134</v>
      </c>
      <c r="AD57" s="5" t="s">
        <v>131</v>
      </c>
      <c r="AE57" s="5" t="s">
        <v>131</v>
      </c>
      <c r="AF57" s="5" t="s">
        <v>131</v>
      </c>
      <c r="AG57" s="5" t="s">
        <v>131</v>
      </c>
      <c r="AH57" s="5" t="s">
        <v>131</v>
      </c>
      <c r="AI57" s="8">
        <v>100</v>
      </c>
      <c r="AJ57" s="5" t="s">
        <v>131</v>
      </c>
      <c r="AK57" s="5" t="s">
        <v>133</v>
      </c>
      <c r="AL57" s="5" t="s">
        <v>129</v>
      </c>
      <c r="AM57" s="5" t="s">
        <v>131</v>
      </c>
      <c r="AN57" s="8">
        <v>47.368421052631575</v>
      </c>
      <c r="AO57" s="5" t="s">
        <v>131</v>
      </c>
      <c r="AP57" s="5" t="s">
        <v>131</v>
      </c>
      <c r="AQ57" s="5" t="s">
        <v>131</v>
      </c>
      <c r="AR57" s="5" t="s">
        <v>131</v>
      </c>
      <c r="AS57" s="5" t="s">
        <v>131</v>
      </c>
      <c r="AT57" s="5" t="s">
        <v>131</v>
      </c>
      <c r="AU57" s="5" t="s">
        <v>133</v>
      </c>
      <c r="AV57" s="5" t="s">
        <v>133</v>
      </c>
      <c r="AW57" s="5" t="s">
        <v>133</v>
      </c>
      <c r="AX57" s="5" t="s">
        <v>131</v>
      </c>
      <c r="AY57" s="5" t="s">
        <v>131</v>
      </c>
      <c r="AZ57" s="8">
        <v>100</v>
      </c>
      <c r="BA57" s="5" t="s">
        <v>133</v>
      </c>
      <c r="BB57" s="5" t="s">
        <v>131</v>
      </c>
      <c r="BC57" s="5" t="s">
        <v>129</v>
      </c>
      <c r="BD57" s="5" t="s">
        <v>131</v>
      </c>
      <c r="BE57" s="9">
        <v>66.666666666666657</v>
      </c>
      <c r="BF57" s="5" t="s">
        <v>131</v>
      </c>
      <c r="BG57" s="5" t="s">
        <v>131</v>
      </c>
      <c r="BH57" s="5" t="s">
        <v>131</v>
      </c>
      <c r="BI57" s="8">
        <v>100</v>
      </c>
      <c r="BJ57" s="5" t="s">
        <v>133</v>
      </c>
      <c r="BK57" s="8">
        <v>100</v>
      </c>
      <c r="BL57" s="8">
        <v>79.89473684210526</v>
      </c>
      <c r="BM57" s="5">
        <v>1</v>
      </c>
      <c r="BN57" s="5">
        <v>1</v>
      </c>
      <c r="BO57" s="5">
        <v>0</v>
      </c>
      <c r="BP57" s="5">
        <v>2</v>
      </c>
      <c r="BQ57" s="5">
        <v>0</v>
      </c>
      <c r="BR57" s="8">
        <v>79.89473684210526</v>
      </c>
      <c r="BS57" s="5" t="s">
        <v>129</v>
      </c>
      <c r="BT57" s="5" t="s">
        <v>129</v>
      </c>
      <c r="BU57" s="5" t="s">
        <v>129</v>
      </c>
      <c r="BV57" s="5" t="s">
        <v>129</v>
      </c>
      <c r="BW57" s="5" t="s">
        <v>129</v>
      </c>
      <c r="BX57" s="5" t="s">
        <v>129</v>
      </c>
      <c r="BY57" s="5" t="s">
        <v>135</v>
      </c>
      <c r="BZ57" s="5" t="s">
        <v>136</v>
      </c>
      <c r="CA57" s="5" t="s">
        <v>137</v>
      </c>
      <c r="CB57" s="5" t="s">
        <v>138</v>
      </c>
      <c r="CC57" s="5" t="s">
        <v>139</v>
      </c>
      <c r="CD57" s="5" t="e">
        <v>#N/A</v>
      </c>
      <c r="CE57" s="5" t="e">
        <v>#N/A</v>
      </c>
      <c r="CF57" s="5" t="s">
        <v>129</v>
      </c>
      <c r="CG57" s="5" t="s">
        <v>571</v>
      </c>
      <c r="CH57">
        <f>IF(Tabla1[[#This Row],[1.1 Saluda y se despide del cliente, de acuerdo a lo establecido en el manual de campaña.]]="NO",1,0)</f>
        <v>0</v>
      </c>
      <c r="CI57">
        <f>IF(Tabla1[[#This Row],[1.2 Se dirige al cliente por su nombre durante el transcurso de la llamada, sin tutearlo en ninguna ocasión.]]="NO",1,0)</f>
        <v>0</v>
      </c>
      <c r="CJ57">
        <f>IF(Tabla1[[#This Row],[1.3 Interactua con el cliente mientras realiza las validaciones en el sistema.]]="NO",1,0)</f>
        <v>0</v>
      </c>
      <c r="CK57">
        <f>IF(Tabla1[[#This Row],[1.4 Evita el uso de tecnicismos.]]="NO",1,0)</f>
        <v>0</v>
      </c>
      <c r="CL57">
        <f>IF(Tabla1[[#This Row],[1.5 Se despide de acuerdo a lo indicado en el Manual de Campaña]]="NO",1,0)</f>
        <v>0</v>
      </c>
      <c r="CM57">
        <f>IF(Tabla1[[#This Row],[2.1 Valida si la consulta o transacción corresponde a un producto/servicio/línea de la campaña.]]="NO",1,0)</f>
        <v>0</v>
      </c>
      <c r="CN57">
        <f>IF(Tabla1[[#This Row],[2.2 Si lo expuesto por el cliente no es claro, realiza preguntas de precisión o preguntas filtro.]]="NO",1,0)</f>
        <v>0</v>
      </c>
      <c r="CO57">
        <f>IF(Tabla1[[#This Row],[2.3 Valida el MOTIVO REAL de la necesidad (información, preocupación, problema) mediante parafraseo o pregunta de confirmación.]]="NO",1,0)</f>
        <v>1</v>
      </c>
      <c r="CP57">
        <f>IF(Tabla1[[#This Row],[2.4 De acuerdo con lo expuesto por el cliente por el cliente y/o por lo revisado en sistemas, valida si existe alguna atención previa por el mismo motivo.]]="NO",1,0)</f>
        <v>0</v>
      </c>
      <c r="CQ57">
        <f>IF(Tabla1[[#This Row],[3.1 Valida en el CES el estado de los servicios y equipos, estado de cuenta y adicionalmente si se encuentra en averia.]]="NO",1,0)</f>
        <v>0</v>
      </c>
      <c r="CR57">
        <f>IF(Tabla1[[#This Row],[3.2 La atencion se realizo siguiendo el paso a paso de la herramienta o el proceso establecido en el portal de conocimiento (en caso no se encuentre en la herramienta), no se vuelve a evaluar el ingreso al CES.]]="NO",1,0)</f>
        <v>0</v>
      </c>
      <c r="CS57">
        <f>IF(Tabla1[[#This Row],[3.2.1 Solicita el número de documento de identidad, nombres y apellidos del titular para identificar el servicio y en caso lo amerite fecha y lugar de nacimiento.]]="NO",1,0)</f>
        <v>0</v>
      </c>
      <c r="CT57">
        <f>IF(Tabla1[[#This Row],[3.2.2  Valida en TRACER que el servicio del cliente esta conectado, no se encuentra en averia y no tiene algun flag alarmado]]="NO",1,0)</f>
        <v>0</v>
      </c>
      <c r="CU57">
        <f>IF(Tabla1[[#This Row],[3.2.3  Verifica en la web de averias si el servicio esta afectado]]="NO",1,0)</f>
        <v>0</v>
      </c>
      <c r="CV57">
        <f>IF(Tabla1[[#This Row],[3.2.4  Verifica en Incognito si los parametros de los servicios estan correctos. ]]="NO",1,0)</f>
        <v>0</v>
      </c>
      <c r="CW5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57">
        <f>IF(Tabla1[[#This Row],[3.2.6  Para telefonia, ingresa a JANUS y validad que la linea este configurada y tenga saldo, tambien se debe validar con el cliente si la linea esta en Tel 1 o Tel 1/2, en caso no haya servicio]]="NO",1,0)</f>
        <v>0</v>
      </c>
      <c r="CY57">
        <f>IF(Tabla1[[#This Row],[3.2.7  Para internet, cuando el problema es con SmarTV se le sugiere que utilice internet de manera cableada]]="NO",1,0)</f>
        <v>0</v>
      </c>
      <c r="CZ57">
        <f>IF(Tabla1[[#This Row],[3.3  La explicación brindada al cliente corresponde con el paso a paso de la herramienta o el proceso establecido en el portal de conocimiento (en caso no se encuentre en la herramienta).]]="NO",1,0)</f>
        <v>0</v>
      </c>
      <c r="DA57">
        <f>IF(Tabla1[[#This Row],[3.4  Valida con el cliente si la gestión/información brindada fue clara]]="NO",1,0)</f>
        <v>0</v>
      </c>
      <c r="DB57">
        <f>IF(Tabla1[[#This Row],[4.1 Ejecuta las acciones en los aplicativos de acuerdo al proceso establecido en el portal de conocimiento.]]="NO",1,0)</f>
        <v>0</v>
      </c>
      <c r="DC57">
        <f>IF(Tabla1[[#This Row],[4.2 Se tipifica en siac acorde con la gestión.]]="NO",1,0)</f>
        <v>0</v>
      </c>
      <c r="DD57">
        <f>IF(Tabla1[[#This Row],[4.3 Notas y/o plantilla de la tipificación son correctas.]]="NO",1,0)</f>
        <v>1</v>
      </c>
      <c r="DE57">
        <f>IF(Tabla1[[#This Row],[4.4 Se tipifica en siac durante la llamada.]]="NO",1,0)</f>
        <v>0</v>
      </c>
      <c r="DF57">
        <f>IF(Tabla1[[#This Row],[5.1 Evita comentarios negativos de la empresa y/o sus proveedores.]]="NO",1,0)</f>
        <v>0</v>
      </c>
      <c r="DG57">
        <f>IF(Tabla1[[#This Row],[5.2 Evita palabras soeces]]="NO",1,0)</f>
        <v>0</v>
      </c>
      <c r="DH57">
        <f>IF(Tabla1[[#This Row],[5.3 Escucha al cliente sin interrumpirlo.]]="NO",1,0)</f>
        <v>0</v>
      </c>
      <c r="DI57">
        <f>IF(Tabla1[[#This Row],[6.1 Cumple con dar la información establecida y/o fomenta en el cliente la adquisición/activación/uso de algún servicio/producto/promoción CLARO (definido por cada campaña)]]="NO",1,0)</f>
        <v>0</v>
      </c>
      <c r="DJ57">
        <v>1</v>
      </c>
      <c r="DK57" t="e">
        <f>IF(Tabla1[[#This Row],[TNPS]]&lt;6,-1,IF(Tabla1[[#This Row],[TNPS]]&lt;8,0,1))</f>
        <v>#N/A</v>
      </c>
      <c r="DL57" t="e">
        <f>IF(Tabla1[[#This Row],[NPS]]&lt;&gt;"",IF(Tabla1[[#This Row],[NPS]]&lt;7,-1,IF(Tabla1[[#This Row],[NPS]]&lt;8,0,1))," ")</f>
        <v>#N/A</v>
      </c>
    </row>
    <row r="58" spans="1:116" ht="20.100000000000001" customHeight="1" x14ac:dyDescent="0.25">
      <c r="A58">
        <v>386</v>
      </c>
      <c r="B58" t="str">
        <f>IF(MONTH(Tabla1[[#This Row],[FECHA DE MONITOREO]])=MONTH($B$356),IF(DAY(Tabla1[[#This Row],[FECHA DE MONITOREO]])&lt;8,"SEMANA 1",IF(DAY(Tabla1[[#This Row],[FECHA DE MONITOREO]])&lt;15,"SEMANA 2",IF(DAY(Tabla1[[#This Row],[FECHA DE MONITOREO]])&lt;22,"SEMANA 3","SEMANA 4"))),"SEMANA 4")</f>
        <v>SEMANA 1</v>
      </c>
      <c r="C5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58" s="5" t="s">
        <v>572</v>
      </c>
      <c r="E58" s="5" t="s">
        <v>573</v>
      </c>
      <c r="F58" s="5">
        <v>2</v>
      </c>
      <c r="G58" s="5" t="s">
        <v>118</v>
      </c>
      <c r="H58" s="5" t="s">
        <v>119</v>
      </c>
      <c r="I58" s="6">
        <v>43651</v>
      </c>
      <c r="J58" s="5" t="s">
        <v>120</v>
      </c>
      <c r="K58" s="5" t="s">
        <v>574</v>
      </c>
      <c r="L58" s="6">
        <v>43649</v>
      </c>
      <c r="M58" s="7">
        <v>0.62883101851851853</v>
      </c>
      <c r="N58" s="5">
        <v>131</v>
      </c>
      <c r="O58" s="5" t="s">
        <v>575</v>
      </c>
      <c r="P58" s="5" t="s">
        <v>576</v>
      </c>
      <c r="Q58" s="5" t="s">
        <v>577</v>
      </c>
      <c r="R58" s="5" t="s">
        <v>157</v>
      </c>
      <c r="S58" s="5" t="s">
        <v>172</v>
      </c>
      <c r="T58" s="5" t="s">
        <v>578</v>
      </c>
      <c r="U58" s="5" t="s">
        <v>132</v>
      </c>
      <c r="V58" s="5" t="s">
        <v>129</v>
      </c>
      <c r="W58" s="5" t="s">
        <v>133</v>
      </c>
      <c r="X58" s="5" t="s">
        <v>133</v>
      </c>
      <c r="Y58" s="5" t="s">
        <v>131</v>
      </c>
      <c r="Z58" s="5" t="s">
        <v>132</v>
      </c>
      <c r="AA58" s="5" t="s">
        <v>133</v>
      </c>
      <c r="AB58" s="5" t="s">
        <v>131</v>
      </c>
      <c r="AC58" s="5" t="s">
        <v>134</v>
      </c>
      <c r="AD58" s="5" t="s">
        <v>131</v>
      </c>
      <c r="AE58" s="5" t="s">
        <v>131</v>
      </c>
      <c r="AF58" s="5" t="s">
        <v>131</v>
      </c>
      <c r="AG58" s="5" t="s">
        <v>131</v>
      </c>
      <c r="AH58" s="5" t="s">
        <v>131</v>
      </c>
      <c r="AI58" s="8">
        <v>100</v>
      </c>
      <c r="AJ58" s="5" t="s">
        <v>131</v>
      </c>
      <c r="AK58" s="5" t="s">
        <v>133</v>
      </c>
      <c r="AL58" s="5" t="s">
        <v>131</v>
      </c>
      <c r="AM58" s="5" t="s">
        <v>133</v>
      </c>
      <c r="AN58" s="8">
        <v>100</v>
      </c>
      <c r="AO58" s="5" t="s">
        <v>133</v>
      </c>
      <c r="AP58" s="5" t="s">
        <v>131</v>
      </c>
      <c r="AQ58" s="5" t="s">
        <v>131</v>
      </c>
      <c r="AR58" s="5" t="s">
        <v>133</v>
      </c>
      <c r="AS58" s="5" t="s">
        <v>133</v>
      </c>
      <c r="AT58" s="5" t="s">
        <v>133</v>
      </c>
      <c r="AU58" s="5" t="s">
        <v>133</v>
      </c>
      <c r="AV58" s="5" t="s">
        <v>133</v>
      </c>
      <c r="AW58" s="5" t="s">
        <v>133</v>
      </c>
      <c r="AX58" s="5" t="s">
        <v>129</v>
      </c>
      <c r="AY58" s="5" t="s">
        <v>133</v>
      </c>
      <c r="AZ58" s="8">
        <v>75.862068965517238</v>
      </c>
      <c r="BA58" s="5" t="s">
        <v>131</v>
      </c>
      <c r="BB58" s="5" t="s">
        <v>133</v>
      </c>
      <c r="BC58" s="5" t="s">
        <v>133</v>
      </c>
      <c r="BD58" s="5" t="s">
        <v>133</v>
      </c>
      <c r="BE58" s="9">
        <v>100</v>
      </c>
      <c r="BF58" s="5" t="s">
        <v>131</v>
      </c>
      <c r="BG58" s="5" t="s">
        <v>131</v>
      </c>
      <c r="BH58" s="5" t="s">
        <v>131</v>
      </c>
      <c r="BI58" s="8">
        <v>100</v>
      </c>
      <c r="BJ58" s="5" t="s">
        <v>133</v>
      </c>
      <c r="BK58" s="8">
        <v>100</v>
      </c>
      <c r="BL58" s="8">
        <v>91.551724137931046</v>
      </c>
      <c r="BM58" s="5">
        <v>1</v>
      </c>
      <c r="BN58" s="5">
        <v>0</v>
      </c>
      <c r="BO58" s="5">
        <v>0</v>
      </c>
      <c r="BP58" s="5">
        <v>1</v>
      </c>
      <c r="BQ58" s="5">
        <v>0</v>
      </c>
      <c r="BR58" s="8">
        <v>91.551724137931046</v>
      </c>
      <c r="BS58" s="5" t="s">
        <v>129</v>
      </c>
      <c r="BT58" s="5" t="s">
        <v>129</v>
      </c>
      <c r="BU58" s="5" t="s">
        <v>129</v>
      </c>
      <c r="BV58" s="5" t="s">
        <v>129</v>
      </c>
      <c r="BW58" s="5" t="s">
        <v>129</v>
      </c>
      <c r="BX58" s="5" t="s">
        <v>129</v>
      </c>
      <c r="BY58" s="5" t="s">
        <v>135</v>
      </c>
      <c r="BZ58" s="5" t="s">
        <v>174</v>
      </c>
      <c r="CA58" s="5" t="s">
        <v>175</v>
      </c>
      <c r="CB58" s="5" t="s">
        <v>176</v>
      </c>
      <c r="CC58" s="5" t="s">
        <v>280</v>
      </c>
      <c r="CD58" s="5" t="e">
        <v>#N/A</v>
      </c>
      <c r="CE58" s="5" t="e">
        <v>#N/A</v>
      </c>
      <c r="CF58" s="5" t="s">
        <v>129</v>
      </c>
      <c r="CG58" s="5" t="s">
        <v>579</v>
      </c>
      <c r="CH58">
        <f>IF(Tabla1[[#This Row],[1.1 Saluda y se despide del cliente, de acuerdo a lo establecido en el manual de campaña.]]="NO",1,0)</f>
        <v>0</v>
      </c>
      <c r="CI58">
        <f>IF(Tabla1[[#This Row],[1.2 Se dirige al cliente por su nombre durante el transcurso de la llamada, sin tutearlo en ninguna ocasión.]]="NO",1,0)</f>
        <v>0</v>
      </c>
      <c r="CJ58">
        <f>IF(Tabla1[[#This Row],[1.3 Interactua con el cliente mientras realiza las validaciones en el sistema.]]="NO",1,0)</f>
        <v>0</v>
      </c>
      <c r="CK58">
        <f>IF(Tabla1[[#This Row],[1.4 Evita el uso de tecnicismos.]]="NO",1,0)</f>
        <v>0</v>
      </c>
      <c r="CL58">
        <f>IF(Tabla1[[#This Row],[1.5 Se despide de acuerdo a lo indicado en el Manual de Campaña]]="NO",1,0)</f>
        <v>0</v>
      </c>
      <c r="CM58">
        <f>IF(Tabla1[[#This Row],[2.1 Valida si la consulta o transacción corresponde a un producto/servicio/línea de la campaña.]]="NO",1,0)</f>
        <v>0</v>
      </c>
      <c r="CN58">
        <f>IF(Tabla1[[#This Row],[2.2 Si lo expuesto por el cliente no es claro, realiza preguntas de precisión o preguntas filtro.]]="NO",1,0)</f>
        <v>0</v>
      </c>
      <c r="CO58">
        <f>IF(Tabla1[[#This Row],[2.3 Valida el MOTIVO REAL de la necesidad (información, preocupación, problema) mediante parafraseo o pregunta de confirmación.]]="NO",1,0)</f>
        <v>0</v>
      </c>
      <c r="CP58">
        <f>IF(Tabla1[[#This Row],[2.4 De acuerdo con lo expuesto por el cliente por el cliente y/o por lo revisado en sistemas, valida si existe alguna atención previa por el mismo motivo.]]="NO",1,0)</f>
        <v>0</v>
      </c>
      <c r="CQ58">
        <f>IF(Tabla1[[#This Row],[3.1 Valida en el CES el estado de los servicios y equipos, estado de cuenta y adicionalmente si se encuentra en averia.]]="NO",1,0)</f>
        <v>0</v>
      </c>
      <c r="CR58">
        <f>IF(Tabla1[[#This Row],[3.2 La atencion se realizo siguiendo el paso a paso de la herramienta o el proceso establecido en el portal de conocimiento (en caso no se encuentre en la herramienta), no se vuelve a evaluar el ingreso al CES.]]="NO",1,0)</f>
        <v>0</v>
      </c>
      <c r="CS58">
        <f>IF(Tabla1[[#This Row],[3.2.1 Solicita el número de documento de identidad, nombres y apellidos del titular para identificar el servicio y en caso lo amerite fecha y lugar de nacimiento.]]="NO",1,0)</f>
        <v>0</v>
      </c>
      <c r="CT58">
        <f>IF(Tabla1[[#This Row],[3.2.2  Valida en TRACER que el servicio del cliente esta conectado, no se encuentra en averia y no tiene algun flag alarmado]]="NO",1,0)</f>
        <v>0</v>
      </c>
      <c r="CU58">
        <f>IF(Tabla1[[#This Row],[3.2.3  Verifica en la web de averias si el servicio esta afectado]]="NO",1,0)</f>
        <v>0</v>
      </c>
      <c r="CV58">
        <f>IF(Tabla1[[#This Row],[3.2.4  Verifica en Incognito si los parametros de los servicios estan correctos. ]]="NO",1,0)</f>
        <v>0</v>
      </c>
      <c r="CW5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58">
        <f>IF(Tabla1[[#This Row],[3.2.6  Para telefonia, ingresa a JANUS y validad que la linea este configurada y tenga saldo, tambien se debe validar con el cliente si la linea esta en Tel 1 o Tel 1/2, en caso no haya servicio]]="NO",1,0)</f>
        <v>0</v>
      </c>
      <c r="CY58">
        <f>IF(Tabla1[[#This Row],[3.2.7  Para internet, cuando el problema es con SmarTV se le sugiere que utilice internet de manera cableada]]="NO",1,0)</f>
        <v>0</v>
      </c>
      <c r="CZ58">
        <f>IF(Tabla1[[#This Row],[3.3  La explicación brindada al cliente corresponde con el paso a paso de la herramienta o el proceso establecido en el portal de conocimiento (en caso no se encuentre en la herramienta).]]="NO",1,0)</f>
        <v>1</v>
      </c>
      <c r="DA58">
        <f>IF(Tabla1[[#This Row],[3.4  Valida con el cliente si la gestión/información brindada fue clara]]="NO",1,0)</f>
        <v>0</v>
      </c>
      <c r="DB58">
        <f>IF(Tabla1[[#This Row],[4.1 Ejecuta las acciones en los aplicativos de acuerdo al proceso establecido en el portal de conocimiento.]]="NO",1,0)</f>
        <v>0</v>
      </c>
      <c r="DC58">
        <f>IF(Tabla1[[#This Row],[4.2 Se tipifica en siac acorde con la gestión.]]="NO",1,0)</f>
        <v>0</v>
      </c>
      <c r="DD58">
        <f>IF(Tabla1[[#This Row],[4.3 Notas y/o plantilla de la tipificación son correctas.]]="NO",1,0)</f>
        <v>0</v>
      </c>
      <c r="DE58">
        <f>IF(Tabla1[[#This Row],[4.4 Se tipifica en siac durante la llamada.]]="NO",1,0)</f>
        <v>0</v>
      </c>
      <c r="DF58">
        <f>IF(Tabla1[[#This Row],[5.1 Evita comentarios negativos de la empresa y/o sus proveedores.]]="NO",1,0)</f>
        <v>0</v>
      </c>
      <c r="DG58">
        <f>IF(Tabla1[[#This Row],[5.2 Evita palabras soeces]]="NO",1,0)</f>
        <v>0</v>
      </c>
      <c r="DH58">
        <f>IF(Tabla1[[#This Row],[5.3 Escucha al cliente sin interrumpirlo.]]="NO",1,0)</f>
        <v>0</v>
      </c>
      <c r="DI58">
        <f>IF(Tabla1[[#This Row],[6.1 Cumple con dar la información establecida y/o fomenta en el cliente la adquisición/activación/uso de algún servicio/producto/promoción CLARO (definido por cada campaña)]]="NO",1,0)</f>
        <v>0</v>
      </c>
      <c r="DJ58">
        <v>1</v>
      </c>
      <c r="DK58" t="e">
        <f>IF(Tabla1[[#This Row],[TNPS]]&lt;6,-1,IF(Tabla1[[#This Row],[TNPS]]&lt;8,0,1))</f>
        <v>#N/A</v>
      </c>
      <c r="DL58" t="e">
        <f>IF(Tabla1[[#This Row],[NPS]]&lt;&gt;"",IF(Tabla1[[#This Row],[NPS]]&lt;7,-1,IF(Tabla1[[#This Row],[NPS]]&lt;8,0,1))," ")</f>
        <v>#N/A</v>
      </c>
    </row>
    <row r="59" spans="1:116" ht="20.100000000000001" customHeight="1" x14ac:dyDescent="0.25">
      <c r="A59">
        <v>386</v>
      </c>
      <c r="B59" t="str">
        <f>IF(MONTH(Tabla1[[#This Row],[FECHA DE MONITOREO]])=MONTH($B$356),IF(DAY(Tabla1[[#This Row],[FECHA DE MONITOREO]])&lt;8,"SEMANA 1",IF(DAY(Tabla1[[#This Row],[FECHA DE MONITOREO]])&lt;15,"SEMANA 2",IF(DAY(Tabla1[[#This Row],[FECHA DE MONITOREO]])&lt;22,"SEMANA 3","SEMANA 4"))),"SEMANA 4")</f>
        <v>SEMANA 1</v>
      </c>
      <c r="C5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59" s="5" t="s">
        <v>580</v>
      </c>
      <c r="E59" s="5" t="s">
        <v>581</v>
      </c>
      <c r="F59" s="5">
        <v>1</v>
      </c>
      <c r="G59" s="5" t="s">
        <v>118</v>
      </c>
      <c r="H59" s="5" t="s">
        <v>119</v>
      </c>
      <c r="I59" s="6">
        <v>43651</v>
      </c>
      <c r="J59" s="5" t="s">
        <v>120</v>
      </c>
      <c r="K59" s="5" t="s">
        <v>582</v>
      </c>
      <c r="L59" s="6">
        <v>43649</v>
      </c>
      <c r="M59" s="7">
        <v>0.94795138888888886</v>
      </c>
      <c r="N59" s="5">
        <v>504</v>
      </c>
      <c r="O59" s="5" t="s">
        <v>583</v>
      </c>
      <c r="P59" s="5" t="s">
        <v>584</v>
      </c>
      <c r="Q59" s="5" t="s">
        <v>585</v>
      </c>
      <c r="R59" s="5" t="s">
        <v>125</v>
      </c>
      <c r="S59" s="5" t="s">
        <v>513</v>
      </c>
      <c r="T59" s="5" t="s">
        <v>586</v>
      </c>
      <c r="U59" s="5" t="s">
        <v>515</v>
      </c>
      <c r="V59" s="5" t="s">
        <v>129</v>
      </c>
      <c r="W59" s="5" t="s">
        <v>130</v>
      </c>
      <c r="X59" s="5" t="s">
        <v>161</v>
      </c>
      <c r="Y59" s="5" t="s">
        <v>131</v>
      </c>
      <c r="Z59" s="5" t="s">
        <v>132</v>
      </c>
      <c r="AA59" s="5" t="s">
        <v>133</v>
      </c>
      <c r="AB59" s="5" t="s">
        <v>131</v>
      </c>
      <c r="AC59" s="5" t="s">
        <v>134</v>
      </c>
      <c r="AD59" s="5" t="s">
        <v>131</v>
      </c>
      <c r="AE59" s="5" t="s">
        <v>131</v>
      </c>
      <c r="AF59" s="5" t="s">
        <v>131</v>
      </c>
      <c r="AG59" s="5" t="s">
        <v>131</v>
      </c>
      <c r="AH59" s="5" t="s">
        <v>131</v>
      </c>
      <c r="AI59" s="8">
        <v>100</v>
      </c>
      <c r="AJ59" s="5" t="s">
        <v>131</v>
      </c>
      <c r="AK59" s="5" t="s">
        <v>133</v>
      </c>
      <c r="AL59" s="5" t="s">
        <v>131</v>
      </c>
      <c r="AM59" s="5" t="s">
        <v>131</v>
      </c>
      <c r="AN59" s="8">
        <v>100</v>
      </c>
      <c r="AO59" s="5" t="s">
        <v>131</v>
      </c>
      <c r="AP59" s="5" t="s">
        <v>131</v>
      </c>
      <c r="AQ59" s="5" t="s">
        <v>131</v>
      </c>
      <c r="AR59" s="5" t="s">
        <v>131</v>
      </c>
      <c r="AS59" s="5" t="s">
        <v>131</v>
      </c>
      <c r="AT59" s="5" t="s">
        <v>131</v>
      </c>
      <c r="AU59" s="5" t="s">
        <v>133</v>
      </c>
      <c r="AV59" s="5" t="s">
        <v>133</v>
      </c>
      <c r="AW59" s="5" t="s">
        <v>133</v>
      </c>
      <c r="AX59" s="5" t="s">
        <v>131</v>
      </c>
      <c r="AY59" s="5" t="s">
        <v>129</v>
      </c>
      <c r="AZ59" s="8">
        <v>94.285714285714278</v>
      </c>
      <c r="BA59" s="5" t="s">
        <v>133</v>
      </c>
      <c r="BB59" s="5" t="s">
        <v>131</v>
      </c>
      <c r="BC59" s="5" t="s">
        <v>131</v>
      </c>
      <c r="BD59" s="5" t="s">
        <v>131</v>
      </c>
      <c r="BE59" s="9">
        <v>100</v>
      </c>
      <c r="BF59" s="5" t="s">
        <v>131</v>
      </c>
      <c r="BG59" s="5" t="s">
        <v>131</v>
      </c>
      <c r="BH59" s="5" t="s">
        <v>131</v>
      </c>
      <c r="BI59" s="8">
        <v>100</v>
      </c>
      <c r="BJ59" s="5" t="s">
        <v>133</v>
      </c>
      <c r="BK59" s="8">
        <v>100</v>
      </c>
      <c r="BL59" s="8">
        <v>98</v>
      </c>
      <c r="BM59" s="5">
        <v>1</v>
      </c>
      <c r="BN59" s="5">
        <v>0</v>
      </c>
      <c r="BO59" s="5">
        <v>0</v>
      </c>
      <c r="BP59" s="5">
        <v>1</v>
      </c>
      <c r="BQ59" s="5">
        <v>0</v>
      </c>
      <c r="BR59" s="8">
        <v>98</v>
      </c>
      <c r="BS59" s="5" t="s">
        <v>129</v>
      </c>
      <c r="BT59" s="5" t="s">
        <v>129</v>
      </c>
      <c r="BU59" s="5" t="s">
        <v>129</v>
      </c>
      <c r="BV59" s="5" t="s">
        <v>129</v>
      </c>
      <c r="BW59" s="5" t="s">
        <v>129</v>
      </c>
      <c r="BX59" s="5" t="s">
        <v>129</v>
      </c>
      <c r="BY59" s="5" t="s">
        <v>162</v>
      </c>
      <c r="BZ59" s="5" t="s">
        <v>163</v>
      </c>
      <c r="CA59" s="5" t="s">
        <v>230</v>
      </c>
      <c r="CB59" s="5" t="s">
        <v>165</v>
      </c>
      <c r="CC59" s="5" t="s">
        <v>231</v>
      </c>
      <c r="CD59" s="5" t="e">
        <v>#N/A</v>
      </c>
      <c r="CE59" s="5" t="e">
        <v>#N/A</v>
      </c>
      <c r="CF59" s="5" t="s">
        <v>129</v>
      </c>
      <c r="CG59" s="5" t="s">
        <v>587</v>
      </c>
      <c r="CH59">
        <f>IF(Tabla1[[#This Row],[1.1 Saluda y se despide del cliente, de acuerdo a lo establecido en el manual de campaña.]]="NO",1,0)</f>
        <v>0</v>
      </c>
      <c r="CI59">
        <f>IF(Tabla1[[#This Row],[1.2 Se dirige al cliente por su nombre durante el transcurso de la llamada, sin tutearlo en ninguna ocasión.]]="NO",1,0)</f>
        <v>0</v>
      </c>
      <c r="CJ59">
        <f>IF(Tabla1[[#This Row],[1.3 Interactua con el cliente mientras realiza las validaciones en el sistema.]]="NO",1,0)</f>
        <v>0</v>
      </c>
      <c r="CK59">
        <f>IF(Tabla1[[#This Row],[1.4 Evita el uso de tecnicismos.]]="NO",1,0)</f>
        <v>0</v>
      </c>
      <c r="CL59">
        <f>IF(Tabla1[[#This Row],[1.5 Se despide de acuerdo a lo indicado en el Manual de Campaña]]="NO",1,0)</f>
        <v>0</v>
      </c>
      <c r="CM59">
        <f>IF(Tabla1[[#This Row],[2.1 Valida si la consulta o transacción corresponde a un producto/servicio/línea de la campaña.]]="NO",1,0)</f>
        <v>0</v>
      </c>
      <c r="CN59">
        <f>IF(Tabla1[[#This Row],[2.2 Si lo expuesto por el cliente no es claro, realiza preguntas de precisión o preguntas filtro.]]="NO",1,0)</f>
        <v>0</v>
      </c>
      <c r="CO59">
        <f>IF(Tabla1[[#This Row],[2.3 Valida el MOTIVO REAL de la necesidad (información, preocupación, problema) mediante parafraseo o pregunta de confirmación.]]="NO",1,0)</f>
        <v>0</v>
      </c>
      <c r="CP59">
        <f>IF(Tabla1[[#This Row],[2.4 De acuerdo con lo expuesto por el cliente por el cliente y/o por lo revisado en sistemas, valida si existe alguna atención previa por el mismo motivo.]]="NO",1,0)</f>
        <v>0</v>
      </c>
      <c r="CQ59">
        <f>IF(Tabla1[[#This Row],[3.1 Valida en el CES el estado de los servicios y equipos, estado de cuenta y adicionalmente si se encuentra en averia.]]="NO",1,0)</f>
        <v>0</v>
      </c>
      <c r="CR59">
        <f>IF(Tabla1[[#This Row],[3.2 La atencion se realizo siguiendo el paso a paso de la herramienta o el proceso establecido en el portal de conocimiento (en caso no se encuentre en la herramienta), no se vuelve a evaluar el ingreso al CES.]]="NO",1,0)</f>
        <v>0</v>
      </c>
      <c r="CS59">
        <f>IF(Tabla1[[#This Row],[3.2.1 Solicita el número de documento de identidad, nombres y apellidos del titular para identificar el servicio y en caso lo amerite fecha y lugar de nacimiento.]]="NO",1,0)</f>
        <v>0</v>
      </c>
      <c r="CT59">
        <f>IF(Tabla1[[#This Row],[3.2.2  Valida en TRACER que el servicio del cliente esta conectado, no se encuentra en averia y no tiene algun flag alarmado]]="NO",1,0)</f>
        <v>0</v>
      </c>
      <c r="CU59">
        <f>IF(Tabla1[[#This Row],[3.2.3  Verifica en la web de averias si el servicio esta afectado]]="NO",1,0)</f>
        <v>0</v>
      </c>
      <c r="CV59">
        <f>IF(Tabla1[[#This Row],[3.2.4  Verifica en Incognito si los parametros de los servicios estan correctos. ]]="NO",1,0)</f>
        <v>0</v>
      </c>
      <c r="CW5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59">
        <f>IF(Tabla1[[#This Row],[3.2.6  Para telefonia, ingresa a JANUS y validad que la linea este configurada y tenga saldo, tambien se debe validar con el cliente si la linea esta en Tel 1 o Tel 1/2, en caso no haya servicio]]="NO",1,0)</f>
        <v>0</v>
      </c>
      <c r="CY59">
        <f>IF(Tabla1[[#This Row],[3.2.7  Para internet, cuando el problema es con SmarTV se le sugiere que utilice internet de manera cableada]]="NO",1,0)</f>
        <v>0</v>
      </c>
      <c r="CZ59">
        <f>IF(Tabla1[[#This Row],[3.3  La explicación brindada al cliente corresponde con el paso a paso de la herramienta o el proceso establecido en el portal de conocimiento (en caso no se encuentre en la herramienta).]]="NO",1,0)</f>
        <v>0</v>
      </c>
      <c r="DA59">
        <f>IF(Tabla1[[#This Row],[3.4  Valida con el cliente si la gestión/información brindada fue clara]]="NO",1,0)</f>
        <v>1</v>
      </c>
      <c r="DB59">
        <f>IF(Tabla1[[#This Row],[4.1 Ejecuta las acciones en los aplicativos de acuerdo al proceso establecido en el portal de conocimiento.]]="NO",1,0)</f>
        <v>0</v>
      </c>
      <c r="DC59">
        <f>IF(Tabla1[[#This Row],[4.2 Se tipifica en siac acorde con la gestión.]]="NO",1,0)</f>
        <v>0</v>
      </c>
      <c r="DD59">
        <f>IF(Tabla1[[#This Row],[4.3 Notas y/o plantilla de la tipificación son correctas.]]="NO",1,0)</f>
        <v>0</v>
      </c>
      <c r="DE59">
        <f>IF(Tabla1[[#This Row],[4.4 Se tipifica en siac durante la llamada.]]="NO",1,0)</f>
        <v>0</v>
      </c>
      <c r="DF59">
        <f>IF(Tabla1[[#This Row],[5.1 Evita comentarios negativos de la empresa y/o sus proveedores.]]="NO",1,0)</f>
        <v>0</v>
      </c>
      <c r="DG59">
        <f>IF(Tabla1[[#This Row],[5.2 Evita palabras soeces]]="NO",1,0)</f>
        <v>0</v>
      </c>
      <c r="DH59">
        <f>IF(Tabla1[[#This Row],[5.3 Escucha al cliente sin interrumpirlo.]]="NO",1,0)</f>
        <v>0</v>
      </c>
      <c r="DI59">
        <f>IF(Tabla1[[#This Row],[6.1 Cumple con dar la información establecida y/o fomenta en el cliente la adquisición/activación/uso de algún servicio/producto/promoción CLARO (definido por cada campaña)]]="NO",1,0)</f>
        <v>0</v>
      </c>
      <c r="DJ59">
        <v>1</v>
      </c>
      <c r="DK59" t="e">
        <f>IF(Tabla1[[#This Row],[TNPS]]&lt;6,-1,IF(Tabla1[[#This Row],[TNPS]]&lt;8,0,1))</f>
        <v>#N/A</v>
      </c>
      <c r="DL59" t="e">
        <f>IF(Tabla1[[#This Row],[NPS]]&lt;&gt;"",IF(Tabla1[[#This Row],[NPS]]&lt;7,-1,IF(Tabla1[[#This Row],[NPS]]&lt;8,0,1))," ")</f>
        <v>#N/A</v>
      </c>
    </row>
    <row r="60" spans="1:116" x14ac:dyDescent="0.25">
      <c r="A60">
        <v>386</v>
      </c>
      <c r="B60" t="str">
        <f>IF(MONTH(Tabla1[[#This Row],[FECHA DE MONITOREO]])=MONTH($B$356),IF(DAY(Tabla1[[#This Row],[FECHA DE MONITOREO]])&lt;8,"SEMANA 1",IF(DAY(Tabla1[[#This Row],[FECHA DE MONITOREO]])&lt;15,"SEMANA 2",IF(DAY(Tabla1[[#This Row],[FECHA DE MONITOREO]])&lt;22,"SEMANA 3","SEMANA 4"))),"SEMANA 4")</f>
        <v>SEMANA 1</v>
      </c>
      <c r="C6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60" s="5" t="s">
        <v>588</v>
      </c>
      <c r="E60" s="5" t="s">
        <v>589</v>
      </c>
      <c r="F60" s="5">
        <v>1</v>
      </c>
      <c r="G60" s="5" t="s">
        <v>118</v>
      </c>
      <c r="H60" s="5" t="s">
        <v>119</v>
      </c>
      <c r="I60" s="6">
        <v>43651</v>
      </c>
      <c r="J60" s="5" t="s">
        <v>120</v>
      </c>
      <c r="K60" s="5" t="s">
        <v>590</v>
      </c>
      <c r="L60" s="6">
        <v>43649</v>
      </c>
      <c r="M60" s="7">
        <v>0.65449074074074076</v>
      </c>
      <c r="N60" s="5">
        <v>319</v>
      </c>
      <c r="O60" s="5" t="s">
        <v>591</v>
      </c>
      <c r="P60" s="5" t="s">
        <v>592</v>
      </c>
      <c r="Q60" s="5" t="s">
        <v>593</v>
      </c>
      <c r="R60" s="5" t="s">
        <v>157</v>
      </c>
      <c r="S60" s="5" t="s">
        <v>594</v>
      </c>
      <c r="T60" s="5" t="s">
        <v>595</v>
      </c>
      <c r="U60" s="5" t="s">
        <v>132</v>
      </c>
      <c r="V60" s="5" t="s">
        <v>129</v>
      </c>
      <c r="W60" s="5" t="s">
        <v>130</v>
      </c>
      <c r="X60" s="5" t="s">
        <v>161</v>
      </c>
      <c r="Y60" s="5" t="s">
        <v>131</v>
      </c>
      <c r="Z60" s="5" t="s">
        <v>132</v>
      </c>
      <c r="AA60" s="5" t="s">
        <v>133</v>
      </c>
      <c r="AB60" s="5" t="s">
        <v>131</v>
      </c>
      <c r="AC60" s="5" t="s">
        <v>134</v>
      </c>
      <c r="AD60" s="5" t="s">
        <v>131</v>
      </c>
      <c r="AE60" s="5" t="s">
        <v>131</v>
      </c>
      <c r="AF60" s="5" t="s">
        <v>131</v>
      </c>
      <c r="AG60" s="5" t="s">
        <v>131</v>
      </c>
      <c r="AH60" s="5" t="s">
        <v>133</v>
      </c>
      <c r="AI60" s="8">
        <v>100</v>
      </c>
      <c r="AJ60" s="5" t="s">
        <v>131</v>
      </c>
      <c r="AK60" s="5" t="s">
        <v>133</v>
      </c>
      <c r="AL60" s="5" t="s">
        <v>131</v>
      </c>
      <c r="AM60" s="5" t="s">
        <v>131</v>
      </c>
      <c r="AN60" s="8">
        <v>100</v>
      </c>
      <c r="AO60" s="5" t="s">
        <v>131</v>
      </c>
      <c r="AP60" s="5" t="s">
        <v>131</v>
      </c>
      <c r="AQ60" s="5" t="s">
        <v>131</v>
      </c>
      <c r="AR60" s="5" t="s">
        <v>133</v>
      </c>
      <c r="AS60" s="5" t="s">
        <v>133</v>
      </c>
      <c r="AT60" s="5" t="s">
        <v>133</v>
      </c>
      <c r="AU60" s="5" t="s">
        <v>133</v>
      </c>
      <c r="AV60" s="5" t="s">
        <v>133</v>
      </c>
      <c r="AW60" s="5" t="s">
        <v>133</v>
      </c>
      <c r="AX60" s="5" t="s">
        <v>129</v>
      </c>
      <c r="AY60" s="5" t="s">
        <v>133</v>
      </c>
      <c r="AZ60" s="8">
        <v>78.787878787878782</v>
      </c>
      <c r="BA60" s="5" t="s">
        <v>133</v>
      </c>
      <c r="BB60" s="5" t="s">
        <v>129</v>
      </c>
      <c r="BC60" s="5" t="s">
        <v>129</v>
      </c>
      <c r="BD60" s="5" t="s">
        <v>129</v>
      </c>
      <c r="BE60" s="9">
        <v>0</v>
      </c>
      <c r="BF60" s="5" t="s">
        <v>131</v>
      </c>
      <c r="BG60" s="5" t="s">
        <v>131</v>
      </c>
      <c r="BH60" s="5" t="s">
        <v>131</v>
      </c>
      <c r="BI60" s="8">
        <v>100</v>
      </c>
      <c r="BJ60" s="5" t="s">
        <v>133</v>
      </c>
      <c r="BK60" s="8">
        <v>100</v>
      </c>
      <c r="BL60" s="8">
        <v>68.575757575757578</v>
      </c>
      <c r="BM60" s="5">
        <v>1</v>
      </c>
      <c r="BN60" s="5">
        <v>3</v>
      </c>
      <c r="BO60" s="5">
        <v>0</v>
      </c>
      <c r="BP60" s="5">
        <v>4</v>
      </c>
      <c r="BQ60" s="5">
        <v>0</v>
      </c>
      <c r="BR60" s="8">
        <v>68.575757575757578</v>
      </c>
      <c r="BS60" s="5" t="s">
        <v>129</v>
      </c>
      <c r="BT60" s="5" t="s">
        <v>129</v>
      </c>
      <c r="BU60" s="5" t="s">
        <v>129</v>
      </c>
      <c r="BV60" s="5" t="s">
        <v>129</v>
      </c>
      <c r="BW60" s="5" t="s">
        <v>129</v>
      </c>
      <c r="BX60" s="5" t="s">
        <v>129</v>
      </c>
      <c r="BY60" s="5" t="s">
        <v>162</v>
      </c>
      <c r="BZ60" s="5" t="s">
        <v>163</v>
      </c>
      <c r="CA60" s="5" t="s">
        <v>596</v>
      </c>
      <c r="CB60" s="5" t="s">
        <v>165</v>
      </c>
      <c r="CC60" s="5" t="s">
        <v>231</v>
      </c>
      <c r="CD60" s="5" t="e">
        <v>#N/A</v>
      </c>
      <c r="CE60" s="5" t="e">
        <v>#N/A</v>
      </c>
      <c r="CF60" s="5" t="s">
        <v>129</v>
      </c>
      <c r="CG60" s="5" t="s">
        <v>597</v>
      </c>
      <c r="CH60">
        <f>IF(Tabla1[[#This Row],[1.1 Saluda y se despide del cliente, de acuerdo a lo establecido en el manual de campaña.]]="NO",1,0)</f>
        <v>0</v>
      </c>
      <c r="CI60">
        <f>IF(Tabla1[[#This Row],[1.2 Se dirige al cliente por su nombre durante el transcurso de la llamada, sin tutearlo en ninguna ocasión.]]="NO",1,0)</f>
        <v>0</v>
      </c>
      <c r="CJ60">
        <f>IF(Tabla1[[#This Row],[1.3 Interactua con el cliente mientras realiza las validaciones en el sistema.]]="NO",1,0)</f>
        <v>0</v>
      </c>
      <c r="CK60">
        <f>IF(Tabla1[[#This Row],[1.4 Evita el uso de tecnicismos.]]="NO",1,0)</f>
        <v>0</v>
      </c>
      <c r="CL60">
        <f>IF(Tabla1[[#This Row],[1.5 Se despide de acuerdo a lo indicado en el Manual de Campaña]]="NO",1,0)</f>
        <v>0</v>
      </c>
      <c r="CM60">
        <f>IF(Tabla1[[#This Row],[2.1 Valida si la consulta o transacción corresponde a un producto/servicio/línea de la campaña.]]="NO",1,0)</f>
        <v>0</v>
      </c>
      <c r="CN60">
        <f>IF(Tabla1[[#This Row],[2.2 Si lo expuesto por el cliente no es claro, realiza preguntas de precisión o preguntas filtro.]]="NO",1,0)</f>
        <v>0</v>
      </c>
      <c r="CO60">
        <f>IF(Tabla1[[#This Row],[2.3 Valida el MOTIVO REAL de la necesidad (información, preocupación, problema) mediante parafraseo o pregunta de confirmación.]]="NO",1,0)</f>
        <v>0</v>
      </c>
      <c r="CP60">
        <f>IF(Tabla1[[#This Row],[2.4 De acuerdo con lo expuesto por el cliente por el cliente y/o por lo revisado en sistemas, valida si existe alguna atención previa por el mismo motivo.]]="NO",1,0)</f>
        <v>0</v>
      </c>
      <c r="CQ60">
        <f>IF(Tabla1[[#This Row],[3.1 Valida en el CES el estado de los servicios y equipos, estado de cuenta y adicionalmente si se encuentra en averia.]]="NO",1,0)</f>
        <v>0</v>
      </c>
      <c r="CR60">
        <f>IF(Tabla1[[#This Row],[3.2 La atencion se realizo siguiendo el paso a paso de la herramienta o el proceso establecido en el portal de conocimiento (en caso no se encuentre en la herramienta), no se vuelve a evaluar el ingreso al CES.]]="NO",1,0)</f>
        <v>0</v>
      </c>
      <c r="CS60">
        <f>IF(Tabla1[[#This Row],[3.2.1 Solicita el número de documento de identidad, nombres y apellidos del titular para identificar el servicio y en caso lo amerite fecha y lugar de nacimiento.]]="NO",1,0)</f>
        <v>0</v>
      </c>
      <c r="CT60">
        <f>IF(Tabla1[[#This Row],[3.2.2  Valida en TRACER que el servicio del cliente esta conectado, no se encuentra en averia y no tiene algun flag alarmado]]="NO",1,0)</f>
        <v>0</v>
      </c>
      <c r="CU60">
        <f>IF(Tabla1[[#This Row],[3.2.3  Verifica en la web de averias si el servicio esta afectado]]="NO",1,0)</f>
        <v>0</v>
      </c>
      <c r="CV60">
        <f>IF(Tabla1[[#This Row],[3.2.4  Verifica en Incognito si los parametros de los servicios estan correctos. ]]="NO",1,0)</f>
        <v>0</v>
      </c>
      <c r="CW6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60">
        <f>IF(Tabla1[[#This Row],[3.2.6  Para telefonia, ingresa a JANUS y validad que la linea este configurada y tenga saldo, tambien se debe validar con el cliente si la linea esta en Tel 1 o Tel 1/2, en caso no haya servicio]]="NO",1,0)</f>
        <v>0</v>
      </c>
      <c r="CY60">
        <f>IF(Tabla1[[#This Row],[3.2.7  Para internet, cuando el problema es con SmarTV se le sugiere que utilice internet de manera cableada]]="NO",1,0)</f>
        <v>0</v>
      </c>
      <c r="CZ60">
        <f>IF(Tabla1[[#This Row],[3.3  La explicación brindada al cliente corresponde con el paso a paso de la herramienta o el proceso establecido en el portal de conocimiento (en caso no se encuentre en la herramienta).]]="NO",1,0)</f>
        <v>1</v>
      </c>
      <c r="DA60">
        <f>IF(Tabla1[[#This Row],[3.4  Valida con el cliente si la gestión/información brindada fue clara]]="NO",1,0)</f>
        <v>0</v>
      </c>
      <c r="DB60">
        <f>IF(Tabla1[[#This Row],[4.1 Ejecuta las acciones en los aplicativos de acuerdo al proceso establecido en el portal de conocimiento.]]="NO",1,0)</f>
        <v>0</v>
      </c>
      <c r="DC60">
        <f>IF(Tabla1[[#This Row],[4.2 Se tipifica en siac acorde con la gestión.]]="NO",1,0)</f>
        <v>1</v>
      </c>
      <c r="DD60">
        <f>IF(Tabla1[[#This Row],[4.3 Notas y/o plantilla de la tipificación son correctas.]]="NO",1,0)</f>
        <v>1</v>
      </c>
      <c r="DE60">
        <f>IF(Tabla1[[#This Row],[4.4 Se tipifica en siac durante la llamada.]]="NO",1,0)</f>
        <v>1</v>
      </c>
      <c r="DF60">
        <f>IF(Tabla1[[#This Row],[5.1 Evita comentarios negativos de la empresa y/o sus proveedores.]]="NO",1,0)</f>
        <v>0</v>
      </c>
      <c r="DG60">
        <f>IF(Tabla1[[#This Row],[5.2 Evita palabras soeces]]="NO",1,0)</f>
        <v>0</v>
      </c>
      <c r="DH60">
        <f>IF(Tabla1[[#This Row],[5.3 Escucha al cliente sin interrumpirlo.]]="NO",1,0)</f>
        <v>0</v>
      </c>
      <c r="DI60">
        <f>IF(Tabla1[[#This Row],[6.1 Cumple con dar la información establecida y/o fomenta en el cliente la adquisición/activación/uso de algún servicio/producto/promoción CLARO (definido por cada campaña)]]="NO",1,0)</f>
        <v>0</v>
      </c>
      <c r="DJ60">
        <v>1</v>
      </c>
      <c r="DK60" t="e">
        <f>IF(Tabla1[[#This Row],[TNPS]]&lt;6,-1,IF(Tabla1[[#This Row],[TNPS]]&lt;8,0,1))</f>
        <v>#N/A</v>
      </c>
      <c r="DL60" t="e">
        <f>IF(Tabla1[[#This Row],[NPS]]&lt;&gt;"",IF(Tabla1[[#This Row],[NPS]]&lt;7,-1,IF(Tabla1[[#This Row],[NPS]]&lt;8,0,1))," ")</f>
        <v>#N/A</v>
      </c>
    </row>
    <row r="61" spans="1:116" x14ac:dyDescent="0.25">
      <c r="A61">
        <v>386</v>
      </c>
      <c r="B61" t="str">
        <f>IF(MONTH(Tabla1[[#This Row],[FECHA DE MONITOREO]])=MONTH($B$356),IF(DAY(Tabla1[[#This Row],[FECHA DE MONITOREO]])&lt;8,"SEMANA 1",IF(DAY(Tabla1[[#This Row],[FECHA DE MONITOREO]])&lt;15,"SEMANA 2",IF(DAY(Tabla1[[#This Row],[FECHA DE MONITOREO]])&lt;22,"SEMANA 3","SEMANA 4"))),"SEMANA 4")</f>
        <v>SEMANA 1</v>
      </c>
      <c r="C6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61" s="5" t="s">
        <v>598</v>
      </c>
      <c r="E61" s="5" t="s">
        <v>599</v>
      </c>
      <c r="F61" s="5">
        <v>1</v>
      </c>
      <c r="G61" s="5" t="s">
        <v>118</v>
      </c>
      <c r="H61" s="5" t="s">
        <v>119</v>
      </c>
      <c r="I61" s="6">
        <v>43651</v>
      </c>
      <c r="J61" s="5" t="s">
        <v>120</v>
      </c>
      <c r="K61" s="5" t="s">
        <v>600</v>
      </c>
      <c r="L61" s="6">
        <v>43649</v>
      </c>
      <c r="M61" s="7">
        <v>0.78650462962962964</v>
      </c>
      <c r="N61" s="5">
        <v>448</v>
      </c>
      <c r="O61" s="5" t="s">
        <v>601</v>
      </c>
      <c r="P61" s="5" t="s">
        <v>602</v>
      </c>
      <c r="Q61" s="5" t="s">
        <v>603</v>
      </c>
      <c r="R61" s="5" t="s">
        <v>125</v>
      </c>
      <c r="S61" s="5" t="s">
        <v>227</v>
      </c>
      <c r="T61" s="5" t="s">
        <v>604</v>
      </c>
      <c r="U61" s="5" t="s">
        <v>239</v>
      </c>
      <c r="V61" s="5" t="s">
        <v>129</v>
      </c>
      <c r="W61" s="5" t="s">
        <v>130</v>
      </c>
      <c r="X61" s="5" t="s">
        <v>130</v>
      </c>
      <c r="Y61" s="5" t="s">
        <v>131</v>
      </c>
      <c r="Z61" s="5" t="s">
        <v>132</v>
      </c>
      <c r="AA61" s="5" t="s">
        <v>133</v>
      </c>
      <c r="AB61" s="5" t="s">
        <v>131</v>
      </c>
      <c r="AC61" s="5" t="s">
        <v>134</v>
      </c>
      <c r="AD61" s="5" t="s">
        <v>131</v>
      </c>
      <c r="AE61" s="5" t="s">
        <v>129</v>
      </c>
      <c r="AF61" s="5" t="s">
        <v>131</v>
      </c>
      <c r="AG61" s="5" t="s">
        <v>131</v>
      </c>
      <c r="AH61" s="5" t="s">
        <v>131</v>
      </c>
      <c r="AI61" s="8">
        <v>75</v>
      </c>
      <c r="AJ61" s="5" t="s">
        <v>131</v>
      </c>
      <c r="AK61" s="5" t="s">
        <v>133</v>
      </c>
      <c r="AL61" s="5" t="s">
        <v>131</v>
      </c>
      <c r="AM61" s="5" t="s">
        <v>131</v>
      </c>
      <c r="AN61" s="8">
        <v>100</v>
      </c>
      <c r="AO61" s="5" t="s">
        <v>131</v>
      </c>
      <c r="AP61" s="5" t="s">
        <v>129</v>
      </c>
      <c r="AQ61" s="5" t="s">
        <v>131</v>
      </c>
      <c r="AR61" s="5" t="s">
        <v>131</v>
      </c>
      <c r="AS61" s="5" t="s">
        <v>129</v>
      </c>
      <c r="AT61" s="5" t="s">
        <v>129</v>
      </c>
      <c r="AU61" s="5" t="s">
        <v>133</v>
      </c>
      <c r="AV61" s="5" t="s">
        <v>133</v>
      </c>
      <c r="AW61" s="5" t="s">
        <v>133</v>
      </c>
      <c r="AX61" s="5" t="s">
        <v>129</v>
      </c>
      <c r="AY61" s="5" t="s">
        <v>129</v>
      </c>
      <c r="AZ61" s="8">
        <v>11.428571428571429</v>
      </c>
      <c r="BA61" s="5" t="s">
        <v>129</v>
      </c>
      <c r="BB61" s="5" t="s">
        <v>129</v>
      </c>
      <c r="BC61" s="5" t="s">
        <v>131</v>
      </c>
      <c r="BD61" s="5" t="s">
        <v>131</v>
      </c>
      <c r="BE61" s="9">
        <v>25</v>
      </c>
      <c r="BF61" s="5" t="s">
        <v>131</v>
      </c>
      <c r="BG61" s="5" t="s">
        <v>131</v>
      </c>
      <c r="BH61" s="5" t="s">
        <v>131</v>
      </c>
      <c r="BI61" s="8">
        <v>100</v>
      </c>
      <c r="BJ61" s="5" t="s">
        <v>133</v>
      </c>
      <c r="BK61" s="8">
        <v>100</v>
      </c>
      <c r="BL61" s="8">
        <v>49</v>
      </c>
      <c r="BM61" s="5">
        <v>4</v>
      </c>
      <c r="BN61" s="5">
        <v>1</v>
      </c>
      <c r="BO61" s="5">
        <v>0</v>
      </c>
      <c r="BP61" s="5">
        <v>5</v>
      </c>
      <c r="BQ61" s="5">
        <v>3</v>
      </c>
      <c r="BR61" s="8">
        <v>49</v>
      </c>
      <c r="BS61" s="5" t="s">
        <v>129</v>
      </c>
      <c r="BT61" s="5" t="s">
        <v>129</v>
      </c>
      <c r="BU61" s="5" t="s">
        <v>129</v>
      </c>
      <c r="BV61" s="5" t="s">
        <v>129</v>
      </c>
      <c r="BW61" s="5" t="s">
        <v>129</v>
      </c>
      <c r="BX61" s="5" t="s">
        <v>129</v>
      </c>
      <c r="BY61" s="5" t="s">
        <v>346</v>
      </c>
      <c r="BZ61" s="5" t="s">
        <v>347</v>
      </c>
      <c r="CA61" s="5" t="s">
        <v>348</v>
      </c>
      <c r="CB61" s="5" t="s">
        <v>349</v>
      </c>
      <c r="CC61" s="5" t="s">
        <v>350</v>
      </c>
      <c r="CD61" s="5">
        <v>2</v>
      </c>
      <c r="CE61" s="5" t="s">
        <v>132</v>
      </c>
      <c r="CF61" s="5" t="s">
        <v>131</v>
      </c>
      <c r="CG61" s="5" t="s">
        <v>605</v>
      </c>
      <c r="CH61">
        <f>IF(Tabla1[[#This Row],[1.1 Saluda y se despide del cliente, de acuerdo a lo establecido en el manual de campaña.]]="NO",1,0)</f>
        <v>0</v>
      </c>
      <c r="CI61">
        <f>IF(Tabla1[[#This Row],[1.2 Se dirige al cliente por su nombre durante el transcurso de la llamada, sin tutearlo en ninguna ocasión.]]="NO",1,0)</f>
        <v>1</v>
      </c>
      <c r="CJ61">
        <f>IF(Tabla1[[#This Row],[1.3 Interactua con el cliente mientras realiza las validaciones en el sistema.]]="NO",1,0)</f>
        <v>0</v>
      </c>
      <c r="CK61">
        <f>IF(Tabla1[[#This Row],[1.4 Evita el uso de tecnicismos.]]="NO",1,0)</f>
        <v>0</v>
      </c>
      <c r="CL61">
        <f>IF(Tabla1[[#This Row],[1.5 Se despide de acuerdo a lo indicado en el Manual de Campaña]]="NO",1,0)</f>
        <v>0</v>
      </c>
      <c r="CM61">
        <f>IF(Tabla1[[#This Row],[2.1 Valida si la consulta o transacción corresponde a un producto/servicio/línea de la campaña.]]="NO",1,0)</f>
        <v>0</v>
      </c>
      <c r="CN61">
        <f>IF(Tabla1[[#This Row],[2.2 Si lo expuesto por el cliente no es claro, realiza preguntas de precisión o preguntas filtro.]]="NO",1,0)</f>
        <v>0</v>
      </c>
      <c r="CO61">
        <f>IF(Tabla1[[#This Row],[2.3 Valida el MOTIVO REAL de la necesidad (información, preocupación, problema) mediante parafraseo o pregunta de confirmación.]]="NO",1,0)</f>
        <v>0</v>
      </c>
      <c r="CP61">
        <f>IF(Tabla1[[#This Row],[2.4 De acuerdo con lo expuesto por el cliente por el cliente y/o por lo revisado en sistemas, valida si existe alguna atención previa por el mismo motivo.]]="NO",1,0)</f>
        <v>0</v>
      </c>
      <c r="CQ61">
        <f>IF(Tabla1[[#This Row],[3.1 Valida en el CES el estado de los servicios y equipos, estado de cuenta y adicionalmente si se encuentra en averia.]]="NO",1,0)</f>
        <v>0</v>
      </c>
      <c r="CR61">
        <f>IF(Tabla1[[#This Row],[3.2 La atencion se realizo siguiendo el paso a paso de la herramienta o el proceso establecido en el portal de conocimiento (en caso no se encuentre en la herramienta), no se vuelve a evaluar el ingreso al CES.]]="NO",1,0)</f>
        <v>1</v>
      </c>
      <c r="CS61">
        <f>IF(Tabla1[[#This Row],[3.2.1 Solicita el número de documento de identidad, nombres y apellidos del titular para identificar el servicio y en caso lo amerite fecha y lugar de nacimiento.]]="NO",1,0)</f>
        <v>0</v>
      </c>
      <c r="CT61">
        <f>IF(Tabla1[[#This Row],[3.2.2  Valida en TRACER que el servicio del cliente esta conectado, no se encuentra en averia y no tiene algun flag alarmado]]="NO",1,0)</f>
        <v>0</v>
      </c>
      <c r="CU61">
        <f>IF(Tabla1[[#This Row],[3.2.3  Verifica en la web de averias si el servicio esta afectado]]="NO",1,0)</f>
        <v>1</v>
      </c>
      <c r="CV61">
        <f>IF(Tabla1[[#This Row],[3.2.4  Verifica en Incognito si los parametros de los servicios estan correctos. ]]="NO",1,0)</f>
        <v>1</v>
      </c>
      <c r="CW6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61">
        <f>IF(Tabla1[[#This Row],[3.2.6  Para telefonia, ingresa a JANUS y validad que la linea este configurada y tenga saldo, tambien se debe validar con el cliente si la linea esta en Tel 1 o Tel 1/2, en caso no haya servicio]]="NO",1,0)</f>
        <v>0</v>
      </c>
      <c r="CY61">
        <f>IF(Tabla1[[#This Row],[3.2.7  Para internet, cuando el problema es con SmarTV se le sugiere que utilice internet de manera cableada]]="NO",1,0)</f>
        <v>0</v>
      </c>
      <c r="CZ61">
        <f>IF(Tabla1[[#This Row],[3.3  La explicación brindada al cliente corresponde con el paso a paso de la herramienta o el proceso establecido en el portal de conocimiento (en caso no se encuentre en la herramienta).]]="NO",1,0)</f>
        <v>1</v>
      </c>
      <c r="DA61">
        <f>IF(Tabla1[[#This Row],[3.4  Valida con el cliente si la gestión/información brindada fue clara]]="NO",1,0)</f>
        <v>1</v>
      </c>
      <c r="DB61">
        <f>IF(Tabla1[[#This Row],[4.1 Ejecuta las acciones en los aplicativos de acuerdo al proceso establecido en el portal de conocimiento.]]="NO",1,0)</f>
        <v>1</v>
      </c>
      <c r="DC61">
        <f>IF(Tabla1[[#This Row],[4.2 Se tipifica en siac acorde con la gestión.]]="NO",1,0)</f>
        <v>1</v>
      </c>
      <c r="DD61">
        <f>IF(Tabla1[[#This Row],[4.3 Notas y/o plantilla de la tipificación son correctas.]]="NO",1,0)</f>
        <v>0</v>
      </c>
      <c r="DE61">
        <f>IF(Tabla1[[#This Row],[4.4 Se tipifica en siac durante la llamada.]]="NO",1,0)</f>
        <v>0</v>
      </c>
      <c r="DF61">
        <f>IF(Tabla1[[#This Row],[5.1 Evita comentarios negativos de la empresa y/o sus proveedores.]]="NO",1,0)</f>
        <v>0</v>
      </c>
      <c r="DG61">
        <f>IF(Tabla1[[#This Row],[5.2 Evita palabras soeces]]="NO",1,0)</f>
        <v>0</v>
      </c>
      <c r="DH61">
        <f>IF(Tabla1[[#This Row],[5.3 Escucha al cliente sin interrumpirlo.]]="NO",1,0)</f>
        <v>0</v>
      </c>
      <c r="DI61">
        <f>IF(Tabla1[[#This Row],[6.1 Cumple con dar la información establecida y/o fomenta en el cliente la adquisición/activación/uso de algún servicio/producto/promoción CLARO (definido por cada campaña)]]="NO",1,0)</f>
        <v>0</v>
      </c>
      <c r="DJ61">
        <v>1</v>
      </c>
      <c r="DK61">
        <f>IF(Tabla1[[#This Row],[TNPS]]&lt;6,-1,IF(Tabla1[[#This Row],[TNPS]]&lt;8,0,1))</f>
        <v>-1</v>
      </c>
      <c r="DL61" t="str">
        <f>IF(Tabla1[[#This Row],[NPS]]&lt;&gt;"",IF(Tabla1[[#This Row],[NPS]]&lt;7,-1,IF(Tabla1[[#This Row],[NPS]]&lt;8,0,1))," ")</f>
        <v xml:space="preserve"> </v>
      </c>
    </row>
    <row r="62" spans="1:116" x14ac:dyDescent="0.25">
      <c r="A62">
        <v>386</v>
      </c>
      <c r="B62" t="str">
        <f>IF(MONTH(Tabla1[[#This Row],[FECHA DE MONITOREO]])=MONTH($B$356),IF(DAY(Tabla1[[#This Row],[FECHA DE MONITOREO]])&lt;8,"SEMANA 1",IF(DAY(Tabla1[[#This Row],[FECHA DE MONITOREO]])&lt;15,"SEMANA 2",IF(DAY(Tabla1[[#This Row],[FECHA DE MONITOREO]])&lt;22,"SEMANA 3","SEMANA 4"))),"SEMANA 4")</f>
        <v>SEMANA 1</v>
      </c>
      <c r="C6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62" s="5" t="s">
        <v>168</v>
      </c>
      <c r="E62" s="5" t="s">
        <v>169</v>
      </c>
      <c r="F62" s="5">
        <v>3</v>
      </c>
      <c r="G62" s="5" t="s">
        <v>118</v>
      </c>
      <c r="H62" s="5" t="s">
        <v>119</v>
      </c>
      <c r="I62" s="6">
        <v>43651</v>
      </c>
      <c r="J62" s="5" t="s">
        <v>120</v>
      </c>
      <c r="K62" s="5" t="s">
        <v>606</v>
      </c>
      <c r="L62" s="6">
        <v>43649</v>
      </c>
      <c r="M62" s="7">
        <v>0.63175925925925924</v>
      </c>
      <c r="N62" s="5">
        <v>751</v>
      </c>
      <c r="O62" s="5" t="s">
        <v>607</v>
      </c>
      <c r="P62" s="5" t="s">
        <v>608</v>
      </c>
      <c r="Q62" s="5" t="s">
        <v>609</v>
      </c>
      <c r="R62" s="5" t="s">
        <v>125</v>
      </c>
      <c r="S62" s="5" t="s">
        <v>227</v>
      </c>
      <c r="T62" s="5" t="s">
        <v>610</v>
      </c>
      <c r="U62" s="5" t="s">
        <v>219</v>
      </c>
      <c r="V62" s="5" t="s">
        <v>129</v>
      </c>
      <c r="W62" s="5" t="s">
        <v>130</v>
      </c>
      <c r="X62" s="5" t="s">
        <v>161</v>
      </c>
      <c r="Y62" s="5" t="s">
        <v>131</v>
      </c>
      <c r="Z62" s="5" t="s">
        <v>132</v>
      </c>
      <c r="AA62" s="5" t="s">
        <v>133</v>
      </c>
      <c r="AB62" s="5" t="s">
        <v>131</v>
      </c>
      <c r="AC62" s="5" t="s">
        <v>134</v>
      </c>
      <c r="AD62" s="5" t="s">
        <v>131</v>
      </c>
      <c r="AE62" s="5" t="s">
        <v>131</v>
      </c>
      <c r="AF62" s="5" t="s">
        <v>131</v>
      </c>
      <c r="AG62" s="5" t="s">
        <v>131</v>
      </c>
      <c r="AH62" s="5" t="s">
        <v>131</v>
      </c>
      <c r="AI62" s="8">
        <v>100</v>
      </c>
      <c r="AJ62" s="5" t="s">
        <v>131</v>
      </c>
      <c r="AK62" s="5" t="s">
        <v>133</v>
      </c>
      <c r="AL62" s="5" t="s">
        <v>131</v>
      </c>
      <c r="AM62" s="5" t="s">
        <v>131</v>
      </c>
      <c r="AN62" s="8">
        <v>100</v>
      </c>
      <c r="AO62" s="5" t="s">
        <v>131</v>
      </c>
      <c r="AP62" s="5" t="s">
        <v>129</v>
      </c>
      <c r="AQ62" s="5" t="s">
        <v>131</v>
      </c>
      <c r="AR62" s="5" t="s">
        <v>131</v>
      </c>
      <c r="AS62" s="5" t="s">
        <v>131</v>
      </c>
      <c r="AT62" s="5" t="s">
        <v>131</v>
      </c>
      <c r="AU62" s="5" t="s">
        <v>133</v>
      </c>
      <c r="AV62" s="5" t="s">
        <v>133</v>
      </c>
      <c r="AW62" s="5" t="s">
        <v>133</v>
      </c>
      <c r="AX62" s="5" t="s">
        <v>131</v>
      </c>
      <c r="AY62" s="5" t="s">
        <v>131</v>
      </c>
      <c r="AZ62" s="8">
        <v>37.142857142857146</v>
      </c>
      <c r="BA62" s="5" t="s">
        <v>133</v>
      </c>
      <c r="BB62" s="5" t="s">
        <v>131</v>
      </c>
      <c r="BC62" s="5" t="s">
        <v>129</v>
      </c>
      <c r="BD62" s="5" t="s">
        <v>131</v>
      </c>
      <c r="BE62" s="9">
        <v>66.666666666666657</v>
      </c>
      <c r="BF62" s="5" t="s">
        <v>131</v>
      </c>
      <c r="BG62" s="5" t="s">
        <v>131</v>
      </c>
      <c r="BH62" s="5" t="s">
        <v>131</v>
      </c>
      <c r="BI62" s="8">
        <v>100</v>
      </c>
      <c r="BJ62" s="5" t="s">
        <v>133</v>
      </c>
      <c r="BK62" s="8">
        <v>100</v>
      </c>
      <c r="BL62" s="8">
        <v>70</v>
      </c>
      <c r="BM62" s="5">
        <v>1</v>
      </c>
      <c r="BN62" s="5">
        <v>1</v>
      </c>
      <c r="BO62" s="5">
        <v>0</v>
      </c>
      <c r="BP62" s="5">
        <v>2</v>
      </c>
      <c r="BQ62" s="5">
        <v>0</v>
      </c>
      <c r="BR62" s="8">
        <v>70</v>
      </c>
      <c r="BS62" s="5" t="s">
        <v>129</v>
      </c>
      <c r="BT62" s="5" t="s">
        <v>129</v>
      </c>
      <c r="BU62" s="5" t="s">
        <v>129</v>
      </c>
      <c r="BV62" s="5" t="s">
        <v>129</v>
      </c>
      <c r="BW62" s="5" t="s">
        <v>129</v>
      </c>
      <c r="BX62" s="5" t="s">
        <v>129</v>
      </c>
      <c r="BY62" s="5" t="s">
        <v>135</v>
      </c>
      <c r="BZ62" s="5" t="s">
        <v>136</v>
      </c>
      <c r="CA62" s="5" t="s">
        <v>137</v>
      </c>
      <c r="CB62" s="5" t="s">
        <v>138</v>
      </c>
      <c r="CC62" s="5" t="s">
        <v>139</v>
      </c>
      <c r="CD62" s="5" t="e">
        <v>#N/A</v>
      </c>
      <c r="CE62" s="5" t="e">
        <v>#N/A</v>
      </c>
      <c r="CF62" s="5" t="s">
        <v>129</v>
      </c>
      <c r="CG62" s="5" t="s">
        <v>611</v>
      </c>
      <c r="CH62">
        <f>IF(Tabla1[[#This Row],[1.1 Saluda y se despide del cliente, de acuerdo a lo establecido en el manual de campaña.]]="NO",1,0)</f>
        <v>0</v>
      </c>
      <c r="CI62">
        <f>IF(Tabla1[[#This Row],[1.2 Se dirige al cliente por su nombre durante el transcurso de la llamada, sin tutearlo en ninguna ocasión.]]="NO",1,0)</f>
        <v>0</v>
      </c>
      <c r="CJ62">
        <f>IF(Tabla1[[#This Row],[1.3 Interactua con el cliente mientras realiza las validaciones en el sistema.]]="NO",1,0)</f>
        <v>0</v>
      </c>
      <c r="CK62">
        <f>IF(Tabla1[[#This Row],[1.4 Evita el uso de tecnicismos.]]="NO",1,0)</f>
        <v>0</v>
      </c>
      <c r="CL62">
        <f>IF(Tabla1[[#This Row],[1.5 Se despide de acuerdo a lo indicado en el Manual de Campaña]]="NO",1,0)</f>
        <v>0</v>
      </c>
      <c r="CM62">
        <f>IF(Tabla1[[#This Row],[2.1 Valida si la consulta o transacción corresponde a un producto/servicio/línea de la campaña.]]="NO",1,0)</f>
        <v>0</v>
      </c>
      <c r="CN62">
        <f>IF(Tabla1[[#This Row],[2.2 Si lo expuesto por el cliente no es claro, realiza preguntas de precisión o preguntas filtro.]]="NO",1,0)</f>
        <v>0</v>
      </c>
      <c r="CO62">
        <f>IF(Tabla1[[#This Row],[2.3 Valida el MOTIVO REAL de la necesidad (información, preocupación, problema) mediante parafraseo o pregunta de confirmación.]]="NO",1,0)</f>
        <v>0</v>
      </c>
      <c r="CP62">
        <f>IF(Tabla1[[#This Row],[2.4 De acuerdo con lo expuesto por el cliente por el cliente y/o por lo revisado en sistemas, valida si existe alguna atención previa por el mismo motivo.]]="NO",1,0)</f>
        <v>0</v>
      </c>
      <c r="CQ62">
        <f>IF(Tabla1[[#This Row],[3.1 Valida en el CES el estado de los servicios y equipos, estado de cuenta y adicionalmente si se encuentra en averia.]]="NO",1,0)</f>
        <v>0</v>
      </c>
      <c r="CR62">
        <f>IF(Tabla1[[#This Row],[3.2 La atencion se realizo siguiendo el paso a paso de la herramienta o el proceso establecido en el portal de conocimiento (en caso no se encuentre en la herramienta), no se vuelve a evaluar el ingreso al CES.]]="NO",1,0)</f>
        <v>1</v>
      </c>
      <c r="CS62">
        <f>IF(Tabla1[[#This Row],[3.2.1 Solicita el número de documento de identidad, nombres y apellidos del titular para identificar el servicio y en caso lo amerite fecha y lugar de nacimiento.]]="NO",1,0)</f>
        <v>0</v>
      </c>
      <c r="CT62">
        <f>IF(Tabla1[[#This Row],[3.2.2  Valida en TRACER que el servicio del cliente esta conectado, no se encuentra en averia y no tiene algun flag alarmado]]="NO",1,0)</f>
        <v>0</v>
      </c>
      <c r="CU62">
        <f>IF(Tabla1[[#This Row],[3.2.3  Verifica en la web de averias si el servicio esta afectado]]="NO",1,0)</f>
        <v>0</v>
      </c>
      <c r="CV62">
        <f>IF(Tabla1[[#This Row],[3.2.4  Verifica en Incognito si los parametros de los servicios estan correctos. ]]="NO",1,0)</f>
        <v>0</v>
      </c>
      <c r="CW6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62">
        <f>IF(Tabla1[[#This Row],[3.2.6  Para telefonia, ingresa a JANUS y validad que la linea este configurada y tenga saldo, tambien se debe validar con el cliente si la linea esta en Tel 1 o Tel 1/2, en caso no haya servicio]]="NO",1,0)</f>
        <v>0</v>
      </c>
      <c r="CY62">
        <f>IF(Tabla1[[#This Row],[3.2.7  Para internet, cuando el problema es con SmarTV se le sugiere que utilice internet de manera cableada]]="NO",1,0)</f>
        <v>0</v>
      </c>
      <c r="CZ62">
        <f>IF(Tabla1[[#This Row],[3.3  La explicación brindada al cliente corresponde con el paso a paso de la herramienta o el proceso establecido en el portal de conocimiento (en caso no se encuentre en la herramienta).]]="NO",1,0)</f>
        <v>0</v>
      </c>
      <c r="DA62">
        <f>IF(Tabla1[[#This Row],[3.4  Valida con el cliente si la gestión/información brindada fue clara]]="NO",1,0)</f>
        <v>0</v>
      </c>
      <c r="DB62">
        <f>IF(Tabla1[[#This Row],[4.1 Ejecuta las acciones en los aplicativos de acuerdo al proceso establecido en el portal de conocimiento.]]="NO",1,0)</f>
        <v>0</v>
      </c>
      <c r="DC62">
        <f>IF(Tabla1[[#This Row],[4.2 Se tipifica en siac acorde con la gestión.]]="NO",1,0)</f>
        <v>0</v>
      </c>
      <c r="DD62">
        <f>IF(Tabla1[[#This Row],[4.3 Notas y/o plantilla de la tipificación son correctas.]]="NO",1,0)</f>
        <v>1</v>
      </c>
      <c r="DE62">
        <f>IF(Tabla1[[#This Row],[4.4 Se tipifica en siac durante la llamada.]]="NO",1,0)</f>
        <v>0</v>
      </c>
      <c r="DF62">
        <f>IF(Tabla1[[#This Row],[5.1 Evita comentarios negativos de la empresa y/o sus proveedores.]]="NO",1,0)</f>
        <v>0</v>
      </c>
      <c r="DG62">
        <f>IF(Tabla1[[#This Row],[5.2 Evita palabras soeces]]="NO",1,0)</f>
        <v>0</v>
      </c>
      <c r="DH62">
        <f>IF(Tabla1[[#This Row],[5.3 Escucha al cliente sin interrumpirlo.]]="NO",1,0)</f>
        <v>0</v>
      </c>
      <c r="DI62">
        <f>IF(Tabla1[[#This Row],[6.1 Cumple con dar la información establecida y/o fomenta en el cliente la adquisición/activación/uso de algún servicio/producto/promoción CLARO (definido por cada campaña)]]="NO",1,0)</f>
        <v>0</v>
      </c>
      <c r="DJ62">
        <v>1</v>
      </c>
      <c r="DK62" t="e">
        <f>IF(Tabla1[[#This Row],[TNPS]]&lt;6,-1,IF(Tabla1[[#This Row],[TNPS]]&lt;8,0,1))</f>
        <v>#N/A</v>
      </c>
      <c r="DL62" t="e">
        <f>IF(Tabla1[[#This Row],[NPS]]&lt;&gt;"",IF(Tabla1[[#This Row],[NPS]]&lt;7,-1,IF(Tabla1[[#This Row],[NPS]]&lt;8,0,1))," ")</f>
        <v>#N/A</v>
      </c>
    </row>
    <row r="63" spans="1:116" x14ac:dyDescent="0.25">
      <c r="A63">
        <v>386</v>
      </c>
      <c r="B63" t="str">
        <f>IF(MONTH(Tabla1[[#This Row],[FECHA DE MONITOREO]])=MONTH($B$356),IF(DAY(Tabla1[[#This Row],[FECHA DE MONITOREO]])&lt;8,"SEMANA 1",IF(DAY(Tabla1[[#This Row],[FECHA DE MONITOREO]])&lt;15,"SEMANA 2",IF(DAY(Tabla1[[#This Row],[FECHA DE MONITOREO]])&lt;22,"SEMANA 3","SEMANA 4"))),"SEMANA 4")</f>
        <v>SEMANA 1</v>
      </c>
      <c r="C6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63" s="5" t="s">
        <v>188</v>
      </c>
      <c r="E63" s="5" t="s">
        <v>189</v>
      </c>
      <c r="F63" s="5">
        <v>2</v>
      </c>
      <c r="G63" s="5" t="s">
        <v>118</v>
      </c>
      <c r="H63" s="5" t="s">
        <v>119</v>
      </c>
      <c r="I63" s="6">
        <v>43651</v>
      </c>
      <c r="J63" s="5" t="s">
        <v>120</v>
      </c>
      <c r="K63" s="5" t="s">
        <v>612</v>
      </c>
      <c r="L63" s="6">
        <v>43649</v>
      </c>
      <c r="M63" s="7">
        <v>0.40180555555555553</v>
      </c>
      <c r="N63" s="5">
        <v>512</v>
      </c>
      <c r="O63" s="5" t="s">
        <v>613</v>
      </c>
      <c r="P63" s="5" t="s">
        <v>614</v>
      </c>
      <c r="Q63" s="5" t="s">
        <v>615</v>
      </c>
      <c r="R63" s="5" t="s">
        <v>125</v>
      </c>
      <c r="S63" s="5" t="s">
        <v>451</v>
      </c>
      <c r="T63" s="5" t="s">
        <v>616</v>
      </c>
      <c r="U63" s="5" t="s">
        <v>132</v>
      </c>
      <c r="V63" s="5" t="s">
        <v>129</v>
      </c>
      <c r="W63" s="5" t="s">
        <v>130</v>
      </c>
      <c r="X63" s="5" t="s">
        <v>161</v>
      </c>
      <c r="Y63" s="5" t="s">
        <v>131</v>
      </c>
      <c r="Z63" s="5" t="s">
        <v>132</v>
      </c>
      <c r="AA63" s="5" t="s">
        <v>133</v>
      </c>
      <c r="AB63" s="5" t="s">
        <v>131</v>
      </c>
      <c r="AC63" s="5" t="s">
        <v>134</v>
      </c>
      <c r="AD63" s="5" t="s">
        <v>131</v>
      </c>
      <c r="AE63" s="5" t="s">
        <v>131</v>
      </c>
      <c r="AF63" s="5" t="s">
        <v>131</v>
      </c>
      <c r="AG63" s="5" t="s">
        <v>131</v>
      </c>
      <c r="AH63" s="5" t="s">
        <v>131</v>
      </c>
      <c r="AI63" s="8">
        <v>100</v>
      </c>
      <c r="AJ63" s="5" t="s">
        <v>131</v>
      </c>
      <c r="AK63" s="5" t="s">
        <v>133</v>
      </c>
      <c r="AL63" s="5" t="s">
        <v>131</v>
      </c>
      <c r="AM63" s="5" t="s">
        <v>131</v>
      </c>
      <c r="AN63" s="8">
        <v>100</v>
      </c>
      <c r="AO63" s="5" t="s">
        <v>131</v>
      </c>
      <c r="AP63" s="5" t="s">
        <v>131</v>
      </c>
      <c r="AQ63" s="5" t="s">
        <v>131</v>
      </c>
      <c r="AR63" s="5" t="s">
        <v>131</v>
      </c>
      <c r="AS63" s="5" t="s">
        <v>131</v>
      </c>
      <c r="AT63" s="5" t="s">
        <v>131</v>
      </c>
      <c r="AU63" s="5" t="s">
        <v>133</v>
      </c>
      <c r="AV63" s="5" t="s">
        <v>133</v>
      </c>
      <c r="AW63" s="5" t="s">
        <v>133</v>
      </c>
      <c r="AX63" s="5" t="s">
        <v>131</v>
      </c>
      <c r="AY63" s="5" t="s">
        <v>131</v>
      </c>
      <c r="AZ63" s="8">
        <v>100</v>
      </c>
      <c r="BA63" s="5" t="s">
        <v>133</v>
      </c>
      <c r="BB63" s="5" t="s">
        <v>129</v>
      </c>
      <c r="BC63" s="5" t="s">
        <v>129</v>
      </c>
      <c r="BD63" s="5" t="s">
        <v>131</v>
      </c>
      <c r="BE63" s="9">
        <v>33.333333333333329</v>
      </c>
      <c r="BF63" s="5" t="s">
        <v>131</v>
      </c>
      <c r="BG63" s="5" t="s">
        <v>131</v>
      </c>
      <c r="BH63" s="5" t="s">
        <v>131</v>
      </c>
      <c r="BI63" s="8">
        <v>100</v>
      </c>
      <c r="BJ63" s="5" t="s">
        <v>129</v>
      </c>
      <c r="BK63" s="8">
        <v>0</v>
      </c>
      <c r="BL63" s="8">
        <v>81</v>
      </c>
      <c r="BM63" s="5">
        <v>0</v>
      </c>
      <c r="BN63" s="5">
        <v>2</v>
      </c>
      <c r="BO63" s="5">
        <v>0</v>
      </c>
      <c r="BP63" s="5">
        <v>2</v>
      </c>
      <c r="BQ63" s="5">
        <v>1</v>
      </c>
      <c r="BR63" s="8">
        <v>81</v>
      </c>
      <c r="BS63" s="5" t="s">
        <v>129</v>
      </c>
      <c r="BT63" s="5" t="s">
        <v>129</v>
      </c>
      <c r="BU63" s="5" t="s">
        <v>129</v>
      </c>
      <c r="BV63" s="5" t="s">
        <v>129</v>
      </c>
      <c r="BW63" s="5" t="s">
        <v>129</v>
      </c>
      <c r="BX63" s="5" t="s">
        <v>131</v>
      </c>
      <c r="BY63" s="5" t="s">
        <v>132</v>
      </c>
      <c r="BZ63" s="5" t="s">
        <v>132</v>
      </c>
      <c r="CA63" s="5" t="s">
        <v>132</v>
      </c>
      <c r="CB63" s="5" t="s">
        <v>132</v>
      </c>
      <c r="CC63" s="5" t="s">
        <v>132</v>
      </c>
      <c r="CD63" s="5" t="e">
        <v>#N/A</v>
      </c>
      <c r="CE63" s="5" t="e">
        <v>#N/A</v>
      </c>
      <c r="CF63" s="5" t="s">
        <v>129</v>
      </c>
      <c r="CG63" s="5" t="s">
        <v>617</v>
      </c>
      <c r="CH63">
        <f>IF(Tabla1[[#This Row],[1.1 Saluda y se despide del cliente, de acuerdo a lo establecido en el manual de campaña.]]="NO",1,0)</f>
        <v>0</v>
      </c>
      <c r="CI63">
        <f>IF(Tabla1[[#This Row],[1.2 Se dirige al cliente por su nombre durante el transcurso de la llamada, sin tutearlo en ninguna ocasión.]]="NO",1,0)</f>
        <v>0</v>
      </c>
      <c r="CJ63">
        <f>IF(Tabla1[[#This Row],[1.3 Interactua con el cliente mientras realiza las validaciones en el sistema.]]="NO",1,0)</f>
        <v>0</v>
      </c>
      <c r="CK63">
        <f>IF(Tabla1[[#This Row],[1.4 Evita el uso de tecnicismos.]]="NO",1,0)</f>
        <v>0</v>
      </c>
      <c r="CL63">
        <f>IF(Tabla1[[#This Row],[1.5 Se despide de acuerdo a lo indicado en el Manual de Campaña]]="NO",1,0)</f>
        <v>0</v>
      </c>
      <c r="CM63">
        <f>IF(Tabla1[[#This Row],[2.1 Valida si la consulta o transacción corresponde a un producto/servicio/línea de la campaña.]]="NO",1,0)</f>
        <v>0</v>
      </c>
      <c r="CN63">
        <f>IF(Tabla1[[#This Row],[2.2 Si lo expuesto por el cliente no es claro, realiza preguntas de precisión o preguntas filtro.]]="NO",1,0)</f>
        <v>0</v>
      </c>
      <c r="CO63">
        <f>IF(Tabla1[[#This Row],[2.3 Valida el MOTIVO REAL de la necesidad (información, preocupación, problema) mediante parafraseo o pregunta de confirmación.]]="NO",1,0)</f>
        <v>0</v>
      </c>
      <c r="CP63">
        <f>IF(Tabla1[[#This Row],[2.4 De acuerdo con lo expuesto por el cliente por el cliente y/o por lo revisado en sistemas, valida si existe alguna atención previa por el mismo motivo.]]="NO",1,0)</f>
        <v>0</v>
      </c>
      <c r="CQ63">
        <f>IF(Tabla1[[#This Row],[3.1 Valida en el CES el estado de los servicios y equipos, estado de cuenta y adicionalmente si se encuentra en averia.]]="NO",1,0)</f>
        <v>0</v>
      </c>
      <c r="CR63">
        <f>IF(Tabla1[[#This Row],[3.2 La atencion se realizo siguiendo el paso a paso de la herramienta o el proceso establecido en el portal de conocimiento (en caso no se encuentre en la herramienta), no se vuelve a evaluar el ingreso al CES.]]="NO",1,0)</f>
        <v>0</v>
      </c>
      <c r="CS63">
        <f>IF(Tabla1[[#This Row],[3.2.1 Solicita el número de documento de identidad, nombres y apellidos del titular para identificar el servicio y en caso lo amerite fecha y lugar de nacimiento.]]="NO",1,0)</f>
        <v>0</v>
      </c>
      <c r="CT63">
        <f>IF(Tabla1[[#This Row],[3.2.2  Valida en TRACER que el servicio del cliente esta conectado, no se encuentra en averia y no tiene algun flag alarmado]]="NO",1,0)</f>
        <v>0</v>
      </c>
      <c r="CU63">
        <f>IF(Tabla1[[#This Row],[3.2.3  Verifica en la web de averias si el servicio esta afectado]]="NO",1,0)</f>
        <v>0</v>
      </c>
      <c r="CV63">
        <f>IF(Tabla1[[#This Row],[3.2.4  Verifica en Incognito si los parametros de los servicios estan correctos. ]]="NO",1,0)</f>
        <v>0</v>
      </c>
      <c r="CW6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63">
        <f>IF(Tabla1[[#This Row],[3.2.6  Para telefonia, ingresa a JANUS y validad que la linea este configurada y tenga saldo, tambien se debe validar con el cliente si la linea esta en Tel 1 o Tel 1/2, en caso no haya servicio]]="NO",1,0)</f>
        <v>0</v>
      </c>
      <c r="CY63">
        <f>IF(Tabla1[[#This Row],[3.2.7  Para internet, cuando el problema es con SmarTV se le sugiere que utilice internet de manera cableada]]="NO",1,0)</f>
        <v>0</v>
      </c>
      <c r="CZ63">
        <f>IF(Tabla1[[#This Row],[3.3  La explicación brindada al cliente corresponde con el paso a paso de la herramienta o el proceso establecido en el portal de conocimiento (en caso no se encuentre en la herramienta).]]="NO",1,0)</f>
        <v>0</v>
      </c>
      <c r="DA63">
        <f>IF(Tabla1[[#This Row],[3.4  Valida con el cliente si la gestión/información brindada fue clara]]="NO",1,0)</f>
        <v>0</v>
      </c>
      <c r="DB63">
        <f>IF(Tabla1[[#This Row],[4.1 Ejecuta las acciones en los aplicativos de acuerdo al proceso establecido en el portal de conocimiento.]]="NO",1,0)</f>
        <v>0</v>
      </c>
      <c r="DC63">
        <f>IF(Tabla1[[#This Row],[4.2 Se tipifica en siac acorde con la gestión.]]="NO",1,0)</f>
        <v>1</v>
      </c>
      <c r="DD63">
        <f>IF(Tabla1[[#This Row],[4.3 Notas y/o plantilla de la tipificación son correctas.]]="NO",1,0)</f>
        <v>1</v>
      </c>
      <c r="DE63">
        <f>IF(Tabla1[[#This Row],[4.4 Se tipifica en siac durante la llamada.]]="NO",1,0)</f>
        <v>0</v>
      </c>
      <c r="DF63">
        <f>IF(Tabla1[[#This Row],[5.1 Evita comentarios negativos de la empresa y/o sus proveedores.]]="NO",1,0)</f>
        <v>0</v>
      </c>
      <c r="DG63">
        <f>IF(Tabla1[[#This Row],[5.2 Evita palabras soeces]]="NO",1,0)</f>
        <v>0</v>
      </c>
      <c r="DH63">
        <f>IF(Tabla1[[#This Row],[5.3 Escucha al cliente sin interrumpirlo.]]="NO",1,0)</f>
        <v>0</v>
      </c>
      <c r="DI63">
        <f>IF(Tabla1[[#This Row],[6.1 Cumple con dar la información establecida y/o fomenta en el cliente la adquisición/activación/uso de algún servicio/producto/promoción CLARO (definido por cada campaña)]]="NO",1,0)</f>
        <v>1</v>
      </c>
      <c r="DJ63">
        <v>1</v>
      </c>
      <c r="DK63" t="e">
        <f>IF(Tabla1[[#This Row],[TNPS]]&lt;6,-1,IF(Tabla1[[#This Row],[TNPS]]&lt;8,0,1))</f>
        <v>#N/A</v>
      </c>
      <c r="DL63" t="e">
        <f>IF(Tabla1[[#This Row],[NPS]]&lt;&gt;"",IF(Tabla1[[#This Row],[NPS]]&lt;7,-1,IF(Tabla1[[#This Row],[NPS]]&lt;8,0,1))," ")</f>
        <v>#N/A</v>
      </c>
    </row>
    <row r="64" spans="1:116" x14ac:dyDescent="0.25">
      <c r="A64">
        <v>386</v>
      </c>
      <c r="B64" t="str">
        <f>IF(MONTH(Tabla1[[#This Row],[FECHA DE MONITOREO]])=MONTH($B$356),IF(DAY(Tabla1[[#This Row],[FECHA DE MONITOREO]])&lt;8,"SEMANA 1",IF(DAY(Tabla1[[#This Row],[FECHA DE MONITOREO]])&lt;15,"SEMANA 2",IF(DAY(Tabla1[[#This Row],[FECHA DE MONITOREO]])&lt;22,"SEMANA 3","SEMANA 4"))),"SEMANA 4")</f>
        <v>SEMANA 1</v>
      </c>
      <c r="C6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64" s="5" t="s">
        <v>618</v>
      </c>
      <c r="E64" s="5" t="s">
        <v>619</v>
      </c>
      <c r="F64" s="5">
        <v>1</v>
      </c>
      <c r="G64" s="5" t="s">
        <v>118</v>
      </c>
      <c r="H64" s="5" t="s">
        <v>119</v>
      </c>
      <c r="I64" s="6">
        <v>43651</v>
      </c>
      <c r="J64" s="5" t="s">
        <v>120</v>
      </c>
      <c r="K64" s="5" t="s">
        <v>620</v>
      </c>
      <c r="L64" s="6">
        <v>43649</v>
      </c>
      <c r="M64" s="7">
        <v>0.76857638888888891</v>
      </c>
      <c r="N64" s="5">
        <v>307</v>
      </c>
      <c r="O64" s="5" t="s">
        <v>621</v>
      </c>
      <c r="P64" s="5" t="s">
        <v>622</v>
      </c>
      <c r="Q64" s="5" t="s">
        <v>623</v>
      </c>
      <c r="R64" s="5" t="s">
        <v>125</v>
      </c>
      <c r="S64" s="5" t="s">
        <v>227</v>
      </c>
      <c r="T64" s="5" t="s">
        <v>624</v>
      </c>
      <c r="U64" s="5" t="s">
        <v>239</v>
      </c>
      <c r="V64" s="5" t="s">
        <v>129</v>
      </c>
      <c r="W64" s="5" t="s">
        <v>130</v>
      </c>
      <c r="X64" s="5" t="s">
        <v>130</v>
      </c>
      <c r="Y64" s="5" t="s">
        <v>131</v>
      </c>
      <c r="Z64" s="5" t="s">
        <v>132</v>
      </c>
      <c r="AA64" s="5" t="s">
        <v>133</v>
      </c>
      <c r="AB64" s="5" t="s">
        <v>131</v>
      </c>
      <c r="AC64" s="5" t="s">
        <v>134</v>
      </c>
      <c r="AD64" s="5" t="s">
        <v>131</v>
      </c>
      <c r="AE64" s="5" t="s">
        <v>131</v>
      </c>
      <c r="AF64" s="5" t="s">
        <v>131</v>
      </c>
      <c r="AG64" s="5" t="s">
        <v>131</v>
      </c>
      <c r="AH64" s="5" t="s">
        <v>131</v>
      </c>
      <c r="AI64" s="8">
        <v>100</v>
      </c>
      <c r="AJ64" s="5" t="s">
        <v>133</v>
      </c>
      <c r="AK64" s="5" t="s">
        <v>133</v>
      </c>
      <c r="AL64" s="5" t="s">
        <v>131</v>
      </c>
      <c r="AM64" s="5" t="s">
        <v>131</v>
      </c>
      <c r="AN64" s="8">
        <v>100</v>
      </c>
      <c r="AO64" s="5" t="s">
        <v>131</v>
      </c>
      <c r="AP64" s="5" t="s">
        <v>131</v>
      </c>
      <c r="AQ64" s="5" t="s">
        <v>131</v>
      </c>
      <c r="AR64" s="5" t="s">
        <v>131</v>
      </c>
      <c r="AS64" s="5" t="s">
        <v>131</v>
      </c>
      <c r="AT64" s="5" t="s">
        <v>131</v>
      </c>
      <c r="AU64" s="5" t="s">
        <v>133</v>
      </c>
      <c r="AV64" s="5" t="s">
        <v>133</v>
      </c>
      <c r="AW64" s="5" t="s">
        <v>133</v>
      </c>
      <c r="AX64" s="5" t="s">
        <v>131</v>
      </c>
      <c r="AY64" s="5" t="s">
        <v>131</v>
      </c>
      <c r="AZ64" s="8">
        <v>100</v>
      </c>
      <c r="BA64" s="5" t="s">
        <v>131</v>
      </c>
      <c r="BB64" s="5" t="s">
        <v>131</v>
      </c>
      <c r="BC64" s="5" t="s">
        <v>131</v>
      </c>
      <c r="BD64" s="5" t="s">
        <v>131</v>
      </c>
      <c r="BE64" s="9">
        <v>100</v>
      </c>
      <c r="BF64" s="5" t="s">
        <v>131</v>
      </c>
      <c r="BG64" s="5" t="s">
        <v>131</v>
      </c>
      <c r="BH64" s="5" t="s">
        <v>131</v>
      </c>
      <c r="BI64" s="8">
        <v>100</v>
      </c>
      <c r="BJ64" s="5" t="s">
        <v>129</v>
      </c>
      <c r="BK64" s="8">
        <v>0</v>
      </c>
      <c r="BL64" s="8">
        <v>97</v>
      </c>
      <c r="BM64" s="5">
        <v>0</v>
      </c>
      <c r="BN64" s="5">
        <v>0</v>
      </c>
      <c r="BO64" s="5">
        <v>0</v>
      </c>
      <c r="BP64" s="5">
        <v>0</v>
      </c>
      <c r="BQ64" s="5">
        <v>1</v>
      </c>
      <c r="BR64" s="8">
        <v>97</v>
      </c>
      <c r="BS64" s="5" t="s">
        <v>129</v>
      </c>
      <c r="BT64" s="5" t="s">
        <v>129</v>
      </c>
      <c r="BU64" s="5" t="s">
        <v>129</v>
      </c>
      <c r="BV64" s="5" t="s">
        <v>129</v>
      </c>
      <c r="BW64" s="5" t="s">
        <v>129</v>
      </c>
      <c r="BX64" s="5" t="s">
        <v>131</v>
      </c>
      <c r="BY64" s="5" t="s">
        <v>132</v>
      </c>
      <c r="BZ64" s="5" t="s">
        <v>132</v>
      </c>
      <c r="CA64" s="5" t="s">
        <v>132</v>
      </c>
      <c r="CB64" s="5" t="s">
        <v>132</v>
      </c>
      <c r="CC64" s="5" t="s">
        <v>132</v>
      </c>
      <c r="CD64" s="5" t="e">
        <v>#N/A</v>
      </c>
      <c r="CE64" s="5" t="e">
        <v>#N/A</v>
      </c>
      <c r="CF64" s="5" t="s">
        <v>129</v>
      </c>
      <c r="CG64" s="5" t="s">
        <v>150</v>
      </c>
      <c r="CH64">
        <f>IF(Tabla1[[#This Row],[1.1 Saluda y se despide del cliente, de acuerdo a lo establecido en el manual de campaña.]]="NO",1,0)</f>
        <v>0</v>
      </c>
      <c r="CI64">
        <f>IF(Tabla1[[#This Row],[1.2 Se dirige al cliente por su nombre durante el transcurso de la llamada, sin tutearlo en ninguna ocasión.]]="NO",1,0)</f>
        <v>0</v>
      </c>
      <c r="CJ64">
        <f>IF(Tabla1[[#This Row],[1.3 Interactua con el cliente mientras realiza las validaciones en el sistema.]]="NO",1,0)</f>
        <v>0</v>
      </c>
      <c r="CK64">
        <f>IF(Tabla1[[#This Row],[1.4 Evita el uso de tecnicismos.]]="NO",1,0)</f>
        <v>0</v>
      </c>
      <c r="CL64">
        <f>IF(Tabla1[[#This Row],[1.5 Se despide de acuerdo a lo indicado en el Manual de Campaña]]="NO",1,0)</f>
        <v>0</v>
      </c>
      <c r="CM64">
        <f>IF(Tabla1[[#This Row],[2.1 Valida si la consulta o transacción corresponde a un producto/servicio/línea de la campaña.]]="NO",1,0)</f>
        <v>0</v>
      </c>
      <c r="CN64">
        <f>IF(Tabla1[[#This Row],[2.2 Si lo expuesto por el cliente no es claro, realiza preguntas de precisión o preguntas filtro.]]="NO",1,0)</f>
        <v>0</v>
      </c>
      <c r="CO64">
        <f>IF(Tabla1[[#This Row],[2.3 Valida el MOTIVO REAL de la necesidad (información, preocupación, problema) mediante parafraseo o pregunta de confirmación.]]="NO",1,0)</f>
        <v>0</v>
      </c>
      <c r="CP64">
        <f>IF(Tabla1[[#This Row],[2.4 De acuerdo con lo expuesto por el cliente por el cliente y/o por lo revisado en sistemas, valida si existe alguna atención previa por el mismo motivo.]]="NO",1,0)</f>
        <v>0</v>
      </c>
      <c r="CQ64">
        <f>IF(Tabla1[[#This Row],[3.1 Valida en el CES el estado de los servicios y equipos, estado de cuenta y adicionalmente si se encuentra en averia.]]="NO",1,0)</f>
        <v>0</v>
      </c>
      <c r="CR64">
        <f>IF(Tabla1[[#This Row],[3.2 La atencion se realizo siguiendo el paso a paso de la herramienta o el proceso establecido en el portal de conocimiento (en caso no se encuentre en la herramienta), no se vuelve a evaluar el ingreso al CES.]]="NO",1,0)</f>
        <v>0</v>
      </c>
      <c r="CS64">
        <f>IF(Tabla1[[#This Row],[3.2.1 Solicita el número de documento de identidad, nombres y apellidos del titular para identificar el servicio y en caso lo amerite fecha y lugar de nacimiento.]]="NO",1,0)</f>
        <v>0</v>
      </c>
      <c r="CT64">
        <f>IF(Tabla1[[#This Row],[3.2.2  Valida en TRACER que el servicio del cliente esta conectado, no se encuentra en averia y no tiene algun flag alarmado]]="NO",1,0)</f>
        <v>0</v>
      </c>
      <c r="CU64">
        <f>IF(Tabla1[[#This Row],[3.2.3  Verifica en la web de averias si el servicio esta afectado]]="NO",1,0)</f>
        <v>0</v>
      </c>
      <c r="CV64">
        <f>IF(Tabla1[[#This Row],[3.2.4  Verifica en Incognito si los parametros de los servicios estan correctos. ]]="NO",1,0)</f>
        <v>0</v>
      </c>
      <c r="CW6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64">
        <f>IF(Tabla1[[#This Row],[3.2.6  Para telefonia, ingresa a JANUS y validad que la linea este configurada y tenga saldo, tambien se debe validar con el cliente si la linea esta en Tel 1 o Tel 1/2, en caso no haya servicio]]="NO",1,0)</f>
        <v>0</v>
      </c>
      <c r="CY64">
        <f>IF(Tabla1[[#This Row],[3.2.7  Para internet, cuando el problema es con SmarTV se le sugiere que utilice internet de manera cableada]]="NO",1,0)</f>
        <v>0</v>
      </c>
      <c r="CZ64">
        <f>IF(Tabla1[[#This Row],[3.3  La explicación brindada al cliente corresponde con el paso a paso de la herramienta o el proceso establecido en el portal de conocimiento (en caso no se encuentre en la herramienta).]]="NO",1,0)</f>
        <v>0</v>
      </c>
      <c r="DA64">
        <f>IF(Tabla1[[#This Row],[3.4  Valida con el cliente si la gestión/información brindada fue clara]]="NO",1,0)</f>
        <v>0</v>
      </c>
      <c r="DB64">
        <f>IF(Tabla1[[#This Row],[4.1 Ejecuta las acciones en los aplicativos de acuerdo al proceso establecido en el portal de conocimiento.]]="NO",1,0)</f>
        <v>0</v>
      </c>
      <c r="DC64">
        <f>IF(Tabla1[[#This Row],[4.2 Se tipifica en siac acorde con la gestión.]]="NO",1,0)</f>
        <v>0</v>
      </c>
      <c r="DD64">
        <f>IF(Tabla1[[#This Row],[4.3 Notas y/o plantilla de la tipificación son correctas.]]="NO",1,0)</f>
        <v>0</v>
      </c>
      <c r="DE64">
        <f>IF(Tabla1[[#This Row],[4.4 Se tipifica en siac durante la llamada.]]="NO",1,0)</f>
        <v>0</v>
      </c>
      <c r="DF64">
        <f>IF(Tabla1[[#This Row],[5.1 Evita comentarios negativos de la empresa y/o sus proveedores.]]="NO",1,0)</f>
        <v>0</v>
      </c>
      <c r="DG64">
        <f>IF(Tabla1[[#This Row],[5.2 Evita palabras soeces]]="NO",1,0)</f>
        <v>0</v>
      </c>
      <c r="DH64">
        <f>IF(Tabla1[[#This Row],[5.3 Escucha al cliente sin interrumpirlo.]]="NO",1,0)</f>
        <v>0</v>
      </c>
      <c r="DI64">
        <f>IF(Tabla1[[#This Row],[6.1 Cumple con dar la información establecida y/o fomenta en el cliente la adquisición/activación/uso de algún servicio/producto/promoción CLARO (definido por cada campaña)]]="NO",1,0)</f>
        <v>1</v>
      </c>
      <c r="DJ64">
        <v>1</v>
      </c>
      <c r="DK64" t="e">
        <f>IF(Tabla1[[#This Row],[TNPS]]&lt;6,-1,IF(Tabla1[[#This Row],[TNPS]]&lt;8,0,1))</f>
        <v>#N/A</v>
      </c>
      <c r="DL64" t="e">
        <f>IF(Tabla1[[#This Row],[NPS]]&lt;&gt;"",IF(Tabla1[[#This Row],[NPS]]&lt;7,-1,IF(Tabla1[[#This Row],[NPS]]&lt;8,0,1))," ")</f>
        <v>#N/A</v>
      </c>
    </row>
    <row r="65" spans="1:116" x14ac:dyDescent="0.25">
      <c r="A65">
        <v>386</v>
      </c>
      <c r="B65" t="str">
        <f>IF(MONTH(Tabla1[[#This Row],[FECHA DE MONITOREO]])=MONTH($B$356),IF(DAY(Tabla1[[#This Row],[FECHA DE MONITOREO]])&lt;8,"SEMANA 1",IF(DAY(Tabla1[[#This Row],[FECHA DE MONITOREO]])&lt;15,"SEMANA 2",IF(DAY(Tabla1[[#This Row],[FECHA DE MONITOREO]])&lt;22,"SEMANA 3","SEMANA 4"))),"SEMANA 4")</f>
        <v>SEMANA 1</v>
      </c>
      <c r="C6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65" s="5" t="s">
        <v>445</v>
      </c>
      <c r="E65" s="5" t="s">
        <v>446</v>
      </c>
      <c r="F65" s="5">
        <v>1</v>
      </c>
      <c r="G65" s="5" t="s">
        <v>118</v>
      </c>
      <c r="H65" s="5" t="s">
        <v>119</v>
      </c>
      <c r="I65" s="6">
        <v>43651</v>
      </c>
      <c r="J65" s="5" t="s">
        <v>120</v>
      </c>
      <c r="K65" s="5" t="s">
        <v>625</v>
      </c>
      <c r="L65" s="6">
        <v>43649</v>
      </c>
      <c r="M65" s="7">
        <v>0.70510416666666664</v>
      </c>
      <c r="N65" s="5">
        <v>326</v>
      </c>
      <c r="O65" s="5" t="s">
        <v>626</v>
      </c>
      <c r="P65" s="5" t="s">
        <v>627</v>
      </c>
      <c r="Q65" s="5" t="s">
        <v>628</v>
      </c>
      <c r="R65" s="5" t="s">
        <v>157</v>
      </c>
      <c r="S65" s="5" t="s">
        <v>629</v>
      </c>
      <c r="T65" s="5" t="s">
        <v>630</v>
      </c>
      <c r="U65" s="5" t="s">
        <v>270</v>
      </c>
      <c r="V65" s="5" t="s">
        <v>131</v>
      </c>
      <c r="W65" s="5" t="s">
        <v>130</v>
      </c>
      <c r="X65" s="5" t="s">
        <v>161</v>
      </c>
      <c r="Y65" s="5" t="s">
        <v>131</v>
      </c>
      <c r="Z65" s="5" t="s">
        <v>132</v>
      </c>
      <c r="AA65" s="5" t="s">
        <v>133</v>
      </c>
      <c r="AB65" s="5" t="s">
        <v>131</v>
      </c>
      <c r="AC65" s="5" t="s">
        <v>134</v>
      </c>
      <c r="AD65" s="5" t="s">
        <v>131</v>
      </c>
      <c r="AE65" s="5" t="s">
        <v>131</v>
      </c>
      <c r="AF65" s="5" t="s">
        <v>131</v>
      </c>
      <c r="AG65" s="5" t="s">
        <v>131</v>
      </c>
      <c r="AH65" s="5" t="s">
        <v>131</v>
      </c>
      <c r="AI65" s="8">
        <v>100</v>
      </c>
      <c r="AJ65" s="5" t="s">
        <v>131</v>
      </c>
      <c r="AK65" s="5" t="s">
        <v>133</v>
      </c>
      <c r="AL65" s="5" t="s">
        <v>131</v>
      </c>
      <c r="AM65" s="5" t="s">
        <v>131</v>
      </c>
      <c r="AN65" s="8">
        <v>100</v>
      </c>
      <c r="AO65" s="5" t="s">
        <v>131</v>
      </c>
      <c r="AP65" s="5" t="s">
        <v>131</v>
      </c>
      <c r="AQ65" s="5" t="s">
        <v>131</v>
      </c>
      <c r="AR65" s="5" t="s">
        <v>133</v>
      </c>
      <c r="AS65" s="5" t="s">
        <v>131</v>
      </c>
      <c r="AT65" s="5" t="s">
        <v>131</v>
      </c>
      <c r="AU65" s="5" t="s">
        <v>133</v>
      </c>
      <c r="AV65" s="5" t="s">
        <v>133</v>
      </c>
      <c r="AW65" s="5" t="s">
        <v>133</v>
      </c>
      <c r="AX65" s="5" t="s">
        <v>131</v>
      </c>
      <c r="AY65" s="5" t="s">
        <v>131</v>
      </c>
      <c r="AZ65" s="8">
        <v>100</v>
      </c>
      <c r="BA65" s="5" t="s">
        <v>131</v>
      </c>
      <c r="BB65" s="5" t="s">
        <v>129</v>
      </c>
      <c r="BC65" s="5" t="s">
        <v>129</v>
      </c>
      <c r="BD65" s="5" t="s">
        <v>129</v>
      </c>
      <c r="BE65" s="9">
        <v>62.5</v>
      </c>
      <c r="BF65" s="5" t="s">
        <v>131</v>
      </c>
      <c r="BG65" s="5" t="s">
        <v>131</v>
      </c>
      <c r="BH65" s="5" t="s">
        <v>131</v>
      </c>
      <c r="BI65" s="8">
        <v>100</v>
      </c>
      <c r="BJ65" s="5" t="s">
        <v>133</v>
      </c>
      <c r="BK65" s="8">
        <v>100</v>
      </c>
      <c r="BL65" s="8">
        <v>91.000000000000014</v>
      </c>
      <c r="BM65" s="5">
        <v>0</v>
      </c>
      <c r="BN65" s="5">
        <v>3</v>
      </c>
      <c r="BO65" s="5">
        <v>0</v>
      </c>
      <c r="BP65" s="5">
        <v>3</v>
      </c>
      <c r="BQ65" s="5">
        <v>0</v>
      </c>
      <c r="BR65" s="8">
        <v>91.000000000000014</v>
      </c>
      <c r="BS65" s="5" t="s">
        <v>129</v>
      </c>
      <c r="BT65" s="5" t="s">
        <v>129</v>
      </c>
      <c r="BU65" s="5" t="s">
        <v>129</v>
      </c>
      <c r="BV65" s="5" t="s">
        <v>129</v>
      </c>
      <c r="BW65" s="5" t="s">
        <v>129</v>
      </c>
      <c r="BX65" s="5" t="s">
        <v>129</v>
      </c>
      <c r="BY65" s="5" t="s">
        <v>135</v>
      </c>
      <c r="BZ65" s="5" t="s">
        <v>174</v>
      </c>
      <c r="CA65" s="5" t="s">
        <v>271</v>
      </c>
      <c r="CB65" s="5" t="s">
        <v>272</v>
      </c>
      <c r="CC65" s="5" t="s">
        <v>273</v>
      </c>
      <c r="CD65" s="5" t="e">
        <v>#N/A</v>
      </c>
      <c r="CE65" s="5" t="e">
        <v>#N/A</v>
      </c>
      <c r="CF65" s="5" t="s">
        <v>129</v>
      </c>
      <c r="CG65" s="5" t="s">
        <v>631</v>
      </c>
      <c r="CH65">
        <f>IF(Tabla1[[#This Row],[1.1 Saluda y se despide del cliente, de acuerdo a lo establecido en el manual de campaña.]]="NO",1,0)</f>
        <v>0</v>
      </c>
      <c r="CI65">
        <f>IF(Tabla1[[#This Row],[1.2 Se dirige al cliente por su nombre durante el transcurso de la llamada, sin tutearlo en ninguna ocasión.]]="NO",1,0)</f>
        <v>0</v>
      </c>
      <c r="CJ65">
        <f>IF(Tabla1[[#This Row],[1.3 Interactua con el cliente mientras realiza las validaciones en el sistema.]]="NO",1,0)</f>
        <v>0</v>
      </c>
      <c r="CK65">
        <f>IF(Tabla1[[#This Row],[1.4 Evita el uso de tecnicismos.]]="NO",1,0)</f>
        <v>0</v>
      </c>
      <c r="CL65">
        <f>IF(Tabla1[[#This Row],[1.5 Se despide de acuerdo a lo indicado en el Manual de Campaña]]="NO",1,0)</f>
        <v>0</v>
      </c>
      <c r="CM65">
        <f>IF(Tabla1[[#This Row],[2.1 Valida si la consulta o transacción corresponde a un producto/servicio/línea de la campaña.]]="NO",1,0)</f>
        <v>0</v>
      </c>
      <c r="CN65">
        <f>IF(Tabla1[[#This Row],[2.2 Si lo expuesto por el cliente no es claro, realiza preguntas de precisión o preguntas filtro.]]="NO",1,0)</f>
        <v>0</v>
      </c>
      <c r="CO65">
        <f>IF(Tabla1[[#This Row],[2.3 Valida el MOTIVO REAL de la necesidad (información, preocupación, problema) mediante parafraseo o pregunta de confirmación.]]="NO",1,0)</f>
        <v>0</v>
      </c>
      <c r="CP65">
        <f>IF(Tabla1[[#This Row],[2.4 De acuerdo con lo expuesto por el cliente por el cliente y/o por lo revisado en sistemas, valida si existe alguna atención previa por el mismo motivo.]]="NO",1,0)</f>
        <v>0</v>
      </c>
      <c r="CQ65">
        <f>IF(Tabla1[[#This Row],[3.1 Valida en el CES el estado de los servicios y equipos, estado de cuenta y adicionalmente si se encuentra en averia.]]="NO",1,0)</f>
        <v>0</v>
      </c>
      <c r="CR65">
        <f>IF(Tabla1[[#This Row],[3.2 La atencion se realizo siguiendo el paso a paso de la herramienta o el proceso establecido en el portal de conocimiento (en caso no se encuentre en la herramienta), no se vuelve a evaluar el ingreso al CES.]]="NO",1,0)</f>
        <v>0</v>
      </c>
      <c r="CS65">
        <f>IF(Tabla1[[#This Row],[3.2.1 Solicita el número de documento de identidad, nombres y apellidos del titular para identificar el servicio y en caso lo amerite fecha y lugar de nacimiento.]]="NO",1,0)</f>
        <v>0</v>
      </c>
      <c r="CT65">
        <f>IF(Tabla1[[#This Row],[3.2.2  Valida en TRACER que el servicio del cliente esta conectado, no se encuentra en averia y no tiene algun flag alarmado]]="NO",1,0)</f>
        <v>0</v>
      </c>
      <c r="CU65">
        <f>IF(Tabla1[[#This Row],[3.2.3  Verifica en la web de averias si el servicio esta afectado]]="NO",1,0)</f>
        <v>0</v>
      </c>
      <c r="CV65">
        <f>IF(Tabla1[[#This Row],[3.2.4  Verifica en Incognito si los parametros de los servicios estan correctos. ]]="NO",1,0)</f>
        <v>0</v>
      </c>
      <c r="CW6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65">
        <f>IF(Tabla1[[#This Row],[3.2.6  Para telefonia, ingresa a JANUS y validad que la linea este configurada y tenga saldo, tambien se debe validar con el cliente si la linea esta en Tel 1 o Tel 1/2, en caso no haya servicio]]="NO",1,0)</f>
        <v>0</v>
      </c>
      <c r="CY65">
        <f>IF(Tabla1[[#This Row],[3.2.7  Para internet, cuando el problema es con SmarTV se le sugiere que utilice internet de manera cableada]]="NO",1,0)</f>
        <v>0</v>
      </c>
      <c r="CZ65">
        <f>IF(Tabla1[[#This Row],[3.3  La explicación brindada al cliente corresponde con el paso a paso de la herramienta o el proceso establecido en el portal de conocimiento (en caso no se encuentre en la herramienta).]]="NO",1,0)</f>
        <v>0</v>
      </c>
      <c r="DA65">
        <f>IF(Tabla1[[#This Row],[3.4  Valida con el cliente si la gestión/información brindada fue clara]]="NO",1,0)</f>
        <v>0</v>
      </c>
      <c r="DB65">
        <f>IF(Tabla1[[#This Row],[4.1 Ejecuta las acciones en los aplicativos de acuerdo al proceso establecido en el portal de conocimiento.]]="NO",1,0)</f>
        <v>0</v>
      </c>
      <c r="DC65">
        <f>IF(Tabla1[[#This Row],[4.2 Se tipifica en siac acorde con la gestión.]]="NO",1,0)</f>
        <v>1</v>
      </c>
      <c r="DD65">
        <f>IF(Tabla1[[#This Row],[4.3 Notas y/o plantilla de la tipificación son correctas.]]="NO",1,0)</f>
        <v>1</v>
      </c>
      <c r="DE65">
        <f>IF(Tabla1[[#This Row],[4.4 Se tipifica en siac durante la llamada.]]="NO",1,0)</f>
        <v>1</v>
      </c>
      <c r="DF65">
        <f>IF(Tabla1[[#This Row],[5.1 Evita comentarios negativos de la empresa y/o sus proveedores.]]="NO",1,0)</f>
        <v>0</v>
      </c>
      <c r="DG65">
        <f>IF(Tabla1[[#This Row],[5.2 Evita palabras soeces]]="NO",1,0)</f>
        <v>0</v>
      </c>
      <c r="DH65">
        <f>IF(Tabla1[[#This Row],[5.3 Escucha al cliente sin interrumpirlo.]]="NO",1,0)</f>
        <v>0</v>
      </c>
      <c r="DI65">
        <f>IF(Tabla1[[#This Row],[6.1 Cumple con dar la información establecida y/o fomenta en el cliente la adquisición/activación/uso de algún servicio/producto/promoción CLARO (definido por cada campaña)]]="NO",1,0)</f>
        <v>0</v>
      </c>
      <c r="DJ65">
        <v>1</v>
      </c>
      <c r="DK65" t="e">
        <f>IF(Tabla1[[#This Row],[TNPS]]&lt;6,-1,IF(Tabla1[[#This Row],[TNPS]]&lt;8,0,1))</f>
        <v>#N/A</v>
      </c>
      <c r="DL65" t="e">
        <f>IF(Tabla1[[#This Row],[NPS]]&lt;&gt;"",IF(Tabla1[[#This Row],[NPS]]&lt;7,-1,IF(Tabla1[[#This Row],[NPS]]&lt;8,0,1))," ")</f>
        <v>#N/A</v>
      </c>
    </row>
    <row r="66" spans="1:116" x14ac:dyDescent="0.25">
      <c r="A66">
        <v>386</v>
      </c>
      <c r="B66" t="str">
        <f>IF(MONTH(Tabla1[[#This Row],[FECHA DE MONITOREO]])=MONTH($B$356),IF(DAY(Tabla1[[#This Row],[FECHA DE MONITOREO]])&lt;8,"SEMANA 1",IF(DAY(Tabla1[[#This Row],[FECHA DE MONITOREO]])&lt;15,"SEMANA 2",IF(DAY(Tabla1[[#This Row],[FECHA DE MONITOREO]])&lt;22,"SEMANA 3","SEMANA 4"))),"SEMANA 4")</f>
        <v>SEMANA 1</v>
      </c>
      <c r="C6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66" s="5" t="s">
        <v>221</v>
      </c>
      <c r="E66" s="5" t="s">
        <v>222</v>
      </c>
      <c r="F66" s="5">
        <v>1</v>
      </c>
      <c r="G66" s="5" t="s">
        <v>118</v>
      </c>
      <c r="H66" s="5" t="s">
        <v>119</v>
      </c>
      <c r="I66" s="6">
        <v>43651</v>
      </c>
      <c r="J66" s="5" t="s">
        <v>120</v>
      </c>
      <c r="K66" s="5" t="s">
        <v>632</v>
      </c>
      <c r="L66" s="6">
        <v>43649</v>
      </c>
      <c r="M66" s="7">
        <v>0.36859953703703702</v>
      </c>
      <c r="N66" s="5">
        <v>838</v>
      </c>
      <c r="O66" s="5" t="s">
        <v>633</v>
      </c>
      <c r="P66" s="5" t="s">
        <v>634</v>
      </c>
      <c r="Q66" s="5" t="s">
        <v>635</v>
      </c>
      <c r="R66" s="5" t="s">
        <v>125</v>
      </c>
      <c r="S66" s="5" t="s">
        <v>184</v>
      </c>
      <c r="T66" s="5" t="s">
        <v>636</v>
      </c>
      <c r="U66" s="5" t="s">
        <v>406</v>
      </c>
      <c r="V66" s="5" t="s">
        <v>129</v>
      </c>
      <c r="W66" s="5" t="s">
        <v>133</v>
      </c>
      <c r="X66" s="5" t="s">
        <v>279</v>
      </c>
      <c r="Y66" s="5" t="s">
        <v>131</v>
      </c>
      <c r="Z66" s="5" t="s">
        <v>132</v>
      </c>
      <c r="AA66" s="5" t="s">
        <v>133</v>
      </c>
      <c r="AB66" s="5" t="s">
        <v>131</v>
      </c>
      <c r="AC66" s="5" t="s">
        <v>134</v>
      </c>
      <c r="AD66" s="5" t="s">
        <v>131</v>
      </c>
      <c r="AE66" s="5" t="s">
        <v>131</v>
      </c>
      <c r="AF66" s="5" t="s">
        <v>131</v>
      </c>
      <c r="AG66" s="5" t="s">
        <v>131</v>
      </c>
      <c r="AH66" s="5" t="s">
        <v>131</v>
      </c>
      <c r="AI66" s="8">
        <v>100</v>
      </c>
      <c r="AJ66" s="5" t="s">
        <v>133</v>
      </c>
      <c r="AK66" s="5" t="s">
        <v>133</v>
      </c>
      <c r="AL66" s="5" t="s">
        <v>131</v>
      </c>
      <c r="AM66" s="5" t="s">
        <v>131</v>
      </c>
      <c r="AN66" s="8">
        <v>100</v>
      </c>
      <c r="AO66" s="5" t="s">
        <v>133</v>
      </c>
      <c r="AP66" s="5" t="s">
        <v>129</v>
      </c>
      <c r="AQ66" s="5" t="s">
        <v>131</v>
      </c>
      <c r="AR66" s="5" t="s">
        <v>131</v>
      </c>
      <c r="AS66" s="5" t="s">
        <v>129</v>
      </c>
      <c r="AT66" s="5" t="s">
        <v>131</v>
      </c>
      <c r="AU66" s="5" t="s">
        <v>131</v>
      </c>
      <c r="AV66" s="5" t="s">
        <v>133</v>
      </c>
      <c r="AW66" s="5" t="s">
        <v>133</v>
      </c>
      <c r="AX66" s="5" t="s">
        <v>131</v>
      </c>
      <c r="AY66" s="5" t="s">
        <v>129</v>
      </c>
      <c r="AZ66" s="8">
        <v>22.58064516129032</v>
      </c>
      <c r="BA66" s="5" t="s">
        <v>131</v>
      </c>
      <c r="BB66" s="5" t="s">
        <v>129</v>
      </c>
      <c r="BC66" s="5" t="s">
        <v>131</v>
      </c>
      <c r="BD66" s="5" t="s">
        <v>131</v>
      </c>
      <c r="BE66" s="9">
        <v>87.5</v>
      </c>
      <c r="BF66" s="5" t="s">
        <v>131</v>
      </c>
      <c r="BG66" s="5" t="s">
        <v>131</v>
      </c>
      <c r="BH66" s="5" t="s">
        <v>131</v>
      </c>
      <c r="BI66" s="8">
        <v>100</v>
      </c>
      <c r="BJ66" s="5" t="s">
        <v>133</v>
      </c>
      <c r="BK66" s="8">
        <v>100</v>
      </c>
      <c r="BL66" s="8">
        <v>69.903225806451601</v>
      </c>
      <c r="BM66" s="5">
        <v>2</v>
      </c>
      <c r="BN66" s="5">
        <v>1</v>
      </c>
      <c r="BO66" s="5">
        <v>0</v>
      </c>
      <c r="BP66" s="5">
        <v>3</v>
      </c>
      <c r="BQ66" s="5">
        <v>1</v>
      </c>
      <c r="BR66" s="8">
        <v>69.903225806451601</v>
      </c>
      <c r="BS66" s="5" t="s">
        <v>129</v>
      </c>
      <c r="BT66" s="5" t="s">
        <v>129</v>
      </c>
      <c r="BU66" s="5" t="s">
        <v>129</v>
      </c>
      <c r="BV66" s="5" t="s">
        <v>129</v>
      </c>
      <c r="BW66" s="5" t="s">
        <v>129</v>
      </c>
      <c r="BX66" s="5" t="s">
        <v>129</v>
      </c>
      <c r="BY66" s="5" t="s">
        <v>135</v>
      </c>
      <c r="BZ66" s="5" t="s">
        <v>136</v>
      </c>
      <c r="CA66" s="5" t="s">
        <v>137</v>
      </c>
      <c r="CB66" s="5" t="s">
        <v>138</v>
      </c>
      <c r="CC66" s="5" t="s">
        <v>637</v>
      </c>
      <c r="CD66" s="5" t="e">
        <v>#N/A</v>
      </c>
      <c r="CE66" s="5" t="e">
        <v>#N/A</v>
      </c>
      <c r="CF66" s="5" t="s">
        <v>129</v>
      </c>
      <c r="CG66" s="5" t="s">
        <v>638</v>
      </c>
      <c r="CH66">
        <f>IF(Tabla1[[#This Row],[1.1 Saluda y se despide del cliente, de acuerdo a lo establecido en el manual de campaña.]]="NO",1,0)</f>
        <v>0</v>
      </c>
      <c r="CI66">
        <f>IF(Tabla1[[#This Row],[1.2 Se dirige al cliente por su nombre durante el transcurso de la llamada, sin tutearlo en ninguna ocasión.]]="NO",1,0)</f>
        <v>0</v>
      </c>
      <c r="CJ66">
        <f>IF(Tabla1[[#This Row],[1.3 Interactua con el cliente mientras realiza las validaciones en el sistema.]]="NO",1,0)</f>
        <v>0</v>
      </c>
      <c r="CK66">
        <f>IF(Tabla1[[#This Row],[1.4 Evita el uso de tecnicismos.]]="NO",1,0)</f>
        <v>0</v>
      </c>
      <c r="CL66">
        <f>IF(Tabla1[[#This Row],[1.5 Se despide de acuerdo a lo indicado en el Manual de Campaña]]="NO",1,0)</f>
        <v>0</v>
      </c>
      <c r="CM66">
        <f>IF(Tabla1[[#This Row],[2.1 Valida si la consulta o transacción corresponde a un producto/servicio/línea de la campaña.]]="NO",1,0)</f>
        <v>0</v>
      </c>
      <c r="CN66">
        <f>IF(Tabla1[[#This Row],[2.2 Si lo expuesto por el cliente no es claro, realiza preguntas de precisión o preguntas filtro.]]="NO",1,0)</f>
        <v>0</v>
      </c>
      <c r="CO66">
        <f>IF(Tabla1[[#This Row],[2.3 Valida el MOTIVO REAL de la necesidad (información, preocupación, problema) mediante parafraseo o pregunta de confirmación.]]="NO",1,0)</f>
        <v>0</v>
      </c>
      <c r="CP66">
        <f>IF(Tabla1[[#This Row],[2.4 De acuerdo con lo expuesto por el cliente por el cliente y/o por lo revisado en sistemas, valida si existe alguna atención previa por el mismo motivo.]]="NO",1,0)</f>
        <v>0</v>
      </c>
      <c r="CQ66">
        <f>IF(Tabla1[[#This Row],[3.1 Valida en el CES el estado de los servicios y equipos, estado de cuenta y adicionalmente si se encuentra en averia.]]="NO",1,0)</f>
        <v>0</v>
      </c>
      <c r="CR66">
        <f>IF(Tabla1[[#This Row],[3.2 La atencion se realizo siguiendo el paso a paso de la herramienta o el proceso establecido en el portal de conocimiento (en caso no se encuentre en la herramienta), no se vuelve a evaluar el ingreso al CES.]]="NO",1,0)</f>
        <v>1</v>
      </c>
      <c r="CS66">
        <f>IF(Tabla1[[#This Row],[3.2.1 Solicita el número de documento de identidad, nombres y apellidos del titular para identificar el servicio y en caso lo amerite fecha y lugar de nacimiento.]]="NO",1,0)</f>
        <v>0</v>
      </c>
      <c r="CT66">
        <f>IF(Tabla1[[#This Row],[3.2.2  Valida en TRACER que el servicio del cliente esta conectado, no se encuentra en averia y no tiene algun flag alarmado]]="NO",1,0)</f>
        <v>0</v>
      </c>
      <c r="CU66">
        <f>IF(Tabla1[[#This Row],[3.2.3  Verifica en la web de averias si el servicio esta afectado]]="NO",1,0)</f>
        <v>1</v>
      </c>
      <c r="CV66">
        <f>IF(Tabla1[[#This Row],[3.2.4  Verifica en Incognito si los parametros de los servicios estan correctos. ]]="NO",1,0)</f>
        <v>0</v>
      </c>
      <c r="CW6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66">
        <f>IF(Tabla1[[#This Row],[3.2.6  Para telefonia, ingresa a JANUS y validad que la linea este configurada y tenga saldo, tambien se debe validar con el cliente si la linea esta en Tel 1 o Tel 1/2, en caso no haya servicio]]="NO",1,0)</f>
        <v>0</v>
      </c>
      <c r="CY66">
        <f>IF(Tabla1[[#This Row],[3.2.7  Para internet, cuando el problema es con SmarTV se le sugiere que utilice internet de manera cableada]]="NO",1,0)</f>
        <v>0</v>
      </c>
      <c r="CZ66">
        <f>IF(Tabla1[[#This Row],[3.3  La explicación brindada al cliente corresponde con el paso a paso de la herramienta o el proceso establecido en el portal de conocimiento (en caso no se encuentre en la herramienta).]]="NO",1,0)</f>
        <v>0</v>
      </c>
      <c r="DA66">
        <f>IF(Tabla1[[#This Row],[3.4  Valida con el cliente si la gestión/información brindada fue clara]]="NO",1,0)</f>
        <v>1</v>
      </c>
      <c r="DB66">
        <f>IF(Tabla1[[#This Row],[4.1 Ejecuta las acciones en los aplicativos de acuerdo al proceso establecido en el portal de conocimiento.]]="NO",1,0)</f>
        <v>0</v>
      </c>
      <c r="DC66">
        <f>IF(Tabla1[[#This Row],[4.2 Se tipifica en siac acorde con la gestión.]]="NO",1,0)</f>
        <v>1</v>
      </c>
      <c r="DD66">
        <f>IF(Tabla1[[#This Row],[4.3 Notas y/o plantilla de la tipificación son correctas.]]="NO",1,0)</f>
        <v>0</v>
      </c>
      <c r="DE66">
        <f>IF(Tabla1[[#This Row],[4.4 Se tipifica en siac durante la llamada.]]="NO",1,0)</f>
        <v>0</v>
      </c>
      <c r="DF66">
        <f>IF(Tabla1[[#This Row],[5.1 Evita comentarios negativos de la empresa y/o sus proveedores.]]="NO",1,0)</f>
        <v>0</v>
      </c>
      <c r="DG66">
        <f>IF(Tabla1[[#This Row],[5.2 Evita palabras soeces]]="NO",1,0)</f>
        <v>0</v>
      </c>
      <c r="DH66">
        <f>IF(Tabla1[[#This Row],[5.3 Escucha al cliente sin interrumpirlo.]]="NO",1,0)</f>
        <v>0</v>
      </c>
      <c r="DI66">
        <f>IF(Tabla1[[#This Row],[6.1 Cumple con dar la información establecida y/o fomenta en el cliente la adquisición/activación/uso de algún servicio/producto/promoción CLARO (definido por cada campaña)]]="NO",1,0)</f>
        <v>0</v>
      </c>
      <c r="DJ66">
        <v>1</v>
      </c>
      <c r="DK66" t="e">
        <f>IF(Tabla1[[#This Row],[TNPS]]&lt;6,-1,IF(Tabla1[[#This Row],[TNPS]]&lt;8,0,1))</f>
        <v>#N/A</v>
      </c>
      <c r="DL66" t="e">
        <f>IF(Tabla1[[#This Row],[NPS]]&lt;&gt;"",IF(Tabla1[[#This Row],[NPS]]&lt;7,-1,IF(Tabla1[[#This Row],[NPS]]&lt;8,0,1))," ")</f>
        <v>#N/A</v>
      </c>
    </row>
    <row r="67" spans="1:116" x14ac:dyDescent="0.25">
      <c r="A67">
        <v>386</v>
      </c>
      <c r="B67" t="str">
        <f>IF(MONTH(Tabla1[[#This Row],[FECHA DE MONITOREO]])=MONTH($B$356),IF(DAY(Tabla1[[#This Row],[FECHA DE MONITOREO]])&lt;8,"SEMANA 1",IF(DAY(Tabla1[[#This Row],[FECHA DE MONITOREO]])&lt;15,"SEMANA 2",IF(DAY(Tabla1[[#This Row],[FECHA DE MONITOREO]])&lt;22,"SEMANA 3","SEMANA 4"))),"SEMANA 4")</f>
        <v>SEMANA 1</v>
      </c>
      <c r="C6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67" s="5" t="s">
        <v>639</v>
      </c>
      <c r="E67" s="5" t="s">
        <v>640</v>
      </c>
      <c r="F67" s="5">
        <v>8</v>
      </c>
      <c r="G67" s="5" t="s">
        <v>118</v>
      </c>
      <c r="H67" s="5" t="s">
        <v>119</v>
      </c>
      <c r="I67" s="6">
        <v>43651</v>
      </c>
      <c r="J67" s="5" t="s">
        <v>120</v>
      </c>
      <c r="K67" s="5" t="s">
        <v>641</v>
      </c>
      <c r="L67" s="6">
        <v>43649</v>
      </c>
      <c r="M67" s="7">
        <v>0.4377199074074074</v>
      </c>
      <c r="N67" s="5">
        <v>410</v>
      </c>
      <c r="O67" s="5" t="s">
        <v>642</v>
      </c>
      <c r="P67" s="5" t="s">
        <v>643</v>
      </c>
      <c r="Q67" s="5" t="s">
        <v>644</v>
      </c>
      <c r="R67" s="5" t="s">
        <v>157</v>
      </c>
      <c r="S67" s="5" t="s">
        <v>645</v>
      </c>
      <c r="T67" s="5" t="s">
        <v>646</v>
      </c>
      <c r="U67" s="5" t="s">
        <v>647</v>
      </c>
      <c r="V67" s="5" t="s">
        <v>129</v>
      </c>
      <c r="W67" s="5" t="s">
        <v>130</v>
      </c>
      <c r="X67" s="5" t="s">
        <v>161</v>
      </c>
      <c r="Y67" s="5" t="s">
        <v>131</v>
      </c>
      <c r="Z67" s="5" t="s">
        <v>132</v>
      </c>
      <c r="AA67" s="5" t="s">
        <v>133</v>
      </c>
      <c r="AB67" s="5" t="s">
        <v>131</v>
      </c>
      <c r="AC67" s="5" t="s">
        <v>134</v>
      </c>
      <c r="AD67" s="5" t="s">
        <v>131</v>
      </c>
      <c r="AE67" s="5" t="s">
        <v>129</v>
      </c>
      <c r="AF67" s="5" t="s">
        <v>131</v>
      </c>
      <c r="AG67" s="5" t="s">
        <v>131</v>
      </c>
      <c r="AH67" s="5" t="s">
        <v>131</v>
      </c>
      <c r="AI67" s="8">
        <v>75</v>
      </c>
      <c r="AJ67" s="5" t="s">
        <v>129</v>
      </c>
      <c r="AK67" s="5" t="s">
        <v>133</v>
      </c>
      <c r="AL67" s="5" t="s">
        <v>131</v>
      </c>
      <c r="AM67" s="5" t="s">
        <v>129</v>
      </c>
      <c r="AN67" s="8">
        <v>52.631578947368418</v>
      </c>
      <c r="AO67" s="5" t="s">
        <v>129</v>
      </c>
      <c r="AP67" s="5" t="s">
        <v>131</v>
      </c>
      <c r="AQ67" s="5" t="s">
        <v>131</v>
      </c>
      <c r="AR67" s="5" t="s">
        <v>133</v>
      </c>
      <c r="AS67" s="5" t="s">
        <v>133</v>
      </c>
      <c r="AT67" s="5" t="s">
        <v>133</v>
      </c>
      <c r="AU67" s="5" t="s">
        <v>133</v>
      </c>
      <c r="AV67" s="5" t="s">
        <v>133</v>
      </c>
      <c r="AW67" s="5" t="s">
        <v>133</v>
      </c>
      <c r="AX67" s="5" t="s">
        <v>131</v>
      </c>
      <c r="AY67" s="5" t="s">
        <v>131</v>
      </c>
      <c r="AZ67" s="8">
        <v>88.571428571428569</v>
      </c>
      <c r="BA67" s="5" t="s">
        <v>129</v>
      </c>
      <c r="BB67" s="5" t="s">
        <v>129</v>
      </c>
      <c r="BC67" s="5" t="s">
        <v>129</v>
      </c>
      <c r="BD67" s="5" t="s">
        <v>129</v>
      </c>
      <c r="BE67" s="9">
        <v>0</v>
      </c>
      <c r="BF67" s="5" t="s">
        <v>131</v>
      </c>
      <c r="BG67" s="5" t="s">
        <v>131</v>
      </c>
      <c r="BH67" s="5" t="s">
        <v>131</v>
      </c>
      <c r="BI67" s="8">
        <v>100</v>
      </c>
      <c r="BJ67" s="5" t="s">
        <v>133</v>
      </c>
      <c r="BK67" s="8">
        <v>100</v>
      </c>
      <c r="BL67" s="8">
        <v>59.10526315789474</v>
      </c>
      <c r="BM67" s="5">
        <v>3</v>
      </c>
      <c r="BN67" s="5">
        <v>4</v>
      </c>
      <c r="BO67" s="5">
        <v>0</v>
      </c>
      <c r="BP67" s="5">
        <v>7</v>
      </c>
      <c r="BQ67" s="5">
        <v>1</v>
      </c>
      <c r="BR67" s="8">
        <v>59.10526315789474</v>
      </c>
      <c r="BS67" s="5" t="s">
        <v>129</v>
      </c>
      <c r="BT67" s="5" t="s">
        <v>129</v>
      </c>
      <c r="BU67" s="5" t="s">
        <v>129</v>
      </c>
      <c r="BV67" s="5" t="s">
        <v>129</v>
      </c>
      <c r="BW67" s="5" t="s">
        <v>129</v>
      </c>
      <c r="BX67" s="5" t="s">
        <v>129</v>
      </c>
      <c r="BY67" s="5" t="s">
        <v>135</v>
      </c>
      <c r="BZ67" s="5" t="s">
        <v>174</v>
      </c>
      <c r="CA67" s="5" t="s">
        <v>648</v>
      </c>
      <c r="CB67" s="5" t="s">
        <v>649</v>
      </c>
      <c r="CC67" s="5" t="s">
        <v>650</v>
      </c>
      <c r="CD67" s="5">
        <v>9</v>
      </c>
      <c r="CE67" s="5">
        <v>9</v>
      </c>
      <c r="CF67" s="5" t="s">
        <v>129</v>
      </c>
      <c r="CG67" s="5" t="s">
        <v>651</v>
      </c>
      <c r="CH67">
        <f>IF(Tabla1[[#This Row],[1.1 Saluda y se despide del cliente, de acuerdo a lo establecido en el manual de campaña.]]="NO",1,0)</f>
        <v>0</v>
      </c>
      <c r="CI67">
        <f>IF(Tabla1[[#This Row],[1.2 Se dirige al cliente por su nombre durante el transcurso de la llamada, sin tutearlo en ninguna ocasión.]]="NO",1,0)</f>
        <v>1</v>
      </c>
      <c r="CJ67">
        <f>IF(Tabla1[[#This Row],[1.3 Interactua con el cliente mientras realiza las validaciones en el sistema.]]="NO",1,0)</f>
        <v>0</v>
      </c>
      <c r="CK67">
        <f>IF(Tabla1[[#This Row],[1.4 Evita el uso de tecnicismos.]]="NO",1,0)</f>
        <v>0</v>
      </c>
      <c r="CL67">
        <f>IF(Tabla1[[#This Row],[1.5 Se despide de acuerdo a lo indicado en el Manual de Campaña]]="NO",1,0)</f>
        <v>0</v>
      </c>
      <c r="CM67">
        <f>IF(Tabla1[[#This Row],[2.1 Valida si la consulta o transacción corresponde a un producto/servicio/línea de la campaña.]]="NO",1,0)</f>
        <v>1</v>
      </c>
      <c r="CN67">
        <f>IF(Tabla1[[#This Row],[2.2 Si lo expuesto por el cliente no es claro, realiza preguntas de precisión o preguntas filtro.]]="NO",1,0)</f>
        <v>0</v>
      </c>
      <c r="CO67">
        <f>IF(Tabla1[[#This Row],[2.3 Valida el MOTIVO REAL de la necesidad (información, preocupación, problema) mediante parafraseo o pregunta de confirmación.]]="NO",1,0)</f>
        <v>0</v>
      </c>
      <c r="CP67">
        <f>IF(Tabla1[[#This Row],[2.4 De acuerdo con lo expuesto por el cliente por el cliente y/o por lo revisado en sistemas, valida si existe alguna atención previa por el mismo motivo.]]="NO",1,0)</f>
        <v>1</v>
      </c>
      <c r="CQ67">
        <f>IF(Tabla1[[#This Row],[3.1 Valida en el CES el estado de los servicios y equipos, estado de cuenta y adicionalmente si se encuentra en averia.]]="NO",1,0)</f>
        <v>1</v>
      </c>
      <c r="CR67">
        <f>IF(Tabla1[[#This Row],[3.2 La atencion se realizo siguiendo el paso a paso de la herramienta o el proceso establecido en el portal de conocimiento (en caso no se encuentre en la herramienta), no se vuelve a evaluar el ingreso al CES.]]="NO",1,0)</f>
        <v>0</v>
      </c>
      <c r="CS67">
        <f>IF(Tabla1[[#This Row],[3.2.1 Solicita el número de documento de identidad, nombres y apellidos del titular para identificar el servicio y en caso lo amerite fecha y lugar de nacimiento.]]="NO",1,0)</f>
        <v>0</v>
      </c>
      <c r="CT67">
        <f>IF(Tabla1[[#This Row],[3.2.2  Valida en TRACER que el servicio del cliente esta conectado, no se encuentra en averia y no tiene algun flag alarmado]]="NO",1,0)</f>
        <v>0</v>
      </c>
      <c r="CU67">
        <f>IF(Tabla1[[#This Row],[3.2.3  Verifica en la web de averias si el servicio esta afectado]]="NO",1,0)</f>
        <v>0</v>
      </c>
      <c r="CV67">
        <f>IF(Tabla1[[#This Row],[3.2.4  Verifica en Incognito si los parametros de los servicios estan correctos. ]]="NO",1,0)</f>
        <v>0</v>
      </c>
      <c r="CW6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67">
        <f>IF(Tabla1[[#This Row],[3.2.6  Para telefonia, ingresa a JANUS y validad que la linea este configurada y tenga saldo, tambien se debe validar con el cliente si la linea esta en Tel 1 o Tel 1/2, en caso no haya servicio]]="NO",1,0)</f>
        <v>0</v>
      </c>
      <c r="CY67">
        <f>IF(Tabla1[[#This Row],[3.2.7  Para internet, cuando el problema es con SmarTV se le sugiere que utilice internet de manera cableada]]="NO",1,0)</f>
        <v>0</v>
      </c>
      <c r="CZ67">
        <f>IF(Tabla1[[#This Row],[3.3  La explicación brindada al cliente corresponde con el paso a paso de la herramienta o el proceso establecido en el portal de conocimiento (en caso no se encuentre en la herramienta).]]="NO",1,0)</f>
        <v>0</v>
      </c>
      <c r="DA67">
        <f>IF(Tabla1[[#This Row],[3.4  Valida con el cliente si la gestión/información brindada fue clara]]="NO",1,0)</f>
        <v>0</v>
      </c>
      <c r="DB67">
        <f>IF(Tabla1[[#This Row],[4.1 Ejecuta las acciones en los aplicativos de acuerdo al proceso establecido en el portal de conocimiento.]]="NO",1,0)</f>
        <v>1</v>
      </c>
      <c r="DC67">
        <f>IF(Tabla1[[#This Row],[4.2 Se tipifica en siac acorde con la gestión.]]="NO",1,0)</f>
        <v>1</v>
      </c>
      <c r="DD67">
        <f>IF(Tabla1[[#This Row],[4.3 Notas y/o plantilla de la tipificación son correctas.]]="NO",1,0)</f>
        <v>1</v>
      </c>
      <c r="DE67">
        <f>IF(Tabla1[[#This Row],[4.4 Se tipifica en siac durante la llamada.]]="NO",1,0)</f>
        <v>1</v>
      </c>
      <c r="DF67">
        <f>IF(Tabla1[[#This Row],[5.1 Evita comentarios negativos de la empresa y/o sus proveedores.]]="NO",1,0)</f>
        <v>0</v>
      </c>
      <c r="DG67">
        <f>IF(Tabla1[[#This Row],[5.2 Evita palabras soeces]]="NO",1,0)</f>
        <v>0</v>
      </c>
      <c r="DH67">
        <f>IF(Tabla1[[#This Row],[5.3 Escucha al cliente sin interrumpirlo.]]="NO",1,0)</f>
        <v>0</v>
      </c>
      <c r="DI67">
        <f>IF(Tabla1[[#This Row],[6.1 Cumple con dar la información establecida y/o fomenta en el cliente la adquisición/activación/uso de algún servicio/producto/promoción CLARO (definido por cada campaña)]]="NO",1,0)</f>
        <v>0</v>
      </c>
      <c r="DJ67">
        <v>1</v>
      </c>
      <c r="DK67">
        <f>IF(Tabla1[[#This Row],[TNPS]]&lt;6,-1,IF(Tabla1[[#This Row],[TNPS]]&lt;8,0,1))</f>
        <v>1</v>
      </c>
      <c r="DL67">
        <f>IF(Tabla1[[#This Row],[NPS]]&lt;&gt;"",IF(Tabla1[[#This Row],[NPS]]&lt;7,-1,IF(Tabla1[[#This Row],[NPS]]&lt;8,0,1))," ")</f>
        <v>1</v>
      </c>
    </row>
    <row r="68" spans="1:116" x14ac:dyDescent="0.25">
      <c r="A68">
        <v>386</v>
      </c>
      <c r="B68" t="str">
        <f>IF(MONTH(Tabla1[[#This Row],[FECHA DE MONITOREO]])=MONTH($B$356),IF(DAY(Tabla1[[#This Row],[FECHA DE MONITOREO]])&lt;8,"SEMANA 1",IF(DAY(Tabla1[[#This Row],[FECHA DE MONITOREO]])&lt;15,"SEMANA 2",IF(DAY(Tabla1[[#This Row],[FECHA DE MONITOREO]])&lt;22,"SEMANA 3","SEMANA 4"))),"SEMANA 4")</f>
        <v>SEMANA 1</v>
      </c>
      <c r="C6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68" s="5" t="s">
        <v>652</v>
      </c>
      <c r="E68" s="5" t="s">
        <v>653</v>
      </c>
      <c r="F68" s="5">
        <v>1</v>
      </c>
      <c r="G68" s="5" t="s">
        <v>118</v>
      </c>
      <c r="H68" s="5" t="s">
        <v>119</v>
      </c>
      <c r="I68" s="6">
        <v>43651</v>
      </c>
      <c r="J68" s="5" t="s">
        <v>120</v>
      </c>
      <c r="K68" s="5" t="s">
        <v>654</v>
      </c>
      <c r="L68" s="6">
        <v>43649</v>
      </c>
      <c r="M68" s="7">
        <v>0.39994212962962966</v>
      </c>
      <c r="N68" s="5">
        <v>613</v>
      </c>
      <c r="O68" s="5" t="s">
        <v>655</v>
      </c>
      <c r="P68" s="5" t="s">
        <v>656</v>
      </c>
      <c r="Q68" s="5" t="s">
        <v>657</v>
      </c>
      <c r="R68" s="5" t="s">
        <v>157</v>
      </c>
      <c r="S68" s="5" t="s">
        <v>658</v>
      </c>
      <c r="T68" s="5" t="s">
        <v>659</v>
      </c>
      <c r="U68" s="5" t="s">
        <v>660</v>
      </c>
      <c r="V68" s="5" t="s">
        <v>129</v>
      </c>
      <c r="W68" s="5" t="s">
        <v>130</v>
      </c>
      <c r="X68" s="5" t="s">
        <v>130</v>
      </c>
      <c r="Y68" s="5" t="s">
        <v>131</v>
      </c>
      <c r="Z68" s="5" t="s">
        <v>132</v>
      </c>
      <c r="AA68" s="5" t="s">
        <v>133</v>
      </c>
      <c r="AB68" s="5" t="s">
        <v>131</v>
      </c>
      <c r="AC68" s="5" t="s">
        <v>134</v>
      </c>
      <c r="AD68" s="5" t="s">
        <v>131</v>
      </c>
      <c r="AE68" s="5" t="s">
        <v>131</v>
      </c>
      <c r="AF68" s="5" t="s">
        <v>131</v>
      </c>
      <c r="AG68" s="5" t="s">
        <v>131</v>
      </c>
      <c r="AH68" s="5" t="s">
        <v>133</v>
      </c>
      <c r="AI68" s="8">
        <v>100</v>
      </c>
      <c r="AJ68" s="5" t="s">
        <v>131</v>
      </c>
      <c r="AK68" s="5" t="s">
        <v>133</v>
      </c>
      <c r="AL68" s="5" t="s">
        <v>131</v>
      </c>
      <c r="AM68" s="5" t="s">
        <v>129</v>
      </c>
      <c r="AN68" s="8">
        <v>78.94736842105263</v>
      </c>
      <c r="AO68" s="5" t="s">
        <v>131</v>
      </c>
      <c r="AP68" s="5" t="s">
        <v>131</v>
      </c>
      <c r="AQ68" s="5" t="s">
        <v>131</v>
      </c>
      <c r="AR68" s="5" t="s">
        <v>131</v>
      </c>
      <c r="AS68" s="5" t="s">
        <v>131</v>
      </c>
      <c r="AT68" s="5" t="s">
        <v>131</v>
      </c>
      <c r="AU68" s="5" t="s">
        <v>133</v>
      </c>
      <c r="AV68" s="5" t="s">
        <v>131</v>
      </c>
      <c r="AW68" s="5" t="s">
        <v>133</v>
      </c>
      <c r="AX68" s="5" t="s">
        <v>131</v>
      </c>
      <c r="AY68" s="5" t="s">
        <v>133</v>
      </c>
      <c r="AZ68" s="8">
        <v>100</v>
      </c>
      <c r="BA68" s="5" t="s">
        <v>133</v>
      </c>
      <c r="BB68" s="5" t="s">
        <v>131</v>
      </c>
      <c r="BC68" s="5" t="s">
        <v>131</v>
      </c>
      <c r="BD68" s="5" t="s">
        <v>129</v>
      </c>
      <c r="BE68" s="9">
        <v>66.666666666666657</v>
      </c>
      <c r="BF68" s="5" t="s">
        <v>131</v>
      </c>
      <c r="BG68" s="5" t="s">
        <v>131</v>
      </c>
      <c r="BH68" s="5" t="s">
        <v>131</v>
      </c>
      <c r="BI68" s="8">
        <v>100</v>
      </c>
      <c r="BJ68" s="5" t="s">
        <v>133</v>
      </c>
      <c r="BK68" s="8">
        <v>100</v>
      </c>
      <c r="BL68" s="8">
        <v>87.157894736842124</v>
      </c>
      <c r="BM68" s="5">
        <v>1</v>
      </c>
      <c r="BN68" s="5">
        <v>1</v>
      </c>
      <c r="BO68" s="5">
        <v>0</v>
      </c>
      <c r="BP68" s="5">
        <v>2</v>
      </c>
      <c r="BQ68" s="5">
        <v>0</v>
      </c>
      <c r="BR68" s="8">
        <v>87.157894736842124</v>
      </c>
      <c r="BS68" s="5" t="s">
        <v>129</v>
      </c>
      <c r="BT68" s="5" t="s">
        <v>129</v>
      </c>
      <c r="BU68" s="5" t="s">
        <v>129</v>
      </c>
      <c r="BV68" s="5" t="s">
        <v>129</v>
      </c>
      <c r="BW68" s="5" t="s">
        <v>129</v>
      </c>
      <c r="BX68" s="5" t="s">
        <v>129</v>
      </c>
      <c r="BY68" s="5" t="s">
        <v>162</v>
      </c>
      <c r="BZ68" s="5" t="s">
        <v>163</v>
      </c>
      <c r="CA68" s="5" t="s">
        <v>661</v>
      </c>
      <c r="CB68" s="5" t="s">
        <v>165</v>
      </c>
      <c r="CC68" s="5" t="s">
        <v>231</v>
      </c>
      <c r="CD68" s="5" t="e">
        <v>#N/A</v>
      </c>
      <c r="CE68" s="5" t="e">
        <v>#N/A</v>
      </c>
      <c r="CF68" s="5" t="s">
        <v>129</v>
      </c>
      <c r="CG68" s="5" t="s">
        <v>662</v>
      </c>
      <c r="CH68">
        <f>IF(Tabla1[[#This Row],[1.1 Saluda y se despide del cliente, de acuerdo a lo establecido en el manual de campaña.]]="NO",1,0)</f>
        <v>0</v>
      </c>
      <c r="CI68">
        <f>IF(Tabla1[[#This Row],[1.2 Se dirige al cliente por su nombre durante el transcurso de la llamada, sin tutearlo en ninguna ocasión.]]="NO",1,0)</f>
        <v>0</v>
      </c>
      <c r="CJ68">
        <f>IF(Tabla1[[#This Row],[1.3 Interactua con el cliente mientras realiza las validaciones en el sistema.]]="NO",1,0)</f>
        <v>0</v>
      </c>
      <c r="CK68">
        <f>IF(Tabla1[[#This Row],[1.4 Evita el uso de tecnicismos.]]="NO",1,0)</f>
        <v>0</v>
      </c>
      <c r="CL68">
        <f>IF(Tabla1[[#This Row],[1.5 Se despide de acuerdo a lo indicado en el Manual de Campaña]]="NO",1,0)</f>
        <v>0</v>
      </c>
      <c r="CM68">
        <f>IF(Tabla1[[#This Row],[2.1 Valida si la consulta o transacción corresponde a un producto/servicio/línea de la campaña.]]="NO",1,0)</f>
        <v>0</v>
      </c>
      <c r="CN68">
        <f>IF(Tabla1[[#This Row],[2.2 Si lo expuesto por el cliente no es claro, realiza preguntas de precisión o preguntas filtro.]]="NO",1,0)</f>
        <v>0</v>
      </c>
      <c r="CO68">
        <f>IF(Tabla1[[#This Row],[2.3 Valida el MOTIVO REAL de la necesidad (información, preocupación, problema) mediante parafraseo o pregunta de confirmación.]]="NO",1,0)</f>
        <v>0</v>
      </c>
      <c r="CP68">
        <f>IF(Tabla1[[#This Row],[2.4 De acuerdo con lo expuesto por el cliente por el cliente y/o por lo revisado en sistemas, valida si existe alguna atención previa por el mismo motivo.]]="NO",1,0)</f>
        <v>1</v>
      </c>
      <c r="CQ68">
        <f>IF(Tabla1[[#This Row],[3.1 Valida en el CES el estado de los servicios y equipos, estado de cuenta y adicionalmente si se encuentra en averia.]]="NO",1,0)</f>
        <v>0</v>
      </c>
      <c r="CR68">
        <f>IF(Tabla1[[#This Row],[3.2 La atencion se realizo siguiendo el paso a paso de la herramienta o el proceso establecido en el portal de conocimiento (en caso no se encuentre en la herramienta), no se vuelve a evaluar el ingreso al CES.]]="NO",1,0)</f>
        <v>0</v>
      </c>
      <c r="CS68">
        <f>IF(Tabla1[[#This Row],[3.2.1 Solicita el número de documento de identidad, nombres y apellidos del titular para identificar el servicio y en caso lo amerite fecha y lugar de nacimiento.]]="NO",1,0)</f>
        <v>0</v>
      </c>
      <c r="CT68">
        <f>IF(Tabla1[[#This Row],[3.2.2  Valida en TRACER que el servicio del cliente esta conectado, no se encuentra en averia y no tiene algun flag alarmado]]="NO",1,0)</f>
        <v>0</v>
      </c>
      <c r="CU68">
        <f>IF(Tabla1[[#This Row],[3.2.3  Verifica en la web de averias si el servicio esta afectado]]="NO",1,0)</f>
        <v>0</v>
      </c>
      <c r="CV68">
        <f>IF(Tabla1[[#This Row],[3.2.4  Verifica en Incognito si los parametros de los servicios estan correctos. ]]="NO",1,0)</f>
        <v>0</v>
      </c>
      <c r="CW6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68">
        <f>IF(Tabla1[[#This Row],[3.2.6  Para telefonia, ingresa a JANUS y validad que la linea este configurada y tenga saldo, tambien se debe validar con el cliente si la linea esta en Tel 1 o Tel 1/2, en caso no haya servicio]]="NO",1,0)</f>
        <v>0</v>
      </c>
      <c r="CY68">
        <f>IF(Tabla1[[#This Row],[3.2.7  Para internet, cuando el problema es con SmarTV se le sugiere que utilice internet de manera cableada]]="NO",1,0)</f>
        <v>0</v>
      </c>
      <c r="CZ68">
        <f>IF(Tabla1[[#This Row],[3.3  La explicación brindada al cliente corresponde con el paso a paso de la herramienta o el proceso establecido en el portal de conocimiento (en caso no se encuentre en la herramienta).]]="NO",1,0)</f>
        <v>0</v>
      </c>
      <c r="DA68">
        <f>IF(Tabla1[[#This Row],[3.4  Valida con el cliente si la gestión/información brindada fue clara]]="NO",1,0)</f>
        <v>0</v>
      </c>
      <c r="DB68">
        <f>IF(Tabla1[[#This Row],[4.1 Ejecuta las acciones en los aplicativos de acuerdo al proceso establecido en el portal de conocimiento.]]="NO",1,0)</f>
        <v>0</v>
      </c>
      <c r="DC68">
        <f>IF(Tabla1[[#This Row],[4.2 Se tipifica en siac acorde con la gestión.]]="NO",1,0)</f>
        <v>0</v>
      </c>
      <c r="DD68">
        <f>IF(Tabla1[[#This Row],[4.3 Notas y/o plantilla de la tipificación son correctas.]]="NO",1,0)</f>
        <v>0</v>
      </c>
      <c r="DE68">
        <f>IF(Tabla1[[#This Row],[4.4 Se tipifica en siac durante la llamada.]]="NO",1,0)</f>
        <v>1</v>
      </c>
      <c r="DF68">
        <f>IF(Tabla1[[#This Row],[5.1 Evita comentarios negativos de la empresa y/o sus proveedores.]]="NO",1,0)</f>
        <v>0</v>
      </c>
      <c r="DG68">
        <f>IF(Tabla1[[#This Row],[5.2 Evita palabras soeces]]="NO",1,0)</f>
        <v>0</v>
      </c>
      <c r="DH68">
        <f>IF(Tabla1[[#This Row],[5.3 Escucha al cliente sin interrumpirlo.]]="NO",1,0)</f>
        <v>0</v>
      </c>
      <c r="DI68">
        <f>IF(Tabla1[[#This Row],[6.1 Cumple con dar la información establecida y/o fomenta en el cliente la adquisición/activación/uso de algún servicio/producto/promoción CLARO (definido por cada campaña)]]="NO",1,0)</f>
        <v>0</v>
      </c>
      <c r="DJ68">
        <v>1</v>
      </c>
      <c r="DK68" t="e">
        <f>IF(Tabla1[[#This Row],[TNPS]]&lt;6,-1,IF(Tabla1[[#This Row],[TNPS]]&lt;8,0,1))</f>
        <v>#N/A</v>
      </c>
      <c r="DL68" t="e">
        <f>IF(Tabla1[[#This Row],[NPS]]&lt;&gt;"",IF(Tabla1[[#This Row],[NPS]]&lt;7,-1,IF(Tabla1[[#This Row],[NPS]]&lt;8,0,1))," ")</f>
        <v>#N/A</v>
      </c>
    </row>
    <row r="69" spans="1:116" x14ac:dyDescent="0.25">
      <c r="A69">
        <v>386</v>
      </c>
      <c r="B69" t="str">
        <f>IF(MONTH(Tabla1[[#This Row],[FECHA DE MONITOREO]])=MONTH($B$356),IF(DAY(Tabla1[[#This Row],[FECHA DE MONITOREO]])&lt;8,"SEMANA 1",IF(DAY(Tabla1[[#This Row],[FECHA DE MONITOREO]])&lt;15,"SEMANA 2",IF(DAY(Tabla1[[#This Row],[FECHA DE MONITOREO]])&lt;22,"SEMANA 3","SEMANA 4"))),"SEMANA 4")</f>
        <v>SEMANA 1</v>
      </c>
      <c r="C6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69" s="5" t="s">
        <v>663</v>
      </c>
      <c r="E69" s="5" t="s">
        <v>664</v>
      </c>
      <c r="F69" s="5">
        <v>1</v>
      </c>
      <c r="G69" s="5" t="s">
        <v>118</v>
      </c>
      <c r="H69" s="5" t="s">
        <v>119</v>
      </c>
      <c r="I69" s="6">
        <v>43651</v>
      </c>
      <c r="J69" s="5" t="s">
        <v>120</v>
      </c>
      <c r="K69" s="5" t="s">
        <v>665</v>
      </c>
      <c r="L69" s="6">
        <v>43649</v>
      </c>
      <c r="M69" s="7">
        <v>0.49157407407407411</v>
      </c>
      <c r="N69" s="5">
        <v>953</v>
      </c>
      <c r="O69" s="5" t="s">
        <v>666</v>
      </c>
      <c r="P69" s="5" t="s">
        <v>667</v>
      </c>
      <c r="Q69" s="5" t="s">
        <v>668</v>
      </c>
      <c r="R69" s="5" t="s">
        <v>125</v>
      </c>
      <c r="S69" s="5" t="s">
        <v>358</v>
      </c>
      <c r="T69" s="5" t="s">
        <v>669</v>
      </c>
      <c r="U69" s="5" t="s">
        <v>360</v>
      </c>
      <c r="V69" s="5" t="s">
        <v>129</v>
      </c>
      <c r="W69" s="5" t="s">
        <v>130</v>
      </c>
      <c r="X69" s="5" t="s">
        <v>161</v>
      </c>
      <c r="Y69" s="5" t="s">
        <v>131</v>
      </c>
      <c r="Z69" s="5" t="s">
        <v>132</v>
      </c>
      <c r="AA69" s="5" t="s">
        <v>133</v>
      </c>
      <c r="AB69" s="5" t="s">
        <v>131</v>
      </c>
      <c r="AC69" s="5" t="s">
        <v>134</v>
      </c>
      <c r="AD69" s="5" t="s">
        <v>131</v>
      </c>
      <c r="AE69" s="5" t="s">
        <v>131</v>
      </c>
      <c r="AF69" s="5" t="s">
        <v>131</v>
      </c>
      <c r="AG69" s="5" t="s">
        <v>131</v>
      </c>
      <c r="AH69" s="5" t="s">
        <v>131</v>
      </c>
      <c r="AI69" s="8">
        <v>100</v>
      </c>
      <c r="AJ69" s="5" t="s">
        <v>131</v>
      </c>
      <c r="AK69" s="5" t="s">
        <v>133</v>
      </c>
      <c r="AL69" s="5" t="s">
        <v>131</v>
      </c>
      <c r="AM69" s="5" t="s">
        <v>131</v>
      </c>
      <c r="AN69" s="8">
        <v>100</v>
      </c>
      <c r="AO69" s="5" t="s">
        <v>131</v>
      </c>
      <c r="AP69" s="5" t="s">
        <v>131</v>
      </c>
      <c r="AQ69" s="5" t="s">
        <v>131</v>
      </c>
      <c r="AR69" s="5" t="s">
        <v>131</v>
      </c>
      <c r="AS69" s="5" t="s">
        <v>131</v>
      </c>
      <c r="AT69" s="5" t="s">
        <v>131</v>
      </c>
      <c r="AU69" s="5" t="s">
        <v>133</v>
      </c>
      <c r="AV69" s="5" t="s">
        <v>133</v>
      </c>
      <c r="AW69" s="5" t="s">
        <v>133</v>
      </c>
      <c r="AX69" s="5" t="s">
        <v>131</v>
      </c>
      <c r="AY69" s="5" t="s">
        <v>131</v>
      </c>
      <c r="AZ69" s="8">
        <v>100</v>
      </c>
      <c r="BA69" s="5" t="s">
        <v>131</v>
      </c>
      <c r="BB69" s="5" t="s">
        <v>129</v>
      </c>
      <c r="BC69" s="5" t="s">
        <v>131</v>
      </c>
      <c r="BD69" s="5" t="s">
        <v>129</v>
      </c>
      <c r="BE69" s="9">
        <v>75</v>
      </c>
      <c r="BF69" s="5" t="s">
        <v>131</v>
      </c>
      <c r="BG69" s="5" t="s">
        <v>131</v>
      </c>
      <c r="BH69" s="5" t="s">
        <v>131</v>
      </c>
      <c r="BI69" s="8">
        <v>100</v>
      </c>
      <c r="BJ69" s="5" t="s">
        <v>133</v>
      </c>
      <c r="BK69" s="8">
        <v>100</v>
      </c>
      <c r="BL69" s="8">
        <v>94.000000000000014</v>
      </c>
      <c r="BM69" s="5">
        <v>0</v>
      </c>
      <c r="BN69" s="5">
        <v>2</v>
      </c>
      <c r="BO69" s="5">
        <v>0</v>
      </c>
      <c r="BP69" s="5">
        <v>2</v>
      </c>
      <c r="BQ69" s="5">
        <v>0</v>
      </c>
      <c r="BR69" s="8">
        <v>94.000000000000014</v>
      </c>
      <c r="BS69" s="5" t="s">
        <v>129</v>
      </c>
      <c r="BT69" s="5" t="s">
        <v>129</v>
      </c>
      <c r="BU69" s="5" t="s">
        <v>129</v>
      </c>
      <c r="BV69" s="5" t="s">
        <v>129</v>
      </c>
      <c r="BW69" s="5" t="s">
        <v>129</v>
      </c>
      <c r="BX69" s="5" t="s">
        <v>129</v>
      </c>
      <c r="BY69" s="5" t="s">
        <v>135</v>
      </c>
      <c r="BZ69" s="5" t="s">
        <v>136</v>
      </c>
      <c r="CA69" s="5" t="s">
        <v>137</v>
      </c>
      <c r="CB69" s="5" t="s">
        <v>138</v>
      </c>
      <c r="CC69" s="5" t="s">
        <v>289</v>
      </c>
      <c r="CD69" s="5">
        <v>9</v>
      </c>
      <c r="CE69" s="5" t="s">
        <v>132</v>
      </c>
      <c r="CF69" s="5" t="s">
        <v>129</v>
      </c>
      <c r="CG69" s="5" t="s">
        <v>670</v>
      </c>
      <c r="CH69">
        <f>IF(Tabla1[[#This Row],[1.1 Saluda y se despide del cliente, de acuerdo a lo establecido en el manual de campaña.]]="NO",1,0)</f>
        <v>0</v>
      </c>
      <c r="CI69">
        <f>IF(Tabla1[[#This Row],[1.2 Se dirige al cliente por su nombre durante el transcurso de la llamada, sin tutearlo en ninguna ocasión.]]="NO",1,0)</f>
        <v>0</v>
      </c>
      <c r="CJ69">
        <f>IF(Tabla1[[#This Row],[1.3 Interactua con el cliente mientras realiza las validaciones en el sistema.]]="NO",1,0)</f>
        <v>0</v>
      </c>
      <c r="CK69">
        <f>IF(Tabla1[[#This Row],[1.4 Evita el uso de tecnicismos.]]="NO",1,0)</f>
        <v>0</v>
      </c>
      <c r="CL69">
        <f>IF(Tabla1[[#This Row],[1.5 Se despide de acuerdo a lo indicado en el Manual de Campaña]]="NO",1,0)</f>
        <v>0</v>
      </c>
      <c r="CM69">
        <f>IF(Tabla1[[#This Row],[2.1 Valida si la consulta o transacción corresponde a un producto/servicio/línea de la campaña.]]="NO",1,0)</f>
        <v>0</v>
      </c>
      <c r="CN69">
        <f>IF(Tabla1[[#This Row],[2.2 Si lo expuesto por el cliente no es claro, realiza preguntas de precisión o preguntas filtro.]]="NO",1,0)</f>
        <v>0</v>
      </c>
      <c r="CO69">
        <f>IF(Tabla1[[#This Row],[2.3 Valida el MOTIVO REAL de la necesidad (información, preocupación, problema) mediante parafraseo o pregunta de confirmación.]]="NO",1,0)</f>
        <v>0</v>
      </c>
      <c r="CP69">
        <f>IF(Tabla1[[#This Row],[2.4 De acuerdo con lo expuesto por el cliente por el cliente y/o por lo revisado en sistemas, valida si existe alguna atención previa por el mismo motivo.]]="NO",1,0)</f>
        <v>0</v>
      </c>
      <c r="CQ69">
        <f>IF(Tabla1[[#This Row],[3.1 Valida en el CES el estado de los servicios y equipos, estado de cuenta y adicionalmente si se encuentra en averia.]]="NO",1,0)</f>
        <v>0</v>
      </c>
      <c r="CR69">
        <f>IF(Tabla1[[#This Row],[3.2 La atencion se realizo siguiendo el paso a paso de la herramienta o el proceso establecido en el portal de conocimiento (en caso no se encuentre en la herramienta), no se vuelve a evaluar el ingreso al CES.]]="NO",1,0)</f>
        <v>0</v>
      </c>
      <c r="CS69">
        <f>IF(Tabla1[[#This Row],[3.2.1 Solicita el número de documento de identidad, nombres y apellidos del titular para identificar el servicio y en caso lo amerite fecha y lugar de nacimiento.]]="NO",1,0)</f>
        <v>0</v>
      </c>
      <c r="CT69">
        <f>IF(Tabla1[[#This Row],[3.2.2  Valida en TRACER que el servicio del cliente esta conectado, no se encuentra en averia y no tiene algun flag alarmado]]="NO",1,0)</f>
        <v>0</v>
      </c>
      <c r="CU69">
        <f>IF(Tabla1[[#This Row],[3.2.3  Verifica en la web de averias si el servicio esta afectado]]="NO",1,0)</f>
        <v>0</v>
      </c>
      <c r="CV69">
        <f>IF(Tabla1[[#This Row],[3.2.4  Verifica en Incognito si los parametros de los servicios estan correctos. ]]="NO",1,0)</f>
        <v>0</v>
      </c>
      <c r="CW6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69">
        <f>IF(Tabla1[[#This Row],[3.2.6  Para telefonia, ingresa a JANUS y validad que la linea este configurada y tenga saldo, tambien se debe validar con el cliente si la linea esta en Tel 1 o Tel 1/2, en caso no haya servicio]]="NO",1,0)</f>
        <v>0</v>
      </c>
      <c r="CY69">
        <f>IF(Tabla1[[#This Row],[3.2.7  Para internet, cuando el problema es con SmarTV se le sugiere que utilice internet de manera cableada]]="NO",1,0)</f>
        <v>0</v>
      </c>
      <c r="CZ69">
        <f>IF(Tabla1[[#This Row],[3.3  La explicación brindada al cliente corresponde con el paso a paso de la herramienta o el proceso establecido en el portal de conocimiento (en caso no se encuentre en la herramienta).]]="NO",1,0)</f>
        <v>0</v>
      </c>
      <c r="DA69">
        <f>IF(Tabla1[[#This Row],[3.4  Valida con el cliente si la gestión/información brindada fue clara]]="NO",1,0)</f>
        <v>0</v>
      </c>
      <c r="DB69">
        <f>IF(Tabla1[[#This Row],[4.1 Ejecuta las acciones en los aplicativos de acuerdo al proceso establecido en el portal de conocimiento.]]="NO",1,0)</f>
        <v>0</v>
      </c>
      <c r="DC69">
        <f>IF(Tabla1[[#This Row],[4.2 Se tipifica en siac acorde con la gestión.]]="NO",1,0)</f>
        <v>1</v>
      </c>
      <c r="DD69">
        <f>IF(Tabla1[[#This Row],[4.3 Notas y/o plantilla de la tipificación son correctas.]]="NO",1,0)</f>
        <v>0</v>
      </c>
      <c r="DE69">
        <f>IF(Tabla1[[#This Row],[4.4 Se tipifica en siac durante la llamada.]]="NO",1,0)</f>
        <v>1</v>
      </c>
      <c r="DF69">
        <f>IF(Tabla1[[#This Row],[5.1 Evita comentarios negativos de la empresa y/o sus proveedores.]]="NO",1,0)</f>
        <v>0</v>
      </c>
      <c r="DG69">
        <f>IF(Tabla1[[#This Row],[5.2 Evita palabras soeces]]="NO",1,0)</f>
        <v>0</v>
      </c>
      <c r="DH69">
        <f>IF(Tabla1[[#This Row],[5.3 Escucha al cliente sin interrumpirlo.]]="NO",1,0)</f>
        <v>0</v>
      </c>
      <c r="DI69">
        <f>IF(Tabla1[[#This Row],[6.1 Cumple con dar la información establecida y/o fomenta en el cliente la adquisición/activación/uso de algún servicio/producto/promoción CLARO (definido por cada campaña)]]="NO",1,0)</f>
        <v>0</v>
      </c>
      <c r="DJ69">
        <v>1</v>
      </c>
      <c r="DK69">
        <f>IF(Tabla1[[#This Row],[TNPS]]&lt;6,-1,IF(Tabla1[[#This Row],[TNPS]]&lt;8,0,1))</f>
        <v>1</v>
      </c>
      <c r="DL69" t="str">
        <f>IF(Tabla1[[#This Row],[NPS]]&lt;&gt;"",IF(Tabla1[[#This Row],[NPS]]&lt;7,-1,IF(Tabla1[[#This Row],[NPS]]&lt;8,0,1))," ")</f>
        <v xml:space="preserve"> </v>
      </c>
    </row>
    <row r="70" spans="1:116" x14ac:dyDescent="0.25">
      <c r="A70">
        <v>386</v>
      </c>
      <c r="B70" t="str">
        <f>IF(MONTH(Tabla1[[#This Row],[FECHA DE MONITOREO]])=MONTH($B$356),IF(DAY(Tabla1[[#This Row],[FECHA DE MONITOREO]])&lt;8,"SEMANA 1",IF(DAY(Tabla1[[#This Row],[FECHA DE MONITOREO]])&lt;15,"SEMANA 2",IF(DAY(Tabla1[[#This Row],[FECHA DE MONITOREO]])&lt;22,"SEMANA 3","SEMANA 4"))),"SEMANA 4")</f>
        <v>SEMANA 1</v>
      </c>
      <c r="C7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70" s="5" t="s">
        <v>671</v>
      </c>
      <c r="E70" s="5" t="s">
        <v>672</v>
      </c>
      <c r="F70" s="5">
        <v>1</v>
      </c>
      <c r="G70" s="5" t="s">
        <v>118</v>
      </c>
      <c r="H70" s="5" t="s">
        <v>119</v>
      </c>
      <c r="I70" s="6">
        <v>43651</v>
      </c>
      <c r="J70" s="5" t="s">
        <v>120</v>
      </c>
      <c r="K70" s="5" t="s">
        <v>673</v>
      </c>
      <c r="L70" s="6">
        <v>43649</v>
      </c>
      <c r="M70" s="7">
        <v>0.44259259259259259</v>
      </c>
      <c r="N70" s="5">
        <v>407</v>
      </c>
      <c r="O70" s="5" t="s">
        <v>674</v>
      </c>
      <c r="P70" s="5" t="s">
        <v>675</v>
      </c>
      <c r="Q70" s="5" t="s">
        <v>676</v>
      </c>
      <c r="R70" s="5" t="s">
        <v>125</v>
      </c>
      <c r="S70" s="5" t="s">
        <v>126</v>
      </c>
      <c r="T70" s="5" t="s">
        <v>677</v>
      </c>
      <c r="U70" s="5" t="s">
        <v>370</v>
      </c>
      <c r="V70" s="5" t="s">
        <v>129</v>
      </c>
      <c r="W70" s="5" t="s">
        <v>130</v>
      </c>
      <c r="X70" s="5" t="s">
        <v>130</v>
      </c>
      <c r="Y70" s="5" t="s">
        <v>131</v>
      </c>
      <c r="Z70" s="5" t="s">
        <v>132</v>
      </c>
      <c r="AA70" s="5" t="s">
        <v>133</v>
      </c>
      <c r="AB70" s="5" t="s">
        <v>131</v>
      </c>
      <c r="AC70" s="5" t="s">
        <v>134</v>
      </c>
      <c r="AD70" s="5" t="s">
        <v>131</v>
      </c>
      <c r="AE70" s="5" t="s">
        <v>131</v>
      </c>
      <c r="AF70" s="5" t="s">
        <v>131</v>
      </c>
      <c r="AG70" s="5" t="s">
        <v>131</v>
      </c>
      <c r="AH70" s="5" t="s">
        <v>131</v>
      </c>
      <c r="AI70" s="8">
        <v>100</v>
      </c>
      <c r="AJ70" s="5" t="s">
        <v>131</v>
      </c>
      <c r="AK70" s="5" t="s">
        <v>133</v>
      </c>
      <c r="AL70" s="5" t="s">
        <v>131</v>
      </c>
      <c r="AM70" s="5" t="s">
        <v>131</v>
      </c>
      <c r="AN70" s="8">
        <v>100</v>
      </c>
      <c r="AO70" s="5" t="s">
        <v>131</v>
      </c>
      <c r="AP70" s="5" t="s">
        <v>131</v>
      </c>
      <c r="AQ70" s="5" t="s">
        <v>131</v>
      </c>
      <c r="AR70" s="5" t="s">
        <v>131</v>
      </c>
      <c r="AS70" s="5" t="s">
        <v>131</v>
      </c>
      <c r="AT70" s="5" t="s">
        <v>131</v>
      </c>
      <c r="AU70" s="5" t="s">
        <v>133</v>
      </c>
      <c r="AV70" s="5" t="s">
        <v>133</v>
      </c>
      <c r="AW70" s="5" t="s">
        <v>133</v>
      </c>
      <c r="AX70" s="5" t="s">
        <v>131</v>
      </c>
      <c r="AY70" s="5" t="s">
        <v>131</v>
      </c>
      <c r="AZ70" s="8">
        <v>100</v>
      </c>
      <c r="BA70" s="5" t="s">
        <v>133</v>
      </c>
      <c r="BB70" s="5" t="s">
        <v>131</v>
      </c>
      <c r="BC70" s="5" t="s">
        <v>131</v>
      </c>
      <c r="BD70" s="5" t="s">
        <v>131</v>
      </c>
      <c r="BE70" s="9">
        <v>100</v>
      </c>
      <c r="BF70" s="5" t="s">
        <v>131</v>
      </c>
      <c r="BG70" s="5" t="s">
        <v>131</v>
      </c>
      <c r="BH70" s="5" t="s">
        <v>131</v>
      </c>
      <c r="BI70" s="8">
        <v>100</v>
      </c>
      <c r="BJ70" s="5" t="s">
        <v>133</v>
      </c>
      <c r="BK70" s="8">
        <v>100</v>
      </c>
      <c r="BL70" s="8">
        <v>100</v>
      </c>
      <c r="BM70" s="5">
        <v>0</v>
      </c>
      <c r="BN70" s="5">
        <v>0</v>
      </c>
      <c r="BO70" s="5">
        <v>0</v>
      </c>
      <c r="BP70" s="5">
        <v>0</v>
      </c>
      <c r="BQ70" s="5">
        <v>0</v>
      </c>
      <c r="BR70" s="8">
        <v>100</v>
      </c>
      <c r="BS70" s="5" t="s">
        <v>129</v>
      </c>
      <c r="BT70" s="5" t="s">
        <v>129</v>
      </c>
      <c r="BU70" s="5" t="s">
        <v>129</v>
      </c>
      <c r="BV70" s="5" t="s">
        <v>129</v>
      </c>
      <c r="BW70" s="5" t="s">
        <v>129</v>
      </c>
      <c r="BX70" s="5" t="s">
        <v>129</v>
      </c>
      <c r="BY70" s="5" t="s">
        <v>135</v>
      </c>
      <c r="BZ70" s="5" t="s">
        <v>136</v>
      </c>
      <c r="CA70" s="5" t="s">
        <v>137</v>
      </c>
      <c r="CB70" s="5" t="s">
        <v>138</v>
      </c>
      <c r="CC70" s="5" t="s">
        <v>139</v>
      </c>
      <c r="CD70" s="5">
        <v>9</v>
      </c>
      <c r="CE70" s="5">
        <v>9</v>
      </c>
      <c r="CF70" s="5" t="s">
        <v>129</v>
      </c>
      <c r="CG70" s="5" t="s">
        <v>140</v>
      </c>
      <c r="CH70">
        <f>IF(Tabla1[[#This Row],[1.1 Saluda y se despide del cliente, de acuerdo a lo establecido en el manual de campaña.]]="NO",1,0)</f>
        <v>0</v>
      </c>
      <c r="CI70">
        <f>IF(Tabla1[[#This Row],[1.2 Se dirige al cliente por su nombre durante el transcurso de la llamada, sin tutearlo en ninguna ocasión.]]="NO",1,0)</f>
        <v>0</v>
      </c>
      <c r="CJ70">
        <f>IF(Tabla1[[#This Row],[1.3 Interactua con el cliente mientras realiza las validaciones en el sistema.]]="NO",1,0)</f>
        <v>0</v>
      </c>
      <c r="CK70">
        <f>IF(Tabla1[[#This Row],[1.4 Evita el uso de tecnicismos.]]="NO",1,0)</f>
        <v>0</v>
      </c>
      <c r="CL70">
        <f>IF(Tabla1[[#This Row],[1.5 Se despide de acuerdo a lo indicado en el Manual de Campaña]]="NO",1,0)</f>
        <v>0</v>
      </c>
      <c r="CM70">
        <f>IF(Tabla1[[#This Row],[2.1 Valida si la consulta o transacción corresponde a un producto/servicio/línea de la campaña.]]="NO",1,0)</f>
        <v>0</v>
      </c>
      <c r="CN70">
        <f>IF(Tabla1[[#This Row],[2.2 Si lo expuesto por el cliente no es claro, realiza preguntas de precisión o preguntas filtro.]]="NO",1,0)</f>
        <v>0</v>
      </c>
      <c r="CO70">
        <f>IF(Tabla1[[#This Row],[2.3 Valida el MOTIVO REAL de la necesidad (información, preocupación, problema) mediante parafraseo o pregunta de confirmación.]]="NO",1,0)</f>
        <v>0</v>
      </c>
      <c r="CP70">
        <f>IF(Tabla1[[#This Row],[2.4 De acuerdo con lo expuesto por el cliente por el cliente y/o por lo revisado en sistemas, valida si existe alguna atención previa por el mismo motivo.]]="NO",1,0)</f>
        <v>0</v>
      </c>
      <c r="CQ70">
        <f>IF(Tabla1[[#This Row],[3.1 Valida en el CES el estado de los servicios y equipos, estado de cuenta y adicionalmente si se encuentra en averia.]]="NO",1,0)</f>
        <v>0</v>
      </c>
      <c r="CR70">
        <f>IF(Tabla1[[#This Row],[3.2 La atencion se realizo siguiendo el paso a paso de la herramienta o el proceso establecido en el portal de conocimiento (en caso no se encuentre en la herramienta), no se vuelve a evaluar el ingreso al CES.]]="NO",1,0)</f>
        <v>0</v>
      </c>
      <c r="CS70">
        <f>IF(Tabla1[[#This Row],[3.2.1 Solicita el número de documento de identidad, nombres y apellidos del titular para identificar el servicio y en caso lo amerite fecha y lugar de nacimiento.]]="NO",1,0)</f>
        <v>0</v>
      </c>
      <c r="CT70">
        <f>IF(Tabla1[[#This Row],[3.2.2  Valida en TRACER que el servicio del cliente esta conectado, no se encuentra en averia y no tiene algun flag alarmado]]="NO",1,0)</f>
        <v>0</v>
      </c>
      <c r="CU70">
        <f>IF(Tabla1[[#This Row],[3.2.3  Verifica en la web de averias si el servicio esta afectado]]="NO",1,0)</f>
        <v>0</v>
      </c>
      <c r="CV70">
        <f>IF(Tabla1[[#This Row],[3.2.4  Verifica en Incognito si los parametros de los servicios estan correctos. ]]="NO",1,0)</f>
        <v>0</v>
      </c>
      <c r="CW7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70">
        <f>IF(Tabla1[[#This Row],[3.2.6  Para telefonia, ingresa a JANUS y validad que la linea este configurada y tenga saldo, tambien se debe validar con el cliente si la linea esta en Tel 1 o Tel 1/2, en caso no haya servicio]]="NO",1,0)</f>
        <v>0</v>
      </c>
      <c r="CY70">
        <f>IF(Tabla1[[#This Row],[3.2.7  Para internet, cuando el problema es con SmarTV se le sugiere que utilice internet de manera cableada]]="NO",1,0)</f>
        <v>0</v>
      </c>
      <c r="CZ70">
        <f>IF(Tabla1[[#This Row],[3.3  La explicación brindada al cliente corresponde con el paso a paso de la herramienta o el proceso establecido en el portal de conocimiento (en caso no se encuentre en la herramienta).]]="NO",1,0)</f>
        <v>0</v>
      </c>
      <c r="DA70">
        <f>IF(Tabla1[[#This Row],[3.4  Valida con el cliente si la gestión/información brindada fue clara]]="NO",1,0)</f>
        <v>0</v>
      </c>
      <c r="DB70">
        <f>IF(Tabla1[[#This Row],[4.1 Ejecuta las acciones en los aplicativos de acuerdo al proceso establecido en el portal de conocimiento.]]="NO",1,0)</f>
        <v>0</v>
      </c>
      <c r="DC70">
        <f>IF(Tabla1[[#This Row],[4.2 Se tipifica en siac acorde con la gestión.]]="NO",1,0)</f>
        <v>0</v>
      </c>
      <c r="DD70">
        <f>IF(Tabla1[[#This Row],[4.3 Notas y/o plantilla de la tipificación son correctas.]]="NO",1,0)</f>
        <v>0</v>
      </c>
      <c r="DE70">
        <f>IF(Tabla1[[#This Row],[4.4 Se tipifica en siac durante la llamada.]]="NO",1,0)</f>
        <v>0</v>
      </c>
      <c r="DF70">
        <f>IF(Tabla1[[#This Row],[5.1 Evita comentarios negativos de la empresa y/o sus proveedores.]]="NO",1,0)</f>
        <v>0</v>
      </c>
      <c r="DG70">
        <f>IF(Tabla1[[#This Row],[5.2 Evita palabras soeces]]="NO",1,0)</f>
        <v>0</v>
      </c>
      <c r="DH70">
        <f>IF(Tabla1[[#This Row],[5.3 Escucha al cliente sin interrumpirlo.]]="NO",1,0)</f>
        <v>0</v>
      </c>
      <c r="DI70">
        <f>IF(Tabla1[[#This Row],[6.1 Cumple con dar la información establecida y/o fomenta en el cliente la adquisición/activación/uso de algún servicio/producto/promoción CLARO (definido por cada campaña)]]="NO",1,0)</f>
        <v>0</v>
      </c>
      <c r="DJ70">
        <v>1</v>
      </c>
      <c r="DK70">
        <f>IF(Tabla1[[#This Row],[TNPS]]&lt;6,-1,IF(Tabla1[[#This Row],[TNPS]]&lt;8,0,1))</f>
        <v>1</v>
      </c>
      <c r="DL70">
        <f>IF(Tabla1[[#This Row],[NPS]]&lt;&gt;"",IF(Tabla1[[#This Row],[NPS]]&lt;7,-1,IF(Tabla1[[#This Row],[NPS]]&lt;8,0,1))," ")</f>
        <v>1</v>
      </c>
    </row>
    <row r="71" spans="1:116" x14ac:dyDescent="0.25">
      <c r="A71">
        <v>386</v>
      </c>
      <c r="B71" t="str">
        <f>IF(MONTH(Tabla1[[#This Row],[FECHA DE MONITOREO]])=MONTH($B$356),IF(DAY(Tabla1[[#This Row],[FECHA DE MONITOREO]])&lt;8,"SEMANA 1",IF(DAY(Tabla1[[#This Row],[FECHA DE MONITOREO]])&lt;15,"SEMANA 2",IF(DAY(Tabla1[[#This Row],[FECHA DE MONITOREO]])&lt;22,"SEMANA 3","SEMANA 4"))),"SEMANA 4")</f>
        <v>SEMANA 1</v>
      </c>
      <c r="C7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71" s="5" t="s">
        <v>678</v>
      </c>
      <c r="E71" s="5" t="s">
        <v>679</v>
      </c>
      <c r="F71" s="5">
        <v>1</v>
      </c>
      <c r="G71" s="5" t="s">
        <v>118</v>
      </c>
      <c r="H71" s="5" t="s">
        <v>119</v>
      </c>
      <c r="I71" s="6">
        <v>43651</v>
      </c>
      <c r="J71" s="5" t="s">
        <v>120</v>
      </c>
      <c r="K71" s="5" t="s">
        <v>680</v>
      </c>
      <c r="L71" s="6">
        <v>43649</v>
      </c>
      <c r="M71" s="7">
        <v>0.50483796296296302</v>
      </c>
      <c r="N71" s="5">
        <v>241</v>
      </c>
      <c r="O71" s="5" t="s">
        <v>681</v>
      </c>
      <c r="P71" s="5" t="s">
        <v>682</v>
      </c>
      <c r="Q71" s="5" t="s">
        <v>683</v>
      </c>
      <c r="R71" s="5" t="s">
        <v>157</v>
      </c>
      <c r="S71" s="5" t="s">
        <v>684</v>
      </c>
      <c r="T71" s="5" t="s">
        <v>685</v>
      </c>
      <c r="U71" s="5" t="s">
        <v>249</v>
      </c>
      <c r="V71" s="5" t="s">
        <v>129</v>
      </c>
      <c r="W71" s="5" t="s">
        <v>130</v>
      </c>
      <c r="X71" s="5" t="s">
        <v>130</v>
      </c>
      <c r="Y71" s="5" t="s">
        <v>131</v>
      </c>
      <c r="Z71" s="5" t="s">
        <v>132</v>
      </c>
      <c r="AA71" s="5" t="s">
        <v>133</v>
      </c>
      <c r="AB71" s="5" t="s">
        <v>131</v>
      </c>
      <c r="AC71" s="5" t="s">
        <v>134</v>
      </c>
      <c r="AD71" s="5" t="s">
        <v>131</v>
      </c>
      <c r="AE71" s="5" t="s">
        <v>131</v>
      </c>
      <c r="AF71" s="5" t="s">
        <v>131</v>
      </c>
      <c r="AG71" s="5" t="s">
        <v>131</v>
      </c>
      <c r="AH71" s="5" t="s">
        <v>131</v>
      </c>
      <c r="AI71" s="8">
        <v>100</v>
      </c>
      <c r="AJ71" s="5" t="s">
        <v>131</v>
      </c>
      <c r="AK71" s="5" t="s">
        <v>133</v>
      </c>
      <c r="AL71" s="5" t="s">
        <v>131</v>
      </c>
      <c r="AM71" s="5" t="s">
        <v>131</v>
      </c>
      <c r="AN71" s="8">
        <v>100</v>
      </c>
      <c r="AO71" s="5" t="s">
        <v>131</v>
      </c>
      <c r="AP71" s="5" t="s">
        <v>131</v>
      </c>
      <c r="AQ71" s="5" t="s">
        <v>131</v>
      </c>
      <c r="AR71" s="5" t="s">
        <v>133</v>
      </c>
      <c r="AS71" s="5" t="s">
        <v>133</v>
      </c>
      <c r="AT71" s="5" t="s">
        <v>133</v>
      </c>
      <c r="AU71" s="5" t="s">
        <v>133</v>
      </c>
      <c r="AV71" s="5" t="s">
        <v>133</v>
      </c>
      <c r="AW71" s="5" t="s">
        <v>133</v>
      </c>
      <c r="AX71" s="5" t="s">
        <v>131</v>
      </c>
      <c r="AY71" s="5" t="s">
        <v>133</v>
      </c>
      <c r="AZ71" s="8">
        <v>100</v>
      </c>
      <c r="BA71" s="5" t="s">
        <v>131</v>
      </c>
      <c r="BB71" s="5" t="s">
        <v>131</v>
      </c>
      <c r="BC71" s="5" t="s">
        <v>129</v>
      </c>
      <c r="BD71" s="5" t="s">
        <v>131</v>
      </c>
      <c r="BE71" s="9">
        <v>87.5</v>
      </c>
      <c r="BF71" s="5" t="s">
        <v>131</v>
      </c>
      <c r="BG71" s="5" t="s">
        <v>131</v>
      </c>
      <c r="BH71" s="5" t="s">
        <v>131</v>
      </c>
      <c r="BI71" s="8">
        <v>100</v>
      </c>
      <c r="BJ71" s="5" t="s">
        <v>133</v>
      </c>
      <c r="BK71" s="8">
        <v>100</v>
      </c>
      <c r="BL71" s="8">
        <v>97</v>
      </c>
      <c r="BM71" s="5">
        <v>0</v>
      </c>
      <c r="BN71" s="5">
        <v>1</v>
      </c>
      <c r="BO71" s="5">
        <v>0</v>
      </c>
      <c r="BP71" s="5">
        <v>1</v>
      </c>
      <c r="BQ71" s="5">
        <v>0</v>
      </c>
      <c r="BR71" s="8">
        <v>97</v>
      </c>
      <c r="BS71" s="5" t="s">
        <v>129</v>
      </c>
      <c r="BT71" s="5" t="s">
        <v>129</v>
      </c>
      <c r="BU71" s="5" t="s">
        <v>129</v>
      </c>
      <c r="BV71" s="5" t="s">
        <v>129</v>
      </c>
      <c r="BW71" s="5" t="s">
        <v>129</v>
      </c>
      <c r="BX71" s="5" t="s">
        <v>129</v>
      </c>
      <c r="BY71" s="5" t="s">
        <v>135</v>
      </c>
      <c r="BZ71" s="5" t="s">
        <v>174</v>
      </c>
      <c r="CA71" s="5" t="s">
        <v>175</v>
      </c>
      <c r="CB71" s="5" t="s">
        <v>176</v>
      </c>
      <c r="CC71" s="5" t="s">
        <v>250</v>
      </c>
      <c r="CD71" s="5" t="e">
        <v>#N/A</v>
      </c>
      <c r="CE71" s="5" t="e">
        <v>#N/A</v>
      </c>
      <c r="CF71" s="5" t="s">
        <v>129</v>
      </c>
      <c r="CG71" s="5" t="s">
        <v>686</v>
      </c>
      <c r="CH71">
        <f>IF(Tabla1[[#This Row],[1.1 Saluda y se despide del cliente, de acuerdo a lo establecido en el manual de campaña.]]="NO",1,0)</f>
        <v>0</v>
      </c>
      <c r="CI71">
        <f>IF(Tabla1[[#This Row],[1.2 Se dirige al cliente por su nombre durante el transcurso de la llamada, sin tutearlo en ninguna ocasión.]]="NO",1,0)</f>
        <v>0</v>
      </c>
      <c r="CJ71">
        <f>IF(Tabla1[[#This Row],[1.3 Interactua con el cliente mientras realiza las validaciones en el sistema.]]="NO",1,0)</f>
        <v>0</v>
      </c>
      <c r="CK71">
        <f>IF(Tabla1[[#This Row],[1.4 Evita el uso de tecnicismos.]]="NO",1,0)</f>
        <v>0</v>
      </c>
      <c r="CL71">
        <f>IF(Tabla1[[#This Row],[1.5 Se despide de acuerdo a lo indicado en el Manual de Campaña]]="NO",1,0)</f>
        <v>0</v>
      </c>
      <c r="CM71">
        <f>IF(Tabla1[[#This Row],[2.1 Valida si la consulta o transacción corresponde a un producto/servicio/línea de la campaña.]]="NO",1,0)</f>
        <v>0</v>
      </c>
      <c r="CN71">
        <f>IF(Tabla1[[#This Row],[2.2 Si lo expuesto por el cliente no es claro, realiza preguntas de precisión o preguntas filtro.]]="NO",1,0)</f>
        <v>0</v>
      </c>
      <c r="CO71">
        <f>IF(Tabla1[[#This Row],[2.3 Valida el MOTIVO REAL de la necesidad (información, preocupación, problema) mediante parafraseo o pregunta de confirmación.]]="NO",1,0)</f>
        <v>0</v>
      </c>
      <c r="CP71">
        <f>IF(Tabla1[[#This Row],[2.4 De acuerdo con lo expuesto por el cliente por el cliente y/o por lo revisado en sistemas, valida si existe alguna atención previa por el mismo motivo.]]="NO",1,0)</f>
        <v>0</v>
      </c>
      <c r="CQ71">
        <f>IF(Tabla1[[#This Row],[3.1 Valida en el CES el estado de los servicios y equipos, estado de cuenta y adicionalmente si se encuentra en averia.]]="NO",1,0)</f>
        <v>0</v>
      </c>
      <c r="CR71">
        <f>IF(Tabla1[[#This Row],[3.2 La atencion se realizo siguiendo el paso a paso de la herramienta o el proceso establecido en el portal de conocimiento (en caso no se encuentre en la herramienta), no se vuelve a evaluar el ingreso al CES.]]="NO",1,0)</f>
        <v>0</v>
      </c>
      <c r="CS71">
        <f>IF(Tabla1[[#This Row],[3.2.1 Solicita el número de documento de identidad, nombres y apellidos del titular para identificar el servicio y en caso lo amerite fecha y lugar de nacimiento.]]="NO",1,0)</f>
        <v>0</v>
      </c>
      <c r="CT71">
        <f>IF(Tabla1[[#This Row],[3.2.2  Valida en TRACER que el servicio del cliente esta conectado, no se encuentra en averia y no tiene algun flag alarmado]]="NO",1,0)</f>
        <v>0</v>
      </c>
      <c r="CU71">
        <f>IF(Tabla1[[#This Row],[3.2.3  Verifica en la web de averias si el servicio esta afectado]]="NO",1,0)</f>
        <v>0</v>
      </c>
      <c r="CV71">
        <f>IF(Tabla1[[#This Row],[3.2.4  Verifica en Incognito si los parametros de los servicios estan correctos. ]]="NO",1,0)</f>
        <v>0</v>
      </c>
      <c r="CW7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71">
        <f>IF(Tabla1[[#This Row],[3.2.6  Para telefonia, ingresa a JANUS y validad que la linea este configurada y tenga saldo, tambien se debe validar con el cliente si la linea esta en Tel 1 o Tel 1/2, en caso no haya servicio]]="NO",1,0)</f>
        <v>0</v>
      </c>
      <c r="CY71">
        <f>IF(Tabla1[[#This Row],[3.2.7  Para internet, cuando el problema es con SmarTV se le sugiere que utilice internet de manera cableada]]="NO",1,0)</f>
        <v>0</v>
      </c>
      <c r="CZ71">
        <f>IF(Tabla1[[#This Row],[3.3  La explicación brindada al cliente corresponde con el paso a paso de la herramienta o el proceso establecido en el portal de conocimiento (en caso no se encuentre en la herramienta).]]="NO",1,0)</f>
        <v>0</v>
      </c>
      <c r="DA71">
        <f>IF(Tabla1[[#This Row],[3.4  Valida con el cliente si la gestión/información brindada fue clara]]="NO",1,0)</f>
        <v>0</v>
      </c>
      <c r="DB71">
        <f>IF(Tabla1[[#This Row],[4.1 Ejecuta las acciones en los aplicativos de acuerdo al proceso establecido en el portal de conocimiento.]]="NO",1,0)</f>
        <v>0</v>
      </c>
      <c r="DC71">
        <f>IF(Tabla1[[#This Row],[4.2 Se tipifica en siac acorde con la gestión.]]="NO",1,0)</f>
        <v>0</v>
      </c>
      <c r="DD71">
        <f>IF(Tabla1[[#This Row],[4.3 Notas y/o plantilla de la tipificación son correctas.]]="NO",1,0)</f>
        <v>1</v>
      </c>
      <c r="DE71">
        <f>IF(Tabla1[[#This Row],[4.4 Se tipifica en siac durante la llamada.]]="NO",1,0)</f>
        <v>0</v>
      </c>
      <c r="DF71">
        <f>IF(Tabla1[[#This Row],[5.1 Evita comentarios negativos de la empresa y/o sus proveedores.]]="NO",1,0)</f>
        <v>0</v>
      </c>
      <c r="DG71">
        <f>IF(Tabla1[[#This Row],[5.2 Evita palabras soeces]]="NO",1,0)</f>
        <v>0</v>
      </c>
      <c r="DH71">
        <f>IF(Tabla1[[#This Row],[5.3 Escucha al cliente sin interrumpirlo.]]="NO",1,0)</f>
        <v>0</v>
      </c>
      <c r="DI71">
        <f>IF(Tabla1[[#This Row],[6.1 Cumple con dar la información establecida y/o fomenta en el cliente la adquisición/activación/uso de algún servicio/producto/promoción CLARO (definido por cada campaña)]]="NO",1,0)</f>
        <v>0</v>
      </c>
      <c r="DJ71">
        <v>1</v>
      </c>
      <c r="DK71" t="e">
        <f>IF(Tabla1[[#This Row],[TNPS]]&lt;6,-1,IF(Tabla1[[#This Row],[TNPS]]&lt;8,0,1))</f>
        <v>#N/A</v>
      </c>
      <c r="DL71" t="e">
        <f>IF(Tabla1[[#This Row],[NPS]]&lt;&gt;"",IF(Tabla1[[#This Row],[NPS]]&lt;7,-1,IF(Tabla1[[#This Row],[NPS]]&lt;8,0,1))," ")</f>
        <v>#N/A</v>
      </c>
    </row>
    <row r="72" spans="1:116" x14ac:dyDescent="0.25">
      <c r="A72">
        <v>386</v>
      </c>
      <c r="B72" t="str">
        <f>IF(MONTH(Tabla1[[#This Row],[FECHA DE MONITOREO]])=MONTH($B$356),IF(DAY(Tabla1[[#This Row],[FECHA DE MONITOREO]])&lt;8,"SEMANA 1",IF(DAY(Tabla1[[#This Row],[FECHA DE MONITOREO]])&lt;15,"SEMANA 2",IF(DAY(Tabla1[[#This Row],[FECHA DE MONITOREO]])&lt;22,"SEMANA 3","SEMANA 4"))),"SEMANA 4")</f>
        <v>SEMANA 1</v>
      </c>
      <c r="C7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72" s="5" t="s">
        <v>307</v>
      </c>
      <c r="E72" s="5" t="s">
        <v>308</v>
      </c>
      <c r="F72" s="5">
        <v>1</v>
      </c>
      <c r="G72" s="5" t="s">
        <v>118</v>
      </c>
      <c r="H72" s="5" t="s">
        <v>119</v>
      </c>
      <c r="I72" s="6">
        <v>43652</v>
      </c>
      <c r="J72" s="5" t="s">
        <v>120</v>
      </c>
      <c r="K72" s="5" t="s">
        <v>687</v>
      </c>
      <c r="L72" s="6">
        <v>43650</v>
      </c>
      <c r="M72" s="7">
        <v>0.7053356481481482</v>
      </c>
      <c r="N72" s="5">
        <v>328</v>
      </c>
      <c r="O72" s="5" t="s">
        <v>688</v>
      </c>
      <c r="P72" s="5" t="s">
        <v>689</v>
      </c>
      <c r="Q72" s="5" t="s">
        <v>690</v>
      </c>
      <c r="R72" s="5" t="s">
        <v>125</v>
      </c>
      <c r="S72" s="5" t="s">
        <v>691</v>
      </c>
      <c r="T72" s="5" t="s">
        <v>692</v>
      </c>
      <c r="U72" s="5" t="s">
        <v>693</v>
      </c>
      <c r="V72" s="5" t="s">
        <v>129</v>
      </c>
      <c r="W72" s="5" t="s">
        <v>133</v>
      </c>
      <c r="X72" s="5" t="s">
        <v>279</v>
      </c>
      <c r="Y72" s="5" t="s">
        <v>131</v>
      </c>
      <c r="Z72" s="5" t="s">
        <v>132</v>
      </c>
      <c r="AA72" s="5" t="s">
        <v>133</v>
      </c>
      <c r="AB72" s="5" t="s">
        <v>131</v>
      </c>
      <c r="AC72" s="5" t="s">
        <v>134</v>
      </c>
      <c r="AD72" s="5" t="s">
        <v>131</v>
      </c>
      <c r="AE72" s="5" t="s">
        <v>131</v>
      </c>
      <c r="AF72" s="5" t="s">
        <v>131</v>
      </c>
      <c r="AG72" s="5" t="s">
        <v>131</v>
      </c>
      <c r="AH72" s="5" t="s">
        <v>131</v>
      </c>
      <c r="AI72" s="8">
        <v>100</v>
      </c>
      <c r="AJ72" s="5" t="s">
        <v>131</v>
      </c>
      <c r="AK72" s="5" t="s">
        <v>133</v>
      </c>
      <c r="AL72" s="5" t="s">
        <v>131</v>
      </c>
      <c r="AM72" s="5" t="s">
        <v>133</v>
      </c>
      <c r="AN72" s="8">
        <v>100</v>
      </c>
      <c r="AO72" s="5" t="s">
        <v>133</v>
      </c>
      <c r="AP72" s="5" t="s">
        <v>131</v>
      </c>
      <c r="AQ72" s="5" t="s">
        <v>131</v>
      </c>
      <c r="AR72" s="5" t="s">
        <v>131</v>
      </c>
      <c r="AS72" s="5" t="s">
        <v>131</v>
      </c>
      <c r="AT72" s="5" t="s">
        <v>131</v>
      </c>
      <c r="AU72" s="5" t="s">
        <v>133</v>
      </c>
      <c r="AV72" s="5" t="s">
        <v>133</v>
      </c>
      <c r="AW72" s="5" t="s">
        <v>133</v>
      </c>
      <c r="AX72" s="5" t="s">
        <v>133</v>
      </c>
      <c r="AY72" s="5" t="s">
        <v>133</v>
      </c>
      <c r="AZ72" s="8">
        <v>100</v>
      </c>
      <c r="BA72" s="5" t="s">
        <v>133</v>
      </c>
      <c r="BB72" s="5" t="s">
        <v>131</v>
      </c>
      <c r="BC72" s="5" t="s">
        <v>129</v>
      </c>
      <c r="BD72" s="5" t="s">
        <v>129</v>
      </c>
      <c r="BE72" s="9">
        <v>33.333333333333329</v>
      </c>
      <c r="BF72" s="5" t="s">
        <v>131</v>
      </c>
      <c r="BG72" s="5" t="s">
        <v>131</v>
      </c>
      <c r="BH72" s="5" t="s">
        <v>131</v>
      </c>
      <c r="BI72" s="8">
        <v>100</v>
      </c>
      <c r="BJ72" s="5" t="s">
        <v>133</v>
      </c>
      <c r="BK72" s="8">
        <v>100</v>
      </c>
      <c r="BL72" s="8">
        <v>84.000000000000014</v>
      </c>
      <c r="BM72" s="5">
        <v>0</v>
      </c>
      <c r="BN72" s="5">
        <v>2</v>
      </c>
      <c r="BO72" s="5">
        <v>0</v>
      </c>
      <c r="BP72" s="5">
        <v>2</v>
      </c>
      <c r="BQ72" s="5">
        <v>0</v>
      </c>
      <c r="BR72" s="8">
        <v>84.000000000000014</v>
      </c>
      <c r="BS72" s="5" t="s">
        <v>129</v>
      </c>
      <c r="BT72" s="5" t="s">
        <v>129</v>
      </c>
      <c r="BU72" s="5" t="s">
        <v>129</v>
      </c>
      <c r="BV72" s="5" t="s">
        <v>129</v>
      </c>
      <c r="BW72" s="5" t="s">
        <v>129</v>
      </c>
      <c r="BX72" s="5" t="s">
        <v>129</v>
      </c>
      <c r="BY72" s="5" t="s">
        <v>162</v>
      </c>
      <c r="BZ72" s="5" t="s">
        <v>163</v>
      </c>
      <c r="CA72" s="5" t="s">
        <v>230</v>
      </c>
      <c r="CB72" s="5" t="s">
        <v>165</v>
      </c>
      <c r="CC72" s="5" t="s">
        <v>166</v>
      </c>
      <c r="CD72" s="5" t="e">
        <v>#N/A</v>
      </c>
      <c r="CE72" s="5" t="e">
        <v>#N/A</v>
      </c>
      <c r="CF72" s="5" t="s">
        <v>129</v>
      </c>
      <c r="CG72" s="5" t="s">
        <v>694</v>
      </c>
      <c r="CH72">
        <f>IF(Tabla1[[#This Row],[1.1 Saluda y se despide del cliente, de acuerdo a lo establecido en el manual de campaña.]]="NO",1,0)</f>
        <v>0</v>
      </c>
      <c r="CI72">
        <f>IF(Tabla1[[#This Row],[1.2 Se dirige al cliente por su nombre durante el transcurso de la llamada, sin tutearlo en ninguna ocasión.]]="NO",1,0)</f>
        <v>0</v>
      </c>
      <c r="CJ72">
        <f>IF(Tabla1[[#This Row],[1.3 Interactua con el cliente mientras realiza las validaciones en el sistema.]]="NO",1,0)</f>
        <v>0</v>
      </c>
      <c r="CK72">
        <f>IF(Tabla1[[#This Row],[1.4 Evita el uso de tecnicismos.]]="NO",1,0)</f>
        <v>0</v>
      </c>
      <c r="CL72">
        <f>IF(Tabla1[[#This Row],[1.5 Se despide de acuerdo a lo indicado en el Manual de Campaña]]="NO",1,0)</f>
        <v>0</v>
      </c>
      <c r="CM72">
        <f>IF(Tabla1[[#This Row],[2.1 Valida si la consulta o transacción corresponde a un producto/servicio/línea de la campaña.]]="NO",1,0)</f>
        <v>0</v>
      </c>
      <c r="CN72">
        <f>IF(Tabla1[[#This Row],[2.2 Si lo expuesto por el cliente no es claro, realiza preguntas de precisión o preguntas filtro.]]="NO",1,0)</f>
        <v>0</v>
      </c>
      <c r="CO72">
        <f>IF(Tabla1[[#This Row],[2.3 Valida el MOTIVO REAL de la necesidad (información, preocupación, problema) mediante parafraseo o pregunta de confirmación.]]="NO",1,0)</f>
        <v>0</v>
      </c>
      <c r="CP72">
        <f>IF(Tabla1[[#This Row],[2.4 De acuerdo con lo expuesto por el cliente por el cliente y/o por lo revisado en sistemas, valida si existe alguna atención previa por el mismo motivo.]]="NO",1,0)</f>
        <v>0</v>
      </c>
      <c r="CQ72">
        <f>IF(Tabla1[[#This Row],[3.1 Valida en el CES el estado de los servicios y equipos, estado de cuenta y adicionalmente si se encuentra en averia.]]="NO",1,0)</f>
        <v>0</v>
      </c>
      <c r="CR72">
        <f>IF(Tabla1[[#This Row],[3.2 La atencion se realizo siguiendo el paso a paso de la herramienta o el proceso establecido en el portal de conocimiento (en caso no se encuentre en la herramienta), no se vuelve a evaluar el ingreso al CES.]]="NO",1,0)</f>
        <v>0</v>
      </c>
      <c r="CS72">
        <f>IF(Tabla1[[#This Row],[3.2.1 Solicita el número de documento de identidad, nombres y apellidos del titular para identificar el servicio y en caso lo amerite fecha y lugar de nacimiento.]]="NO",1,0)</f>
        <v>0</v>
      </c>
      <c r="CT72">
        <f>IF(Tabla1[[#This Row],[3.2.2  Valida en TRACER que el servicio del cliente esta conectado, no se encuentra en averia y no tiene algun flag alarmado]]="NO",1,0)</f>
        <v>0</v>
      </c>
      <c r="CU72">
        <f>IF(Tabla1[[#This Row],[3.2.3  Verifica en la web de averias si el servicio esta afectado]]="NO",1,0)</f>
        <v>0</v>
      </c>
      <c r="CV72">
        <f>IF(Tabla1[[#This Row],[3.2.4  Verifica en Incognito si los parametros de los servicios estan correctos. ]]="NO",1,0)</f>
        <v>0</v>
      </c>
      <c r="CW7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72">
        <f>IF(Tabla1[[#This Row],[3.2.6  Para telefonia, ingresa a JANUS y validad que la linea este configurada y tenga saldo, tambien se debe validar con el cliente si la linea esta en Tel 1 o Tel 1/2, en caso no haya servicio]]="NO",1,0)</f>
        <v>0</v>
      </c>
      <c r="CY72">
        <f>IF(Tabla1[[#This Row],[3.2.7  Para internet, cuando el problema es con SmarTV se le sugiere que utilice internet de manera cableada]]="NO",1,0)</f>
        <v>0</v>
      </c>
      <c r="CZ72">
        <f>IF(Tabla1[[#This Row],[3.3  La explicación brindada al cliente corresponde con el paso a paso de la herramienta o el proceso establecido en el portal de conocimiento (en caso no se encuentre en la herramienta).]]="NO",1,0)</f>
        <v>0</v>
      </c>
      <c r="DA72">
        <f>IF(Tabla1[[#This Row],[3.4  Valida con el cliente si la gestión/información brindada fue clara]]="NO",1,0)</f>
        <v>0</v>
      </c>
      <c r="DB72">
        <f>IF(Tabla1[[#This Row],[4.1 Ejecuta las acciones en los aplicativos de acuerdo al proceso establecido en el portal de conocimiento.]]="NO",1,0)</f>
        <v>0</v>
      </c>
      <c r="DC72">
        <f>IF(Tabla1[[#This Row],[4.2 Se tipifica en siac acorde con la gestión.]]="NO",1,0)</f>
        <v>0</v>
      </c>
      <c r="DD72">
        <f>IF(Tabla1[[#This Row],[4.3 Notas y/o plantilla de la tipificación son correctas.]]="NO",1,0)</f>
        <v>1</v>
      </c>
      <c r="DE72">
        <f>IF(Tabla1[[#This Row],[4.4 Se tipifica en siac durante la llamada.]]="NO",1,0)</f>
        <v>1</v>
      </c>
      <c r="DF72">
        <f>IF(Tabla1[[#This Row],[5.1 Evita comentarios negativos de la empresa y/o sus proveedores.]]="NO",1,0)</f>
        <v>0</v>
      </c>
      <c r="DG72">
        <f>IF(Tabla1[[#This Row],[5.2 Evita palabras soeces]]="NO",1,0)</f>
        <v>0</v>
      </c>
      <c r="DH72">
        <f>IF(Tabla1[[#This Row],[5.3 Escucha al cliente sin interrumpirlo.]]="NO",1,0)</f>
        <v>0</v>
      </c>
      <c r="DI72">
        <f>IF(Tabla1[[#This Row],[6.1 Cumple con dar la información establecida y/o fomenta en el cliente la adquisición/activación/uso de algún servicio/producto/promoción CLARO (definido por cada campaña)]]="NO",1,0)</f>
        <v>0</v>
      </c>
      <c r="DJ72">
        <v>1</v>
      </c>
      <c r="DK72" t="e">
        <f>IF(Tabla1[[#This Row],[TNPS]]&lt;6,-1,IF(Tabla1[[#This Row],[TNPS]]&lt;8,0,1))</f>
        <v>#N/A</v>
      </c>
      <c r="DL72" t="e">
        <f>IF(Tabla1[[#This Row],[NPS]]&lt;&gt;"",IF(Tabla1[[#This Row],[NPS]]&lt;7,-1,IF(Tabla1[[#This Row],[NPS]]&lt;8,0,1))," ")</f>
        <v>#N/A</v>
      </c>
    </row>
    <row r="73" spans="1:116" x14ac:dyDescent="0.25">
      <c r="A73">
        <v>386</v>
      </c>
      <c r="B73" t="str">
        <f>IF(MONTH(Tabla1[[#This Row],[FECHA DE MONITOREO]])=MONTH($B$356),IF(DAY(Tabla1[[#This Row],[FECHA DE MONITOREO]])&lt;8,"SEMANA 1",IF(DAY(Tabla1[[#This Row],[FECHA DE MONITOREO]])&lt;15,"SEMANA 2",IF(DAY(Tabla1[[#This Row],[FECHA DE MONITOREO]])&lt;22,"SEMANA 3","SEMANA 4"))),"SEMANA 4")</f>
        <v>SEMANA 1</v>
      </c>
      <c r="C7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73" s="5" t="s">
        <v>352</v>
      </c>
      <c r="E73" s="5" t="s">
        <v>353</v>
      </c>
      <c r="F73" s="5">
        <v>13</v>
      </c>
      <c r="G73" s="5" t="s">
        <v>118</v>
      </c>
      <c r="H73" s="5" t="s">
        <v>119</v>
      </c>
      <c r="I73" s="6">
        <v>43652</v>
      </c>
      <c r="J73" s="5" t="s">
        <v>120</v>
      </c>
      <c r="K73" s="5" t="s">
        <v>695</v>
      </c>
      <c r="L73" s="6">
        <v>43650</v>
      </c>
      <c r="M73" s="7">
        <v>0.70059027777777771</v>
      </c>
      <c r="N73" s="5">
        <v>485</v>
      </c>
      <c r="O73" s="5" t="s">
        <v>696</v>
      </c>
      <c r="P73" s="5" t="s">
        <v>697</v>
      </c>
      <c r="Q73" s="5" t="s">
        <v>698</v>
      </c>
      <c r="R73" s="5" t="s">
        <v>125</v>
      </c>
      <c r="S73" s="5" t="s">
        <v>184</v>
      </c>
      <c r="T73" s="5" t="s">
        <v>699</v>
      </c>
      <c r="U73" s="5" t="s">
        <v>700</v>
      </c>
      <c r="V73" s="5" t="s">
        <v>129</v>
      </c>
      <c r="W73" s="5" t="s">
        <v>133</v>
      </c>
      <c r="X73" s="5" t="s">
        <v>279</v>
      </c>
      <c r="Y73" s="5" t="s">
        <v>131</v>
      </c>
      <c r="Z73" s="5" t="s">
        <v>132</v>
      </c>
      <c r="AA73" s="5" t="s">
        <v>133</v>
      </c>
      <c r="AB73" s="5" t="s">
        <v>131</v>
      </c>
      <c r="AC73" s="5" t="s">
        <v>134</v>
      </c>
      <c r="AD73" s="5" t="s">
        <v>131</v>
      </c>
      <c r="AE73" s="5" t="s">
        <v>131</v>
      </c>
      <c r="AF73" s="5" t="s">
        <v>131</v>
      </c>
      <c r="AG73" s="5" t="s">
        <v>131</v>
      </c>
      <c r="AH73" s="5" t="s">
        <v>131</v>
      </c>
      <c r="AI73" s="8">
        <v>100</v>
      </c>
      <c r="AJ73" s="5" t="s">
        <v>131</v>
      </c>
      <c r="AK73" s="5" t="s">
        <v>133</v>
      </c>
      <c r="AL73" s="5" t="s">
        <v>129</v>
      </c>
      <c r="AM73" s="5" t="s">
        <v>131</v>
      </c>
      <c r="AN73" s="8">
        <v>47.368421052631575</v>
      </c>
      <c r="AO73" s="5" t="s">
        <v>133</v>
      </c>
      <c r="AP73" s="5" t="s">
        <v>131</v>
      </c>
      <c r="AQ73" s="5" t="s">
        <v>131</v>
      </c>
      <c r="AR73" s="5" t="s">
        <v>131</v>
      </c>
      <c r="AS73" s="5" t="s">
        <v>131</v>
      </c>
      <c r="AT73" s="5" t="s">
        <v>131</v>
      </c>
      <c r="AU73" s="5" t="s">
        <v>133</v>
      </c>
      <c r="AV73" s="5" t="s">
        <v>133</v>
      </c>
      <c r="AW73" s="5" t="s">
        <v>133</v>
      </c>
      <c r="AX73" s="5" t="s">
        <v>131</v>
      </c>
      <c r="AY73" s="5" t="s">
        <v>131</v>
      </c>
      <c r="AZ73" s="8">
        <v>100</v>
      </c>
      <c r="BA73" s="5" t="s">
        <v>133</v>
      </c>
      <c r="BB73" s="5" t="s">
        <v>131</v>
      </c>
      <c r="BC73" s="5" t="s">
        <v>131</v>
      </c>
      <c r="BD73" s="5" t="s">
        <v>129</v>
      </c>
      <c r="BE73" s="9">
        <v>66.666666666666657</v>
      </c>
      <c r="BF73" s="5" t="s">
        <v>131</v>
      </c>
      <c r="BG73" s="5" t="s">
        <v>131</v>
      </c>
      <c r="BH73" s="5" t="s">
        <v>131</v>
      </c>
      <c r="BI73" s="8">
        <v>100</v>
      </c>
      <c r="BJ73" s="5" t="s">
        <v>129</v>
      </c>
      <c r="BK73" s="8">
        <v>0</v>
      </c>
      <c r="BL73" s="8">
        <v>76.89473684210526</v>
      </c>
      <c r="BM73" s="5">
        <v>1</v>
      </c>
      <c r="BN73" s="5">
        <v>1</v>
      </c>
      <c r="BO73" s="5">
        <v>0</v>
      </c>
      <c r="BP73" s="5">
        <v>2</v>
      </c>
      <c r="BQ73" s="5">
        <v>1</v>
      </c>
      <c r="BR73" s="8">
        <v>76.89473684210526</v>
      </c>
      <c r="BS73" s="5" t="s">
        <v>129</v>
      </c>
      <c r="BT73" s="5" t="s">
        <v>129</v>
      </c>
      <c r="BU73" s="5" t="s">
        <v>129</v>
      </c>
      <c r="BV73" s="5" t="s">
        <v>129</v>
      </c>
      <c r="BW73" s="5" t="s">
        <v>129</v>
      </c>
      <c r="BX73" s="5" t="s">
        <v>131</v>
      </c>
      <c r="BY73" s="5" t="s">
        <v>132</v>
      </c>
      <c r="BZ73" s="5" t="s">
        <v>132</v>
      </c>
      <c r="CA73" s="5" t="s">
        <v>132</v>
      </c>
      <c r="CB73" s="5" t="s">
        <v>132</v>
      </c>
      <c r="CC73" s="5" t="s">
        <v>132</v>
      </c>
      <c r="CD73" s="5" t="e">
        <v>#N/A</v>
      </c>
      <c r="CE73" s="5" t="e">
        <v>#N/A</v>
      </c>
      <c r="CF73" s="5" t="s">
        <v>129</v>
      </c>
      <c r="CG73" s="5" t="s">
        <v>701</v>
      </c>
      <c r="CH73">
        <f>IF(Tabla1[[#This Row],[1.1 Saluda y se despide del cliente, de acuerdo a lo establecido en el manual de campaña.]]="NO",1,0)</f>
        <v>0</v>
      </c>
      <c r="CI73">
        <f>IF(Tabla1[[#This Row],[1.2 Se dirige al cliente por su nombre durante el transcurso de la llamada, sin tutearlo en ninguna ocasión.]]="NO",1,0)</f>
        <v>0</v>
      </c>
      <c r="CJ73">
        <f>IF(Tabla1[[#This Row],[1.3 Interactua con el cliente mientras realiza las validaciones en el sistema.]]="NO",1,0)</f>
        <v>0</v>
      </c>
      <c r="CK73">
        <f>IF(Tabla1[[#This Row],[1.4 Evita el uso de tecnicismos.]]="NO",1,0)</f>
        <v>0</v>
      </c>
      <c r="CL73">
        <f>IF(Tabla1[[#This Row],[1.5 Se despide de acuerdo a lo indicado en el Manual de Campaña]]="NO",1,0)</f>
        <v>0</v>
      </c>
      <c r="CM73">
        <f>IF(Tabla1[[#This Row],[2.1 Valida si la consulta o transacción corresponde a un producto/servicio/línea de la campaña.]]="NO",1,0)</f>
        <v>0</v>
      </c>
      <c r="CN73">
        <f>IF(Tabla1[[#This Row],[2.2 Si lo expuesto por el cliente no es claro, realiza preguntas de precisión o preguntas filtro.]]="NO",1,0)</f>
        <v>0</v>
      </c>
      <c r="CO73">
        <f>IF(Tabla1[[#This Row],[2.3 Valida el MOTIVO REAL de la necesidad (información, preocupación, problema) mediante parafraseo o pregunta de confirmación.]]="NO",1,0)</f>
        <v>1</v>
      </c>
      <c r="CP73">
        <f>IF(Tabla1[[#This Row],[2.4 De acuerdo con lo expuesto por el cliente por el cliente y/o por lo revisado en sistemas, valida si existe alguna atención previa por el mismo motivo.]]="NO",1,0)</f>
        <v>0</v>
      </c>
      <c r="CQ73">
        <f>IF(Tabla1[[#This Row],[3.1 Valida en el CES el estado de los servicios y equipos, estado de cuenta y adicionalmente si se encuentra en averia.]]="NO",1,0)</f>
        <v>0</v>
      </c>
      <c r="CR73">
        <f>IF(Tabla1[[#This Row],[3.2 La atencion se realizo siguiendo el paso a paso de la herramienta o el proceso establecido en el portal de conocimiento (en caso no se encuentre en la herramienta), no se vuelve a evaluar el ingreso al CES.]]="NO",1,0)</f>
        <v>0</v>
      </c>
      <c r="CS73">
        <f>IF(Tabla1[[#This Row],[3.2.1 Solicita el número de documento de identidad, nombres y apellidos del titular para identificar el servicio y en caso lo amerite fecha y lugar de nacimiento.]]="NO",1,0)</f>
        <v>0</v>
      </c>
      <c r="CT73">
        <f>IF(Tabla1[[#This Row],[3.2.2  Valida en TRACER que el servicio del cliente esta conectado, no se encuentra en averia y no tiene algun flag alarmado]]="NO",1,0)</f>
        <v>0</v>
      </c>
      <c r="CU73">
        <f>IF(Tabla1[[#This Row],[3.2.3  Verifica en la web de averias si el servicio esta afectado]]="NO",1,0)</f>
        <v>0</v>
      </c>
      <c r="CV73">
        <f>IF(Tabla1[[#This Row],[3.2.4  Verifica en Incognito si los parametros de los servicios estan correctos. ]]="NO",1,0)</f>
        <v>0</v>
      </c>
      <c r="CW7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73">
        <f>IF(Tabla1[[#This Row],[3.2.6  Para telefonia, ingresa a JANUS y validad que la linea este configurada y tenga saldo, tambien se debe validar con el cliente si la linea esta en Tel 1 o Tel 1/2, en caso no haya servicio]]="NO",1,0)</f>
        <v>0</v>
      </c>
      <c r="CY73">
        <f>IF(Tabla1[[#This Row],[3.2.7  Para internet, cuando el problema es con SmarTV se le sugiere que utilice internet de manera cableada]]="NO",1,0)</f>
        <v>0</v>
      </c>
      <c r="CZ73">
        <f>IF(Tabla1[[#This Row],[3.3  La explicación brindada al cliente corresponde con el paso a paso de la herramienta o el proceso establecido en el portal de conocimiento (en caso no se encuentre en la herramienta).]]="NO",1,0)</f>
        <v>0</v>
      </c>
      <c r="DA73">
        <f>IF(Tabla1[[#This Row],[3.4  Valida con el cliente si la gestión/información brindada fue clara]]="NO",1,0)</f>
        <v>0</v>
      </c>
      <c r="DB73">
        <f>IF(Tabla1[[#This Row],[4.1 Ejecuta las acciones en los aplicativos de acuerdo al proceso establecido en el portal de conocimiento.]]="NO",1,0)</f>
        <v>0</v>
      </c>
      <c r="DC73">
        <f>IF(Tabla1[[#This Row],[4.2 Se tipifica en siac acorde con la gestión.]]="NO",1,0)</f>
        <v>0</v>
      </c>
      <c r="DD73">
        <f>IF(Tabla1[[#This Row],[4.3 Notas y/o plantilla de la tipificación son correctas.]]="NO",1,0)</f>
        <v>0</v>
      </c>
      <c r="DE73">
        <f>IF(Tabla1[[#This Row],[4.4 Se tipifica en siac durante la llamada.]]="NO",1,0)</f>
        <v>1</v>
      </c>
      <c r="DF73">
        <f>IF(Tabla1[[#This Row],[5.1 Evita comentarios negativos de la empresa y/o sus proveedores.]]="NO",1,0)</f>
        <v>0</v>
      </c>
      <c r="DG73">
        <f>IF(Tabla1[[#This Row],[5.2 Evita palabras soeces]]="NO",1,0)</f>
        <v>0</v>
      </c>
      <c r="DH73">
        <f>IF(Tabla1[[#This Row],[5.3 Escucha al cliente sin interrumpirlo.]]="NO",1,0)</f>
        <v>0</v>
      </c>
      <c r="DI73">
        <f>IF(Tabla1[[#This Row],[6.1 Cumple con dar la información establecida y/o fomenta en el cliente la adquisición/activación/uso de algún servicio/producto/promoción CLARO (definido por cada campaña)]]="NO",1,0)</f>
        <v>1</v>
      </c>
      <c r="DJ73">
        <v>1</v>
      </c>
      <c r="DK73" t="e">
        <f>IF(Tabla1[[#This Row],[TNPS]]&lt;6,-1,IF(Tabla1[[#This Row],[TNPS]]&lt;8,0,1))</f>
        <v>#N/A</v>
      </c>
      <c r="DL73" t="e">
        <f>IF(Tabla1[[#This Row],[NPS]]&lt;&gt;"",IF(Tabla1[[#This Row],[NPS]]&lt;7,-1,IF(Tabla1[[#This Row],[NPS]]&lt;8,0,1))," ")</f>
        <v>#N/A</v>
      </c>
    </row>
    <row r="74" spans="1:116" x14ac:dyDescent="0.25">
      <c r="A74">
        <v>386</v>
      </c>
      <c r="B74" t="str">
        <f>IF(MONTH(Tabla1[[#This Row],[FECHA DE MONITOREO]])=MONTH($B$356),IF(DAY(Tabla1[[#This Row],[FECHA DE MONITOREO]])&lt;8,"SEMANA 1",IF(DAY(Tabla1[[#This Row],[FECHA DE MONITOREO]])&lt;15,"SEMANA 2",IF(DAY(Tabla1[[#This Row],[FECHA DE MONITOREO]])&lt;22,"SEMANA 3","SEMANA 4"))),"SEMANA 4")</f>
        <v>SEMANA 1</v>
      </c>
      <c r="C7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74" s="5" t="s">
        <v>702</v>
      </c>
      <c r="E74" s="5" t="s">
        <v>703</v>
      </c>
      <c r="F74" s="5">
        <v>1</v>
      </c>
      <c r="G74" s="5" t="s">
        <v>118</v>
      </c>
      <c r="H74" s="5" t="s">
        <v>119</v>
      </c>
      <c r="I74" s="6">
        <v>43652</v>
      </c>
      <c r="J74" s="5" t="s">
        <v>120</v>
      </c>
      <c r="K74" s="5" t="s">
        <v>704</v>
      </c>
      <c r="L74" s="6">
        <v>43650</v>
      </c>
      <c r="M74" s="7">
        <v>0.75975694444444442</v>
      </c>
      <c r="N74" s="5">
        <v>202</v>
      </c>
      <c r="O74" s="5" t="s">
        <v>705</v>
      </c>
      <c r="P74" s="5" t="s">
        <v>706</v>
      </c>
      <c r="Q74" s="5" t="s">
        <v>707</v>
      </c>
      <c r="R74" s="5" t="s">
        <v>157</v>
      </c>
      <c r="S74" s="5" t="s">
        <v>708</v>
      </c>
      <c r="T74" s="5" t="s">
        <v>709</v>
      </c>
      <c r="U74" s="5" t="s">
        <v>710</v>
      </c>
      <c r="V74" s="5" t="s">
        <v>129</v>
      </c>
      <c r="W74" s="5" t="s">
        <v>133</v>
      </c>
      <c r="X74" s="5" t="s">
        <v>279</v>
      </c>
      <c r="Y74" s="5" t="s">
        <v>131</v>
      </c>
      <c r="Z74" s="5" t="s">
        <v>132</v>
      </c>
      <c r="AA74" s="5" t="s">
        <v>133</v>
      </c>
      <c r="AB74" s="5" t="s">
        <v>131</v>
      </c>
      <c r="AC74" s="5" t="s">
        <v>134</v>
      </c>
      <c r="AD74" s="5" t="s">
        <v>131</v>
      </c>
      <c r="AE74" s="5" t="s">
        <v>131</v>
      </c>
      <c r="AF74" s="5" t="s">
        <v>131</v>
      </c>
      <c r="AG74" s="5" t="s">
        <v>131</v>
      </c>
      <c r="AH74" s="5" t="s">
        <v>131</v>
      </c>
      <c r="AI74" s="8">
        <v>100</v>
      </c>
      <c r="AJ74" s="5" t="s">
        <v>131</v>
      </c>
      <c r="AK74" s="5" t="s">
        <v>133</v>
      </c>
      <c r="AL74" s="5" t="s">
        <v>131</v>
      </c>
      <c r="AM74" s="5" t="s">
        <v>133</v>
      </c>
      <c r="AN74" s="8">
        <v>100</v>
      </c>
      <c r="AO74" s="5" t="s">
        <v>133</v>
      </c>
      <c r="AP74" s="5" t="s">
        <v>131</v>
      </c>
      <c r="AQ74" s="5" t="s">
        <v>131</v>
      </c>
      <c r="AR74" s="5" t="s">
        <v>133</v>
      </c>
      <c r="AS74" s="5" t="s">
        <v>133</v>
      </c>
      <c r="AT74" s="5" t="s">
        <v>133</v>
      </c>
      <c r="AU74" s="5" t="s">
        <v>133</v>
      </c>
      <c r="AV74" s="5" t="s">
        <v>133</v>
      </c>
      <c r="AW74" s="5" t="s">
        <v>133</v>
      </c>
      <c r="AX74" s="5" t="s">
        <v>129</v>
      </c>
      <c r="AY74" s="5" t="s">
        <v>133</v>
      </c>
      <c r="AZ74" s="8">
        <v>75.862068965517238</v>
      </c>
      <c r="BA74" s="5" t="s">
        <v>131</v>
      </c>
      <c r="BB74" s="5" t="s">
        <v>129</v>
      </c>
      <c r="BC74" s="5" t="s">
        <v>131</v>
      </c>
      <c r="BD74" s="5" t="s">
        <v>131</v>
      </c>
      <c r="BE74" s="9">
        <v>87.5</v>
      </c>
      <c r="BF74" s="5" t="s">
        <v>131</v>
      </c>
      <c r="BG74" s="5" t="s">
        <v>131</v>
      </c>
      <c r="BH74" s="5" t="s">
        <v>131</v>
      </c>
      <c r="BI74" s="8">
        <v>100</v>
      </c>
      <c r="BJ74" s="5" t="s">
        <v>133</v>
      </c>
      <c r="BK74" s="8">
        <v>100</v>
      </c>
      <c r="BL74" s="8">
        <v>88.551724137931046</v>
      </c>
      <c r="BM74" s="5">
        <v>1</v>
      </c>
      <c r="BN74" s="5">
        <v>1</v>
      </c>
      <c r="BO74" s="5">
        <v>0</v>
      </c>
      <c r="BP74" s="5">
        <v>2</v>
      </c>
      <c r="BQ74" s="5">
        <v>0</v>
      </c>
      <c r="BR74" s="8">
        <v>88.551724137931046</v>
      </c>
      <c r="BS74" s="5" t="s">
        <v>129</v>
      </c>
      <c r="BT74" s="5" t="s">
        <v>129</v>
      </c>
      <c r="BU74" s="5" t="s">
        <v>129</v>
      </c>
      <c r="BV74" s="5" t="s">
        <v>129</v>
      </c>
      <c r="BW74" s="5" t="s">
        <v>129</v>
      </c>
      <c r="BX74" s="5" t="s">
        <v>129</v>
      </c>
      <c r="BY74" s="5" t="s">
        <v>135</v>
      </c>
      <c r="BZ74" s="5" t="s">
        <v>174</v>
      </c>
      <c r="CA74" s="5" t="s">
        <v>175</v>
      </c>
      <c r="CB74" s="5" t="s">
        <v>176</v>
      </c>
      <c r="CC74" s="5" t="s">
        <v>250</v>
      </c>
      <c r="CD74" s="5" t="e">
        <v>#N/A</v>
      </c>
      <c r="CE74" s="5" t="e">
        <v>#N/A</v>
      </c>
      <c r="CF74" s="5" t="s">
        <v>129</v>
      </c>
      <c r="CG74" s="5" t="s">
        <v>711</v>
      </c>
      <c r="CH74">
        <f>IF(Tabla1[[#This Row],[1.1 Saluda y se despide del cliente, de acuerdo a lo establecido en el manual de campaña.]]="NO",1,0)</f>
        <v>0</v>
      </c>
      <c r="CI74">
        <f>IF(Tabla1[[#This Row],[1.2 Se dirige al cliente por su nombre durante el transcurso de la llamada, sin tutearlo en ninguna ocasión.]]="NO",1,0)</f>
        <v>0</v>
      </c>
      <c r="CJ74">
        <f>IF(Tabla1[[#This Row],[1.3 Interactua con el cliente mientras realiza las validaciones en el sistema.]]="NO",1,0)</f>
        <v>0</v>
      </c>
      <c r="CK74">
        <f>IF(Tabla1[[#This Row],[1.4 Evita el uso de tecnicismos.]]="NO",1,0)</f>
        <v>0</v>
      </c>
      <c r="CL74">
        <f>IF(Tabla1[[#This Row],[1.5 Se despide de acuerdo a lo indicado en el Manual de Campaña]]="NO",1,0)</f>
        <v>0</v>
      </c>
      <c r="CM74">
        <f>IF(Tabla1[[#This Row],[2.1 Valida si la consulta o transacción corresponde a un producto/servicio/línea de la campaña.]]="NO",1,0)</f>
        <v>0</v>
      </c>
      <c r="CN74">
        <f>IF(Tabla1[[#This Row],[2.2 Si lo expuesto por el cliente no es claro, realiza preguntas de precisión o preguntas filtro.]]="NO",1,0)</f>
        <v>0</v>
      </c>
      <c r="CO74">
        <f>IF(Tabla1[[#This Row],[2.3 Valida el MOTIVO REAL de la necesidad (información, preocupación, problema) mediante parafraseo o pregunta de confirmación.]]="NO",1,0)</f>
        <v>0</v>
      </c>
      <c r="CP74">
        <f>IF(Tabla1[[#This Row],[2.4 De acuerdo con lo expuesto por el cliente por el cliente y/o por lo revisado en sistemas, valida si existe alguna atención previa por el mismo motivo.]]="NO",1,0)</f>
        <v>0</v>
      </c>
      <c r="CQ74">
        <f>IF(Tabla1[[#This Row],[3.1 Valida en el CES el estado de los servicios y equipos, estado de cuenta y adicionalmente si se encuentra en averia.]]="NO",1,0)</f>
        <v>0</v>
      </c>
      <c r="CR74">
        <f>IF(Tabla1[[#This Row],[3.2 La atencion se realizo siguiendo el paso a paso de la herramienta o el proceso establecido en el portal de conocimiento (en caso no se encuentre en la herramienta), no se vuelve a evaluar el ingreso al CES.]]="NO",1,0)</f>
        <v>0</v>
      </c>
      <c r="CS74">
        <f>IF(Tabla1[[#This Row],[3.2.1 Solicita el número de documento de identidad, nombres y apellidos del titular para identificar el servicio y en caso lo amerite fecha y lugar de nacimiento.]]="NO",1,0)</f>
        <v>0</v>
      </c>
      <c r="CT74">
        <f>IF(Tabla1[[#This Row],[3.2.2  Valida en TRACER que el servicio del cliente esta conectado, no se encuentra en averia y no tiene algun flag alarmado]]="NO",1,0)</f>
        <v>0</v>
      </c>
      <c r="CU74">
        <f>IF(Tabla1[[#This Row],[3.2.3  Verifica en la web de averias si el servicio esta afectado]]="NO",1,0)</f>
        <v>0</v>
      </c>
      <c r="CV74">
        <f>IF(Tabla1[[#This Row],[3.2.4  Verifica en Incognito si los parametros de los servicios estan correctos. ]]="NO",1,0)</f>
        <v>0</v>
      </c>
      <c r="CW7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74">
        <f>IF(Tabla1[[#This Row],[3.2.6  Para telefonia, ingresa a JANUS y validad que la linea este configurada y tenga saldo, tambien se debe validar con el cliente si la linea esta en Tel 1 o Tel 1/2, en caso no haya servicio]]="NO",1,0)</f>
        <v>0</v>
      </c>
      <c r="CY74">
        <f>IF(Tabla1[[#This Row],[3.2.7  Para internet, cuando el problema es con SmarTV se le sugiere que utilice internet de manera cableada]]="NO",1,0)</f>
        <v>0</v>
      </c>
      <c r="CZ74">
        <f>IF(Tabla1[[#This Row],[3.3  La explicación brindada al cliente corresponde con el paso a paso de la herramienta o el proceso establecido en el portal de conocimiento (en caso no se encuentre en la herramienta).]]="NO",1,0)</f>
        <v>1</v>
      </c>
      <c r="DA74">
        <f>IF(Tabla1[[#This Row],[3.4  Valida con el cliente si la gestión/información brindada fue clara]]="NO",1,0)</f>
        <v>0</v>
      </c>
      <c r="DB74">
        <f>IF(Tabla1[[#This Row],[4.1 Ejecuta las acciones en los aplicativos de acuerdo al proceso establecido en el portal de conocimiento.]]="NO",1,0)</f>
        <v>0</v>
      </c>
      <c r="DC74">
        <f>IF(Tabla1[[#This Row],[4.2 Se tipifica en siac acorde con la gestión.]]="NO",1,0)</f>
        <v>1</v>
      </c>
      <c r="DD74">
        <f>IF(Tabla1[[#This Row],[4.3 Notas y/o plantilla de la tipificación son correctas.]]="NO",1,0)</f>
        <v>0</v>
      </c>
      <c r="DE74">
        <f>IF(Tabla1[[#This Row],[4.4 Se tipifica en siac durante la llamada.]]="NO",1,0)</f>
        <v>0</v>
      </c>
      <c r="DF74">
        <f>IF(Tabla1[[#This Row],[5.1 Evita comentarios negativos de la empresa y/o sus proveedores.]]="NO",1,0)</f>
        <v>0</v>
      </c>
      <c r="DG74">
        <f>IF(Tabla1[[#This Row],[5.2 Evita palabras soeces]]="NO",1,0)</f>
        <v>0</v>
      </c>
      <c r="DH74">
        <f>IF(Tabla1[[#This Row],[5.3 Escucha al cliente sin interrumpirlo.]]="NO",1,0)</f>
        <v>0</v>
      </c>
      <c r="DI74">
        <f>IF(Tabla1[[#This Row],[6.1 Cumple con dar la información establecida y/o fomenta en el cliente la adquisición/activación/uso de algún servicio/producto/promoción CLARO (definido por cada campaña)]]="NO",1,0)</f>
        <v>0</v>
      </c>
      <c r="DJ74">
        <v>1</v>
      </c>
      <c r="DK74" t="e">
        <f>IF(Tabla1[[#This Row],[TNPS]]&lt;6,-1,IF(Tabla1[[#This Row],[TNPS]]&lt;8,0,1))</f>
        <v>#N/A</v>
      </c>
      <c r="DL74" t="e">
        <f>IF(Tabla1[[#This Row],[NPS]]&lt;&gt;"",IF(Tabla1[[#This Row],[NPS]]&lt;7,-1,IF(Tabla1[[#This Row],[NPS]]&lt;8,0,1))," ")</f>
        <v>#N/A</v>
      </c>
    </row>
    <row r="75" spans="1:116" x14ac:dyDescent="0.25">
      <c r="A75">
        <v>386</v>
      </c>
      <c r="B75" t="str">
        <f>IF(MONTH(Tabla1[[#This Row],[FECHA DE MONITOREO]])=MONTH($B$356),IF(DAY(Tabla1[[#This Row],[FECHA DE MONITOREO]])&lt;8,"SEMANA 1",IF(DAY(Tabla1[[#This Row],[FECHA DE MONITOREO]])&lt;15,"SEMANA 2",IF(DAY(Tabla1[[#This Row],[FECHA DE MONITOREO]])&lt;22,"SEMANA 3","SEMANA 4"))),"SEMANA 4")</f>
        <v>SEMANA 1</v>
      </c>
      <c r="C7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75" s="5" t="s">
        <v>372</v>
      </c>
      <c r="E75" s="5" t="s">
        <v>373</v>
      </c>
      <c r="F75" s="5">
        <v>7</v>
      </c>
      <c r="G75" s="5" t="s">
        <v>118</v>
      </c>
      <c r="H75" s="5" t="s">
        <v>119</v>
      </c>
      <c r="I75" s="6">
        <v>43652</v>
      </c>
      <c r="J75" s="5" t="s">
        <v>120</v>
      </c>
      <c r="K75" s="5" t="s">
        <v>712</v>
      </c>
      <c r="L75" s="6">
        <v>43650</v>
      </c>
      <c r="M75" s="7">
        <v>0.63025462962962964</v>
      </c>
      <c r="N75" s="5">
        <v>190</v>
      </c>
      <c r="O75" s="5" t="s">
        <v>713</v>
      </c>
      <c r="P75" s="5" t="s">
        <v>714</v>
      </c>
      <c r="Q75" s="5" t="s">
        <v>715</v>
      </c>
      <c r="R75" s="5" t="s">
        <v>157</v>
      </c>
      <c r="S75" s="5" t="s">
        <v>716</v>
      </c>
      <c r="T75" s="5" t="s">
        <v>717</v>
      </c>
      <c r="U75" s="5" t="s">
        <v>330</v>
      </c>
      <c r="V75" s="5" t="s">
        <v>129</v>
      </c>
      <c r="W75" s="5" t="s">
        <v>133</v>
      </c>
      <c r="X75" s="5" t="s">
        <v>279</v>
      </c>
      <c r="Y75" s="5" t="s">
        <v>131</v>
      </c>
      <c r="Z75" s="5" t="s">
        <v>132</v>
      </c>
      <c r="AA75" s="5" t="s">
        <v>133</v>
      </c>
      <c r="AB75" s="5" t="s">
        <v>131</v>
      </c>
      <c r="AC75" s="5" t="s">
        <v>134</v>
      </c>
      <c r="AD75" s="5" t="s">
        <v>131</v>
      </c>
      <c r="AE75" s="5" t="s">
        <v>131</v>
      </c>
      <c r="AF75" s="5" t="s">
        <v>131</v>
      </c>
      <c r="AG75" s="5" t="s">
        <v>131</v>
      </c>
      <c r="AH75" s="5" t="s">
        <v>131</v>
      </c>
      <c r="AI75" s="8">
        <v>100</v>
      </c>
      <c r="AJ75" s="5" t="s">
        <v>131</v>
      </c>
      <c r="AK75" s="5" t="s">
        <v>133</v>
      </c>
      <c r="AL75" s="5" t="s">
        <v>131</v>
      </c>
      <c r="AM75" s="5" t="s">
        <v>133</v>
      </c>
      <c r="AN75" s="8">
        <v>100</v>
      </c>
      <c r="AO75" s="5" t="s">
        <v>133</v>
      </c>
      <c r="AP75" s="5" t="s">
        <v>131</v>
      </c>
      <c r="AQ75" s="5" t="s">
        <v>131</v>
      </c>
      <c r="AR75" s="5" t="s">
        <v>133</v>
      </c>
      <c r="AS75" s="5" t="s">
        <v>133</v>
      </c>
      <c r="AT75" s="5" t="s">
        <v>133</v>
      </c>
      <c r="AU75" s="5" t="s">
        <v>133</v>
      </c>
      <c r="AV75" s="5" t="s">
        <v>133</v>
      </c>
      <c r="AW75" s="5" t="s">
        <v>133</v>
      </c>
      <c r="AX75" s="5" t="s">
        <v>129</v>
      </c>
      <c r="AY75" s="5" t="s">
        <v>133</v>
      </c>
      <c r="AZ75" s="8">
        <v>75.862068965517238</v>
      </c>
      <c r="BA75" s="5" t="s">
        <v>129</v>
      </c>
      <c r="BB75" s="5" t="s">
        <v>131</v>
      </c>
      <c r="BC75" s="5" t="s">
        <v>129</v>
      </c>
      <c r="BD75" s="5" t="s">
        <v>129</v>
      </c>
      <c r="BE75" s="9">
        <v>12.5</v>
      </c>
      <c r="BF75" s="5" t="s">
        <v>131</v>
      </c>
      <c r="BG75" s="5" t="s">
        <v>131</v>
      </c>
      <c r="BH75" s="5" t="s">
        <v>131</v>
      </c>
      <c r="BI75" s="8">
        <v>100</v>
      </c>
      <c r="BJ75" s="5" t="s">
        <v>133</v>
      </c>
      <c r="BK75" s="8">
        <v>100</v>
      </c>
      <c r="BL75" s="8">
        <v>70.551724137931046</v>
      </c>
      <c r="BM75" s="5">
        <v>2</v>
      </c>
      <c r="BN75" s="5">
        <v>2</v>
      </c>
      <c r="BO75" s="5">
        <v>0</v>
      </c>
      <c r="BP75" s="5">
        <v>4</v>
      </c>
      <c r="BQ75" s="5">
        <v>0</v>
      </c>
      <c r="BR75" s="8">
        <v>70.551724137931046</v>
      </c>
      <c r="BS75" s="5" t="s">
        <v>129</v>
      </c>
      <c r="BT75" s="5" t="s">
        <v>129</v>
      </c>
      <c r="BU75" s="5" t="s">
        <v>129</v>
      </c>
      <c r="BV75" s="5" t="s">
        <v>129</v>
      </c>
      <c r="BW75" s="5" t="s">
        <v>129</v>
      </c>
      <c r="BX75" s="5" t="s">
        <v>129</v>
      </c>
      <c r="BY75" s="5" t="s">
        <v>346</v>
      </c>
      <c r="BZ75" s="5" t="s">
        <v>347</v>
      </c>
      <c r="CA75" s="5" t="s">
        <v>718</v>
      </c>
      <c r="CB75" s="5" t="s">
        <v>415</v>
      </c>
      <c r="CC75" s="5" t="s">
        <v>350</v>
      </c>
      <c r="CD75" s="5" t="e">
        <v>#N/A</v>
      </c>
      <c r="CE75" s="5" t="e">
        <v>#N/A</v>
      </c>
      <c r="CF75" s="5" t="s">
        <v>129</v>
      </c>
      <c r="CG75" s="5" t="s">
        <v>719</v>
      </c>
      <c r="CH75">
        <f>IF(Tabla1[[#This Row],[1.1 Saluda y se despide del cliente, de acuerdo a lo establecido en el manual de campaña.]]="NO",1,0)</f>
        <v>0</v>
      </c>
      <c r="CI75">
        <f>IF(Tabla1[[#This Row],[1.2 Se dirige al cliente por su nombre durante el transcurso de la llamada, sin tutearlo en ninguna ocasión.]]="NO",1,0)</f>
        <v>0</v>
      </c>
      <c r="CJ75">
        <f>IF(Tabla1[[#This Row],[1.3 Interactua con el cliente mientras realiza las validaciones en el sistema.]]="NO",1,0)</f>
        <v>0</v>
      </c>
      <c r="CK75">
        <f>IF(Tabla1[[#This Row],[1.4 Evita el uso de tecnicismos.]]="NO",1,0)</f>
        <v>0</v>
      </c>
      <c r="CL75">
        <f>IF(Tabla1[[#This Row],[1.5 Se despide de acuerdo a lo indicado en el Manual de Campaña]]="NO",1,0)</f>
        <v>0</v>
      </c>
      <c r="CM75">
        <f>IF(Tabla1[[#This Row],[2.1 Valida si la consulta o transacción corresponde a un producto/servicio/línea de la campaña.]]="NO",1,0)</f>
        <v>0</v>
      </c>
      <c r="CN75">
        <f>IF(Tabla1[[#This Row],[2.2 Si lo expuesto por el cliente no es claro, realiza preguntas de precisión o preguntas filtro.]]="NO",1,0)</f>
        <v>0</v>
      </c>
      <c r="CO75">
        <f>IF(Tabla1[[#This Row],[2.3 Valida el MOTIVO REAL de la necesidad (información, preocupación, problema) mediante parafraseo o pregunta de confirmación.]]="NO",1,0)</f>
        <v>0</v>
      </c>
      <c r="CP75">
        <f>IF(Tabla1[[#This Row],[2.4 De acuerdo con lo expuesto por el cliente por el cliente y/o por lo revisado en sistemas, valida si existe alguna atención previa por el mismo motivo.]]="NO",1,0)</f>
        <v>0</v>
      </c>
      <c r="CQ75">
        <f>IF(Tabla1[[#This Row],[3.1 Valida en el CES el estado de los servicios y equipos, estado de cuenta y adicionalmente si se encuentra en averia.]]="NO",1,0)</f>
        <v>0</v>
      </c>
      <c r="CR75">
        <f>IF(Tabla1[[#This Row],[3.2 La atencion se realizo siguiendo el paso a paso de la herramienta o el proceso establecido en el portal de conocimiento (en caso no se encuentre en la herramienta), no se vuelve a evaluar el ingreso al CES.]]="NO",1,0)</f>
        <v>0</v>
      </c>
      <c r="CS75">
        <f>IF(Tabla1[[#This Row],[3.2.1 Solicita el número de documento de identidad, nombres y apellidos del titular para identificar el servicio y en caso lo amerite fecha y lugar de nacimiento.]]="NO",1,0)</f>
        <v>0</v>
      </c>
      <c r="CT75">
        <f>IF(Tabla1[[#This Row],[3.2.2  Valida en TRACER que el servicio del cliente esta conectado, no se encuentra en averia y no tiene algun flag alarmado]]="NO",1,0)</f>
        <v>0</v>
      </c>
      <c r="CU75">
        <f>IF(Tabla1[[#This Row],[3.2.3  Verifica en la web de averias si el servicio esta afectado]]="NO",1,0)</f>
        <v>0</v>
      </c>
      <c r="CV75">
        <f>IF(Tabla1[[#This Row],[3.2.4  Verifica en Incognito si los parametros de los servicios estan correctos. ]]="NO",1,0)</f>
        <v>0</v>
      </c>
      <c r="CW7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75">
        <f>IF(Tabla1[[#This Row],[3.2.6  Para telefonia, ingresa a JANUS y validad que la linea este configurada y tenga saldo, tambien se debe validar con el cliente si la linea esta en Tel 1 o Tel 1/2, en caso no haya servicio]]="NO",1,0)</f>
        <v>0</v>
      </c>
      <c r="CY75">
        <f>IF(Tabla1[[#This Row],[3.2.7  Para internet, cuando el problema es con SmarTV se le sugiere que utilice internet de manera cableada]]="NO",1,0)</f>
        <v>0</v>
      </c>
      <c r="CZ75">
        <f>IF(Tabla1[[#This Row],[3.3  La explicación brindada al cliente corresponde con el paso a paso de la herramienta o el proceso establecido en el portal de conocimiento (en caso no se encuentre en la herramienta).]]="NO",1,0)</f>
        <v>1</v>
      </c>
      <c r="DA75">
        <f>IF(Tabla1[[#This Row],[3.4  Valida con el cliente si la gestión/información brindada fue clara]]="NO",1,0)</f>
        <v>0</v>
      </c>
      <c r="DB75">
        <f>IF(Tabla1[[#This Row],[4.1 Ejecuta las acciones en los aplicativos de acuerdo al proceso establecido en el portal de conocimiento.]]="NO",1,0)</f>
        <v>1</v>
      </c>
      <c r="DC75">
        <f>IF(Tabla1[[#This Row],[4.2 Se tipifica en siac acorde con la gestión.]]="NO",1,0)</f>
        <v>0</v>
      </c>
      <c r="DD75">
        <f>IF(Tabla1[[#This Row],[4.3 Notas y/o plantilla de la tipificación son correctas.]]="NO",1,0)</f>
        <v>1</v>
      </c>
      <c r="DE75">
        <f>IF(Tabla1[[#This Row],[4.4 Se tipifica en siac durante la llamada.]]="NO",1,0)</f>
        <v>1</v>
      </c>
      <c r="DF75">
        <f>IF(Tabla1[[#This Row],[5.1 Evita comentarios negativos de la empresa y/o sus proveedores.]]="NO",1,0)</f>
        <v>0</v>
      </c>
      <c r="DG75">
        <f>IF(Tabla1[[#This Row],[5.2 Evita palabras soeces]]="NO",1,0)</f>
        <v>0</v>
      </c>
      <c r="DH75">
        <f>IF(Tabla1[[#This Row],[5.3 Escucha al cliente sin interrumpirlo.]]="NO",1,0)</f>
        <v>0</v>
      </c>
      <c r="DI75">
        <f>IF(Tabla1[[#This Row],[6.1 Cumple con dar la información establecida y/o fomenta en el cliente la adquisición/activación/uso de algún servicio/producto/promoción CLARO (definido por cada campaña)]]="NO",1,0)</f>
        <v>0</v>
      </c>
      <c r="DJ75">
        <v>1</v>
      </c>
      <c r="DK75" t="e">
        <f>IF(Tabla1[[#This Row],[TNPS]]&lt;6,-1,IF(Tabla1[[#This Row],[TNPS]]&lt;8,0,1))</f>
        <v>#N/A</v>
      </c>
      <c r="DL75" t="e">
        <f>IF(Tabla1[[#This Row],[NPS]]&lt;&gt;"",IF(Tabla1[[#This Row],[NPS]]&lt;7,-1,IF(Tabla1[[#This Row],[NPS]]&lt;8,0,1))," ")</f>
        <v>#N/A</v>
      </c>
    </row>
    <row r="76" spans="1:116" x14ac:dyDescent="0.25">
      <c r="A76">
        <v>386</v>
      </c>
      <c r="B76" t="str">
        <f>IF(MONTH(Tabla1[[#This Row],[FECHA DE MONITOREO]])=MONTH($B$356),IF(DAY(Tabla1[[#This Row],[FECHA DE MONITOREO]])&lt;8,"SEMANA 1",IF(DAY(Tabla1[[#This Row],[FECHA DE MONITOREO]])&lt;15,"SEMANA 2",IF(DAY(Tabla1[[#This Row],[FECHA DE MONITOREO]])&lt;22,"SEMANA 3","SEMANA 4"))),"SEMANA 4")</f>
        <v>SEMANA 1</v>
      </c>
      <c r="C7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76" s="5" t="s">
        <v>720</v>
      </c>
      <c r="E76" s="5" t="s">
        <v>721</v>
      </c>
      <c r="F76" s="5">
        <v>11</v>
      </c>
      <c r="G76" s="5" t="s">
        <v>118</v>
      </c>
      <c r="H76" s="5" t="s">
        <v>119</v>
      </c>
      <c r="I76" s="6">
        <v>43652</v>
      </c>
      <c r="J76" s="5" t="s">
        <v>120</v>
      </c>
      <c r="K76" s="5" t="s">
        <v>722</v>
      </c>
      <c r="L76" s="6">
        <v>43650</v>
      </c>
      <c r="M76" s="7">
        <v>0.45341435185185186</v>
      </c>
      <c r="N76" s="5">
        <v>601</v>
      </c>
      <c r="O76" s="5" t="s">
        <v>723</v>
      </c>
      <c r="P76" s="5" t="s">
        <v>724</v>
      </c>
      <c r="Q76" s="5" t="s">
        <v>725</v>
      </c>
      <c r="R76" s="5" t="s">
        <v>125</v>
      </c>
      <c r="S76" s="5" t="s">
        <v>383</v>
      </c>
      <c r="T76" s="5" t="s">
        <v>726</v>
      </c>
      <c r="U76" s="5" t="s">
        <v>186</v>
      </c>
      <c r="V76" s="5" t="s">
        <v>129</v>
      </c>
      <c r="W76" s="5" t="s">
        <v>130</v>
      </c>
      <c r="X76" s="5" t="s">
        <v>130</v>
      </c>
      <c r="Y76" s="5" t="s">
        <v>131</v>
      </c>
      <c r="Z76" s="5" t="s">
        <v>132</v>
      </c>
      <c r="AA76" s="5" t="s">
        <v>133</v>
      </c>
      <c r="AB76" s="5" t="s">
        <v>131</v>
      </c>
      <c r="AC76" s="5" t="s">
        <v>134</v>
      </c>
      <c r="AD76" s="5" t="s">
        <v>131</v>
      </c>
      <c r="AE76" s="5" t="s">
        <v>131</v>
      </c>
      <c r="AF76" s="5" t="s">
        <v>131</v>
      </c>
      <c r="AG76" s="5" t="s">
        <v>131</v>
      </c>
      <c r="AH76" s="5" t="s">
        <v>131</v>
      </c>
      <c r="AI76" s="8">
        <v>100</v>
      </c>
      <c r="AJ76" s="5" t="s">
        <v>131</v>
      </c>
      <c r="AK76" s="5" t="s">
        <v>133</v>
      </c>
      <c r="AL76" s="5" t="s">
        <v>131</v>
      </c>
      <c r="AM76" s="5" t="s">
        <v>131</v>
      </c>
      <c r="AN76" s="8">
        <v>100</v>
      </c>
      <c r="AO76" s="5" t="s">
        <v>131</v>
      </c>
      <c r="AP76" s="5" t="s">
        <v>129</v>
      </c>
      <c r="AQ76" s="5" t="s">
        <v>131</v>
      </c>
      <c r="AR76" s="5" t="s">
        <v>131</v>
      </c>
      <c r="AS76" s="5" t="s">
        <v>129</v>
      </c>
      <c r="AT76" s="5" t="s">
        <v>131</v>
      </c>
      <c r="AU76" s="5" t="s">
        <v>133</v>
      </c>
      <c r="AV76" s="5" t="s">
        <v>133</v>
      </c>
      <c r="AW76" s="5" t="s">
        <v>133</v>
      </c>
      <c r="AX76" s="5" t="s">
        <v>131</v>
      </c>
      <c r="AY76" s="5" t="s">
        <v>131</v>
      </c>
      <c r="AZ76" s="8">
        <v>37.142857142857146</v>
      </c>
      <c r="BA76" s="5" t="s">
        <v>129</v>
      </c>
      <c r="BB76" s="5" t="s">
        <v>131</v>
      </c>
      <c r="BC76" s="5" t="s">
        <v>131</v>
      </c>
      <c r="BD76" s="5" t="s">
        <v>131</v>
      </c>
      <c r="BE76" s="9">
        <v>37.5</v>
      </c>
      <c r="BF76" s="5" t="s">
        <v>131</v>
      </c>
      <c r="BG76" s="5" t="s">
        <v>131</v>
      </c>
      <c r="BH76" s="5" t="s">
        <v>131</v>
      </c>
      <c r="BI76" s="8">
        <v>100</v>
      </c>
      <c r="BJ76" s="5" t="s">
        <v>133</v>
      </c>
      <c r="BK76" s="8">
        <v>100</v>
      </c>
      <c r="BL76" s="8">
        <v>63.000000000000014</v>
      </c>
      <c r="BM76" s="5">
        <v>2</v>
      </c>
      <c r="BN76" s="5">
        <v>0</v>
      </c>
      <c r="BO76" s="5">
        <v>0</v>
      </c>
      <c r="BP76" s="5">
        <v>2</v>
      </c>
      <c r="BQ76" s="5">
        <v>1</v>
      </c>
      <c r="BR76" s="8">
        <v>63.000000000000014</v>
      </c>
      <c r="BS76" s="5" t="s">
        <v>129</v>
      </c>
      <c r="BT76" s="5" t="s">
        <v>129</v>
      </c>
      <c r="BU76" s="5" t="s">
        <v>129</v>
      </c>
      <c r="BV76" s="5" t="s">
        <v>129</v>
      </c>
      <c r="BW76" s="5" t="s">
        <v>129</v>
      </c>
      <c r="BX76" s="5" t="s">
        <v>129</v>
      </c>
      <c r="BY76" s="5" t="s">
        <v>135</v>
      </c>
      <c r="BZ76" s="5" t="s">
        <v>136</v>
      </c>
      <c r="CA76" s="5" t="s">
        <v>137</v>
      </c>
      <c r="CB76" s="5" t="s">
        <v>138</v>
      </c>
      <c r="CC76" s="5" t="s">
        <v>289</v>
      </c>
      <c r="CD76" s="5">
        <v>8</v>
      </c>
      <c r="CE76" s="5">
        <v>9</v>
      </c>
      <c r="CF76" s="5" t="s">
        <v>129</v>
      </c>
      <c r="CG76" s="5" t="s">
        <v>727</v>
      </c>
      <c r="CH76">
        <f>IF(Tabla1[[#This Row],[1.1 Saluda y se despide del cliente, de acuerdo a lo establecido en el manual de campaña.]]="NO",1,0)</f>
        <v>0</v>
      </c>
      <c r="CI76">
        <f>IF(Tabla1[[#This Row],[1.2 Se dirige al cliente por su nombre durante el transcurso de la llamada, sin tutearlo en ninguna ocasión.]]="NO",1,0)</f>
        <v>0</v>
      </c>
      <c r="CJ76">
        <f>IF(Tabla1[[#This Row],[1.3 Interactua con el cliente mientras realiza las validaciones en el sistema.]]="NO",1,0)</f>
        <v>0</v>
      </c>
      <c r="CK76">
        <f>IF(Tabla1[[#This Row],[1.4 Evita el uso de tecnicismos.]]="NO",1,0)</f>
        <v>0</v>
      </c>
      <c r="CL76">
        <f>IF(Tabla1[[#This Row],[1.5 Se despide de acuerdo a lo indicado en el Manual de Campaña]]="NO",1,0)</f>
        <v>0</v>
      </c>
      <c r="CM76">
        <f>IF(Tabla1[[#This Row],[2.1 Valida si la consulta o transacción corresponde a un producto/servicio/línea de la campaña.]]="NO",1,0)</f>
        <v>0</v>
      </c>
      <c r="CN76">
        <f>IF(Tabla1[[#This Row],[2.2 Si lo expuesto por el cliente no es claro, realiza preguntas de precisión o preguntas filtro.]]="NO",1,0)</f>
        <v>0</v>
      </c>
      <c r="CO76">
        <f>IF(Tabla1[[#This Row],[2.3 Valida el MOTIVO REAL de la necesidad (información, preocupación, problema) mediante parafraseo o pregunta de confirmación.]]="NO",1,0)</f>
        <v>0</v>
      </c>
      <c r="CP76">
        <f>IF(Tabla1[[#This Row],[2.4 De acuerdo con lo expuesto por el cliente por el cliente y/o por lo revisado en sistemas, valida si existe alguna atención previa por el mismo motivo.]]="NO",1,0)</f>
        <v>0</v>
      </c>
      <c r="CQ76">
        <f>IF(Tabla1[[#This Row],[3.1 Valida en el CES el estado de los servicios y equipos, estado de cuenta y adicionalmente si se encuentra en averia.]]="NO",1,0)</f>
        <v>0</v>
      </c>
      <c r="CR76">
        <f>IF(Tabla1[[#This Row],[3.2 La atencion se realizo siguiendo el paso a paso de la herramienta o el proceso establecido en el portal de conocimiento (en caso no se encuentre en la herramienta), no se vuelve a evaluar el ingreso al CES.]]="NO",1,0)</f>
        <v>1</v>
      </c>
      <c r="CS76">
        <f>IF(Tabla1[[#This Row],[3.2.1 Solicita el número de documento de identidad, nombres y apellidos del titular para identificar el servicio y en caso lo amerite fecha y lugar de nacimiento.]]="NO",1,0)</f>
        <v>0</v>
      </c>
      <c r="CT76">
        <f>IF(Tabla1[[#This Row],[3.2.2  Valida en TRACER que el servicio del cliente esta conectado, no se encuentra en averia y no tiene algun flag alarmado]]="NO",1,0)</f>
        <v>0</v>
      </c>
      <c r="CU76">
        <f>IF(Tabla1[[#This Row],[3.2.3  Verifica en la web de averias si el servicio esta afectado]]="NO",1,0)</f>
        <v>1</v>
      </c>
      <c r="CV76">
        <f>IF(Tabla1[[#This Row],[3.2.4  Verifica en Incognito si los parametros de los servicios estan correctos. ]]="NO",1,0)</f>
        <v>0</v>
      </c>
      <c r="CW7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76">
        <f>IF(Tabla1[[#This Row],[3.2.6  Para telefonia, ingresa a JANUS y validad que la linea este configurada y tenga saldo, tambien se debe validar con el cliente si la linea esta en Tel 1 o Tel 1/2, en caso no haya servicio]]="NO",1,0)</f>
        <v>0</v>
      </c>
      <c r="CY76">
        <f>IF(Tabla1[[#This Row],[3.2.7  Para internet, cuando el problema es con SmarTV se le sugiere que utilice internet de manera cableada]]="NO",1,0)</f>
        <v>0</v>
      </c>
      <c r="CZ76">
        <f>IF(Tabla1[[#This Row],[3.3  La explicación brindada al cliente corresponde con el paso a paso de la herramienta o el proceso establecido en el portal de conocimiento (en caso no se encuentre en la herramienta).]]="NO",1,0)</f>
        <v>0</v>
      </c>
      <c r="DA76">
        <f>IF(Tabla1[[#This Row],[3.4  Valida con el cliente si la gestión/información brindada fue clara]]="NO",1,0)</f>
        <v>0</v>
      </c>
      <c r="DB76">
        <f>IF(Tabla1[[#This Row],[4.1 Ejecuta las acciones en los aplicativos de acuerdo al proceso establecido en el portal de conocimiento.]]="NO",1,0)</f>
        <v>1</v>
      </c>
      <c r="DC76">
        <f>IF(Tabla1[[#This Row],[4.2 Se tipifica en siac acorde con la gestión.]]="NO",1,0)</f>
        <v>0</v>
      </c>
      <c r="DD76">
        <f>IF(Tabla1[[#This Row],[4.3 Notas y/o plantilla de la tipificación son correctas.]]="NO",1,0)</f>
        <v>0</v>
      </c>
      <c r="DE76">
        <f>IF(Tabla1[[#This Row],[4.4 Se tipifica en siac durante la llamada.]]="NO",1,0)</f>
        <v>0</v>
      </c>
      <c r="DF76">
        <f>IF(Tabla1[[#This Row],[5.1 Evita comentarios negativos de la empresa y/o sus proveedores.]]="NO",1,0)</f>
        <v>0</v>
      </c>
      <c r="DG76">
        <f>IF(Tabla1[[#This Row],[5.2 Evita palabras soeces]]="NO",1,0)</f>
        <v>0</v>
      </c>
      <c r="DH76">
        <f>IF(Tabla1[[#This Row],[5.3 Escucha al cliente sin interrumpirlo.]]="NO",1,0)</f>
        <v>0</v>
      </c>
      <c r="DI76">
        <f>IF(Tabla1[[#This Row],[6.1 Cumple con dar la información establecida y/o fomenta en el cliente la adquisición/activación/uso de algún servicio/producto/promoción CLARO (definido por cada campaña)]]="NO",1,0)</f>
        <v>0</v>
      </c>
      <c r="DJ76">
        <v>1</v>
      </c>
      <c r="DK76">
        <f>IF(Tabla1[[#This Row],[TNPS]]&lt;6,-1,IF(Tabla1[[#This Row],[TNPS]]&lt;8,0,1))</f>
        <v>1</v>
      </c>
      <c r="DL76">
        <f>IF(Tabla1[[#This Row],[NPS]]&lt;&gt;"",IF(Tabla1[[#This Row],[NPS]]&lt;7,-1,IF(Tabla1[[#This Row],[NPS]]&lt;8,0,1))," ")</f>
        <v>1</v>
      </c>
    </row>
    <row r="77" spans="1:116" x14ac:dyDescent="0.25">
      <c r="A77">
        <v>386</v>
      </c>
      <c r="B77" t="str">
        <f>IF(MONTH(Tabla1[[#This Row],[FECHA DE MONITOREO]])=MONTH($B$356),IF(DAY(Tabla1[[#This Row],[FECHA DE MONITOREO]])&lt;8,"SEMANA 1",IF(DAY(Tabla1[[#This Row],[FECHA DE MONITOREO]])&lt;15,"SEMANA 2",IF(DAY(Tabla1[[#This Row],[FECHA DE MONITOREO]])&lt;22,"SEMANA 3","SEMANA 4"))),"SEMANA 4")</f>
        <v>SEMANA 1</v>
      </c>
      <c r="C7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77" s="5" t="s">
        <v>274</v>
      </c>
      <c r="E77" s="5" t="s">
        <v>275</v>
      </c>
      <c r="F77" s="5">
        <v>3</v>
      </c>
      <c r="G77" s="5" t="s">
        <v>118</v>
      </c>
      <c r="H77" s="5" t="s">
        <v>119</v>
      </c>
      <c r="I77" s="6">
        <v>43652</v>
      </c>
      <c r="J77" s="5" t="s">
        <v>120</v>
      </c>
      <c r="K77" s="5" t="s">
        <v>728</v>
      </c>
      <c r="L77" s="6">
        <v>43650</v>
      </c>
      <c r="M77" s="7">
        <v>0.37020833333333331</v>
      </c>
      <c r="N77" s="5">
        <v>576</v>
      </c>
      <c r="O77" s="5" t="s">
        <v>729</v>
      </c>
      <c r="P77" s="5" t="s">
        <v>730</v>
      </c>
      <c r="Q77" s="5" t="s">
        <v>731</v>
      </c>
      <c r="R77" s="5" t="s">
        <v>157</v>
      </c>
      <c r="S77" s="5" t="s">
        <v>594</v>
      </c>
      <c r="T77" s="5" t="s">
        <v>732</v>
      </c>
      <c r="U77" s="5" t="s">
        <v>249</v>
      </c>
      <c r="V77" s="5" t="s">
        <v>129</v>
      </c>
      <c r="W77" s="5" t="s">
        <v>130</v>
      </c>
      <c r="X77" s="5" t="s">
        <v>130</v>
      </c>
      <c r="Y77" s="5" t="s">
        <v>131</v>
      </c>
      <c r="Z77" s="5" t="s">
        <v>132</v>
      </c>
      <c r="AA77" s="5" t="s">
        <v>133</v>
      </c>
      <c r="AB77" s="5" t="s">
        <v>131</v>
      </c>
      <c r="AC77" s="5" t="s">
        <v>134</v>
      </c>
      <c r="AD77" s="5" t="s">
        <v>131</v>
      </c>
      <c r="AE77" s="5" t="s">
        <v>131</v>
      </c>
      <c r="AF77" s="5" t="s">
        <v>129</v>
      </c>
      <c r="AG77" s="5" t="s">
        <v>131</v>
      </c>
      <c r="AH77" s="5" t="s">
        <v>131</v>
      </c>
      <c r="AI77" s="8">
        <v>75</v>
      </c>
      <c r="AJ77" s="5" t="s">
        <v>131</v>
      </c>
      <c r="AK77" s="5" t="s">
        <v>133</v>
      </c>
      <c r="AL77" s="5" t="s">
        <v>131</v>
      </c>
      <c r="AM77" s="5" t="s">
        <v>131</v>
      </c>
      <c r="AN77" s="8">
        <v>100</v>
      </c>
      <c r="AO77" s="5" t="s">
        <v>131</v>
      </c>
      <c r="AP77" s="5" t="s">
        <v>131</v>
      </c>
      <c r="AQ77" s="5" t="s">
        <v>131</v>
      </c>
      <c r="AR77" s="5" t="s">
        <v>133</v>
      </c>
      <c r="AS77" s="5" t="s">
        <v>133</v>
      </c>
      <c r="AT77" s="5" t="s">
        <v>131</v>
      </c>
      <c r="AU77" s="5" t="s">
        <v>133</v>
      </c>
      <c r="AV77" s="5" t="s">
        <v>133</v>
      </c>
      <c r="AW77" s="5" t="s">
        <v>133</v>
      </c>
      <c r="AX77" s="5" t="s">
        <v>129</v>
      </c>
      <c r="AY77" s="5" t="s">
        <v>131</v>
      </c>
      <c r="AZ77" s="8">
        <v>80</v>
      </c>
      <c r="BA77" s="5" t="s">
        <v>131</v>
      </c>
      <c r="BB77" s="5" t="s">
        <v>131</v>
      </c>
      <c r="BC77" s="5" t="s">
        <v>131</v>
      </c>
      <c r="BD77" s="5" t="s">
        <v>131</v>
      </c>
      <c r="BE77" s="9">
        <v>100</v>
      </c>
      <c r="BF77" s="5" t="s">
        <v>131</v>
      </c>
      <c r="BG77" s="5" t="s">
        <v>131</v>
      </c>
      <c r="BH77" s="5" t="s">
        <v>131</v>
      </c>
      <c r="BI77" s="8">
        <v>100</v>
      </c>
      <c r="BJ77" s="5" t="s">
        <v>133</v>
      </c>
      <c r="BK77" s="8">
        <v>100</v>
      </c>
      <c r="BL77" s="8">
        <v>91.000000000000014</v>
      </c>
      <c r="BM77" s="5">
        <v>1</v>
      </c>
      <c r="BN77" s="5">
        <v>0</v>
      </c>
      <c r="BO77" s="5">
        <v>0</v>
      </c>
      <c r="BP77" s="5">
        <v>1</v>
      </c>
      <c r="BQ77" s="5">
        <v>1</v>
      </c>
      <c r="BR77" s="8">
        <v>91.000000000000014</v>
      </c>
      <c r="BS77" s="5" t="s">
        <v>129</v>
      </c>
      <c r="BT77" s="5" t="s">
        <v>129</v>
      </c>
      <c r="BU77" s="5" t="s">
        <v>129</v>
      </c>
      <c r="BV77" s="5" t="s">
        <v>129</v>
      </c>
      <c r="BW77" s="5" t="s">
        <v>129</v>
      </c>
      <c r="BX77" s="5" t="s">
        <v>129</v>
      </c>
      <c r="BY77" s="5" t="s">
        <v>346</v>
      </c>
      <c r="BZ77" s="5" t="s">
        <v>347</v>
      </c>
      <c r="CA77" s="5" t="s">
        <v>718</v>
      </c>
      <c r="CB77" s="5" t="s">
        <v>415</v>
      </c>
      <c r="CC77" s="5" t="s">
        <v>733</v>
      </c>
      <c r="CD77" s="5" t="e">
        <v>#N/A</v>
      </c>
      <c r="CE77" s="5" t="e">
        <v>#N/A</v>
      </c>
      <c r="CF77" s="5" t="s">
        <v>129</v>
      </c>
      <c r="CG77" s="5" t="s">
        <v>734</v>
      </c>
      <c r="CH77">
        <f>IF(Tabla1[[#This Row],[1.1 Saluda y se despide del cliente, de acuerdo a lo establecido en el manual de campaña.]]="NO",1,0)</f>
        <v>0</v>
      </c>
      <c r="CI77">
        <f>IF(Tabla1[[#This Row],[1.2 Se dirige al cliente por su nombre durante el transcurso de la llamada, sin tutearlo en ninguna ocasión.]]="NO",1,0)</f>
        <v>0</v>
      </c>
      <c r="CJ77">
        <f>IF(Tabla1[[#This Row],[1.3 Interactua con el cliente mientras realiza las validaciones en el sistema.]]="NO",1,0)</f>
        <v>1</v>
      </c>
      <c r="CK77">
        <f>IF(Tabla1[[#This Row],[1.4 Evita el uso de tecnicismos.]]="NO",1,0)</f>
        <v>0</v>
      </c>
      <c r="CL77">
        <f>IF(Tabla1[[#This Row],[1.5 Se despide de acuerdo a lo indicado en el Manual de Campaña]]="NO",1,0)</f>
        <v>0</v>
      </c>
      <c r="CM77">
        <f>IF(Tabla1[[#This Row],[2.1 Valida si la consulta o transacción corresponde a un producto/servicio/línea de la campaña.]]="NO",1,0)</f>
        <v>0</v>
      </c>
      <c r="CN77">
        <f>IF(Tabla1[[#This Row],[2.2 Si lo expuesto por el cliente no es claro, realiza preguntas de precisión o preguntas filtro.]]="NO",1,0)</f>
        <v>0</v>
      </c>
      <c r="CO77">
        <f>IF(Tabla1[[#This Row],[2.3 Valida el MOTIVO REAL de la necesidad (información, preocupación, problema) mediante parafraseo o pregunta de confirmación.]]="NO",1,0)</f>
        <v>0</v>
      </c>
      <c r="CP77">
        <f>IF(Tabla1[[#This Row],[2.4 De acuerdo con lo expuesto por el cliente por el cliente y/o por lo revisado en sistemas, valida si existe alguna atención previa por el mismo motivo.]]="NO",1,0)</f>
        <v>0</v>
      </c>
      <c r="CQ77">
        <f>IF(Tabla1[[#This Row],[3.1 Valida en el CES el estado de los servicios y equipos, estado de cuenta y adicionalmente si se encuentra en averia.]]="NO",1,0)</f>
        <v>0</v>
      </c>
      <c r="CR77">
        <f>IF(Tabla1[[#This Row],[3.2 La atencion se realizo siguiendo el paso a paso de la herramienta o el proceso establecido en el portal de conocimiento (en caso no se encuentre en la herramienta), no se vuelve a evaluar el ingreso al CES.]]="NO",1,0)</f>
        <v>0</v>
      </c>
      <c r="CS77">
        <f>IF(Tabla1[[#This Row],[3.2.1 Solicita el número de documento de identidad, nombres y apellidos del titular para identificar el servicio y en caso lo amerite fecha y lugar de nacimiento.]]="NO",1,0)</f>
        <v>0</v>
      </c>
      <c r="CT77">
        <f>IF(Tabla1[[#This Row],[3.2.2  Valida en TRACER que el servicio del cliente esta conectado, no se encuentra en averia y no tiene algun flag alarmado]]="NO",1,0)</f>
        <v>0</v>
      </c>
      <c r="CU77">
        <f>IF(Tabla1[[#This Row],[3.2.3  Verifica en la web de averias si el servicio esta afectado]]="NO",1,0)</f>
        <v>0</v>
      </c>
      <c r="CV77">
        <f>IF(Tabla1[[#This Row],[3.2.4  Verifica en Incognito si los parametros de los servicios estan correctos. ]]="NO",1,0)</f>
        <v>0</v>
      </c>
      <c r="CW7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77">
        <f>IF(Tabla1[[#This Row],[3.2.6  Para telefonia, ingresa a JANUS y validad que la linea este configurada y tenga saldo, tambien se debe validar con el cliente si la linea esta en Tel 1 o Tel 1/2, en caso no haya servicio]]="NO",1,0)</f>
        <v>0</v>
      </c>
      <c r="CY77">
        <f>IF(Tabla1[[#This Row],[3.2.7  Para internet, cuando el problema es con SmarTV se le sugiere que utilice internet de manera cableada]]="NO",1,0)</f>
        <v>0</v>
      </c>
      <c r="CZ77">
        <f>IF(Tabla1[[#This Row],[3.3  La explicación brindada al cliente corresponde con el paso a paso de la herramienta o el proceso establecido en el portal de conocimiento (en caso no se encuentre en la herramienta).]]="NO",1,0)</f>
        <v>1</v>
      </c>
      <c r="DA77">
        <f>IF(Tabla1[[#This Row],[3.4  Valida con el cliente si la gestión/información brindada fue clara]]="NO",1,0)</f>
        <v>0</v>
      </c>
      <c r="DB77">
        <f>IF(Tabla1[[#This Row],[4.1 Ejecuta las acciones en los aplicativos de acuerdo al proceso establecido en el portal de conocimiento.]]="NO",1,0)</f>
        <v>0</v>
      </c>
      <c r="DC77">
        <f>IF(Tabla1[[#This Row],[4.2 Se tipifica en siac acorde con la gestión.]]="NO",1,0)</f>
        <v>0</v>
      </c>
      <c r="DD77">
        <f>IF(Tabla1[[#This Row],[4.3 Notas y/o plantilla de la tipificación son correctas.]]="NO",1,0)</f>
        <v>0</v>
      </c>
      <c r="DE77">
        <f>IF(Tabla1[[#This Row],[4.4 Se tipifica en siac durante la llamada.]]="NO",1,0)</f>
        <v>0</v>
      </c>
      <c r="DF77">
        <f>IF(Tabla1[[#This Row],[5.1 Evita comentarios negativos de la empresa y/o sus proveedores.]]="NO",1,0)</f>
        <v>0</v>
      </c>
      <c r="DG77">
        <f>IF(Tabla1[[#This Row],[5.2 Evita palabras soeces]]="NO",1,0)</f>
        <v>0</v>
      </c>
      <c r="DH77">
        <f>IF(Tabla1[[#This Row],[5.3 Escucha al cliente sin interrumpirlo.]]="NO",1,0)</f>
        <v>0</v>
      </c>
      <c r="DI77">
        <f>IF(Tabla1[[#This Row],[6.1 Cumple con dar la información establecida y/o fomenta en el cliente la adquisición/activación/uso de algún servicio/producto/promoción CLARO (definido por cada campaña)]]="NO",1,0)</f>
        <v>0</v>
      </c>
      <c r="DJ77">
        <v>1</v>
      </c>
      <c r="DK77" t="e">
        <f>IF(Tabla1[[#This Row],[TNPS]]&lt;6,-1,IF(Tabla1[[#This Row],[TNPS]]&lt;8,0,1))</f>
        <v>#N/A</v>
      </c>
      <c r="DL77" t="e">
        <f>IF(Tabla1[[#This Row],[NPS]]&lt;&gt;"",IF(Tabla1[[#This Row],[NPS]]&lt;7,-1,IF(Tabla1[[#This Row],[NPS]]&lt;8,0,1))," ")</f>
        <v>#N/A</v>
      </c>
    </row>
    <row r="78" spans="1:116" x14ac:dyDescent="0.25">
      <c r="A78">
        <v>386</v>
      </c>
      <c r="B78" t="str">
        <f>IF(MONTH(Tabla1[[#This Row],[FECHA DE MONITOREO]])=MONTH($B$356),IF(DAY(Tabla1[[#This Row],[FECHA DE MONITOREO]])&lt;8,"SEMANA 1",IF(DAY(Tabla1[[#This Row],[FECHA DE MONITOREO]])&lt;15,"SEMANA 2",IF(DAY(Tabla1[[#This Row],[FECHA DE MONITOREO]])&lt;22,"SEMANA 3","SEMANA 4"))),"SEMANA 4")</f>
        <v>SEMANA 1</v>
      </c>
      <c r="C7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78" s="5" t="s">
        <v>393</v>
      </c>
      <c r="E78" s="5" t="s">
        <v>394</v>
      </c>
      <c r="F78" s="5">
        <v>6</v>
      </c>
      <c r="G78" s="5" t="s">
        <v>118</v>
      </c>
      <c r="H78" s="5" t="s">
        <v>119</v>
      </c>
      <c r="I78" s="6">
        <v>43652</v>
      </c>
      <c r="J78" s="5" t="s">
        <v>120</v>
      </c>
      <c r="K78" s="5" t="s">
        <v>735</v>
      </c>
      <c r="L78" s="6">
        <v>43650</v>
      </c>
      <c r="M78" s="7">
        <v>0.41197916666666662</v>
      </c>
      <c r="N78" s="5">
        <v>630</v>
      </c>
      <c r="O78" s="5" t="s">
        <v>736</v>
      </c>
      <c r="P78" s="5" t="s">
        <v>737</v>
      </c>
      <c r="Q78" s="5" t="s">
        <v>738</v>
      </c>
      <c r="R78" s="5" t="s">
        <v>125</v>
      </c>
      <c r="S78" s="5" t="s">
        <v>227</v>
      </c>
      <c r="T78" s="5" t="s">
        <v>739</v>
      </c>
      <c r="U78" s="5" t="s">
        <v>239</v>
      </c>
      <c r="V78" s="5" t="s">
        <v>129</v>
      </c>
      <c r="W78" s="5" t="s">
        <v>130</v>
      </c>
      <c r="X78" s="5" t="s">
        <v>161</v>
      </c>
      <c r="Y78" s="5" t="s">
        <v>131</v>
      </c>
      <c r="Z78" s="5" t="s">
        <v>132</v>
      </c>
      <c r="AA78" s="5" t="s">
        <v>133</v>
      </c>
      <c r="AB78" s="5" t="s">
        <v>131</v>
      </c>
      <c r="AC78" s="5" t="s">
        <v>134</v>
      </c>
      <c r="AD78" s="5" t="s">
        <v>131</v>
      </c>
      <c r="AE78" s="5" t="s">
        <v>131</v>
      </c>
      <c r="AF78" s="5" t="s">
        <v>131</v>
      </c>
      <c r="AG78" s="5" t="s">
        <v>131</v>
      </c>
      <c r="AH78" s="5" t="s">
        <v>131</v>
      </c>
      <c r="AI78" s="8">
        <v>100</v>
      </c>
      <c r="AJ78" s="5" t="s">
        <v>131</v>
      </c>
      <c r="AK78" s="5" t="s">
        <v>133</v>
      </c>
      <c r="AL78" s="5" t="s">
        <v>131</v>
      </c>
      <c r="AM78" s="5" t="s">
        <v>131</v>
      </c>
      <c r="AN78" s="8">
        <v>100</v>
      </c>
      <c r="AO78" s="5" t="s">
        <v>131</v>
      </c>
      <c r="AP78" s="5" t="s">
        <v>129</v>
      </c>
      <c r="AQ78" s="5" t="s">
        <v>131</v>
      </c>
      <c r="AR78" s="5" t="s">
        <v>131</v>
      </c>
      <c r="AS78" s="5" t="s">
        <v>131</v>
      </c>
      <c r="AT78" s="5" t="s">
        <v>129</v>
      </c>
      <c r="AU78" s="5" t="s">
        <v>133</v>
      </c>
      <c r="AV78" s="5" t="s">
        <v>133</v>
      </c>
      <c r="AW78" s="5" t="s">
        <v>133</v>
      </c>
      <c r="AX78" s="5" t="s">
        <v>131</v>
      </c>
      <c r="AY78" s="5" t="s">
        <v>131</v>
      </c>
      <c r="AZ78" s="8">
        <v>37.142857142857146</v>
      </c>
      <c r="BA78" s="5" t="s">
        <v>131</v>
      </c>
      <c r="BB78" s="5" t="s">
        <v>131</v>
      </c>
      <c r="BC78" s="5" t="s">
        <v>129</v>
      </c>
      <c r="BD78" s="5" t="s">
        <v>131</v>
      </c>
      <c r="BE78" s="9">
        <v>87.5</v>
      </c>
      <c r="BF78" s="5" t="s">
        <v>131</v>
      </c>
      <c r="BG78" s="5" t="s">
        <v>131</v>
      </c>
      <c r="BH78" s="5" t="s">
        <v>131</v>
      </c>
      <c r="BI78" s="8">
        <v>100</v>
      </c>
      <c r="BJ78" s="5" t="s">
        <v>133</v>
      </c>
      <c r="BK78" s="8">
        <v>100</v>
      </c>
      <c r="BL78" s="8">
        <v>75</v>
      </c>
      <c r="BM78" s="5">
        <v>1</v>
      </c>
      <c r="BN78" s="5">
        <v>1</v>
      </c>
      <c r="BO78" s="5">
        <v>0</v>
      </c>
      <c r="BP78" s="5">
        <v>2</v>
      </c>
      <c r="BQ78" s="5">
        <v>1</v>
      </c>
      <c r="BR78" s="8">
        <v>75</v>
      </c>
      <c r="BS78" s="5" t="s">
        <v>129</v>
      </c>
      <c r="BT78" s="5" t="s">
        <v>129</v>
      </c>
      <c r="BU78" s="5" t="s">
        <v>129</v>
      </c>
      <c r="BV78" s="5" t="s">
        <v>129</v>
      </c>
      <c r="BW78" s="5" t="s">
        <v>129</v>
      </c>
      <c r="BX78" s="5" t="s">
        <v>129</v>
      </c>
      <c r="BY78" s="5" t="s">
        <v>135</v>
      </c>
      <c r="BZ78" s="5" t="s">
        <v>136</v>
      </c>
      <c r="CA78" s="5" t="s">
        <v>137</v>
      </c>
      <c r="CB78" s="5" t="s">
        <v>138</v>
      </c>
      <c r="CC78" s="5" t="s">
        <v>240</v>
      </c>
      <c r="CD78" s="5" t="e">
        <v>#N/A</v>
      </c>
      <c r="CE78" s="5" t="e">
        <v>#N/A</v>
      </c>
      <c r="CF78" s="5" t="s">
        <v>129</v>
      </c>
      <c r="CG78" s="5" t="s">
        <v>740</v>
      </c>
      <c r="CH78">
        <f>IF(Tabla1[[#This Row],[1.1 Saluda y se despide del cliente, de acuerdo a lo establecido en el manual de campaña.]]="NO",1,0)</f>
        <v>0</v>
      </c>
      <c r="CI78">
        <f>IF(Tabla1[[#This Row],[1.2 Se dirige al cliente por su nombre durante el transcurso de la llamada, sin tutearlo en ninguna ocasión.]]="NO",1,0)</f>
        <v>0</v>
      </c>
      <c r="CJ78">
        <f>IF(Tabla1[[#This Row],[1.3 Interactua con el cliente mientras realiza las validaciones en el sistema.]]="NO",1,0)</f>
        <v>0</v>
      </c>
      <c r="CK78">
        <f>IF(Tabla1[[#This Row],[1.4 Evita el uso de tecnicismos.]]="NO",1,0)</f>
        <v>0</v>
      </c>
      <c r="CL78">
        <f>IF(Tabla1[[#This Row],[1.5 Se despide de acuerdo a lo indicado en el Manual de Campaña]]="NO",1,0)</f>
        <v>0</v>
      </c>
      <c r="CM78">
        <f>IF(Tabla1[[#This Row],[2.1 Valida si la consulta o transacción corresponde a un producto/servicio/línea de la campaña.]]="NO",1,0)</f>
        <v>0</v>
      </c>
      <c r="CN78">
        <f>IF(Tabla1[[#This Row],[2.2 Si lo expuesto por el cliente no es claro, realiza preguntas de precisión o preguntas filtro.]]="NO",1,0)</f>
        <v>0</v>
      </c>
      <c r="CO78">
        <f>IF(Tabla1[[#This Row],[2.3 Valida el MOTIVO REAL de la necesidad (información, preocupación, problema) mediante parafraseo o pregunta de confirmación.]]="NO",1,0)</f>
        <v>0</v>
      </c>
      <c r="CP78">
        <f>IF(Tabla1[[#This Row],[2.4 De acuerdo con lo expuesto por el cliente por el cliente y/o por lo revisado en sistemas, valida si existe alguna atención previa por el mismo motivo.]]="NO",1,0)</f>
        <v>0</v>
      </c>
      <c r="CQ78">
        <f>IF(Tabla1[[#This Row],[3.1 Valida en el CES el estado de los servicios y equipos, estado de cuenta y adicionalmente si se encuentra en averia.]]="NO",1,0)</f>
        <v>0</v>
      </c>
      <c r="CR78">
        <f>IF(Tabla1[[#This Row],[3.2 La atencion se realizo siguiendo el paso a paso de la herramienta o el proceso establecido en el portal de conocimiento (en caso no se encuentre en la herramienta), no se vuelve a evaluar el ingreso al CES.]]="NO",1,0)</f>
        <v>1</v>
      </c>
      <c r="CS78">
        <f>IF(Tabla1[[#This Row],[3.2.1 Solicita el número de documento de identidad, nombres y apellidos del titular para identificar el servicio y en caso lo amerite fecha y lugar de nacimiento.]]="NO",1,0)</f>
        <v>0</v>
      </c>
      <c r="CT78">
        <f>IF(Tabla1[[#This Row],[3.2.2  Valida en TRACER que el servicio del cliente esta conectado, no se encuentra en averia y no tiene algun flag alarmado]]="NO",1,0)</f>
        <v>0</v>
      </c>
      <c r="CU78">
        <f>IF(Tabla1[[#This Row],[3.2.3  Verifica en la web de averias si el servicio esta afectado]]="NO",1,0)</f>
        <v>0</v>
      </c>
      <c r="CV78">
        <f>IF(Tabla1[[#This Row],[3.2.4  Verifica en Incognito si los parametros de los servicios estan correctos. ]]="NO",1,0)</f>
        <v>1</v>
      </c>
      <c r="CW7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78">
        <f>IF(Tabla1[[#This Row],[3.2.6  Para telefonia, ingresa a JANUS y validad que la linea este configurada y tenga saldo, tambien se debe validar con el cliente si la linea esta en Tel 1 o Tel 1/2, en caso no haya servicio]]="NO",1,0)</f>
        <v>0</v>
      </c>
      <c r="CY78">
        <f>IF(Tabla1[[#This Row],[3.2.7  Para internet, cuando el problema es con SmarTV se le sugiere que utilice internet de manera cableada]]="NO",1,0)</f>
        <v>0</v>
      </c>
      <c r="CZ78">
        <f>IF(Tabla1[[#This Row],[3.3  La explicación brindada al cliente corresponde con el paso a paso de la herramienta o el proceso establecido en el portal de conocimiento (en caso no se encuentre en la herramienta).]]="NO",1,0)</f>
        <v>0</v>
      </c>
      <c r="DA78">
        <f>IF(Tabla1[[#This Row],[3.4  Valida con el cliente si la gestión/información brindada fue clara]]="NO",1,0)</f>
        <v>0</v>
      </c>
      <c r="DB78">
        <f>IF(Tabla1[[#This Row],[4.1 Ejecuta las acciones en los aplicativos de acuerdo al proceso establecido en el portal de conocimiento.]]="NO",1,0)</f>
        <v>0</v>
      </c>
      <c r="DC78">
        <f>IF(Tabla1[[#This Row],[4.2 Se tipifica en siac acorde con la gestión.]]="NO",1,0)</f>
        <v>0</v>
      </c>
      <c r="DD78">
        <f>IF(Tabla1[[#This Row],[4.3 Notas y/o plantilla de la tipificación son correctas.]]="NO",1,0)</f>
        <v>1</v>
      </c>
      <c r="DE78">
        <f>IF(Tabla1[[#This Row],[4.4 Se tipifica en siac durante la llamada.]]="NO",1,0)</f>
        <v>0</v>
      </c>
      <c r="DF78">
        <f>IF(Tabla1[[#This Row],[5.1 Evita comentarios negativos de la empresa y/o sus proveedores.]]="NO",1,0)</f>
        <v>0</v>
      </c>
      <c r="DG78">
        <f>IF(Tabla1[[#This Row],[5.2 Evita palabras soeces]]="NO",1,0)</f>
        <v>0</v>
      </c>
      <c r="DH78">
        <f>IF(Tabla1[[#This Row],[5.3 Escucha al cliente sin interrumpirlo.]]="NO",1,0)</f>
        <v>0</v>
      </c>
      <c r="DI78">
        <f>IF(Tabla1[[#This Row],[6.1 Cumple con dar la información establecida y/o fomenta en el cliente la adquisición/activación/uso de algún servicio/producto/promoción CLARO (definido por cada campaña)]]="NO",1,0)</f>
        <v>0</v>
      </c>
      <c r="DJ78">
        <v>1</v>
      </c>
      <c r="DK78" t="e">
        <f>IF(Tabla1[[#This Row],[TNPS]]&lt;6,-1,IF(Tabla1[[#This Row],[TNPS]]&lt;8,0,1))</f>
        <v>#N/A</v>
      </c>
      <c r="DL78" t="e">
        <f>IF(Tabla1[[#This Row],[NPS]]&lt;&gt;"",IF(Tabla1[[#This Row],[NPS]]&lt;7,-1,IF(Tabla1[[#This Row],[NPS]]&lt;8,0,1))," ")</f>
        <v>#N/A</v>
      </c>
    </row>
    <row r="79" spans="1:116" x14ac:dyDescent="0.25">
      <c r="A79">
        <v>386</v>
      </c>
      <c r="B79" t="str">
        <f>IF(MONTH(Tabla1[[#This Row],[FECHA DE MONITOREO]])=MONTH($B$356),IF(DAY(Tabla1[[#This Row],[FECHA DE MONITOREO]])&lt;8,"SEMANA 1",IF(DAY(Tabla1[[#This Row],[FECHA DE MONITOREO]])&lt;15,"SEMANA 2",IF(DAY(Tabla1[[#This Row],[FECHA DE MONITOREO]])&lt;22,"SEMANA 3","SEMANA 4"))),"SEMANA 4")</f>
        <v>SEMANA 1</v>
      </c>
      <c r="C7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79" s="5" t="s">
        <v>408</v>
      </c>
      <c r="E79" s="5" t="s">
        <v>409</v>
      </c>
      <c r="F79" s="5">
        <v>1</v>
      </c>
      <c r="G79" s="5" t="s">
        <v>118</v>
      </c>
      <c r="H79" s="5" t="s">
        <v>119</v>
      </c>
      <c r="I79" s="6">
        <v>43652</v>
      </c>
      <c r="J79" s="5" t="s">
        <v>120</v>
      </c>
      <c r="K79" s="5" t="s">
        <v>741</v>
      </c>
      <c r="L79" s="6">
        <v>43650</v>
      </c>
      <c r="M79" s="7">
        <v>0.43385416666666665</v>
      </c>
      <c r="N79" s="5">
        <v>312</v>
      </c>
      <c r="O79" s="5" t="s">
        <v>742</v>
      </c>
      <c r="P79" s="5" t="s">
        <v>743</v>
      </c>
      <c r="Q79" s="5" t="s">
        <v>744</v>
      </c>
      <c r="R79" s="5" t="s">
        <v>157</v>
      </c>
      <c r="S79" s="5" t="s">
        <v>594</v>
      </c>
      <c r="T79" s="5" t="s">
        <v>745</v>
      </c>
      <c r="U79" s="5" t="s">
        <v>746</v>
      </c>
      <c r="V79" s="5" t="s">
        <v>129</v>
      </c>
      <c r="W79" s="5" t="s">
        <v>133</v>
      </c>
      <c r="X79" s="5" t="s">
        <v>279</v>
      </c>
      <c r="Y79" s="5" t="s">
        <v>131</v>
      </c>
      <c r="Z79" s="5" t="s">
        <v>132</v>
      </c>
      <c r="AA79" s="5" t="s">
        <v>133</v>
      </c>
      <c r="AB79" s="5" t="s">
        <v>131</v>
      </c>
      <c r="AC79" s="5" t="s">
        <v>134</v>
      </c>
      <c r="AD79" s="5" t="s">
        <v>131</v>
      </c>
      <c r="AE79" s="5" t="s">
        <v>131</v>
      </c>
      <c r="AF79" s="5" t="s">
        <v>131</v>
      </c>
      <c r="AG79" s="5" t="s">
        <v>131</v>
      </c>
      <c r="AH79" s="5" t="s">
        <v>131</v>
      </c>
      <c r="AI79" s="8">
        <v>100</v>
      </c>
      <c r="AJ79" s="5" t="s">
        <v>131</v>
      </c>
      <c r="AK79" s="5" t="s">
        <v>133</v>
      </c>
      <c r="AL79" s="5" t="s">
        <v>131</v>
      </c>
      <c r="AM79" s="5" t="s">
        <v>129</v>
      </c>
      <c r="AN79" s="8">
        <v>78.94736842105263</v>
      </c>
      <c r="AO79" s="5" t="s">
        <v>133</v>
      </c>
      <c r="AP79" s="5" t="s">
        <v>131</v>
      </c>
      <c r="AQ79" s="5" t="s">
        <v>131</v>
      </c>
      <c r="AR79" s="5" t="s">
        <v>133</v>
      </c>
      <c r="AS79" s="5" t="s">
        <v>133</v>
      </c>
      <c r="AT79" s="5" t="s">
        <v>133</v>
      </c>
      <c r="AU79" s="5" t="s">
        <v>133</v>
      </c>
      <c r="AV79" s="5" t="s">
        <v>133</v>
      </c>
      <c r="AW79" s="5" t="s">
        <v>133</v>
      </c>
      <c r="AX79" s="5" t="s">
        <v>131</v>
      </c>
      <c r="AY79" s="5" t="s">
        <v>131</v>
      </c>
      <c r="AZ79" s="8">
        <v>100</v>
      </c>
      <c r="BA79" s="5" t="s">
        <v>133</v>
      </c>
      <c r="BB79" s="5" t="s">
        <v>131</v>
      </c>
      <c r="BC79" s="5" t="s">
        <v>131</v>
      </c>
      <c r="BD79" s="5" t="s">
        <v>131</v>
      </c>
      <c r="BE79" s="9">
        <v>100</v>
      </c>
      <c r="BF79" s="5" t="s">
        <v>131</v>
      </c>
      <c r="BG79" s="5" t="s">
        <v>131</v>
      </c>
      <c r="BH79" s="5" t="s">
        <v>131</v>
      </c>
      <c r="BI79" s="8">
        <v>100</v>
      </c>
      <c r="BJ79" s="5" t="s">
        <v>133</v>
      </c>
      <c r="BK79" s="8">
        <v>100</v>
      </c>
      <c r="BL79" s="8">
        <v>95.15789473684211</v>
      </c>
      <c r="BM79" s="5">
        <v>1</v>
      </c>
      <c r="BN79" s="5">
        <v>0</v>
      </c>
      <c r="BO79" s="5">
        <v>0</v>
      </c>
      <c r="BP79" s="5">
        <v>1</v>
      </c>
      <c r="BQ79" s="5">
        <v>0</v>
      </c>
      <c r="BR79" s="8">
        <v>95.15789473684211</v>
      </c>
      <c r="BS79" s="5" t="s">
        <v>129</v>
      </c>
      <c r="BT79" s="5" t="s">
        <v>129</v>
      </c>
      <c r="BU79" s="5" t="s">
        <v>129</v>
      </c>
      <c r="BV79" s="5" t="s">
        <v>129</v>
      </c>
      <c r="BW79" s="5" t="s">
        <v>129</v>
      </c>
      <c r="BX79" s="5" t="s">
        <v>129</v>
      </c>
      <c r="BY79" s="5" t="s">
        <v>162</v>
      </c>
      <c r="BZ79" s="5" t="s">
        <v>163</v>
      </c>
      <c r="CA79" s="5" t="s">
        <v>596</v>
      </c>
      <c r="CB79" s="5" t="s">
        <v>165</v>
      </c>
      <c r="CC79" s="5" t="s">
        <v>231</v>
      </c>
      <c r="CD79" s="5" t="e">
        <v>#N/A</v>
      </c>
      <c r="CE79" s="5" t="e">
        <v>#N/A</v>
      </c>
      <c r="CF79" s="5" t="s">
        <v>129</v>
      </c>
      <c r="CG79" s="5" t="s">
        <v>747</v>
      </c>
      <c r="CH79">
        <f>IF(Tabla1[[#This Row],[1.1 Saluda y se despide del cliente, de acuerdo a lo establecido en el manual de campaña.]]="NO",1,0)</f>
        <v>0</v>
      </c>
      <c r="CI79">
        <f>IF(Tabla1[[#This Row],[1.2 Se dirige al cliente por su nombre durante el transcurso de la llamada, sin tutearlo en ninguna ocasión.]]="NO",1,0)</f>
        <v>0</v>
      </c>
      <c r="CJ79">
        <f>IF(Tabla1[[#This Row],[1.3 Interactua con el cliente mientras realiza las validaciones en el sistema.]]="NO",1,0)</f>
        <v>0</v>
      </c>
      <c r="CK79">
        <f>IF(Tabla1[[#This Row],[1.4 Evita el uso de tecnicismos.]]="NO",1,0)</f>
        <v>0</v>
      </c>
      <c r="CL79">
        <f>IF(Tabla1[[#This Row],[1.5 Se despide de acuerdo a lo indicado en el Manual de Campaña]]="NO",1,0)</f>
        <v>0</v>
      </c>
      <c r="CM79">
        <f>IF(Tabla1[[#This Row],[2.1 Valida si la consulta o transacción corresponde a un producto/servicio/línea de la campaña.]]="NO",1,0)</f>
        <v>0</v>
      </c>
      <c r="CN79">
        <f>IF(Tabla1[[#This Row],[2.2 Si lo expuesto por el cliente no es claro, realiza preguntas de precisión o preguntas filtro.]]="NO",1,0)</f>
        <v>0</v>
      </c>
      <c r="CO79">
        <f>IF(Tabla1[[#This Row],[2.3 Valida el MOTIVO REAL de la necesidad (información, preocupación, problema) mediante parafraseo o pregunta de confirmación.]]="NO",1,0)</f>
        <v>0</v>
      </c>
      <c r="CP79">
        <f>IF(Tabla1[[#This Row],[2.4 De acuerdo con lo expuesto por el cliente por el cliente y/o por lo revisado en sistemas, valida si existe alguna atención previa por el mismo motivo.]]="NO",1,0)</f>
        <v>1</v>
      </c>
      <c r="CQ79">
        <f>IF(Tabla1[[#This Row],[3.1 Valida en el CES el estado de los servicios y equipos, estado de cuenta y adicionalmente si se encuentra en averia.]]="NO",1,0)</f>
        <v>0</v>
      </c>
      <c r="CR79">
        <f>IF(Tabla1[[#This Row],[3.2 La atencion se realizo siguiendo el paso a paso de la herramienta o el proceso establecido en el portal de conocimiento (en caso no se encuentre en la herramienta), no se vuelve a evaluar el ingreso al CES.]]="NO",1,0)</f>
        <v>0</v>
      </c>
      <c r="CS79">
        <f>IF(Tabla1[[#This Row],[3.2.1 Solicita el número de documento de identidad, nombres y apellidos del titular para identificar el servicio y en caso lo amerite fecha y lugar de nacimiento.]]="NO",1,0)</f>
        <v>0</v>
      </c>
      <c r="CT79">
        <f>IF(Tabla1[[#This Row],[3.2.2  Valida en TRACER que el servicio del cliente esta conectado, no se encuentra en averia y no tiene algun flag alarmado]]="NO",1,0)</f>
        <v>0</v>
      </c>
      <c r="CU79">
        <f>IF(Tabla1[[#This Row],[3.2.3  Verifica en la web de averias si el servicio esta afectado]]="NO",1,0)</f>
        <v>0</v>
      </c>
      <c r="CV79">
        <f>IF(Tabla1[[#This Row],[3.2.4  Verifica en Incognito si los parametros de los servicios estan correctos. ]]="NO",1,0)</f>
        <v>0</v>
      </c>
      <c r="CW7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79">
        <f>IF(Tabla1[[#This Row],[3.2.6  Para telefonia, ingresa a JANUS y validad que la linea este configurada y tenga saldo, tambien se debe validar con el cliente si la linea esta en Tel 1 o Tel 1/2, en caso no haya servicio]]="NO",1,0)</f>
        <v>0</v>
      </c>
      <c r="CY79">
        <f>IF(Tabla1[[#This Row],[3.2.7  Para internet, cuando el problema es con SmarTV se le sugiere que utilice internet de manera cableada]]="NO",1,0)</f>
        <v>0</v>
      </c>
      <c r="CZ79">
        <f>IF(Tabla1[[#This Row],[3.3  La explicación brindada al cliente corresponde con el paso a paso de la herramienta o el proceso establecido en el portal de conocimiento (en caso no se encuentre en la herramienta).]]="NO",1,0)</f>
        <v>0</v>
      </c>
      <c r="DA79">
        <f>IF(Tabla1[[#This Row],[3.4  Valida con el cliente si la gestión/información brindada fue clara]]="NO",1,0)</f>
        <v>0</v>
      </c>
      <c r="DB79">
        <f>IF(Tabla1[[#This Row],[4.1 Ejecuta las acciones en los aplicativos de acuerdo al proceso establecido en el portal de conocimiento.]]="NO",1,0)</f>
        <v>0</v>
      </c>
      <c r="DC79">
        <f>IF(Tabla1[[#This Row],[4.2 Se tipifica en siac acorde con la gestión.]]="NO",1,0)</f>
        <v>0</v>
      </c>
      <c r="DD79">
        <f>IF(Tabla1[[#This Row],[4.3 Notas y/o plantilla de la tipificación son correctas.]]="NO",1,0)</f>
        <v>0</v>
      </c>
      <c r="DE79">
        <f>IF(Tabla1[[#This Row],[4.4 Se tipifica en siac durante la llamada.]]="NO",1,0)</f>
        <v>0</v>
      </c>
      <c r="DF79">
        <f>IF(Tabla1[[#This Row],[5.1 Evita comentarios negativos de la empresa y/o sus proveedores.]]="NO",1,0)</f>
        <v>0</v>
      </c>
      <c r="DG79">
        <f>IF(Tabla1[[#This Row],[5.2 Evita palabras soeces]]="NO",1,0)</f>
        <v>0</v>
      </c>
      <c r="DH79">
        <f>IF(Tabla1[[#This Row],[5.3 Escucha al cliente sin interrumpirlo.]]="NO",1,0)</f>
        <v>0</v>
      </c>
      <c r="DI79">
        <f>IF(Tabla1[[#This Row],[6.1 Cumple con dar la información establecida y/o fomenta en el cliente la adquisición/activación/uso de algún servicio/producto/promoción CLARO (definido por cada campaña)]]="NO",1,0)</f>
        <v>0</v>
      </c>
      <c r="DJ79">
        <v>1</v>
      </c>
      <c r="DK79" t="e">
        <f>IF(Tabla1[[#This Row],[TNPS]]&lt;6,-1,IF(Tabla1[[#This Row],[TNPS]]&lt;8,0,1))</f>
        <v>#N/A</v>
      </c>
      <c r="DL79" t="e">
        <f>IF(Tabla1[[#This Row],[NPS]]&lt;&gt;"",IF(Tabla1[[#This Row],[NPS]]&lt;7,-1,IF(Tabla1[[#This Row],[NPS]]&lt;8,0,1))," ")</f>
        <v>#N/A</v>
      </c>
    </row>
    <row r="80" spans="1:116" x14ac:dyDescent="0.25">
      <c r="A80">
        <v>386</v>
      </c>
      <c r="B80" t="str">
        <f>IF(MONTH(Tabla1[[#This Row],[FECHA DE MONITOREO]])=MONTH($B$356),IF(DAY(Tabla1[[#This Row],[FECHA DE MONITOREO]])&lt;8,"SEMANA 1",IF(DAY(Tabla1[[#This Row],[FECHA DE MONITOREO]])&lt;15,"SEMANA 2",IF(DAY(Tabla1[[#This Row],[FECHA DE MONITOREO]])&lt;22,"SEMANA 3","SEMANA 4"))),"SEMANA 4")</f>
        <v>SEMANA 1</v>
      </c>
      <c r="C8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80" s="5" t="s">
        <v>748</v>
      </c>
      <c r="E80" s="5" t="s">
        <v>749</v>
      </c>
      <c r="F80" s="5">
        <v>1</v>
      </c>
      <c r="G80" s="5" t="s">
        <v>118</v>
      </c>
      <c r="H80" s="5" t="s">
        <v>119</v>
      </c>
      <c r="I80" s="6">
        <v>43652</v>
      </c>
      <c r="J80" s="5" t="s">
        <v>120</v>
      </c>
      <c r="K80" s="5" t="s">
        <v>750</v>
      </c>
      <c r="L80" s="6">
        <v>43650</v>
      </c>
      <c r="M80" s="7">
        <v>0.64752314814814815</v>
      </c>
      <c r="N80" s="5">
        <v>165</v>
      </c>
      <c r="O80" s="5" t="s">
        <v>751</v>
      </c>
      <c r="P80" s="5" t="s">
        <v>752</v>
      </c>
      <c r="Q80" s="5" t="s">
        <v>753</v>
      </c>
      <c r="R80" s="5" t="s">
        <v>157</v>
      </c>
      <c r="S80" s="5" t="s">
        <v>268</v>
      </c>
      <c r="T80" s="5" t="s">
        <v>754</v>
      </c>
      <c r="U80" s="5" t="s">
        <v>270</v>
      </c>
      <c r="V80" s="5" t="s">
        <v>129</v>
      </c>
      <c r="W80" s="5" t="s">
        <v>130</v>
      </c>
      <c r="X80" s="5" t="s">
        <v>130</v>
      </c>
      <c r="Y80" s="5" t="s">
        <v>131</v>
      </c>
      <c r="Z80" s="5" t="s">
        <v>132</v>
      </c>
      <c r="AA80" s="5" t="s">
        <v>133</v>
      </c>
      <c r="AB80" s="5" t="s">
        <v>131</v>
      </c>
      <c r="AC80" s="5" t="s">
        <v>134</v>
      </c>
      <c r="AD80" s="5" t="s">
        <v>131</v>
      </c>
      <c r="AE80" s="5" t="s">
        <v>131</v>
      </c>
      <c r="AF80" s="5" t="s">
        <v>131</v>
      </c>
      <c r="AG80" s="5" t="s">
        <v>131</v>
      </c>
      <c r="AH80" s="5" t="s">
        <v>131</v>
      </c>
      <c r="AI80" s="8">
        <v>100</v>
      </c>
      <c r="AJ80" s="5" t="s">
        <v>131</v>
      </c>
      <c r="AK80" s="5" t="s">
        <v>133</v>
      </c>
      <c r="AL80" s="5" t="s">
        <v>131</v>
      </c>
      <c r="AM80" s="5" t="s">
        <v>131</v>
      </c>
      <c r="AN80" s="8">
        <v>100</v>
      </c>
      <c r="AO80" s="5" t="s">
        <v>131</v>
      </c>
      <c r="AP80" s="5" t="s">
        <v>131</v>
      </c>
      <c r="AQ80" s="5" t="s">
        <v>131</v>
      </c>
      <c r="AR80" s="5" t="s">
        <v>133</v>
      </c>
      <c r="AS80" s="5" t="s">
        <v>133</v>
      </c>
      <c r="AT80" s="5" t="s">
        <v>131</v>
      </c>
      <c r="AU80" s="5" t="s">
        <v>133</v>
      </c>
      <c r="AV80" s="5" t="s">
        <v>133</v>
      </c>
      <c r="AW80" s="5" t="s">
        <v>133</v>
      </c>
      <c r="AX80" s="5" t="s">
        <v>131</v>
      </c>
      <c r="AY80" s="5" t="s">
        <v>133</v>
      </c>
      <c r="AZ80" s="8">
        <v>100</v>
      </c>
      <c r="BA80" s="5" t="s">
        <v>131</v>
      </c>
      <c r="BB80" s="5" t="s">
        <v>131</v>
      </c>
      <c r="BC80" s="5" t="s">
        <v>131</v>
      </c>
      <c r="BD80" s="5" t="s">
        <v>131</v>
      </c>
      <c r="BE80" s="9">
        <v>100</v>
      </c>
      <c r="BF80" s="5" t="s">
        <v>131</v>
      </c>
      <c r="BG80" s="5" t="s">
        <v>131</v>
      </c>
      <c r="BH80" s="5" t="s">
        <v>131</v>
      </c>
      <c r="BI80" s="8">
        <v>100</v>
      </c>
      <c r="BJ80" s="5" t="s">
        <v>133</v>
      </c>
      <c r="BK80" s="8">
        <v>100</v>
      </c>
      <c r="BL80" s="8">
        <v>100</v>
      </c>
      <c r="BM80" s="5">
        <v>0</v>
      </c>
      <c r="BN80" s="5">
        <v>0</v>
      </c>
      <c r="BO80" s="5">
        <v>0</v>
      </c>
      <c r="BP80" s="5">
        <v>0</v>
      </c>
      <c r="BQ80" s="5">
        <v>0</v>
      </c>
      <c r="BR80" s="8">
        <v>100</v>
      </c>
      <c r="BS80" s="5" t="s">
        <v>129</v>
      </c>
      <c r="BT80" s="5" t="s">
        <v>129</v>
      </c>
      <c r="BU80" s="5" t="s">
        <v>129</v>
      </c>
      <c r="BV80" s="5" t="s">
        <v>129</v>
      </c>
      <c r="BW80" s="5" t="s">
        <v>129</v>
      </c>
      <c r="BX80" s="5" t="s">
        <v>129</v>
      </c>
      <c r="BY80" s="5" t="s">
        <v>135</v>
      </c>
      <c r="BZ80" s="5" t="s">
        <v>174</v>
      </c>
      <c r="CA80" s="5" t="s">
        <v>271</v>
      </c>
      <c r="CB80" s="5" t="s">
        <v>272</v>
      </c>
      <c r="CC80" s="5" t="s">
        <v>273</v>
      </c>
      <c r="CD80" s="5" t="e">
        <v>#N/A</v>
      </c>
      <c r="CE80" s="5" t="e">
        <v>#N/A</v>
      </c>
      <c r="CF80" s="5" t="s">
        <v>129</v>
      </c>
      <c r="CG80" s="5" t="s">
        <v>140</v>
      </c>
      <c r="CH80">
        <f>IF(Tabla1[[#This Row],[1.1 Saluda y se despide del cliente, de acuerdo a lo establecido en el manual de campaña.]]="NO",1,0)</f>
        <v>0</v>
      </c>
      <c r="CI80">
        <f>IF(Tabla1[[#This Row],[1.2 Se dirige al cliente por su nombre durante el transcurso de la llamada, sin tutearlo en ninguna ocasión.]]="NO",1,0)</f>
        <v>0</v>
      </c>
      <c r="CJ80">
        <f>IF(Tabla1[[#This Row],[1.3 Interactua con el cliente mientras realiza las validaciones en el sistema.]]="NO",1,0)</f>
        <v>0</v>
      </c>
      <c r="CK80">
        <f>IF(Tabla1[[#This Row],[1.4 Evita el uso de tecnicismos.]]="NO",1,0)</f>
        <v>0</v>
      </c>
      <c r="CL80">
        <f>IF(Tabla1[[#This Row],[1.5 Se despide de acuerdo a lo indicado en el Manual de Campaña]]="NO",1,0)</f>
        <v>0</v>
      </c>
      <c r="CM80">
        <f>IF(Tabla1[[#This Row],[2.1 Valida si la consulta o transacción corresponde a un producto/servicio/línea de la campaña.]]="NO",1,0)</f>
        <v>0</v>
      </c>
      <c r="CN80">
        <f>IF(Tabla1[[#This Row],[2.2 Si lo expuesto por el cliente no es claro, realiza preguntas de precisión o preguntas filtro.]]="NO",1,0)</f>
        <v>0</v>
      </c>
      <c r="CO80">
        <f>IF(Tabla1[[#This Row],[2.3 Valida el MOTIVO REAL de la necesidad (información, preocupación, problema) mediante parafraseo o pregunta de confirmación.]]="NO",1,0)</f>
        <v>0</v>
      </c>
      <c r="CP80">
        <f>IF(Tabla1[[#This Row],[2.4 De acuerdo con lo expuesto por el cliente por el cliente y/o por lo revisado en sistemas, valida si existe alguna atención previa por el mismo motivo.]]="NO",1,0)</f>
        <v>0</v>
      </c>
      <c r="CQ80">
        <f>IF(Tabla1[[#This Row],[3.1 Valida en el CES el estado de los servicios y equipos, estado de cuenta y adicionalmente si se encuentra en averia.]]="NO",1,0)</f>
        <v>0</v>
      </c>
      <c r="CR80">
        <f>IF(Tabla1[[#This Row],[3.2 La atencion se realizo siguiendo el paso a paso de la herramienta o el proceso establecido en el portal de conocimiento (en caso no se encuentre en la herramienta), no se vuelve a evaluar el ingreso al CES.]]="NO",1,0)</f>
        <v>0</v>
      </c>
      <c r="CS80">
        <f>IF(Tabla1[[#This Row],[3.2.1 Solicita el número de documento de identidad, nombres y apellidos del titular para identificar el servicio y en caso lo amerite fecha y lugar de nacimiento.]]="NO",1,0)</f>
        <v>0</v>
      </c>
      <c r="CT80">
        <f>IF(Tabla1[[#This Row],[3.2.2  Valida en TRACER que el servicio del cliente esta conectado, no se encuentra en averia y no tiene algun flag alarmado]]="NO",1,0)</f>
        <v>0</v>
      </c>
      <c r="CU80">
        <f>IF(Tabla1[[#This Row],[3.2.3  Verifica en la web de averias si el servicio esta afectado]]="NO",1,0)</f>
        <v>0</v>
      </c>
      <c r="CV80">
        <f>IF(Tabla1[[#This Row],[3.2.4  Verifica en Incognito si los parametros de los servicios estan correctos. ]]="NO",1,0)</f>
        <v>0</v>
      </c>
      <c r="CW8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80">
        <f>IF(Tabla1[[#This Row],[3.2.6  Para telefonia, ingresa a JANUS y validad que la linea este configurada y tenga saldo, tambien se debe validar con el cliente si la linea esta en Tel 1 o Tel 1/2, en caso no haya servicio]]="NO",1,0)</f>
        <v>0</v>
      </c>
      <c r="CY80">
        <f>IF(Tabla1[[#This Row],[3.2.7  Para internet, cuando el problema es con SmarTV se le sugiere que utilice internet de manera cableada]]="NO",1,0)</f>
        <v>0</v>
      </c>
      <c r="CZ80">
        <f>IF(Tabla1[[#This Row],[3.3  La explicación brindada al cliente corresponde con el paso a paso de la herramienta o el proceso establecido en el portal de conocimiento (en caso no se encuentre en la herramienta).]]="NO",1,0)</f>
        <v>0</v>
      </c>
      <c r="DA80">
        <f>IF(Tabla1[[#This Row],[3.4  Valida con el cliente si la gestión/información brindada fue clara]]="NO",1,0)</f>
        <v>0</v>
      </c>
      <c r="DB80">
        <f>IF(Tabla1[[#This Row],[4.1 Ejecuta las acciones en los aplicativos de acuerdo al proceso establecido en el portal de conocimiento.]]="NO",1,0)</f>
        <v>0</v>
      </c>
      <c r="DC80">
        <f>IF(Tabla1[[#This Row],[4.2 Se tipifica en siac acorde con la gestión.]]="NO",1,0)</f>
        <v>0</v>
      </c>
      <c r="DD80">
        <f>IF(Tabla1[[#This Row],[4.3 Notas y/o plantilla de la tipificación son correctas.]]="NO",1,0)</f>
        <v>0</v>
      </c>
      <c r="DE80">
        <f>IF(Tabla1[[#This Row],[4.4 Se tipifica en siac durante la llamada.]]="NO",1,0)</f>
        <v>0</v>
      </c>
      <c r="DF80">
        <f>IF(Tabla1[[#This Row],[5.1 Evita comentarios negativos de la empresa y/o sus proveedores.]]="NO",1,0)</f>
        <v>0</v>
      </c>
      <c r="DG80">
        <f>IF(Tabla1[[#This Row],[5.2 Evita palabras soeces]]="NO",1,0)</f>
        <v>0</v>
      </c>
      <c r="DH80">
        <f>IF(Tabla1[[#This Row],[5.3 Escucha al cliente sin interrumpirlo.]]="NO",1,0)</f>
        <v>0</v>
      </c>
      <c r="DI80">
        <f>IF(Tabla1[[#This Row],[6.1 Cumple con dar la información establecida y/o fomenta en el cliente la adquisición/activación/uso de algún servicio/producto/promoción CLARO (definido por cada campaña)]]="NO",1,0)</f>
        <v>0</v>
      </c>
      <c r="DJ80">
        <v>1</v>
      </c>
      <c r="DK80" t="e">
        <f>IF(Tabla1[[#This Row],[TNPS]]&lt;6,-1,IF(Tabla1[[#This Row],[TNPS]]&lt;8,0,1))</f>
        <v>#N/A</v>
      </c>
      <c r="DL80" t="e">
        <f>IF(Tabla1[[#This Row],[NPS]]&lt;&gt;"",IF(Tabla1[[#This Row],[NPS]]&lt;7,-1,IF(Tabla1[[#This Row],[NPS]]&lt;8,0,1))," ")</f>
        <v>#N/A</v>
      </c>
    </row>
    <row r="81" spans="1:116" x14ac:dyDescent="0.25">
      <c r="A81">
        <v>386</v>
      </c>
      <c r="B81" t="str">
        <f>IF(MONTH(Tabla1[[#This Row],[FECHA DE MONITOREO]])=MONTH($B$356),IF(DAY(Tabla1[[#This Row],[FECHA DE MONITOREO]])&lt;8,"SEMANA 1",IF(DAY(Tabla1[[#This Row],[FECHA DE MONITOREO]])&lt;15,"SEMANA 2",IF(DAY(Tabla1[[#This Row],[FECHA DE MONITOREO]])&lt;22,"SEMANA 3","SEMANA 4"))),"SEMANA 4")</f>
        <v>SEMANA 1</v>
      </c>
      <c r="C8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81" s="5" t="s">
        <v>755</v>
      </c>
      <c r="E81" s="5" t="s">
        <v>756</v>
      </c>
      <c r="F81" s="5">
        <v>1</v>
      </c>
      <c r="G81" s="5" t="s">
        <v>118</v>
      </c>
      <c r="H81" s="5" t="s">
        <v>119</v>
      </c>
      <c r="I81" s="6">
        <v>43652</v>
      </c>
      <c r="J81" s="5" t="s">
        <v>120</v>
      </c>
      <c r="K81" s="5" t="s">
        <v>757</v>
      </c>
      <c r="L81" s="6">
        <v>43650</v>
      </c>
      <c r="M81" s="7">
        <v>0.40240740740740738</v>
      </c>
      <c r="N81" s="5">
        <v>138</v>
      </c>
      <c r="O81" s="5" t="s">
        <v>758</v>
      </c>
      <c r="P81" s="5" t="s">
        <v>759</v>
      </c>
      <c r="Q81" s="5" t="s">
        <v>760</v>
      </c>
      <c r="R81" s="5" t="s">
        <v>157</v>
      </c>
      <c r="S81" s="5" t="s">
        <v>761</v>
      </c>
      <c r="T81" s="5" t="s">
        <v>762</v>
      </c>
      <c r="U81" s="5" t="s">
        <v>132</v>
      </c>
      <c r="V81" s="5" t="s">
        <v>129</v>
      </c>
      <c r="W81" s="5" t="s">
        <v>130</v>
      </c>
      <c r="X81" s="5" t="s">
        <v>133</v>
      </c>
      <c r="Y81" s="5" t="s">
        <v>133</v>
      </c>
      <c r="Z81" s="5" t="s">
        <v>132</v>
      </c>
      <c r="AA81" s="5" t="s">
        <v>133</v>
      </c>
      <c r="AB81" s="5" t="s">
        <v>131</v>
      </c>
      <c r="AC81" s="5" t="s">
        <v>134</v>
      </c>
      <c r="AD81" s="5" t="s">
        <v>131</v>
      </c>
      <c r="AE81" s="5" t="s">
        <v>131</v>
      </c>
      <c r="AF81" s="5" t="s">
        <v>131</v>
      </c>
      <c r="AG81" s="5" t="s">
        <v>131</v>
      </c>
      <c r="AH81" s="5" t="s">
        <v>131</v>
      </c>
      <c r="AI81" s="8">
        <v>100</v>
      </c>
      <c r="AJ81" s="5" t="s">
        <v>131</v>
      </c>
      <c r="AK81" s="5" t="s">
        <v>133</v>
      </c>
      <c r="AL81" s="5" t="s">
        <v>133</v>
      </c>
      <c r="AM81" s="5" t="s">
        <v>133</v>
      </c>
      <c r="AN81" s="8">
        <v>100</v>
      </c>
      <c r="AO81" s="5" t="s">
        <v>131</v>
      </c>
      <c r="AP81" s="5" t="s">
        <v>131</v>
      </c>
      <c r="AQ81" s="5" t="s">
        <v>131</v>
      </c>
      <c r="AR81" s="5" t="s">
        <v>133</v>
      </c>
      <c r="AS81" s="5" t="s">
        <v>133</v>
      </c>
      <c r="AT81" s="5" t="s">
        <v>133</v>
      </c>
      <c r="AU81" s="5" t="s">
        <v>133</v>
      </c>
      <c r="AV81" s="5" t="s">
        <v>133</v>
      </c>
      <c r="AW81" s="5" t="s">
        <v>133</v>
      </c>
      <c r="AX81" s="5" t="s">
        <v>133</v>
      </c>
      <c r="AY81" s="5" t="s">
        <v>133</v>
      </c>
      <c r="AZ81" s="8">
        <v>100</v>
      </c>
      <c r="BA81" s="5" t="s">
        <v>133</v>
      </c>
      <c r="BB81" s="5" t="s">
        <v>133</v>
      </c>
      <c r="BC81" s="5" t="s">
        <v>133</v>
      </c>
      <c r="BD81" s="5" t="s">
        <v>133</v>
      </c>
      <c r="BE81" s="9">
        <v>100</v>
      </c>
      <c r="BF81" s="5" t="s">
        <v>131</v>
      </c>
      <c r="BG81" s="5" t="s">
        <v>131</v>
      </c>
      <c r="BH81" s="5" t="s">
        <v>131</v>
      </c>
      <c r="BI81" s="8">
        <v>100</v>
      </c>
      <c r="BJ81" s="5" t="s">
        <v>133</v>
      </c>
      <c r="BK81" s="8">
        <v>100</v>
      </c>
      <c r="BL81" s="8">
        <v>100</v>
      </c>
      <c r="BM81" s="5">
        <v>0</v>
      </c>
      <c r="BN81" s="5">
        <v>0</v>
      </c>
      <c r="BO81" s="5">
        <v>0</v>
      </c>
      <c r="BP81" s="5">
        <v>0</v>
      </c>
      <c r="BQ81" s="5">
        <v>0</v>
      </c>
      <c r="BR81" s="8">
        <v>100</v>
      </c>
      <c r="BS81" s="5" t="s">
        <v>129</v>
      </c>
      <c r="BT81" s="5" t="s">
        <v>129</v>
      </c>
      <c r="BU81" s="5" t="s">
        <v>129</v>
      </c>
      <c r="BV81" s="5" t="s">
        <v>129</v>
      </c>
      <c r="BW81" s="5" t="s">
        <v>129</v>
      </c>
      <c r="BX81" s="5" t="s">
        <v>129</v>
      </c>
      <c r="BY81" s="5" t="s">
        <v>162</v>
      </c>
      <c r="BZ81" s="5" t="s">
        <v>763</v>
      </c>
      <c r="CA81" s="5" t="s">
        <v>764</v>
      </c>
      <c r="CB81" s="5" t="s">
        <v>765</v>
      </c>
      <c r="CC81" s="5" t="s">
        <v>766</v>
      </c>
      <c r="CD81" s="5" t="e">
        <v>#N/A</v>
      </c>
      <c r="CE81" s="5" t="e">
        <v>#N/A</v>
      </c>
      <c r="CF81" s="5" t="s">
        <v>129</v>
      </c>
      <c r="CG81" s="5" t="s">
        <v>140</v>
      </c>
      <c r="CH81">
        <f>IF(Tabla1[[#This Row],[1.1 Saluda y se despide del cliente, de acuerdo a lo establecido en el manual de campaña.]]="NO",1,0)</f>
        <v>0</v>
      </c>
      <c r="CI81">
        <f>IF(Tabla1[[#This Row],[1.2 Se dirige al cliente por su nombre durante el transcurso de la llamada, sin tutearlo en ninguna ocasión.]]="NO",1,0)</f>
        <v>0</v>
      </c>
      <c r="CJ81">
        <f>IF(Tabla1[[#This Row],[1.3 Interactua con el cliente mientras realiza las validaciones en el sistema.]]="NO",1,0)</f>
        <v>0</v>
      </c>
      <c r="CK81">
        <f>IF(Tabla1[[#This Row],[1.4 Evita el uso de tecnicismos.]]="NO",1,0)</f>
        <v>0</v>
      </c>
      <c r="CL81">
        <f>IF(Tabla1[[#This Row],[1.5 Se despide de acuerdo a lo indicado en el Manual de Campaña]]="NO",1,0)</f>
        <v>0</v>
      </c>
      <c r="CM81">
        <f>IF(Tabla1[[#This Row],[2.1 Valida si la consulta o transacción corresponde a un producto/servicio/línea de la campaña.]]="NO",1,0)</f>
        <v>0</v>
      </c>
      <c r="CN81">
        <f>IF(Tabla1[[#This Row],[2.2 Si lo expuesto por el cliente no es claro, realiza preguntas de precisión o preguntas filtro.]]="NO",1,0)</f>
        <v>0</v>
      </c>
      <c r="CO81">
        <f>IF(Tabla1[[#This Row],[2.3 Valida el MOTIVO REAL de la necesidad (información, preocupación, problema) mediante parafraseo o pregunta de confirmación.]]="NO",1,0)</f>
        <v>0</v>
      </c>
      <c r="CP81">
        <f>IF(Tabla1[[#This Row],[2.4 De acuerdo con lo expuesto por el cliente por el cliente y/o por lo revisado en sistemas, valida si existe alguna atención previa por el mismo motivo.]]="NO",1,0)</f>
        <v>0</v>
      </c>
      <c r="CQ81">
        <f>IF(Tabla1[[#This Row],[3.1 Valida en el CES el estado de los servicios y equipos, estado de cuenta y adicionalmente si se encuentra en averia.]]="NO",1,0)</f>
        <v>0</v>
      </c>
      <c r="CR81">
        <f>IF(Tabla1[[#This Row],[3.2 La atencion se realizo siguiendo el paso a paso de la herramienta o el proceso establecido en el portal de conocimiento (en caso no se encuentre en la herramienta), no se vuelve a evaluar el ingreso al CES.]]="NO",1,0)</f>
        <v>0</v>
      </c>
      <c r="CS81">
        <f>IF(Tabla1[[#This Row],[3.2.1 Solicita el número de documento de identidad, nombres y apellidos del titular para identificar el servicio y en caso lo amerite fecha y lugar de nacimiento.]]="NO",1,0)</f>
        <v>0</v>
      </c>
      <c r="CT81">
        <f>IF(Tabla1[[#This Row],[3.2.2  Valida en TRACER que el servicio del cliente esta conectado, no se encuentra en averia y no tiene algun flag alarmado]]="NO",1,0)</f>
        <v>0</v>
      </c>
      <c r="CU81">
        <f>IF(Tabla1[[#This Row],[3.2.3  Verifica en la web de averias si el servicio esta afectado]]="NO",1,0)</f>
        <v>0</v>
      </c>
      <c r="CV81">
        <f>IF(Tabla1[[#This Row],[3.2.4  Verifica en Incognito si los parametros de los servicios estan correctos. ]]="NO",1,0)</f>
        <v>0</v>
      </c>
      <c r="CW8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81">
        <f>IF(Tabla1[[#This Row],[3.2.6  Para telefonia, ingresa a JANUS y validad que la linea este configurada y tenga saldo, tambien se debe validar con el cliente si la linea esta en Tel 1 o Tel 1/2, en caso no haya servicio]]="NO",1,0)</f>
        <v>0</v>
      </c>
      <c r="CY81">
        <f>IF(Tabla1[[#This Row],[3.2.7  Para internet, cuando el problema es con SmarTV se le sugiere que utilice internet de manera cableada]]="NO",1,0)</f>
        <v>0</v>
      </c>
      <c r="CZ81">
        <f>IF(Tabla1[[#This Row],[3.3  La explicación brindada al cliente corresponde con el paso a paso de la herramienta o el proceso establecido en el portal de conocimiento (en caso no se encuentre en la herramienta).]]="NO",1,0)</f>
        <v>0</v>
      </c>
      <c r="DA81">
        <f>IF(Tabla1[[#This Row],[3.4  Valida con el cliente si la gestión/información brindada fue clara]]="NO",1,0)</f>
        <v>0</v>
      </c>
      <c r="DB81">
        <f>IF(Tabla1[[#This Row],[4.1 Ejecuta las acciones en los aplicativos de acuerdo al proceso establecido en el portal de conocimiento.]]="NO",1,0)</f>
        <v>0</v>
      </c>
      <c r="DC81">
        <f>IF(Tabla1[[#This Row],[4.2 Se tipifica en siac acorde con la gestión.]]="NO",1,0)</f>
        <v>0</v>
      </c>
      <c r="DD81">
        <f>IF(Tabla1[[#This Row],[4.3 Notas y/o plantilla de la tipificación son correctas.]]="NO",1,0)</f>
        <v>0</v>
      </c>
      <c r="DE81">
        <f>IF(Tabla1[[#This Row],[4.4 Se tipifica en siac durante la llamada.]]="NO",1,0)</f>
        <v>0</v>
      </c>
      <c r="DF81">
        <f>IF(Tabla1[[#This Row],[5.1 Evita comentarios negativos de la empresa y/o sus proveedores.]]="NO",1,0)</f>
        <v>0</v>
      </c>
      <c r="DG81">
        <f>IF(Tabla1[[#This Row],[5.2 Evita palabras soeces]]="NO",1,0)</f>
        <v>0</v>
      </c>
      <c r="DH81">
        <f>IF(Tabla1[[#This Row],[5.3 Escucha al cliente sin interrumpirlo.]]="NO",1,0)</f>
        <v>0</v>
      </c>
      <c r="DI81">
        <f>IF(Tabla1[[#This Row],[6.1 Cumple con dar la información establecida y/o fomenta en el cliente la adquisición/activación/uso de algún servicio/producto/promoción CLARO (definido por cada campaña)]]="NO",1,0)</f>
        <v>0</v>
      </c>
      <c r="DJ81">
        <v>1</v>
      </c>
      <c r="DK81" t="e">
        <f>IF(Tabla1[[#This Row],[TNPS]]&lt;6,-1,IF(Tabla1[[#This Row],[TNPS]]&lt;8,0,1))</f>
        <v>#N/A</v>
      </c>
      <c r="DL81" t="e">
        <f>IF(Tabla1[[#This Row],[NPS]]&lt;&gt;"",IF(Tabla1[[#This Row],[NPS]]&lt;7,-1,IF(Tabla1[[#This Row],[NPS]]&lt;8,0,1))," ")</f>
        <v>#N/A</v>
      </c>
    </row>
    <row r="82" spans="1:116" x14ac:dyDescent="0.25">
      <c r="A82">
        <v>386</v>
      </c>
      <c r="B82" t="str">
        <f>IF(MONTH(Tabla1[[#This Row],[FECHA DE MONITOREO]])=MONTH($B$356),IF(DAY(Tabla1[[#This Row],[FECHA DE MONITOREO]])&lt;8,"SEMANA 1",IF(DAY(Tabla1[[#This Row],[FECHA DE MONITOREO]])&lt;15,"SEMANA 2",IF(DAY(Tabla1[[#This Row],[FECHA DE MONITOREO]])&lt;22,"SEMANA 3","SEMANA 4"))),"SEMANA 4")</f>
        <v>SEMANA 1</v>
      </c>
      <c r="C8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82" s="5" t="s">
        <v>767</v>
      </c>
      <c r="E82" s="5" t="s">
        <v>768</v>
      </c>
      <c r="F82" s="5">
        <v>1</v>
      </c>
      <c r="G82" s="5" t="s">
        <v>118</v>
      </c>
      <c r="H82" s="5" t="s">
        <v>119</v>
      </c>
      <c r="I82" s="6">
        <v>43652</v>
      </c>
      <c r="J82" s="5" t="s">
        <v>120</v>
      </c>
      <c r="K82" s="5" t="s">
        <v>769</v>
      </c>
      <c r="L82" s="6">
        <v>43650</v>
      </c>
      <c r="M82" s="7">
        <v>0.52620370370370373</v>
      </c>
      <c r="N82" s="5">
        <v>346</v>
      </c>
      <c r="O82" s="5" t="s">
        <v>770</v>
      </c>
      <c r="P82" s="5" t="s">
        <v>771</v>
      </c>
      <c r="Q82" s="5" t="s">
        <v>772</v>
      </c>
      <c r="R82" s="5" t="s">
        <v>157</v>
      </c>
      <c r="S82" s="5" t="s">
        <v>594</v>
      </c>
      <c r="T82" s="5" t="s">
        <v>773</v>
      </c>
      <c r="U82" s="5" t="s">
        <v>249</v>
      </c>
      <c r="V82" s="5" t="s">
        <v>129</v>
      </c>
      <c r="W82" s="5" t="s">
        <v>130</v>
      </c>
      <c r="X82" s="5" t="s">
        <v>161</v>
      </c>
      <c r="Y82" s="5" t="s">
        <v>131</v>
      </c>
      <c r="Z82" s="5" t="s">
        <v>132</v>
      </c>
      <c r="AA82" s="5" t="s">
        <v>133</v>
      </c>
      <c r="AB82" s="5" t="s">
        <v>131</v>
      </c>
      <c r="AC82" s="5" t="s">
        <v>134</v>
      </c>
      <c r="AD82" s="5" t="s">
        <v>131</v>
      </c>
      <c r="AE82" s="5" t="s">
        <v>131</v>
      </c>
      <c r="AF82" s="5" t="s">
        <v>131</v>
      </c>
      <c r="AG82" s="5" t="s">
        <v>131</v>
      </c>
      <c r="AH82" s="5" t="s">
        <v>131</v>
      </c>
      <c r="AI82" s="8">
        <v>100</v>
      </c>
      <c r="AJ82" s="5" t="s">
        <v>133</v>
      </c>
      <c r="AK82" s="5" t="s">
        <v>133</v>
      </c>
      <c r="AL82" s="5" t="s">
        <v>131</v>
      </c>
      <c r="AM82" s="5" t="s">
        <v>131</v>
      </c>
      <c r="AN82" s="8">
        <v>100</v>
      </c>
      <c r="AO82" s="5" t="s">
        <v>131</v>
      </c>
      <c r="AP82" s="5" t="s">
        <v>131</v>
      </c>
      <c r="AQ82" s="5" t="s">
        <v>131</v>
      </c>
      <c r="AR82" s="5" t="s">
        <v>133</v>
      </c>
      <c r="AS82" s="5" t="s">
        <v>133</v>
      </c>
      <c r="AT82" s="5" t="s">
        <v>133</v>
      </c>
      <c r="AU82" s="5" t="s">
        <v>133</v>
      </c>
      <c r="AV82" s="5" t="s">
        <v>133</v>
      </c>
      <c r="AW82" s="5" t="s">
        <v>133</v>
      </c>
      <c r="AX82" s="5" t="s">
        <v>129</v>
      </c>
      <c r="AY82" s="5" t="s">
        <v>133</v>
      </c>
      <c r="AZ82" s="8">
        <v>78.787878787878782</v>
      </c>
      <c r="BA82" s="5" t="s">
        <v>131</v>
      </c>
      <c r="BB82" s="5" t="s">
        <v>131</v>
      </c>
      <c r="BC82" s="5" t="s">
        <v>129</v>
      </c>
      <c r="BD82" s="5" t="s">
        <v>131</v>
      </c>
      <c r="BE82" s="9">
        <v>87.5</v>
      </c>
      <c r="BF82" s="5" t="s">
        <v>131</v>
      </c>
      <c r="BG82" s="5" t="s">
        <v>131</v>
      </c>
      <c r="BH82" s="5" t="s">
        <v>131</v>
      </c>
      <c r="BI82" s="8">
        <v>100</v>
      </c>
      <c r="BJ82" s="5" t="s">
        <v>133</v>
      </c>
      <c r="BK82" s="8">
        <v>100</v>
      </c>
      <c r="BL82" s="8">
        <v>89.575757575757578</v>
      </c>
      <c r="BM82" s="5">
        <v>1</v>
      </c>
      <c r="BN82" s="5">
        <v>1</v>
      </c>
      <c r="BO82" s="5">
        <v>0</v>
      </c>
      <c r="BP82" s="5">
        <v>2</v>
      </c>
      <c r="BQ82" s="5">
        <v>0</v>
      </c>
      <c r="BR82" s="8">
        <v>89.575757575757578</v>
      </c>
      <c r="BS82" s="5" t="s">
        <v>129</v>
      </c>
      <c r="BT82" s="5" t="s">
        <v>129</v>
      </c>
      <c r="BU82" s="5" t="s">
        <v>129</v>
      </c>
      <c r="BV82" s="5" t="s">
        <v>129</v>
      </c>
      <c r="BW82" s="5" t="s">
        <v>129</v>
      </c>
      <c r="BX82" s="5" t="s">
        <v>129</v>
      </c>
      <c r="BY82" s="5" t="s">
        <v>135</v>
      </c>
      <c r="BZ82" s="5" t="s">
        <v>174</v>
      </c>
      <c r="CA82" s="5" t="s">
        <v>175</v>
      </c>
      <c r="CB82" s="5" t="s">
        <v>176</v>
      </c>
      <c r="CC82" s="5" t="s">
        <v>250</v>
      </c>
      <c r="CD82" s="5" t="e">
        <v>#N/A</v>
      </c>
      <c r="CE82" s="5" t="e">
        <v>#N/A</v>
      </c>
      <c r="CF82" s="5" t="s">
        <v>129</v>
      </c>
      <c r="CG82" s="5" t="s">
        <v>774</v>
      </c>
      <c r="CH82">
        <f>IF(Tabla1[[#This Row],[1.1 Saluda y se despide del cliente, de acuerdo a lo establecido en el manual de campaña.]]="NO",1,0)</f>
        <v>0</v>
      </c>
      <c r="CI82">
        <f>IF(Tabla1[[#This Row],[1.2 Se dirige al cliente por su nombre durante el transcurso de la llamada, sin tutearlo en ninguna ocasión.]]="NO",1,0)</f>
        <v>0</v>
      </c>
      <c r="CJ82">
        <f>IF(Tabla1[[#This Row],[1.3 Interactua con el cliente mientras realiza las validaciones en el sistema.]]="NO",1,0)</f>
        <v>0</v>
      </c>
      <c r="CK82">
        <f>IF(Tabla1[[#This Row],[1.4 Evita el uso de tecnicismos.]]="NO",1,0)</f>
        <v>0</v>
      </c>
      <c r="CL82">
        <f>IF(Tabla1[[#This Row],[1.5 Se despide de acuerdo a lo indicado en el Manual de Campaña]]="NO",1,0)</f>
        <v>0</v>
      </c>
      <c r="CM82">
        <f>IF(Tabla1[[#This Row],[2.1 Valida si la consulta o transacción corresponde a un producto/servicio/línea de la campaña.]]="NO",1,0)</f>
        <v>0</v>
      </c>
      <c r="CN82">
        <f>IF(Tabla1[[#This Row],[2.2 Si lo expuesto por el cliente no es claro, realiza preguntas de precisión o preguntas filtro.]]="NO",1,0)</f>
        <v>0</v>
      </c>
      <c r="CO82">
        <f>IF(Tabla1[[#This Row],[2.3 Valida el MOTIVO REAL de la necesidad (información, preocupación, problema) mediante parafraseo o pregunta de confirmación.]]="NO",1,0)</f>
        <v>0</v>
      </c>
      <c r="CP82">
        <f>IF(Tabla1[[#This Row],[2.4 De acuerdo con lo expuesto por el cliente por el cliente y/o por lo revisado en sistemas, valida si existe alguna atención previa por el mismo motivo.]]="NO",1,0)</f>
        <v>0</v>
      </c>
      <c r="CQ82">
        <f>IF(Tabla1[[#This Row],[3.1 Valida en el CES el estado de los servicios y equipos, estado de cuenta y adicionalmente si se encuentra en averia.]]="NO",1,0)</f>
        <v>0</v>
      </c>
      <c r="CR82">
        <f>IF(Tabla1[[#This Row],[3.2 La atencion se realizo siguiendo el paso a paso de la herramienta o el proceso establecido en el portal de conocimiento (en caso no se encuentre en la herramienta), no se vuelve a evaluar el ingreso al CES.]]="NO",1,0)</f>
        <v>0</v>
      </c>
      <c r="CS82">
        <f>IF(Tabla1[[#This Row],[3.2.1 Solicita el número de documento de identidad, nombres y apellidos del titular para identificar el servicio y en caso lo amerite fecha y lugar de nacimiento.]]="NO",1,0)</f>
        <v>0</v>
      </c>
      <c r="CT82">
        <f>IF(Tabla1[[#This Row],[3.2.2  Valida en TRACER que el servicio del cliente esta conectado, no se encuentra en averia y no tiene algun flag alarmado]]="NO",1,0)</f>
        <v>0</v>
      </c>
      <c r="CU82">
        <f>IF(Tabla1[[#This Row],[3.2.3  Verifica en la web de averias si el servicio esta afectado]]="NO",1,0)</f>
        <v>0</v>
      </c>
      <c r="CV82">
        <f>IF(Tabla1[[#This Row],[3.2.4  Verifica en Incognito si los parametros de los servicios estan correctos. ]]="NO",1,0)</f>
        <v>0</v>
      </c>
      <c r="CW8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82">
        <f>IF(Tabla1[[#This Row],[3.2.6  Para telefonia, ingresa a JANUS y validad que la linea este configurada y tenga saldo, tambien se debe validar con el cliente si la linea esta en Tel 1 o Tel 1/2, en caso no haya servicio]]="NO",1,0)</f>
        <v>0</v>
      </c>
      <c r="CY82">
        <f>IF(Tabla1[[#This Row],[3.2.7  Para internet, cuando el problema es con SmarTV se le sugiere que utilice internet de manera cableada]]="NO",1,0)</f>
        <v>0</v>
      </c>
      <c r="CZ82">
        <f>IF(Tabla1[[#This Row],[3.3  La explicación brindada al cliente corresponde con el paso a paso de la herramienta o el proceso establecido en el portal de conocimiento (en caso no se encuentre en la herramienta).]]="NO",1,0)</f>
        <v>1</v>
      </c>
      <c r="DA82">
        <f>IF(Tabla1[[#This Row],[3.4  Valida con el cliente si la gestión/información brindada fue clara]]="NO",1,0)</f>
        <v>0</v>
      </c>
      <c r="DB82">
        <f>IF(Tabla1[[#This Row],[4.1 Ejecuta las acciones en los aplicativos de acuerdo al proceso establecido en el portal de conocimiento.]]="NO",1,0)</f>
        <v>0</v>
      </c>
      <c r="DC82">
        <f>IF(Tabla1[[#This Row],[4.2 Se tipifica en siac acorde con la gestión.]]="NO",1,0)</f>
        <v>0</v>
      </c>
      <c r="DD82">
        <f>IF(Tabla1[[#This Row],[4.3 Notas y/o plantilla de la tipificación son correctas.]]="NO",1,0)</f>
        <v>1</v>
      </c>
      <c r="DE82">
        <f>IF(Tabla1[[#This Row],[4.4 Se tipifica en siac durante la llamada.]]="NO",1,0)</f>
        <v>0</v>
      </c>
      <c r="DF82">
        <f>IF(Tabla1[[#This Row],[5.1 Evita comentarios negativos de la empresa y/o sus proveedores.]]="NO",1,0)</f>
        <v>0</v>
      </c>
      <c r="DG82">
        <f>IF(Tabla1[[#This Row],[5.2 Evita palabras soeces]]="NO",1,0)</f>
        <v>0</v>
      </c>
      <c r="DH82">
        <f>IF(Tabla1[[#This Row],[5.3 Escucha al cliente sin interrumpirlo.]]="NO",1,0)</f>
        <v>0</v>
      </c>
      <c r="DI82">
        <f>IF(Tabla1[[#This Row],[6.1 Cumple con dar la información establecida y/o fomenta en el cliente la adquisición/activación/uso de algún servicio/producto/promoción CLARO (definido por cada campaña)]]="NO",1,0)</f>
        <v>0</v>
      </c>
      <c r="DJ82">
        <v>1</v>
      </c>
      <c r="DK82" t="e">
        <f>IF(Tabla1[[#This Row],[TNPS]]&lt;6,-1,IF(Tabla1[[#This Row],[TNPS]]&lt;8,0,1))</f>
        <v>#N/A</v>
      </c>
      <c r="DL82" t="e">
        <f>IF(Tabla1[[#This Row],[NPS]]&lt;&gt;"",IF(Tabla1[[#This Row],[NPS]]&lt;7,-1,IF(Tabla1[[#This Row],[NPS]]&lt;8,0,1))," ")</f>
        <v>#N/A</v>
      </c>
    </row>
    <row r="83" spans="1:116" x14ac:dyDescent="0.25">
      <c r="A83">
        <v>386</v>
      </c>
      <c r="B83" t="str">
        <f>IF(MONTH(Tabla1[[#This Row],[FECHA DE MONITOREO]])=MONTH($B$356),IF(DAY(Tabla1[[#This Row],[FECHA DE MONITOREO]])&lt;8,"SEMANA 1",IF(DAY(Tabla1[[#This Row],[FECHA DE MONITOREO]])&lt;15,"SEMANA 2",IF(DAY(Tabla1[[#This Row],[FECHA DE MONITOREO]])&lt;22,"SEMANA 3","SEMANA 4"))),"SEMANA 4")</f>
        <v>SEMANA 1</v>
      </c>
      <c r="C8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83" s="5" t="s">
        <v>221</v>
      </c>
      <c r="E83" s="5" t="s">
        <v>222</v>
      </c>
      <c r="F83" s="5">
        <v>1</v>
      </c>
      <c r="G83" s="5" t="s">
        <v>118</v>
      </c>
      <c r="H83" s="5" t="s">
        <v>119</v>
      </c>
      <c r="I83" s="6">
        <v>43652</v>
      </c>
      <c r="J83" s="5" t="s">
        <v>120</v>
      </c>
      <c r="K83" s="5" t="s">
        <v>775</v>
      </c>
      <c r="L83" s="6">
        <v>43650</v>
      </c>
      <c r="M83" s="7">
        <v>0.29769675925925926</v>
      </c>
      <c r="N83" s="5">
        <v>529</v>
      </c>
      <c r="O83" s="5" t="s">
        <v>776</v>
      </c>
      <c r="P83" s="5" t="s">
        <v>777</v>
      </c>
      <c r="Q83" s="5" t="s">
        <v>778</v>
      </c>
      <c r="R83" s="5" t="s">
        <v>157</v>
      </c>
      <c r="S83" s="5" t="s">
        <v>158</v>
      </c>
      <c r="T83" s="5" t="s">
        <v>779</v>
      </c>
      <c r="U83" s="5" t="s">
        <v>160</v>
      </c>
      <c r="V83" s="5" t="s">
        <v>131</v>
      </c>
      <c r="W83" s="5" t="s">
        <v>133</v>
      </c>
      <c r="X83" s="5" t="s">
        <v>161</v>
      </c>
      <c r="Y83" s="5" t="s">
        <v>131</v>
      </c>
      <c r="Z83" s="5" t="s">
        <v>132</v>
      </c>
      <c r="AA83" s="5" t="s">
        <v>133</v>
      </c>
      <c r="AB83" s="5" t="s">
        <v>131</v>
      </c>
      <c r="AC83" s="5" t="s">
        <v>134</v>
      </c>
      <c r="AD83" s="5" t="s">
        <v>131</v>
      </c>
      <c r="AE83" s="5" t="s">
        <v>131</v>
      </c>
      <c r="AF83" s="5" t="s">
        <v>131</v>
      </c>
      <c r="AG83" s="5" t="s">
        <v>131</v>
      </c>
      <c r="AH83" s="5" t="s">
        <v>131</v>
      </c>
      <c r="AI83" s="8">
        <v>100</v>
      </c>
      <c r="AJ83" s="5" t="s">
        <v>131</v>
      </c>
      <c r="AK83" s="5" t="s">
        <v>133</v>
      </c>
      <c r="AL83" s="5" t="s">
        <v>129</v>
      </c>
      <c r="AM83" s="5" t="s">
        <v>131</v>
      </c>
      <c r="AN83" s="8">
        <v>47.368421052631575</v>
      </c>
      <c r="AO83" s="5" t="s">
        <v>133</v>
      </c>
      <c r="AP83" s="5" t="s">
        <v>131</v>
      </c>
      <c r="AQ83" s="5" t="s">
        <v>131</v>
      </c>
      <c r="AR83" s="5" t="s">
        <v>133</v>
      </c>
      <c r="AS83" s="5" t="s">
        <v>133</v>
      </c>
      <c r="AT83" s="5" t="s">
        <v>133</v>
      </c>
      <c r="AU83" s="5" t="s">
        <v>133</v>
      </c>
      <c r="AV83" s="5" t="s">
        <v>133</v>
      </c>
      <c r="AW83" s="5" t="s">
        <v>133</v>
      </c>
      <c r="AX83" s="5" t="s">
        <v>131</v>
      </c>
      <c r="AY83" s="5" t="s">
        <v>129</v>
      </c>
      <c r="AZ83" s="8">
        <v>93.548387096774192</v>
      </c>
      <c r="BA83" s="5" t="s">
        <v>133</v>
      </c>
      <c r="BB83" s="5" t="s">
        <v>131</v>
      </c>
      <c r="BC83" s="5" t="s">
        <v>129</v>
      </c>
      <c r="BD83" s="5" t="s">
        <v>131</v>
      </c>
      <c r="BE83" s="9">
        <v>66.666666666666657</v>
      </c>
      <c r="BF83" s="5" t="s">
        <v>131</v>
      </c>
      <c r="BG83" s="5" t="s">
        <v>131</v>
      </c>
      <c r="BH83" s="5" t="s">
        <v>131</v>
      </c>
      <c r="BI83" s="8">
        <v>100</v>
      </c>
      <c r="BJ83" s="5" t="s">
        <v>131</v>
      </c>
      <c r="BK83" s="8">
        <v>100</v>
      </c>
      <c r="BL83" s="8">
        <v>77.636672325976235</v>
      </c>
      <c r="BM83" s="5">
        <v>2</v>
      </c>
      <c r="BN83" s="5">
        <v>1</v>
      </c>
      <c r="BO83" s="5">
        <v>0</v>
      </c>
      <c r="BP83" s="5">
        <v>3</v>
      </c>
      <c r="BQ83" s="5">
        <v>0</v>
      </c>
      <c r="BR83" s="8">
        <v>77.636672325976235</v>
      </c>
      <c r="BS83" s="5" t="s">
        <v>129</v>
      </c>
      <c r="BT83" s="5" t="s">
        <v>129</v>
      </c>
      <c r="BU83" s="5" t="s">
        <v>129</v>
      </c>
      <c r="BV83" s="5" t="s">
        <v>129</v>
      </c>
      <c r="BW83" s="5" t="s">
        <v>129</v>
      </c>
      <c r="BX83" s="5" t="s">
        <v>129</v>
      </c>
      <c r="BY83" s="5" t="s">
        <v>135</v>
      </c>
      <c r="BZ83" s="5" t="s">
        <v>174</v>
      </c>
      <c r="CA83" s="5" t="s">
        <v>780</v>
      </c>
      <c r="CB83" s="5" t="s">
        <v>781</v>
      </c>
      <c r="CC83" s="5" t="s">
        <v>782</v>
      </c>
      <c r="CD83" s="5">
        <v>9</v>
      </c>
      <c r="CE83" s="5">
        <v>9</v>
      </c>
      <c r="CF83" s="5" t="s">
        <v>129</v>
      </c>
      <c r="CG83" s="5" t="s">
        <v>783</v>
      </c>
      <c r="CH83">
        <f>IF(Tabla1[[#This Row],[1.1 Saluda y se despide del cliente, de acuerdo a lo establecido en el manual de campaña.]]="NO",1,0)</f>
        <v>0</v>
      </c>
      <c r="CI83">
        <f>IF(Tabla1[[#This Row],[1.2 Se dirige al cliente por su nombre durante el transcurso de la llamada, sin tutearlo en ninguna ocasión.]]="NO",1,0)</f>
        <v>0</v>
      </c>
      <c r="CJ83">
        <f>IF(Tabla1[[#This Row],[1.3 Interactua con el cliente mientras realiza las validaciones en el sistema.]]="NO",1,0)</f>
        <v>0</v>
      </c>
      <c r="CK83">
        <f>IF(Tabla1[[#This Row],[1.4 Evita el uso de tecnicismos.]]="NO",1,0)</f>
        <v>0</v>
      </c>
      <c r="CL83">
        <f>IF(Tabla1[[#This Row],[1.5 Se despide de acuerdo a lo indicado en el Manual de Campaña]]="NO",1,0)</f>
        <v>0</v>
      </c>
      <c r="CM83">
        <f>IF(Tabla1[[#This Row],[2.1 Valida si la consulta o transacción corresponde a un producto/servicio/línea de la campaña.]]="NO",1,0)</f>
        <v>0</v>
      </c>
      <c r="CN83">
        <f>IF(Tabla1[[#This Row],[2.2 Si lo expuesto por el cliente no es claro, realiza preguntas de precisión o preguntas filtro.]]="NO",1,0)</f>
        <v>0</v>
      </c>
      <c r="CO83">
        <f>IF(Tabla1[[#This Row],[2.3 Valida el MOTIVO REAL de la necesidad (información, preocupación, problema) mediante parafraseo o pregunta de confirmación.]]="NO",1,0)</f>
        <v>1</v>
      </c>
      <c r="CP83">
        <f>IF(Tabla1[[#This Row],[2.4 De acuerdo con lo expuesto por el cliente por el cliente y/o por lo revisado en sistemas, valida si existe alguna atención previa por el mismo motivo.]]="NO",1,0)</f>
        <v>0</v>
      </c>
      <c r="CQ83">
        <f>IF(Tabla1[[#This Row],[3.1 Valida en el CES el estado de los servicios y equipos, estado de cuenta y adicionalmente si se encuentra en averia.]]="NO",1,0)</f>
        <v>0</v>
      </c>
      <c r="CR83">
        <f>IF(Tabla1[[#This Row],[3.2 La atencion se realizo siguiendo el paso a paso de la herramienta o el proceso establecido en el portal de conocimiento (en caso no se encuentre en la herramienta), no se vuelve a evaluar el ingreso al CES.]]="NO",1,0)</f>
        <v>0</v>
      </c>
      <c r="CS83">
        <f>IF(Tabla1[[#This Row],[3.2.1 Solicita el número de documento de identidad, nombres y apellidos del titular para identificar el servicio y en caso lo amerite fecha y lugar de nacimiento.]]="NO",1,0)</f>
        <v>0</v>
      </c>
      <c r="CT83">
        <f>IF(Tabla1[[#This Row],[3.2.2  Valida en TRACER que el servicio del cliente esta conectado, no se encuentra en averia y no tiene algun flag alarmado]]="NO",1,0)</f>
        <v>0</v>
      </c>
      <c r="CU83">
        <f>IF(Tabla1[[#This Row],[3.2.3  Verifica en la web de averias si el servicio esta afectado]]="NO",1,0)</f>
        <v>0</v>
      </c>
      <c r="CV83">
        <f>IF(Tabla1[[#This Row],[3.2.4  Verifica en Incognito si los parametros de los servicios estan correctos. ]]="NO",1,0)</f>
        <v>0</v>
      </c>
      <c r="CW8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83">
        <f>IF(Tabla1[[#This Row],[3.2.6  Para telefonia, ingresa a JANUS y validad que la linea este configurada y tenga saldo, tambien se debe validar con el cliente si la linea esta en Tel 1 o Tel 1/2, en caso no haya servicio]]="NO",1,0)</f>
        <v>0</v>
      </c>
      <c r="CY83">
        <f>IF(Tabla1[[#This Row],[3.2.7  Para internet, cuando el problema es con SmarTV se le sugiere que utilice internet de manera cableada]]="NO",1,0)</f>
        <v>0</v>
      </c>
      <c r="CZ83">
        <f>IF(Tabla1[[#This Row],[3.3  La explicación brindada al cliente corresponde con el paso a paso de la herramienta o el proceso establecido en el portal de conocimiento (en caso no se encuentre en la herramienta).]]="NO",1,0)</f>
        <v>0</v>
      </c>
      <c r="DA83">
        <f>IF(Tabla1[[#This Row],[3.4  Valida con el cliente si la gestión/información brindada fue clara]]="NO",1,0)</f>
        <v>1</v>
      </c>
      <c r="DB83">
        <f>IF(Tabla1[[#This Row],[4.1 Ejecuta las acciones en los aplicativos de acuerdo al proceso establecido en el portal de conocimiento.]]="NO",1,0)</f>
        <v>0</v>
      </c>
      <c r="DC83">
        <f>IF(Tabla1[[#This Row],[4.2 Se tipifica en siac acorde con la gestión.]]="NO",1,0)</f>
        <v>0</v>
      </c>
      <c r="DD83">
        <f>IF(Tabla1[[#This Row],[4.3 Notas y/o plantilla de la tipificación son correctas.]]="NO",1,0)</f>
        <v>1</v>
      </c>
      <c r="DE83">
        <f>IF(Tabla1[[#This Row],[4.4 Se tipifica en siac durante la llamada.]]="NO",1,0)</f>
        <v>0</v>
      </c>
      <c r="DF83">
        <f>IF(Tabla1[[#This Row],[5.1 Evita comentarios negativos de la empresa y/o sus proveedores.]]="NO",1,0)</f>
        <v>0</v>
      </c>
      <c r="DG83">
        <f>IF(Tabla1[[#This Row],[5.2 Evita palabras soeces]]="NO",1,0)</f>
        <v>0</v>
      </c>
      <c r="DH83">
        <f>IF(Tabla1[[#This Row],[5.3 Escucha al cliente sin interrumpirlo.]]="NO",1,0)</f>
        <v>0</v>
      </c>
      <c r="DI83">
        <f>IF(Tabla1[[#This Row],[6.1 Cumple con dar la información establecida y/o fomenta en el cliente la adquisición/activación/uso de algún servicio/producto/promoción CLARO (definido por cada campaña)]]="NO",1,0)</f>
        <v>0</v>
      </c>
      <c r="DJ83">
        <v>1</v>
      </c>
      <c r="DK83">
        <f>IF(Tabla1[[#This Row],[TNPS]]&lt;6,-1,IF(Tabla1[[#This Row],[TNPS]]&lt;8,0,1))</f>
        <v>1</v>
      </c>
      <c r="DL83">
        <f>IF(Tabla1[[#This Row],[NPS]]&lt;&gt;"",IF(Tabla1[[#This Row],[NPS]]&lt;7,-1,IF(Tabla1[[#This Row],[NPS]]&lt;8,0,1))," ")</f>
        <v>1</v>
      </c>
    </row>
    <row r="84" spans="1:116" x14ac:dyDescent="0.25">
      <c r="A84">
        <v>386</v>
      </c>
      <c r="B84" t="str">
        <f>IF(MONTH(Tabla1[[#This Row],[FECHA DE MONITOREO]])=MONTH($B$356),IF(DAY(Tabla1[[#This Row],[FECHA DE MONITOREO]])&lt;8,"SEMANA 1",IF(DAY(Tabla1[[#This Row],[FECHA DE MONITOREO]])&lt;15,"SEMANA 2",IF(DAY(Tabla1[[#This Row],[FECHA DE MONITOREO]])&lt;22,"SEMANA 3","SEMANA 4"))),"SEMANA 4")</f>
        <v>SEMANA 1</v>
      </c>
      <c r="C8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84" s="5" t="s">
        <v>445</v>
      </c>
      <c r="E84" s="5" t="s">
        <v>446</v>
      </c>
      <c r="F84" s="5">
        <v>1</v>
      </c>
      <c r="G84" s="5" t="s">
        <v>118</v>
      </c>
      <c r="H84" s="5" t="s">
        <v>119</v>
      </c>
      <c r="I84" s="6">
        <v>43652</v>
      </c>
      <c r="J84" s="5" t="s">
        <v>120</v>
      </c>
      <c r="K84" s="5" t="s">
        <v>784</v>
      </c>
      <c r="L84" s="6">
        <v>43650</v>
      </c>
      <c r="M84" s="7">
        <v>0.67357638888888882</v>
      </c>
      <c r="N84" s="5">
        <v>211</v>
      </c>
      <c r="O84" s="5" t="s">
        <v>785</v>
      </c>
      <c r="P84" s="5" t="s">
        <v>697</v>
      </c>
      <c r="Q84" s="5" t="s">
        <v>698</v>
      </c>
      <c r="R84" s="5" t="s">
        <v>157</v>
      </c>
      <c r="S84" s="5" t="s">
        <v>594</v>
      </c>
      <c r="T84" s="5" t="s">
        <v>786</v>
      </c>
      <c r="U84" s="5" t="s">
        <v>787</v>
      </c>
      <c r="V84" s="5" t="s">
        <v>129</v>
      </c>
      <c r="W84" s="5" t="s">
        <v>133</v>
      </c>
      <c r="X84" s="5" t="s">
        <v>279</v>
      </c>
      <c r="Y84" s="5" t="s">
        <v>131</v>
      </c>
      <c r="Z84" s="5" t="s">
        <v>132</v>
      </c>
      <c r="AA84" s="5" t="s">
        <v>133</v>
      </c>
      <c r="AB84" s="5" t="s">
        <v>131</v>
      </c>
      <c r="AC84" s="5" t="s">
        <v>134</v>
      </c>
      <c r="AD84" s="5" t="s">
        <v>131</v>
      </c>
      <c r="AE84" s="5" t="s">
        <v>131</v>
      </c>
      <c r="AF84" s="5" t="s">
        <v>131</v>
      </c>
      <c r="AG84" s="5" t="s">
        <v>131</v>
      </c>
      <c r="AH84" s="5" t="s">
        <v>131</v>
      </c>
      <c r="AI84" s="8">
        <v>100</v>
      </c>
      <c r="AJ84" s="5" t="s">
        <v>131</v>
      </c>
      <c r="AK84" s="5" t="s">
        <v>133</v>
      </c>
      <c r="AL84" s="5" t="s">
        <v>131</v>
      </c>
      <c r="AM84" s="5" t="s">
        <v>131</v>
      </c>
      <c r="AN84" s="8">
        <v>100</v>
      </c>
      <c r="AO84" s="5" t="s">
        <v>133</v>
      </c>
      <c r="AP84" s="5" t="s">
        <v>131</v>
      </c>
      <c r="AQ84" s="5" t="s">
        <v>131</v>
      </c>
      <c r="AR84" s="5" t="s">
        <v>133</v>
      </c>
      <c r="AS84" s="5" t="s">
        <v>133</v>
      </c>
      <c r="AT84" s="5" t="s">
        <v>133</v>
      </c>
      <c r="AU84" s="5" t="s">
        <v>133</v>
      </c>
      <c r="AV84" s="5" t="s">
        <v>133</v>
      </c>
      <c r="AW84" s="5" t="s">
        <v>133</v>
      </c>
      <c r="AX84" s="5" t="s">
        <v>131</v>
      </c>
      <c r="AY84" s="5" t="s">
        <v>131</v>
      </c>
      <c r="AZ84" s="8">
        <v>100</v>
      </c>
      <c r="BA84" s="5" t="s">
        <v>133</v>
      </c>
      <c r="BB84" s="5" t="s">
        <v>129</v>
      </c>
      <c r="BC84" s="5" t="s">
        <v>129</v>
      </c>
      <c r="BD84" s="5" t="s">
        <v>131</v>
      </c>
      <c r="BE84" s="9">
        <v>33.333333333333329</v>
      </c>
      <c r="BF84" s="5" t="s">
        <v>131</v>
      </c>
      <c r="BG84" s="5" t="s">
        <v>131</v>
      </c>
      <c r="BH84" s="5" t="s">
        <v>131</v>
      </c>
      <c r="BI84" s="8">
        <v>100</v>
      </c>
      <c r="BJ84" s="5" t="s">
        <v>133</v>
      </c>
      <c r="BK84" s="8">
        <v>100</v>
      </c>
      <c r="BL84" s="8">
        <v>84.000000000000014</v>
      </c>
      <c r="BM84" s="5">
        <v>0</v>
      </c>
      <c r="BN84" s="5">
        <v>2</v>
      </c>
      <c r="BO84" s="5">
        <v>0</v>
      </c>
      <c r="BP84" s="5">
        <v>2</v>
      </c>
      <c r="BQ84" s="5">
        <v>0</v>
      </c>
      <c r="BR84" s="8">
        <v>84.000000000000014</v>
      </c>
      <c r="BS84" s="5" t="s">
        <v>129</v>
      </c>
      <c r="BT84" s="5" t="s">
        <v>129</v>
      </c>
      <c r="BU84" s="5" t="s">
        <v>129</v>
      </c>
      <c r="BV84" s="5" t="s">
        <v>129</v>
      </c>
      <c r="BW84" s="5" t="s">
        <v>129</v>
      </c>
      <c r="BX84" s="5" t="s">
        <v>129</v>
      </c>
      <c r="BY84" s="5" t="s">
        <v>162</v>
      </c>
      <c r="BZ84" s="5" t="s">
        <v>163</v>
      </c>
      <c r="CA84" s="5" t="s">
        <v>596</v>
      </c>
      <c r="CB84" s="5" t="s">
        <v>165</v>
      </c>
      <c r="CC84" s="5" t="s">
        <v>231</v>
      </c>
      <c r="CD84" s="5" t="e">
        <v>#N/A</v>
      </c>
      <c r="CE84" s="5" t="e">
        <v>#N/A</v>
      </c>
      <c r="CF84" s="5" t="s">
        <v>129</v>
      </c>
      <c r="CG84" s="5" t="s">
        <v>788</v>
      </c>
      <c r="CH84">
        <f>IF(Tabla1[[#This Row],[1.1 Saluda y se despide del cliente, de acuerdo a lo establecido en el manual de campaña.]]="NO",1,0)</f>
        <v>0</v>
      </c>
      <c r="CI84">
        <f>IF(Tabla1[[#This Row],[1.2 Se dirige al cliente por su nombre durante el transcurso de la llamada, sin tutearlo en ninguna ocasión.]]="NO",1,0)</f>
        <v>0</v>
      </c>
      <c r="CJ84">
        <f>IF(Tabla1[[#This Row],[1.3 Interactua con el cliente mientras realiza las validaciones en el sistema.]]="NO",1,0)</f>
        <v>0</v>
      </c>
      <c r="CK84">
        <f>IF(Tabla1[[#This Row],[1.4 Evita el uso de tecnicismos.]]="NO",1,0)</f>
        <v>0</v>
      </c>
      <c r="CL84">
        <f>IF(Tabla1[[#This Row],[1.5 Se despide de acuerdo a lo indicado en el Manual de Campaña]]="NO",1,0)</f>
        <v>0</v>
      </c>
      <c r="CM84">
        <f>IF(Tabla1[[#This Row],[2.1 Valida si la consulta o transacción corresponde a un producto/servicio/línea de la campaña.]]="NO",1,0)</f>
        <v>0</v>
      </c>
      <c r="CN84">
        <f>IF(Tabla1[[#This Row],[2.2 Si lo expuesto por el cliente no es claro, realiza preguntas de precisión o preguntas filtro.]]="NO",1,0)</f>
        <v>0</v>
      </c>
      <c r="CO84">
        <f>IF(Tabla1[[#This Row],[2.3 Valida el MOTIVO REAL de la necesidad (información, preocupación, problema) mediante parafraseo o pregunta de confirmación.]]="NO",1,0)</f>
        <v>0</v>
      </c>
      <c r="CP84">
        <f>IF(Tabla1[[#This Row],[2.4 De acuerdo con lo expuesto por el cliente por el cliente y/o por lo revisado en sistemas, valida si existe alguna atención previa por el mismo motivo.]]="NO",1,0)</f>
        <v>0</v>
      </c>
      <c r="CQ84">
        <f>IF(Tabla1[[#This Row],[3.1 Valida en el CES el estado de los servicios y equipos, estado de cuenta y adicionalmente si se encuentra en averia.]]="NO",1,0)</f>
        <v>0</v>
      </c>
      <c r="CR84">
        <f>IF(Tabla1[[#This Row],[3.2 La atencion se realizo siguiendo el paso a paso de la herramienta o el proceso establecido en el portal de conocimiento (en caso no se encuentre en la herramienta), no se vuelve a evaluar el ingreso al CES.]]="NO",1,0)</f>
        <v>0</v>
      </c>
      <c r="CS84">
        <f>IF(Tabla1[[#This Row],[3.2.1 Solicita el número de documento de identidad, nombres y apellidos del titular para identificar el servicio y en caso lo amerite fecha y lugar de nacimiento.]]="NO",1,0)</f>
        <v>0</v>
      </c>
      <c r="CT84">
        <f>IF(Tabla1[[#This Row],[3.2.2  Valida en TRACER que el servicio del cliente esta conectado, no se encuentra en averia y no tiene algun flag alarmado]]="NO",1,0)</f>
        <v>0</v>
      </c>
      <c r="CU84">
        <f>IF(Tabla1[[#This Row],[3.2.3  Verifica en la web de averias si el servicio esta afectado]]="NO",1,0)</f>
        <v>0</v>
      </c>
      <c r="CV84">
        <f>IF(Tabla1[[#This Row],[3.2.4  Verifica en Incognito si los parametros de los servicios estan correctos. ]]="NO",1,0)</f>
        <v>0</v>
      </c>
      <c r="CW8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84">
        <f>IF(Tabla1[[#This Row],[3.2.6  Para telefonia, ingresa a JANUS y validad que la linea este configurada y tenga saldo, tambien se debe validar con el cliente si la linea esta en Tel 1 o Tel 1/2, en caso no haya servicio]]="NO",1,0)</f>
        <v>0</v>
      </c>
      <c r="CY84">
        <f>IF(Tabla1[[#This Row],[3.2.7  Para internet, cuando el problema es con SmarTV se le sugiere que utilice internet de manera cableada]]="NO",1,0)</f>
        <v>0</v>
      </c>
      <c r="CZ84">
        <f>IF(Tabla1[[#This Row],[3.3  La explicación brindada al cliente corresponde con el paso a paso de la herramienta o el proceso establecido en el portal de conocimiento (en caso no se encuentre en la herramienta).]]="NO",1,0)</f>
        <v>0</v>
      </c>
      <c r="DA84">
        <f>IF(Tabla1[[#This Row],[3.4  Valida con el cliente si la gestión/información brindada fue clara]]="NO",1,0)</f>
        <v>0</v>
      </c>
      <c r="DB84">
        <f>IF(Tabla1[[#This Row],[4.1 Ejecuta las acciones en los aplicativos de acuerdo al proceso establecido en el portal de conocimiento.]]="NO",1,0)</f>
        <v>0</v>
      </c>
      <c r="DC84">
        <f>IF(Tabla1[[#This Row],[4.2 Se tipifica en siac acorde con la gestión.]]="NO",1,0)</f>
        <v>1</v>
      </c>
      <c r="DD84">
        <f>IF(Tabla1[[#This Row],[4.3 Notas y/o plantilla de la tipificación son correctas.]]="NO",1,0)</f>
        <v>1</v>
      </c>
      <c r="DE84">
        <f>IF(Tabla1[[#This Row],[4.4 Se tipifica en siac durante la llamada.]]="NO",1,0)</f>
        <v>0</v>
      </c>
      <c r="DF84">
        <f>IF(Tabla1[[#This Row],[5.1 Evita comentarios negativos de la empresa y/o sus proveedores.]]="NO",1,0)</f>
        <v>0</v>
      </c>
      <c r="DG84">
        <f>IF(Tabla1[[#This Row],[5.2 Evita palabras soeces]]="NO",1,0)</f>
        <v>0</v>
      </c>
      <c r="DH84">
        <f>IF(Tabla1[[#This Row],[5.3 Escucha al cliente sin interrumpirlo.]]="NO",1,0)</f>
        <v>0</v>
      </c>
      <c r="DI84">
        <f>IF(Tabla1[[#This Row],[6.1 Cumple con dar la información establecida y/o fomenta en el cliente la adquisición/activación/uso de algún servicio/producto/promoción CLARO (definido por cada campaña)]]="NO",1,0)</f>
        <v>0</v>
      </c>
      <c r="DJ84">
        <v>1</v>
      </c>
      <c r="DK84" t="e">
        <f>IF(Tabla1[[#This Row],[TNPS]]&lt;6,-1,IF(Tabla1[[#This Row],[TNPS]]&lt;8,0,1))</f>
        <v>#N/A</v>
      </c>
      <c r="DL84" t="e">
        <f>IF(Tabla1[[#This Row],[NPS]]&lt;&gt;"",IF(Tabla1[[#This Row],[NPS]]&lt;7,-1,IF(Tabla1[[#This Row],[NPS]]&lt;8,0,1))," ")</f>
        <v>#N/A</v>
      </c>
    </row>
    <row r="85" spans="1:116" x14ac:dyDescent="0.25">
      <c r="A85">
        <v>386</v>
      </c>
      <c r="B85" t="str">
        <f>IF(MONTH(Tabla1[[#This Row],[FECHA DE MONITOREO]])=MONTH($B$356),IF(DAY(Tabla1[[#This Row],[FECHA DE MONITOREO]])&lt;8,"SEMANA 1",IF(DAY(Tabla1[[#This Row],[FECHA DE MONITOREO]])&lt;15,"SEMANA 2",IF(DAY(Tabla1[[#This Row],[FECHA DE MONITOREO]])&lt;22,"SEMANA 3","SEMANA 4"))),"SEMANA 4")</f>
        <v>SEMANA 1</v>
      </c>
      <c r="C8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85" s="5" t="s">
        <v>463</v>
      </c>
      <c r="E85" s="5" t="s">
        <v>464</v>
      </c>
      <c r="F85" s="5">
        <v>3</v>
      </c>
      <c r="G85" s="5" t="s">
        <v>118</v>
      </c>
      <c r="H85" s="5" t="s">
        <v>119</v>
      </c>
      <c r="I85" s="6">
        <v>43652</v>
      </c>
      <c r="J85" s="5" t="s">
        <v>120</v>
      </c>
      <c r="K85" s="5" t="s">
        <v>789</v>
      </c>
      <c r="L85" s="6">
        <v>43650</v>
      </c>
      <c r="M85" s="7">
        <v>0.66671296296296301</v>
      </c>
      <c r="N85" s="5">
        <v>514</v>
      </c>
      <c r="O85" s="5" t="s">
        <v>790</v>
      </c>
      <c r="P85" s="5" t="s">
        <v>791</v>
      </c>
      <c r="Q85" s="5" t="s">
        <v>792</v>
      </c>
      <c r="R85" s="5" t="s">
        <v>125</v>
      </c>
      <c r="S85" s="5" t="s">
        <v>383</v>
      </c>
      <c r="T85" s="5" t="s">
        <v>793</v>
      </c>
      <c r="U85" s="5" t="s">
        <v>794</v>
      </c>
      <c r="V85" s="5" t="s">
        <v>129</v>
      </c>
      <c r="W85" s="5" t="s">
        <v>130</v>
      </c>
      <c r="X85" s="5" t="s">
        <v>130</v>
      </c>
      <c r="Y85" s="5" t="s">
        <v>131</v>
      </c>
      <c r="Z85" s="5" t="s">
        <v>132</v>
      </c>
      <c r="AA85" s="5" t="s">
        <v>133</v>
      </c>
      <c r="AB85" s="5" t="s">
        <v>131</v>
      </c>
      <c r="AC85" s="5" t="s">
        <v>134</v>
      </c>
      <c r="AD85" s="5" t="s">
        <v>131</v>
      </c>
      <c r="AE85" s="5" t="s">
        <v>131</v>
      </c>
      <c r="AF85" s="5" t="s">
        <v>131</v>
      </c>
      <c r="AG85" s="5" t="s">
        <v>131</v>
      </c>
      <c r="AH85" s="5" t="s">
        <v>131</v>
      </c>
      <c r="AI85" s="8">
        <v>100</v>
      </c>
      <c r="AJ85" s="5" t="s">
        <v>131</v>
      </c>
      <c r="AK85" s="5" t="s">
        <v>133</v>
      </c>
      <c r="AL85" s="5" t="s">
        <v>131</v>
      </c>
      <c r="AM85" s="5" t="s">
        <v>129</v>
      </c>
      <c r="AN85" s="8">
        <v>78.94736842105263</v>
      </c>
      <c r="AO85" s="5" t="s">
        <v>131</v>
      </c>
      <c r="AP85" s="5" t="s">
        <v>129</v>
      </c>
      <c r="AQ85" s="5" t="s">
        <v>131</v>
      </c>
      <c r="AR85" s="5" t="s">
        <v>131</v>
      </c>
      <c r="AS85" s="5" t="s">
        <v>131</v>
      </c>
      <c r="AT85" s="5" t="s">
        <v>131</v>
      </c>
      <c r="AU85" s="5" t="s">
        <v>129</v>
      </c>
      <c r="AV85" s="5" t="s">
        <v>133</v>
      </c>
      <c r="AW85" s="5" t="s">
        <v>133</v>
      </c>
      <c r="AX85" s="5" t="s">
        <v>131</v>
      </c>
      <c r="AY85" s="5" t="s">
        <v>131</v>
      </c>
      <c r="AZ85" s="8">
        <v>37.142857142857146</v>
      </c>
      <c r="BA85" s="5" t="s">
        <v>131</v>
      </c>
      <c r="BB85" s="5" t="s">
        <v>131</v>
      </c>
      <c r="BC85" s="5" t="s">
        <v>129</v>
      </c>
      <c r="BD85" s="5" t="s">
        <v>131</v>
      </c>
      <c r="BE85" s="9">
        <v>87.5</v>
      </c>
      <c r="BF85" s="5" t="s">
        <v>131</v>
      </c>
      <c r="BG85" s="5" t="s">
        <v>131</v>
      </c>
      <c r="BH85" s="5" t="s">
        <v>131</v>
      </c>
      <c r="BI85" s="8">
        <v>100</v>
      </c>
      <c r="BJ85" s="5" t="s">
        <v>129</v>
      </c>
      <c r="BK85" s="8">
        <v>0</v>
      </c>
      <c r="BL85" s="8">
        <v>67.15789473684211</v>
      </c>
      <c r="BM85" s="5">
        <v>2</v>
      </c>
      <c r="BN85" s="5">
        <v>1</v>
      </c>
      <c r="BO85" s="5">
        <v>0</v>
      </c>
      <c r="BP85" s="5">
        <v>3</v>
      </c>
      <c r="BQ85" s="5">
        <v>2</v>
      </c>
      <c r="BR85" s="8">
        <v>67.15789473684211</v>
      </c>
      <c r="BS85" s="5" t="s">
        <v>129</v>
      </c>
      <c r="BT85" s="5" t="s">
        <v>129</v>
      </c>
      <c r="BU85" s="5" t="s">
        <v>129</v>
      </c>
      <c r="BV85" s="5" t="s">
        <v>129</v>
      </c>
      <c r="BW85" s="5" t="s">
        <v>129</v>
      </c>
      <c r="BX85" s="5" t="s">
        <v>131</v>
      </c>
      <c r="BY85" s="5" t="s">
        <v>132</v>
      </c>
      <c r="BZ85" s="5" t="s">
        <v>132</v>
      </c>
      <c r="CA85" s="5" t="s">
        <v>132</v>
      </c>
      <c r="CB85" s="5" t="s">
        <v>132</v>
      </c>
      <c r="CC85" s="5" t="s">
        <v>132</v>
      </c>
      <c r="CD85" s="5" t="e">
        <v>#N/A</v>
      </c>
      <c r="CE85" s="5" t="e">
        <v>#N/A</v>
      </c>
      <c r="CF85" s="5" t="s">
        <v>129</v>
      </c>
      <c r="CG85" s="5" t="s">
        <v>795</v>
      </c>
      <c r="CH85">
        <f>IF(Tabla1[[#This Row],[1.1 Saluda y se despide del cliente, de acuerdo a lo establecido en el manual de campaña.]]="NO",1,0)</f>
        <v>0</v>
      </c>
      <c r="CI85">
        <f>IF(Tabla1[[#This Row],[1.2 Se dirige al cliente por su nombre durante el transcurso de la llamada, sin tutearlo en ninguna ocasión.]]="NO",1,0)</f>
        <v>0</v>
      </c>
      <c r="CJ85">
        <f>IF(Tabla1[[#This Row],[1.3 Interactua con el cliente mientras realiza las validaciones en el sistema.]]="NO",1,0)</f>
        <v>0</v>
      </c>
      <c r="CK85">
        <f>IF(Tabla1[[#This Row],[1.4 Evita el uso de tecnicismos.]]="NO",1,0)</f>
        <v>0</v>
      </c>
      <c r="CL85">
        <f>IF(Tabla1[[#This Row],[1.5 Se despide de acuerdo a lo indicado en el Manual de Campaña]]="NO",1,0)</f>
        <v>0</v>
      </c>
      <c r="CM85">
        <f>IF(Tabla1[[#This Row],[2.1 Valida si la consulta o transacción corresponde a un producto/servicio/línea de la campaña.]]="NO",1,0)</f>
        <v>0</v>
      </c>
      <c r="CN85">
        <f>IF(Tabla1[[#This Row],[2.2 Si lo expuesto por el cliente no es claro, realiza preguntas de precisión o preguntas filtro.]]="NO",1,0)</f>
        <v>0</v>
      </c>
      <c r="CO85">
        <f>IF(Tabla1[[#This Row],[2.3 Valida el MOTIVO REAL de la necesidad (información, preocupación, problema) mediante parafraseo o pregunta de confirmación.]]="NO",1,0)</f>
        <v>0</v>
      </c>
      <c r="CP85">
        <f>IF(Tabla1[[#This Row],[2.4 De acuerdo con lo expuesto por el cliente por el cliente y/o por lo revisado en sistemas, valida si existe alguna atención previa por el mismo motivo.]]="NO",1,0)</f>
        <v>1</v>
      </c>
      <c r="CQ85">
        <f>IF(Tabla1[[#This Row],[3.1 Valida en el CES el estado de los servicios y equipos, estado de cuenta y adicionalmente si se encuentra en averia.]]="NO",1,0)</f>
        <v>0</v>
      </c>
      <c r="CR85">
        <f>IF(Tabla1[[#This Row],[3.2 La atencion se realizo siguiendo el paso a paso de la herramienta o el proceso establecido en el portal de conocimiento (en caso no se encuentre en la herramienta), no se vuelve a evaluar el ingreso al CES.]]="NO",1,0)</f>
        <v>1</v>
      </c>
      <c r="CS85">
        <f>IF(Tabla1[[#This Row],[3.2.1 Solicita el número de documento de identidad, nombres y apellidos del titular para identificar el servicio y en caso lo amerite fecha y lugar de nacimiento.]]="NO",1,0)</f>
        <v>0</v>
      </c>
      <c r="CT85">
        <f>IF(Tabla1[[#This Row],[3.2.2  Valida en TRACER que el servicio del cliente esta conectado, no se encuentra en averia y no tiene algun flag alarmado]]="NO",1,0)</f>
        <v>0</v>
      </c>
      <c r="CU85">
        <f>IF(Tabla1[[#This Row],[3.2.3  Verifica en la web de averias si el servicio esta afectado]]="NO",1,0)</f>
        <v>0</v>
      </c>
      <c r="CV85">
        <f>IF(Tabla1[[#This Row],[3.2.4  Verifica en Incognito si los parametros de los servicios estan correctos. ]]="NO",1,0)</f>
        <v>0</v>
      </c>
      <c r="CW85">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85">
        <f>IF(Tabla1[[#This Row],[3.2.6  Para telefonia, ingresa a JANUS y validad que la linea este configurada y tenga saldo, tambien se debe validar con el cliente si la linea esta en Tel 1 o Tel 1/2, en caso no haya servicio]]="NO",1,0)</f>
        <v>0</v>
      </c>
      <c r="CY85">
        <f>IF(Tabla1[[#This Row],[3.2.7  Para internet, cuando el problema es con SmarTV se le sugiere que utilice internet de manera cableada]]="NO",1,0)</f>
        <v>0</v>
      </c>
      <c r="CZ85">
        <f>IF(Tabla1[[#This Row],[3.3  La explicación brindada al cliente corresponde con el paso a paso de la herramienta o el proceso establecido en el portal de conocimiento (en caso no se encuentre en la herramienta).]]="NO",1,0)</f>
        <v>0</v>
      </c>
      <c r="DA85">
        <f>IF(Tabla1[[#This Row],[3.4  Valida con el cliente si la gestión/información brindada fue clara]]="NO",1,0)</f>
        <v>0</v>
      </c>
      <c r="DB85">
        <f>IF(Tabla1[[#This Row],[4.1 Ejecuta las acciones en los aplicativos de acuerdo al proceso establecido en el portal de conocimiento.]]="NO",1,0)</f>
        <v>0</v>
      </c>
      <c r="DC85">
        <f>IF(Tabla1[[#This Row],[4.2 Se tipifica en siac acorde con la gestión.]]="NO",1,0)</f>
        <v>0</v>
      </c>
      <c r="DD85">
        <f>IF(Tabla1[[#This Row],[4.3 Notas y/o plantilla de la tipificación son correctas.]]="NO",1,0)</f>
        <v>1</v>
      </c>
      <c r="DE85">
        <f>IF(Tabla1[[#This Row],[4.4 Se tipifica en siac durante la llamada.]]="NO",1,0)</f>
        <v>0</v>
      </c>
      <c r="DF85">
        <f>IF(Tabla1[[#This Row],[5.1 Evita comentarios negativos de la empresa y/o sus proveedores.]]="NO",1,0)</f>
        <v>0</v>
      </c>
      <c r="DG85">
        <f>IF(Tabla1[[#This Row],[5.2 Evita palabras soeces]]="NO",1,0)</f>
        <v>0</v>
      </c>
      <c r="DH85">
        <f>IF(Tabla1[[#This Row],[5.3 Escucha al cliente sin interrumpirlo.]]="NO",1,0)</f>
        <v>0</v>
      </c>
      <c r="DI85">
        <f>IF(Tabla1[[#This Row],[6.1 Cumple con dar la información establecida y/o fomenta en el cliente la adquisición/activación/uso de algún servicio/producto/promoción CLARO (definido por cada campaña)]]="NO",1,0)</f>
        <v>1</v>
      </c>
      <c r="DJ85">
        <v>1</v>
      </c>
      <c r="DK85" t="e">
        <f>IF(Tabla1[[#This Row],[TNPS]]&lt;6,-1,IF(Tabla1[[#This Row],[TNPS]]&lt;8,0,1))</f>
        <v>#N/A</v>
      </c>
      <c r="DL85" t="e">
        <f>IF(Tabla1[[#This Row],[NPS]]&lt;&gt;"",IF(Tabla1[[#This Row],[NPS]]&lt;7,-1,IF(Tabla1[[#This Row],[NPS]]&lt;8,0,1))," ")</f>
        <v>#N/A</v>
      </c>
    </row>
    <row r="86" spans="1:116" x14ac:dyDescent="0.25">
      <c r="A86">
        <v>386</v>
      </c>
      <c r="B86" t="str">
        <f>IF(MONTH(Tabla1[[#This Row],[FECHA DE MONITOREO]])=MONTH($B$356),IF(DAY(Tabla1[[#This Row],[FECHA DE MONITOREO]])&lt;8,"SEMANA 1",IF(DAY(Tabla1[[#This Row],[FECHA DE MONITOREO]])&lt;15,"SEMANA 2",IF(DAY(Tabla1[[#This Row],[FECHA DE MONITOREO]])&lt;22,"SEMANA 3","SEMANA 4"))),"SEMANA 4")</f>
        <v>SEMANA 1</v>
      </c>
      <c r="C8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86" s="5" t="s">
        <v>598</v>
      </c>
      <c r="E86" s="5" t="s">
        <v>599</v>
      </c>
      <c r="F86" s="5">
        <v>1</v>
      </c>
      <c r="G86" s="5" t="s">
        <v>118</v>
      </c>
      <c r="H86" s="5" t="s">
        <v>119</v>
      </c>
      <c r="I86" s="6">
        <v>43652</v>
      </c>
      <c r="J86" s="5" t="s">
        <v>120</v>
      </c>
      <c r="K86" s="5" t="s">
        <v>796</v>
      </c>
      <c r="L86" s="6">
        <v>43650</v>
      </c>
      <c r="M86" s="7">
        <v>0.98587962962962961</v>
      </c>
      <c r="N86" s="5">
        <v>185</v>
      </c>
      <c r="O86" s="5" t="s">
        <v>797</v>
      </c>
      <c r="P86" s="5" t="s">
        <v>798</v>
      </c>
      <c r="Q86" s="5" t="s">
        <v>799</v>
      </c>
      <c r="R86" s="5" t="s">
        <v>125</v>
      </c>
      <c r="S86" s="5" t="s">
        <v>126</v>
      </c>
      <c r="T86" s="5" t="s">
        <v>800</v>
      </c>
      <c r="U86" s="5" t="s">
        <v>370</v>
      </c>
      <c r="V86" s="5" t="s">
        <v>129</v>
      </c>
      <c r="W86" s="5" t="s">
        <v>130</v>
      </c>
      <c r="X86" s="5" t="s">
        <v>130</v>
      </c>
      <c r="Y86" s="5" t="s">
        <v>131</v>
      </c>
      <c r="Z86" s="5" t="s">
        <v>132</v>
      </c>
      <c r="AA86" s="5" t="s">
        <v>133</v>
      </c>
      <c r="AB86" s="5" t="s">
        <v>131</v>
      </c>
      <c r="AC86" s="5" t="s">
        <v>134</v>
      </c>
      <c r="AD86" s="5" t="s">
        <v>131</v>
      </c>
      <c r="AE86" s="5" t="s">
        <v>129</v>
      </c>
      <c r="AF86" s="5" t="s">
        <v>131</v>
      </c>
      <c r="AG86" s="5" t="s">
        <v>131</v>
      </c>
      <c r="AH86" s="5" t="s">
        <v>131</v>
      </c>
      <c r="AI86" s="8">
        <v>75</v>
      </c>
      <c r="AJ86" s="5" t="s">
        <v>133</v>
      </c>
      <c r="AK86" s="5" t="s">
        <v>133</v>
      </c>
      <c r="AL86" s="5" t="s">
        <v>129</v>
      </c>
      <c r="AM86" s="5" t="s">
        <v>131</v>
      </c>
      <c r="AN86" s="8">
        <v>28.571428571428569</v>
      </c>
      <c r="AO86" s="5" t="s">
        <v>131</v>
      </c>
      <c r="AP86" s="5" t="s">
        <v>131</v>
      </c>
      <c r="AQ86" s="5" t="s">
        <v>131</v>
      </c>
      <c r="AR86" s="5" t="s">
        <v>131</v>
      </c>
      <c r="AS86" s="5" t="s">
        <v>131</v>
      </c>
      <c r="AT86" s="5" t="s">
        <v>133</v>
      </c>
      <c r="AU86" s="5" t="s">
        <v>133</v>
      </c>
      <c r="AV86" s="5" t="s">
        <v>133</v>
      </c>
      <c r="AW86" s="5" t="s">
        <v>133</v>
      </c>
      <c r="AX86" s="5" t="s">
        <v>131</v>
      </c>
      <c r="AY86" s="5" t="s">
        <v>133</v>
      </c>
      <c r="AZ86" s="8">
        <v>100</v>
      </c>
      <c r="BA86" s="5" t="s">
        <v>133</v>
      </c>
      <c r="BB86" s="5" t="s">
        <v>129</v>
      </c>
      <c r="BC86" s="5" t="s">
        <v>129</v>
      </c>
      <c r="BD86" s="5" t="s">
        <v>131</v>
      </c>
      <c r="BE86" s="9">
        <v>33.333333333333329</v>
      </c>
      <c r="BF86" s="5" t="s">
        <v>131</v>
      </c>
      <c r="BG86" s="5" t="s">
        <v>131</v>
      </c>
      <c r="BH86" s="5" t="s">
        <v>131</v>
      </c>
      <c r="BI86" s="8">
        <v>100</v>
      </c>
      <c r="BJ86" s="5" t="s">
        <v>133</v>
      </c>
      <c r="BK86" s="8">
        <v>100</v>
      </c>
      <c r="BL86" s="8">
        <v>65.571428571428569</v>
      </c>
      <c r="BM86" s="5">
        <v>1</v>
      </c>
      <c r="BN86" s="5">
        <v>2</v>
      </c>
      <c r="BO86" s="5">
        <v>0</v>
      </c>
      <c r="BP86" s="5">
        <v>3</v>
      </c>
      <c r="BQ86" s="5">
        <v>1</v>
      </c>
      <c r="BR86" s="8">
        <v>65.571428571428569</v>
      </c>
      <c r="BS86" s="5" t="s">
        <v>129</v>
      </c>
      <c r="BT86" s="5" t="s">
        <v>129</v>
      </c>
      <c r="BU86" s="5" t="s">
        <v>129</v>
      </c>
      <c r="BV86" s="5" t="s">
        <v>129</v>
      </c>
      <c r="BW86" s="5" t="s">
        <v>129</v>
      </c>
      <c r="BX86" s="5" t="s">
        <v>129</v>
      </c>
      <c r="BY86" s="5" t="s">
        <v>135</v>
      </c>
      <c r="BZ86" s="5" t="s">
        <v>136</v>
      </c>
      <c r="CA86" s="5" t="s">
        <v>137</v>
      </c>
      <c r="CB86" s="5" t="s">
        <v>138</v>
      </c>
      <c r="CC86" s="5" t="s">
        <v>139</v>
      </c>
      <c r="CD86" s="5" t="e">
        <v>#N/A</v>
      </c>
      <c r="CE86" s="5" t="e">
        <v>#N/A</v>
      </c>
      <c r="CF86" s="5" t="s">
        <v>129</v>
      </c>
      <c r="CG86" s="5" t="s">
        <v>801</v>
      </c>
      <c r="CH86">
        <f>IF(Tabla1[[#This Row],[1.1 Saluda y se despide del cliente, de acuerdo a lo establecido en el manual de campaña.]]="NO",1,0)</f>
        <v>0</v>
      </c>
      <c r="CI86">
        <f>IF(Tabla1[[#This Row],[1.2 Se dirige al cliente por su nombre durante el transcurso de la llamada, sin tutearlo en ninguna ocasión.]]="NO",1,0)</f>
        <v>1</v>
      </c>
      <c r="CJ86">
        <f>IF(Tabla1[[#This Row],[1.3 Interactua con el cliente mientras realiza las validaciones en el sistema.]]="NO",1,0)</f>
        <v>0</v>
      </c>
      <c r="CK86">
        <f>IF(Tabla1[[#This Row],[1.4 Evita el uso de tecnicismos.]]="NO",1,0)</f>
        <v>0</v>
      </c>
      <c r="CL86">
        <f>IF(Tabla1[[#This Row],[1.5 Se despide de acuerdo a lo indicado en el Manual de Campaña]]="NO",1,0)</f>
        <v>0</v>
      </c>
      <c r="CM86">
        <f>IF(Tabla1[[#This Row],[2.1 Valida si la consulta o transacción corresponde a un producto/servicio/línea de la campaña.]]="NO",1,0)</f>
        <v>0</v>
      </c>
      <c r="CN86">
        <f>IF(Tabla1[[#This Row],[2.2 Si lo expuesto por el cliente no es claro, realiza preguntas de precisión o preguntas filtro.]]="NO",1,0)</f>
        <v>0</v>
      </c>
      <c r="CO86">
        <f>IF(Tabla1[[#This Row],[2.3 Valida el MOTIVO REAL de la necesidad (información, preocupación, problema) mediante parafraseo o pregunta de confirmación.]]="NO",1,0)</f>
        <v>1</v>
      </c>
      <c r="CP86">
        <f>IF(Tabla1[[#This Row],[2.4 De acuerdo con lo expuesto por el cliente por el cliente y/o por lo revisado en sistemas, valida si existe alguna atención previa por el mismo motivo.]]="NO",1,0)</f>
        <v>0</v>
      </c>
      <c r="CQ86">
        <f>IF(Tabla1[[#This Row],[3.1 Valida en el CES el estado de los servicios y equipos, estado de cuenta y adicionalmente si se encuentra en averia.]]="NO",1,0)</f>
        <v>0</v>
      </c>
      <c r="CR86">
        <f>IF(Tabla1[[#This Row],[3.2 La atencion se realizo siguiendo el paso a paso de la herramienta o el proceso establecido en el portal de conocimiento (en caso no se encuentre en la herramienta), no se vuelve a evaluar el ingreso al CES.]]="NO",1,0)</f>
        <v>0</v>
      </c>
      <c r="CS86">
        <f>IF(Tabla1[[#This Row],[3.2.1 Solicita el número de documento de identidad, nombres y apellidos del titular para identificar el servicio y en caso lo amerite fecha y lugar de nacimiento.]]="NO",1,0)</f>
        <v>0</v>
      </c>
      <c r="CT86">
        <f>IF(Tabla1[[#This Row],[3.2.2  Valida en TRACER que el servicio del cliente esta conectado, no se encuentra en averia y no tiene algun flag alarmado]]="NO",1,0)</f>
        <v>0</v>
      </c>
      <c r="CU86">
        <f>IF(Tabla1[[#This Row],[3.2.3  Verifica en la web de averias si el servicio esta afectado]]="NO",1,0)</f>
        <v>0</v>
      </c>
      <c r="CV86">
        <f>IF(Tabla1[[#This Row],[3.2.4  Verifica en Incognito si los parametros de los servicios estan correctos. ]]="NO",1,0)</f>
        <v>0</v>
      </c>
      <c r="CW8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86">
        <f>IF(Tabla1[[#This Row],[3.2.6  Para telefonia, ingresa a JANUS y validad que la linea este configurada y tenga saldo, tambien se debe validar con el cliente si la linea esta en Tel 1 o Tel 1/2, en caso no haya servicio]]="NO",1,0)</f>
        <v>0</v>
      </c>
      <c r="CY86">
        <f>IF(Tabla1[[#This Row],[3.2.7  Para internet, cuando el problema es con SmarTV se le sugiere que utilice internet de manera cableada]]="NO",1,0)</f>
        <v>0</v>
      </c>
      <c r="CZ86">
        <f>IF(Tabla1[[#This Row],[3.3  La explicación brindada al cliente corresponde con el paso a paso de la herramienta o el proceso establecido en el portal de conocimiento (en caso no se encuentre en la herramienta).]]="NO",1,0)</f>
        <v>0</v>
      </c>
      <c r="DA86">
        <f>IF(Tabla1[[#This Row],[3.4  Valida con el cliente si la gestión/información brindada fue clara]]="NO",1,0)</f>
        <v>0</v>
      </c>
      <c r="DB86">
        <f>IF(Tabla1[[#This Row],[4.1 Ejecuta las acciones en los aplicativos de acuerdo al proceso establecido en el portal de conocimiento.]]="NO",1,0)</f>
        <v>0</v>
      </c>
      <c r="DC86">
        <f>IF(Tabla1[[#This Row],[4.2 Se tipifica en siac acorde con la gestión.]]="NO",1,0)</f>
        <v>1</v>
      </c>
      <c r="DD86">
        <f>IF(Tabla1[[#This Row],[4.3 Notas y/o plantilla de la tipificación son correctas.]]="NO",1,0)</f>
        <v>1</v>
      </c>
      <c r="DE86">
        <f>IF(Tabla1[[#This Row],[4.4 Se tipifica en siac durante la llamada.]]="NO",1,0)</f>
        <v>0</v>
      </c>
      <c r="DF86">
        <f>IF(Tabla1[[#This Row],[5.1 Evita comentarios negativos de la empresa y/o sus proveedores.]]="NO",1,0)</f>
        <v>0</v>
      </c>
      <c r="DG86">
        <f>IF(Tabla1[[#This Row],[5.2 Evita palabras soeces]]="NO",1,0)</f>
        <v>0</v>
      </c>
      <c r="DH86">
        <f>IF(Tabla1[[#This Row],[5.3 Escucha al cliente sin interrumpirlo.]]="NO",1,0)</f>
        <v>0</v>
      </c>
      <c r="DI86">
        <f>IF(Tabla1[[#This Row],[6.1 Cumple con dar la información establecida y/o fomenta en el cliente la adquisición/activación/uso de algún servicio/producto/promoción CLARO (definido por cada campaña)]]="NO",1,0)</f>
        <v>0</v>
      </c>
      <c r="DJ86">
        <v>1</v>
      </c>
      <c r="DK86" t="e">
        <f>IF(Tabla1[[#This Row],[TNPS]]&lt;6,-1,IF(Tabla1[[#This Row],[TNPS]]&lt;8,0,1))</f>
        <v>#N/A</v>
      </c>
      <c r="DL86" t="e">
        <f>IF(Tabla1[[#This Row],[NPS]]&lt;&gt;"",IF(Tabla1[[#This Row],[NPS]]&lt;7,-1,IF(Tabla1[[#This Row],[NPS]]&lt;8,0,1))," ")</f>
        <v>#N/A</v>
      </c>
    </row>
    <row r="87" spans="1:116" x14ac:dyDescent="0.25">
      <c r="A87">
        <v>386</v>
      </c>
      <c r="B87" t="str">
        <f>IF(MONTH(Tabla1[[#This Row],[FECHA DE MONITOREO]])=MONTH($B$356),IF(DAY(Tabla1[[#This Row],[FECHA DE MONITOREO]])&lt;8,"SEMANA 1",IF(DAY(Tabla1[[#This Row],[FECHA DE MONITOREO]])&lt;15,"SEMANA 2",IF(DAY(Tabla1[[#This Row],[FECHA DE MONITOREO]])&lt;22,"SEMANA 3","SEMANA 4"))),"SEMANA 4")</f>
        <v>SEMANA 1</v>
      </c>
      <c r="C8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87" s="5" t="s">
        <v>588</v>
      </c>
      <c r="E87" s="5" t="s">
        <v>589</v>
      </c>
      <c r="F87" s="5">
        <v>1</v>
      </c>
      <c r="G87" s="5" t="s">
        <v>118</v>
      </c>
      <c r="H87" s="5" t="s">
        <v>119</v>
      </c>
      <c r="I87" s="6">
        <v>43652</v>
      </c>
      <c r="J87" s="5" t="s">
        <v>120</v>
      </c>
      <c r="K87" s="5" t="s">
        <v>802</v>
      </c>
      <c r="L87" s="6">
        <v>43650</v>
      </c>
      <c r="M87" s="7">
        <v>0.65685185185185191</v>
      </c>
      <c r="N87" s="5">
        <v>390</v>
      </c>
      <c r="O87" s="5" t="s">
        <v>803</v>
      </c>
      <c r="P87" s="5" t="s">
        <v>804</v>
      </c>
      <c r="Q87" s="5" t="s">
        <v>805</v>
      </c>
      <c r="R87" s="5" t="s">
        <v>157</v>
      </c>
      <c r="S87" s="5" t="s">
        <v>806</v>
      </c>
      <c r="T87" s="5" t="s">
        <v>807</v>
      </c>
      <c r="U87" s="5" t="s">
        <v>132</v>
      </c>
      <c r="V87" s="5" t="s">
        <v>129</v>
      </c>
      <c r="W87" s="5" t="s">
        <v>130</v>
      </c>
      <c r="X87" s="5" t="s">
        <v>161</v>
      </c>
      <c r="Y87" s="5" t="s">
        <v>131</v>
      </c>
      <c r="Z87" s="5" t="s">
        <v>132</v>
      </c>
      <c r="AA87" s="5" t="s">
        <v>133</v>
      </c>
      <c r="AB87" s="5" t="s">
        <v>131</v>
      </c>
      <c r="AC87" s="5" t="s">
        <v>134</v>
      </c>
      <c r="AD87" s="5" t="s">
        <v>131</v>
      </c>
      <c r="AE87" s="5" t="s">
        <v>131</v>
      </c>
      <c r="AF87" s="5" t="s">
        <v>131</v>
      </c>
      <c r="AG87" s="5" t="s">
        <v>131</v>
      </c>
      <c r="AH87" s="5" t="s">
        <v>131</v>
      </c>
      <c r="AI87" s="8">
        <v>100</v>
      </c>
      <c r="AJ87" s="5" t="s">
        <v>131</v>
      </c>
      <c r="AK87" s="5" t="s">
        <v>133</v>
      </c>
      <c r="AL87" s="5" t="s">
        <v>129</v>
      </c>
      <c r="AM87" s="5" t="s">
        <v>131</v>
      </c>
      <c r="AN87" s="8">
        <v>47.368421052631575</v>
      </c>
      <c r="AO87" s="5" t="s">
        <v>131</v>
      </c>
      <c r="AP87" s="5" t="s">
        <v>131</v>
      </c>
      <c r="AQ87" s="5" t="s">
        <v>131</v>
      </c>
      <c r="AR87" s="5" t="s">
        <v>133</v>
      </c>
      <c r="AS87" s="5" t="s">
        <v>133</v>
      </c>
      <c r="AT87" s="5" t="s">
        <v>131</v>
      </c>
      <c r="AU87" s="5" t="s">
        <v>133</v>
      </c>
      <c r="AV87" s="5" t="s">
        <v>133</v>
      </c>
      <c r="AW87" s="5" t="s">
        <v>133</v>
      </c>
      <c r="AX87" s="5" t="s">
        <v>131</v>
      </c>
      <c r="AY87" s="5" t="s">
        <v>129</v>
      </c>
      <c r="AZ87" s="8">
        <v>94.285714285714278</v>
      </c>
      <c r="BA87" s="5" t="s">
        <v>133</v>
      </c>
      <c r="BB87" s="5" t="s">
        <v>129</v>
      </c>
      <c r="BC87" s="5" t="s">
        <v>129</v>
      </c>
      <c r="BD87" s="5" t="s">
        <v>129</v>
      </c>
      <c r="BE87" s="9">
        <v>0</v>
      </c>
      <c r="BF87" s="5" t="s">
        <v>131</v>
      </c>
      <c r="BG87" s="5" t="s">
        <v>131</v>
      </c>
      <c r="BH87" s="5" t="s">
        <v>131</v>
      </c>
      <c r="BI87" s="8">
        <v>100</v>
      </c>
      <c r="BJ87" s="5" t="s">
        <v>133</v>
      </c>
      <c r="BK87" s="8">
        <v>100</v>
      </c>
      <c r="BL87" s="8">
        <v>61.894736842105267</v>
      </c>
      <c r="BM87" s="5">
        <v>2</v>
      </c>
      <c r="BN87" s="5">
        <v>3</v>
      </c>
      <c r="BO87" s="5">
        <v>0</v>
      </c>
      <c r="BP87" s="5">
        <v>5</v>
      </c>
      <c r="BQ87" s="5">
        <v>0</v>
      </c>
      <c r="BR87" s="8">
        <v>61.894736842105267</v>
      </c>
      <c r="BS87" s="5" t="s">
        <v>129</v>
      </c>
      <c r="BT87" s="5" t="s">
        <v>129</v>
      </c>
      <c r="BU87" s="5" t="s">
        <v>129</v>
      </c>
      <c r="BV87" s="5" t="s">
        <v>129</v>
      </c>
      <c r="BW87" s="5" t="s">
        <v>129</v>
      </c>
      <c r="BX87" s="5" t="s">
        <v>129</v>
      </c>
      <c r="BY87" s="5" t="s">
        <v>162</v>
      </c>
      <c r="BZ87" s="5" t="s">
        <v>163</v>
      </c>
      <c r="CA87" s="5" t="s">
        <v>230</v>
      </c>
      <c r="CB87" s="5" t="s">
        <v>165</v>
      </c>
      <c r="CC87" s="5" t="s">
        <v>231</v>
      </c>
      <c r="CD87" s="5" t="e">
        <v>#N/A</v>
      </c>
      <c r="CE87" s="5" t="e">
        <v>#N/A</v>
      </c>
      <c r="CF87" s="5" t="s">
        <v>129</v>
      </c>
      <c r="CG87" s="5" t="s">
        <v>808</v>
      </c>
      <c r="CH87">
        <f>IF(Tabla1[[#This Row],[1.1 Saluda y se despide del cliente, de acuerdo a lo establecido en el manual de campaña.]]="NO",1,0)</f>
        <v>0</v>
      </c>
      <c r="CI87">
        <f>IF(Tabla1[[#This Row],[1.2 Se dirige al cliente por su nombre durante el transcurso de la llamada, sin tutearlo en ninguna ocasión.]]="NO",1,0)</f>
        <v>0</v>
      </c>
      <c r="CJ87">
        <f>IF(Tabla1[[#This Row],[1.3 Interactua con el cliente mientras realiza las validaciones en el sistema.]]="NO",1,0)</f>
        <v>0</v>
      </c>
      <c r="CK87">
        <f>IF(Tabla1[[#This Row],[1.4 Evita el uso de tecnicismos.]]="NO",1,0)</f>
        <v>0</v>
      </c>
      <c r="CL87">
        <f>IF(Tabla1[[#This Row],[1.5 Se despide de acuerdo a lo indicado en el Manual de Campaña]]="NO",1,0)</f>
        <v>0</v>
      </c>
      <c r="CM87">
        <f>IF(Tabla1[[#This Row],[2.1 Valida si la consulta o transacción corresponde a un producto/servicio/línea de la campaña.]]="NO",1,0)</f>
        <v>0</v>
      </c>
      <c r="CN87">
        <f>IF(Tabla1[[#This Row],[2.2 Si lo expuesto por el cliente no es claro, realiza preguntas de precisión o preguntas filtro.]]="NO",1,0)</f>
        <v>0</v>
      </c>
      <c r="CO87">
        <f>IF(Tabla1[[#This Row],[2.3 Valida el MOTIVO REAL de la necesidad (información, preocupación, problema) mediante parafraseo o pregunta de confirmación.]]="NO",1,0)</f>
        <v>1</v>
      </c>
      <c r="CP87">
        <f>IF(Tabla1[[#This Row],[2.4 De acuerdo con lo expuesto por el cliente por el cliente y/o por lo revisado en sistemas, valida si existe alguna atención previa por el mismo motivo.]]="NO",1,0)</f>
        <v>0</v>
      </c>
      <c r="CQ87">
        <f>IF(Tabla1[[#This Row],[3.1 Valida en el CES el estado de los servicios y equipos, estado de cuenta y adicionalmente si se encuentra en averia.]]="NO",1,0)</f>
        <v>0</v>
      </c>
      <c r="CR87">
        <f>IF(Tabla1[[#This Row],[3.2 La atencion se realizo siguiendo el paso a paso de la herramienta o el proceso establecido en el portal de conocimiento (en caso no se encuentre en la herramienta), no se vuelve a evaluar el ingreso al CES.]]="NO",1,0)</f>
        <v>0</v>
      </c>
      <c r="CS87">
        <f>IF(Tabla1[[#This Row],[3.2.1 Solicita el número de documento de identidad, nombres y apellidos del titular para identificar el servicio y en caso lo amerite fecha y lugar de nacimiento.]]="NO",1,0)</f>
        <v>0</v>
      </c>
      <c r="CT87">
        <f>IF(Tabla1[[#This Row],[3.2.2  Valida en TRACER que el servicio del cliente esta conectado, no se encuentra en averia y no tiene algun flag alarmado]]="NO",1,0)</f>
        <v>0</v>
      </c>
      <c r="CU87">
        <f>IF(Tabla1[[#This Row],[3.2.3  Verifica en la web de averias si el servicio esta afectado]]="NO",1,0)</f>
        <v>0</v>
      </c>
      <c r="CV87">
        <f>IF(Tabla1[[#This Row],[3.2.4  Verifica en Incognito si los parametros de los servicios estan correctos. ]]="NO",1,0)</f>
        <v>0</v>
      </c>
      <c r="CW8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87">
        <f>IF(Tabla1[[#This Row],[3.2.6  Para telefonia, ingresa a JANUS y validad que la linea este configurada y tenga saldo, tambien se debe validar con el cliente si la linea esta en Tel 1 o Tel 1/2, en caso no haya servicio]]="NO",1,0)</f>
        <v>0</v>
      </c>
      <c r="CY87">
        <f>IF(Tabla1[[#This Row],[3.2.7  Para internet, cuando el problema es con SmarTV se le sugiere que utilice internet de manera cableada]]="NO",1,0)</f>
        <v>0</v>
      </c>
      <c r="CZ87">
        <f>IF(Tabla1[[#This Row],[3.3  La explicación brindada al cliente corresponde con el paso a paso de la herramienta o el proceso establecido en el portal de conocimiento (en caso no se encuentre en la herramienta).]]="NO",1,0)</f>
        <v>0</v>
      </c>
      <c r="DA87">
        <f>IF(Tabla1[[#This Row],[3.4  Valida con el cliente si la gestión/información brindada fue clara]]="NO",1,0)</f>
        <v>1</v>
      </c>
      <c r="DB87">
        <f>IF(Tabla1[[#This Row],[4.1 Ejecuta las acciones en los aplicativos de acuerdo al proceso establecido en el portal de conocimiento.]]="NO",1,0)</f>
        <v>0</v>
      </c>
      <c r="DC87">
        <f>IF(Tabla1[[#This Row],[4.2 Se tipifica en siac acorde con la gestión.]]="NO",1,0)</f>
        <v>1</v>
      </c>
      <c r="DD87">
        <f>IF(Tabla1[[#This Row],[4.3 Notas y/o plantilla de la tipificación son correctas.]]="NO",1,0)</f>
        <v>1</v>
      </c>
      <c r="DE87">
        <f>IF(Tabla1[[#This Row],[4.4 Se tipifica en siac durante la llamada.]]="NO",1,0)</f>
        <v>1</v>
      </c>
      <c r="DF87">
        <f>IF(Tabla1[[#This Row],[5.1 Evita comentarios negativos de la empresa y/o sus proveedores.]]="NO",1,0)</f>
        <v>0</v>
      </c>
      <c r="DG87">
        <f>IF(Tabla1[[#This Row],[5.2 Evita palabras soeces]]="NO",1,0)</f>
        <v>0</v>
      </c>
      <c r="DH87">
        <f>IF(Tabla1[[#This Row],[5.3 Escucha al cliente sin interrumpirlo.]]="NO",1,0)</f>
        <v>0</v>
      </c>
      <c r="DI87">
        <f>IF(Tabla1[[#This Row],[6.1 Cumple con dar la información establecida y/o fomenta en el cliente la adquisición/activación/uso de algún servicio/producto/promoción CLARO (definido por cada campaña)]]="NO",1,0)</f>
        <v>0</v>
      </c>
      <c r="DJ87">
        <v>1</v>
      </c>
      <c r="DK87" t="e">
        <f>IF(Tabla1[[#This Row],[TNPS]]&lt;6,-1,IF(Tabla1[[#This Row],[TNPS]]&lt;8,0,1))</f>
        <v>#N/A</v>
      </c>
      <c r="DL87" t="e">
        <f>IF(Tabla1[[#This Row],[NPS]]&lt;&gt;"",IF(Tabla1[[#This Row],[NPS]]&lt;7,-1,IF(Tabla1[[#This Row],[NPS]]&lt;8,0,1))," ")</f>
        <v>#N/A</v>
      </c>
    </row>
    <row r="88" spans="1:116" x14ac:dyDescent="0.25">
      <c r="A88">
        <v>386</v>
      </c>
      <c r="B88" t="str">
        <f>IF(MONTH(Tabla1[[#This Row],[FECHA DE MONITOREO]])=MONTH($B$356),IF(DAY(Tabla1[[#This Row],[FECHA DE MONITOREO]])&lt;8,"SEMANA 1",IF(DAY(Tabla1[[#This Row],[FECHA DE MONITOREO]])&lt;15,"SEMANA 2",IF(DAY(Tabla1[[#This Row],[FECHA DE MONITOREO]])&lt;22,"SEMANA 3","SEMANA 4"))),"SEMANA 4")</f>
        <v>SEMANA 1</v>
      </c>
      <c r="C8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88" s="5" t="s">
        <v>580</v>
      </c>
      <c r="E88" s="5" t="s">
        <v>581</v>
      </c>
      <c r="F88" s="5">
        <v>1</v>
      </c>
      <c r="G88" s="5" t="s">
        <v>118</v>
      </c>
      <c r="H88" s="5" t="s">
        <v>119</v>
      </c>
      <c r="I88" s="6">
        <v>43652</v>
      </c>
      <c r="J88" s="5" t="s">
        <v>120</v>
      </c>
      <c r="K88" s="5" t="s">
        <v>809</v>
      </c>
      <c r="L88" s="6">
        <v>43650</v>
      </c>
      <c r="M88" s="7">
        <v>0.73295138888888889</v>
      </c>
      <c r="N88" s="5">
        <v>284</v>
      </c>
      <c r="O88" s="5" t="s">
        <v>810</v>
      </c>
      <c r="P88" s="5" t="s">
        <v>811</v>
      </c>
      <c r="Q88" s="5" t="s">
        <v>812</v>
      </c>
      <c r="R88" s="5" t="s">
        <v>125</v>
      </c>
      <c r="S88" s="5" t="s">
        <v>227</v>
      </c>
      <c r="T88" s="5" t="s">
        <v>813</v>
      </c>
      <c r="U88" s="5" t="s">
        <v>239</v>
      </c>
      <c r="V88" s="5" t="s">
        <v>129</v>
      </c>
      <c r="W88" s="5" t="s">
        <v>130</v>
      </c>
      <c r="X88" s="5" t="s">
        <v>161</v>
      </c>
      <c r="Y88" s="5" t="s">
        <v>131</v>
      </c>
      <c r="Z88" s="5" t="s">
        <v>132</v>
      </c>
      <c r="AA88" s="5" t="s">
        <v>133</v>
      </c>
      <c r="AB88" s="5" t="s">
        <v>131</v>
      </c>
      <c r="AC88" s="5" t="s">
        <v>134</v>
      </c>
      <c r="AD88" s="5" t="s">
        <v>131</v>
      </c>
      <c r="AE88" s="5" t="s">
        <v>131</v>
      </c>
      <c r="AF88" s="5" t="s">
        <v>131</v>
      </c>
      <c r="AG88" s="5" t="s">
        <v>131</v>
      </c>
      <c r="AH88" s="5" t="s">
        <v>133</v>
      </c>
      <c r="AI88" s="8">
        <v>100</v>
      </c>
      <c r="AJ88" s="5" t="s">
        <v>131</v>
      </c>
      <c r="AK88" s="5" t="s">
        <v>133</v>
      </c>
      <c r="AL88" s="5" t="s">
        <v>131</v>
      </c>
      <c r="AM88" s="5" t="s">
        <v>131</v>
      </c>
      <c r="AN88" s="8">
        <v>100</v>
      </c>
      <c r="AO88" s="5" t="s">
        <v>131</v>
      </c>
      <c r="AP88" s="5" t="s">
        <v>131</v>
      </c>
      <c r="AQ88" s="5" t="s">
        <v>131</v>
      </c>
      <c r="AR88" s="5" t="s">
        <v>131</v>
      </c>
      <c r="AS88" s="5" t="s">
        <v>131</v>
      </c>
      <c r="AT88" s="5" t="s">
        <v>131</v>
      </c>
      <c r="AU88" s="5" t="s">
        <v>133</v>
      </c>
      <c r="AV88" s="5" t="s">
        <v>133</v>
      </c>
      <c r="AW88" s="5" t="s">
        <v>133</v>
      </c>
      <c r="AX88" s="5" t="s">
        <v>133</v>
      </c>
      <c r="AY88" s="5" t="s">
        <v>133</v>
      </c>
      <c r="AZ88" s="8">
        <v>100</v>
      </c>
      <c r="BA88" s="5" t="s">
        <v>133</v>
      </c>
      <c r="BB88" s="5" t="s">
        <v>131</v>
      </c>
      <c r="BC88" s="5" t="s">
        <v>131</v>
      </c>
      <c r="BD88" s="5" t="s">
        <v>129</v>
      </c>
      <c r="BE88" s="9">
        <v>66.666666666666657</v>
      </c>
      <c r="BF88" s="5" t="s">
        <v>131</v>
      </c>
      <c r="BG88" s="5" t="s">
        <v>131</v>
      </c>
      <c r="BH88" s="5" t="s">
        <v>131</v>
      </c>
      <c r="BI88" s="8">
        <v>100</v>
      </c>
      <c r="BJ88" s="5" t="s">
        <v>133</v>
      </c>
      <c r="BK88" s="8">
        <v>100</v>
      </c>
      <c r="BL88" s="8">
        <v>92.000000000000014</v>
      </c>
      <c r="BM88" s="5">
        <v>0</v>
      </c>
      <c r="BN88" s="5">
        <v>1</v>
      </c>
      <c r="BO88" s="5">
        <v>0</v>
      </c>
      <c r="BP88" s="5">
        <v>1</v>
      </c>
      <c r="BQ88" s="5">
        <v>0</v>
      </c>
      <c r="BR88" s="8">
        <v>92.000000000000014</v>
      </c>
      <c r="BS88" s="5" t="s">
        <v>129</v>
      </c>
      <c r="BT88" s="5" t="s">
        <v>129</v>
      </c>
      <c r="BU88" s="5" t="s">
        <v>129</v>
      </c>
      <c r="BV88" s="5" t="s">
        <v>129</v>
      </c>
      <c r="BW88" s="5" t="s">
        <v>129</v>
      </c>
      <c r="BX88" s="5" t="s">
        <v>129</v>
      </c>
      <c r="BY88" s="5" t="s">
        <v>162</v>
      </c>
      <c r="BZ88" s="5" t="s">
        <v>361</v>
      </c>
      <c r="CA88" s="5" t="s">
        <v>230</v>
      </c>
      <c r="CB88" s="5" t="s">
        <v>165</v>
      </c>
      <c r="CC88" s="5" t="s">
        <v>766</v>
      </c>
      <c r="CD88" s="5" t="e">
        <v>#N/A</v>
      </c>
      <c r="CE88" s="5" t="e">
        <v>#N/A</v>
      </c>
      <c r="CF88" s="5" t="s">
        <v>129</v>
      </c>
      <c r="CG88" s="5" t="s">
        <v>814</v>
      </c>
      <c r="CH88">
        <f>IF(Tabla1[[#This Row],[1.1 Saluda y se despide del cliente, de acuerdo a lo establecido en el manual de campaña.]]="NO",1,0)</f>
        <v>0</v>
      </c>
      <c r="CI88">
        <f>IF(Tabla1[[#This Row],[1.2 Se dirige al cliente por su nombre durante el transcurso de la llamada, sin tutearlo en ninguna ocasión.]]="NO",1,0)</f>
        <v>0</v>
      </c>
      <c r="CJ88">
        <f>IF(Tabla1[[#This Row],[1.3 Interactua con el cliente mientras realiza las validaciones en el sistema.]]="NO",1,0)</f>
        <v>0</v>
      </c>
      <c r="CK88">
        <f>IF(Tabla1[[#This Row],[1.4 Evita el uso de tecnicismos.]]="NO",1,0)</f>
        <v>0</v>
      </c>
      <c r="CL88">
        <f>IF(Tabla1[[#This Row],[1.5 Se despide de acuerdo a lo indicado en el Manual de Campaña]]="NO",1,0)</f>
        <v>0</v>
      </c>
      <c r="CM88">
        <f>IF(Tabla1[[#This Row],[2.1 Valida si la consulta o transacción corresponde a un producto/servicio/línea de la campaña.]]="NO",1,0)</f>
        <v>0</v>
      </c>
      <c r="CN88">
        <f>IF(Tabla1[[#This Row],[2.2 Si lo expuesto por el cliente no es claro, realiza preguntas de precisión o preguntas filtro.]]="NO",1,0)</f>
        <v>0</v>
      </c>
      <c r="CO88">
        <f>IF(Tabla1[[#This Row],[2.3 Valida el MOTIVO REAL de la necesidad (información, preocupación, problema) mediante parafraseo o pregunta de confirmación.]]="NO",1,0)</f>
        <v>0</v>
      </c>
      <c r="CP88">
        <f>IF(Tabla1[[#This Row],[2.4 De acuerdo con lo expuesto por el cliente por el cliente y/o por lo revisado en sistemas, valida si existe alguna atención previa por el mismo motivo.]]="NO",1,0)</f>
        <v>0</v>
      </c>
      <c r="CQ88">
        <f>IF(Tabla1[[#This Row],[3.1 Valida en el CES el estado de los servicios y equipos, estado de cuenta y adicionalmente si se encuentra en averia.]]="NO",1,0)</f>
        <v>0</v>
      </c>
      <c r="CR88">
        <f>IF(Tabla1[[#This Row],[3.2 La atencion se realizo siguiendo el paso a paso de la herramienta o el proceso establecido en el portal de conocimiento (en caso no se encuentre en la herramienta), no se vuelve a evaluar el ingreso al CES.]]="NO",1,0)</f>
        <v>0</v>
      </c>
      <c r="CS88">
        <f>IF(Tabla1[[#This Row],[3.2.1 Solicita el número de documento de identidad, nombres y apellidos del titular para identificar el servicio y en caso lo amerite fecha y lugar de nacimiento.]]="NO",1,0)</f>
        <v>0</v>
      </c>
      <c r="CT88">
        <f>IF(Tabla1[[#This Row],[3.2.2  Valida en TRACER que el servicio del cliente esta conectado, no se encuentra en averia y no tiene algun flag alarmado]]="NO",1,0)</f>
        <v>0</v>
      </c>
      <c r="CU88">
        <f>IF(Tabla1[[#This Row],[3.2.3  Verifica en la web de averias si el servicio esta afectado]]="NO",1,0)</f>
        <v>0</v>
      </c>
      <c r="CV88">
        <f>IF(Tabla1[[#This Row],[3.2.4  Verifica en Incognito si los parametros de los servicios estan correctos. ]]="NO",1,0)</f>
        <v>0</v>
      </c>
      <c r="CW8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88">
        <f>IF(Tabla1[[#This Row],[3.2.6  Para telefonia, ingresa a JANUS y validad que la linea este configurada y tenga saldo, tambien se debe validar con el cliente si la linea esta en Tel 1 o Tel 1/2, en caso no haya servicio]]="NO",1,0)</f>
        <v>0</v>
      </c>
      <c r="CY88">
        <f>IF(Tabla1[[#This Row],[3.2.7  Para internet, cuando el problema es con SmarTV se le sugiere que utilice internet de manera cableada]]="NO",1,0)</f>
        <v>0</v>
      </c>
      <c r="CZ88">
        <f>IF(Tabla1[[#This Row],[3.3  La explicación brindada al cliente corresponde con el paso a paso de la herramienta o el proceso establecido en el portal de conocimiento (en caso no se encuentre en la herramienta).]]="NO",1,0)</f>
        <v>0</v>
      </c>
      <c r="DA88">
        <f>IF(Tabla1[[#This Row],[3.4  Valida con el cliente si la gestión/información brindada fue clara]]="NO",1,0)</f>
        <v>0</v>
      </c>
      <c r="DB88">
        <f>IF(Tabla1[[#This Row],[4.1 Ejecuta las acciones en los aplicativos de acuerdo al proceso establecido en el portal de conocimiento.]]="NO",1,0)</f>
        <v>0</v>
      </c>
      <c r="DC88">
        <f>IF(Tabla1[[#This Row],[4.2 Se tipifica en siac acorde con la gestión.]]="NO",1,0)</f>
        <v>0</v>
      </c>
      <c r="DD88">
        <f>IF(Tabla1[[#This Row],[4.3 Notas y/o plantilla de la tipificación son correctas.]]="NO",1,0)</f>
        <v>0</v>
      </c>
      <c r="DE88">
        <f>IF(Tabla1[[#This Row],[4.4 Se tipifica en siac durante la llamada.]]="NO",1,0)</f>
        <v>1</v>
      </c>
      <c r="DF88">
        <f>IF(Tabla1[[#This Row],[5.1 Evita comentarios negativos de la empresa y/o sus proveedores.]]="NO",1,0)</f>
        <v>0</v>
      </c>
      <c r="DG88">
        <f>IF(Tabla1[[#This Row],[5.2 Evita palabras soeces]]="NO",1,0)</f>
        <v>0</v>
      </c>
      <c r="DH88">
        <f>IF(Tabla1[[#This Row],[5.3 Escucha al cliente sin interrumpirlo.]]="NO",1,0)</f>
        <v>0</v>
      </c>
      <c r="DI88">
        <f>IF(Tabla1[[#This Row],[6.1 Cumple con dar la información establecida y/o fomenta en el cliente la adquisición/activación/uso de algún servicio/producto/promoción CLARO (definido por cada campaña)]]="NO",1,0)</f>
        <v>0</v>
      </c>
      <c r="DJ88">
        <v>1</v>
      </c>
      <c r="DK88" t="e">
        <f>IF(Tabla1[[#This Row],[TNPS]]&lt;6,-1,IF(Tabla1[[#This Row],[TNPS]]&lt;8,0,1))</f>
        <v>#N/A</v>
      </c>
      <c r="DL88" t="e">
        <f>IF(Tabla1[[#This Row],[NPS]]&lt;&gt;"",IF(Tabla1[[#This Row],[NPS]]&lt;7,-1,IF(Tabla1[[#This Row],[NPS]]&lt;8,0,1))," ")</f>
        <v>#N/A</v>
      </c>
    </row>
    <row r="89" spans="1:116" x14ac:dyDescent="0.25">
      <c r="A89">
        <v>386</v>
      </c>
      <c r="B89" t="str">
        <f>IF(MONTH(Tabla1[[#This Row],[FECHA DE MONITOREO]])=MONTH($B$356),IF(DAY(Tabla1[[#This Row],[FECHA DE MONITOREO]])&lt;8,"SEMANA 1",IF(DAY(Tabla1[[#This Row],[FECHA DE MONITOREO]])&lt;15,"SEMANA 2",IF(DAY(Tabla1[[#This Row],[FECHA DE MONITOREO]])&lt;22,"SEMANA 3","SEMANA 4"))),"SEMANA 4")</f>
        <v>SEMANA 2</v>
      </c>
      <c r="C8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89" s="5" t="s">
        <v>332</v>
      </c>
      <c r="E89" s="5" t="s">
        <v>333</v>
      </c>
      <c r="F89" s="5">
        <v>1</v>
      </c>
      <c r="G89" s="5" t="s">
        <v>118</v>
      </c>
      <c r="H89" s="5" t="s">
        <v>119</v>
      </c>
      <c r="I89" s="6">
        <v>43654</v>
      </c>
      <c r="J89" s="5" t="s">
        <v>120</v>
      </c>
      <c r="K89" s="5" t="s">
        <v>815</v>
      </c>
      <c r="L89" s="6">
        <v>43652</v>
      </c>
      <c r="M89" s="7">
        <v>0.44306712962962963</v>
      </c>
      <c r="N89" s="5">
        <v>612</v>
      </c>
      <c r="O89" s="5" t="s">
        <v>816</v>
      </c>
      <c r="P89" s="5" t="s">
        <v>817</v>
      </c>
      <c r="Q89" s="5" t="s">
        <v>818</v>
      </c>
      <c r="R89" s="5" t="s">
        <v>125</v>
      </c>
      <c r="S89" s="5" t="s">
        <v>227</v>
      </c>
      <c r="T89" s="5" t="s">
        <v>819</v>
      </c>
      <c r="U89" s="5" t="s">
        <v>239</v>
      </c>
      <c r="V89" s="5" t="s">
        <v>129</v>
      </c>
      <c r="W89" s="5" t="s">
        <v>130</v>
      </c>
      <c r="X89" s="5" t="s">
        <v>161</v>
      </c>
      <c r="Y89" s="5" t="s">
        <v>131</v>
      </c>
      <c r="Z89" s="5" t="s">
        <v>132</v>
      </c>
      <c r="AA89" s="5" t="s">
        <v>133</v>
      </c>
      <c r="AB89" s="5" t="s">
        <v>131</v>
      </c>
      <c r="AC89" s="5" t="s">
        <v>134</v>
      </c>
      <c r="AD89" s="5" t="s">
        <v>131</v>
      </c>
      <c r="AE89" s="5" t="s">
        <v>131</v>
      </c>
      <c r="AF89" s="5" t="s">
        <v>131</v>
      </c>
      <c r="AG89" s="5" t="s">
        <v>131</v>
      </c>
      <c r="AH89" s="5" t="s">
        <v>131</v>
      </c>
      <c r="AI89" s="8">
        <v>100</v>
      </c>
      <c r="AJ89" s="5" t="s">
        <v>131</v>
      </c>
      <c r="AK89" s="5" t="s">
        <v>133</v>
      </c>
      <c r="AL89" s="5" t="s">
        <v>131</v>
      </c>
      <c r="AM89" s="5" t="s">
        <v>131</v>
      </c>
      <c r="AN89" s="8">
        <v>100</v>
      </c>
      <c r="AO89" s="5" t="s">
        <v>131</v>
      </c>
      <c r="AP89" s="5" t="s">
        <v>131</v>
      </c>
      <c r="AQ89" s="5" t="s">
        <v>131</v>
      </c>
      <c r="AR89" s="5" t="s">
        <v>131</v>
      </c>
      <c r="AS89" s="5" t="s">
        <v>131</v>
      </c>
      <c r="AT89" s="5" t="s">
        <v>131</v>
      </c>
      <c r="AU89" s="5" t="s">
        <v>133</v>
      </c>
      <c r="AV89" s="5" t="s">
        <v>133</v>
      </c>
      <c r="AW89" s="5" t="s">
        <v>133</v>
      </c>
      <c r="AX89" s="5" t="s">
        <v>129</v>
      </c>
      <c r="AY89" s="5" t="s">
        <v>131</v>
      </c>
      <c r="AZ89" s="8">
        <v>80</v>
      </c>
      <c r="BA89" s="5" t="s">
        <v>131</v>
      </c>
      <c r="BB89" s="5" t="s">
        <v>131</v>
      </c>
      <c r="BC89" s="5" t="s">
        <v>129</v>
      </c>
      <c r="BD89" s="5" t="s">
        <v>131</v>
      </c>
      <c r="BE89" s="9">
        <v>87.5</v>
      </c>
      <c r="BF89" s="5" t="s">
        <v>131</v>
      </c>
      <c r="BG89" s="5" t="s">
        <v>131</v>
      </c>
      <c r="BH89" s="5" t="s">
        <v>131</v>
      </c>
      <c r="BI89" s="8">
        <v>100</v>
      </c>
      <c r="BJ89" s="5" t="s">
        <v>133</v>
      </c>
      <c r="BK89" s="8">
        <v>100</v>
      </c>
      <c r="BL89" s="8">
        <v>90.000000000000014</v>
      </c>
      <c r="BM89" s="5">
        <v>1</v>
      </c>
      <c r="BN89" s="5">
        <v>1</v>
      </c>
      <c r="BO89" s="5">
        <v>0</v>
      </c>
      <c r="BP89" s="5">
        <v>2</v>
      </c>
      <c r="BQ89" s="5">
        <v>0</v>
      </c>
      <c r="BR89" s="8">
        <v>90.000000000000014</v>
      </c>
      <c r="BS89" s="5" t="s">
        <v>129</v>
      </c>
      <c r="BT89" s="5" t="s">
        <v>129</v>
      </c>
      <c r="BU89" s="5" t="s">
        <v>129</v>
      </c>
      <c r="BV89" s="5" t="s">
        <v>129</v>
      </c>
      <c r="BW89" s="5" t="s">
        <v>129</v>
      </c>
      <c r="BX89" s="5" t="s">
        <v>129</v>
      </c>
      <c r="BY89" s="5" t="s">
        <v>135</v>
      </c>
      <c r="BZ89" s="5" t="s">
        <v>136</v>
      </c>
      <c r="CA89" s="5" t="s">
        <v>137</v>
      </c>
      <c r="CB89" s="5" t="s">
        <v>138</v>
      </c>
      <c r="CC89" s="5" t="s">
        <v>289</v>
      </c>
      <c r="CD89" s="5" t="e">
        <v>#N/A</v>
      </c>
      <c r="CE89" s="5" t="e">
        <v>#N/A</v>
      </c>
      <c r="CF89" s="5" t="s">
        <v>129</v>
      </c>
      <c r="CG89" s="5" t="s">
        <v>820</v>
      </c>
      <c r="CH89">
        <f>IF(Tabla1[[#This Row],[1.1 Saluda y se despide del cliente, de acuerdo a lo establecido en el manual de campaña.]]="NO",1,0)</f>
        <v>0</v>
      </c>
      <c r="CI89">
        <f>IF(Tabla1[[#This Row],[1.2 Se dirige al cliente por su nombre durante el transcurso de la llamada, sin tutearlo en ninguna ocasión.]]="NO",1,0)</f>
        <v>0</v>
      </c>
      <c r="CJ89">
        <f>IF(Tabla1[[#This Row],[1.3 Interactua con el cliente mientras realiza las validaciones en el sistema.]]="NO",1,0)</f>
        <v>0</v>
      </c>
      <c r="CK89">
        <f>IF(Tabla1[[#This Row],[1.4 Evita el uso de tecnicismos.]]="NO",1,0)</f>
        <v>0</v>
      </c>
      <c r="CL89">
        <f>IF(Tabla1[[#This Row],[1.5 Se despide de acuerdo a lo indicado en el Manual de Campaña]]="NO",1,0)</f>
        <v>0</v>
      </c>
      <c r="CM89">
        <f>IF(Tabla1[[#This Row],[2.1 Valida si la consulta o transacción corresponde a un producto/servicio/línea de la campaña.]]="NO",1,0)</f>
        <v>0</v>
      </c>
      <c r="CN89">
        <f>IF(Tabla1[[#This Row],[2.2 Si lo expuesto por el cliente no es claro, realiza preguntas de precisión o preguntas filtro.]]="NO",1,0)</f>
        <v>0</v>
      </c>
      <c r="CO89">
        <f>IF(Tabla1[[#This Row],[2.3 Valida el MOTIVO REAL de la necesidad (información, preocupación, problema) mediante parafraseo o pregunta de confirmación.]]="NO",1,0)</f>
        <v>0</v>
      </c>
      <c r="CP89">
        <f>IF(Tabla1[[#This Row],[2.4 De acuerdo con lo expuesto por el cliente por el cliente y/o por lo revisado en sistemas, valida si existe alguna atención previa por el mismo motivo.]]="NO",1,0)</f>
        <v>0</v>
      </c>
      <c r="CQ89">
        <f>IF(Tabla1[[#This Row],[3.1 Valida en el CES el estado de los servicios y equipos, estado de cuenta y adicionalmente si se encuentra en averia.]]="NO",1,0)</f>
        <v>0</v>
      </c>
      <c r="CR89">
        <f>IF(Tabla1[[#This Row],[3.2 La atencion se realizo siguiendo el paso a paso de la herramienta o el proceso establecido en el portal de conocimiento (en caso no se encuentre en la herramienta), no se vuelve a evaluar el ingreso al CES.]]="NO",1,0)</f>
        <v>0</v>
      </c>
      <c r="CS89">
        <f>IF(Tabla1[[#This Row],[3.2.1 Solicita el número de documento de identidad, nombres y apellidos del titular para identificar el servicio y en caso lo amerite fecha y lugar de nacimiento.]]="NO",1,0)</f>
        <v>0</v>
      </c>
      <c r="CT89">
        <f>IF(Tabla1[[#This Row],[3.2.2  Valida en TRACER que el servicio del cliente esta conectado, no se encuentra en averia y no tiene algun flag alarmado]]="NO",1,0)</f>
        <v>0</v>
      </c>
      <c r="CU89">
        <f>IF(Tabla1[[#This Row],[3.2.3  Verifica en la web de averias si el servicio esta afectado]]="NO",1,0)</f>
        <v>0</v>
      </c>
      <c r="CV89">
        <f>IF(Tabla1[[#This Row],[3.2.4  Verifica en Incognito si los parametros de los servicios estan correctos. ]]="NO",1,0)</f>
        <v>0</v>
      </c>
      <c r="CW8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89">
        <f>IF(Tabla1[[#This Row],[3.2.6  Para telefonia, ingresa a JANUS y validad que la linea este configurada y tenga saldo, tambien se debe validar con el cliente si la linea esta en Tel 1 o Tel 1/2, en caso no haya servicio]]="NO",1,0)</f>
        <v>0</v>
      </c>
      <c r="CY89">
        <f>IF(Tabla1[[#This Row],[3.2.7  Para internet, cuando el problema es con SmarTV se le sugiere que utilice internet de manera cableada]]="NO",1,0)</f>
        <v>0</v>
      </c>
      <c r="CZ89">
        <f>IF(Tabla1[[#This Row],[3.3  La explicación brindada al cliente corresponde con el paso a paso de la herramienta o el proceso establecido en el portal de conocimiento (en caso no se encuentre en la herramienta).]]="NO",1,0)</f>
        <v>1</v>
      </c>
      <c r="DA89">
        <f>IF(Tabla1[[#This Row],[3.4  Valida con el cliente si la gestión/información brindada fue clara]]="NO",1,0)</f>
        <v>0</v>
      </c>
      <c r="DB89">
        <f>IF(Tabla1[[#This Row],[4.1 Ejecuta las acciones en los aplicativos de acuerdo al proceso establecido en el portal de conocimiento.]]="NO",1,0)</f>
        <v>0</v>
      </c>
      <c r="DC89">
        <f>IF(Tabla1[[#This Row],[4.2 Se tipifica en siac acorde con la gestión.]]="NO",1,0)</f>
        <v>0</v>
      </c>
      <c r="DD89">
        <f>IF(Tabla1[[#This Row],[4.3 Notas y/o plantilla de la tipificación son correctas.]]="NO",1,0)</f>
        <v>1</v>
      </c>
      <c r="DE89">
        <f>IF(Tabla1[[#This Row],[4.4 Se tipifica en siac durante la llamada.]]="NO",1,0)</f>
        <v>0</v>
      </c>
      <c r="DF89">
        <f>IF(Tabla1[[#This Row],[5.1 Evita comentarios negativos de la empresa y/o sus proveedores.]]="NO",1,0)</f>
        <v>0</v>
      </c>
      <c r="DG89">
        <f>IF(Tabla1[[#This Row],[5.2 Evita palabras soeces]]="NO",1,0)</f>
        <v>0</v>
      </c>
      <c r="DH89">
        <f>IF(Tabla1[[#This Row],[5.3 Escucha al cliente sin interrumpirlo.]]="NO",1,0)</f>
        <v>0</v>
      </c>
      <c r="DI89">
        <f>IF(Tabla1[[#This Row],[6.1 Cumple con dar la información establecida y/o fomenta en el cliente la adquisición/activación/uso de algún servicio/producto/promoción CLARO (definido por cada campaña)]]="NO",1,0)</f>
        <v>0</v>
      </c>
      <c r="DJ89">
        <v>1</v>
      </c>
      <c r="DK89" t="e">
        <f>IF(Tabla1[[#This Row],[TNPS]]&lt;6,-1,IF(Tabla1[[#This Row],[TNPS]]&lt;8,0,1))</f>
        <v>#N/A</v>
      </c>
      <c r="DL89" t="e">
        <f>IF(Tabla1[[#This Row],[NPS]]&lt;&gt;"",IF(Tabla1[[#This Row],[NPS]]&lt;7,-1,IF(Tabla1[[#This Row],[NPS]]&lt;8,0,1))," ")</f>
        <v>#N/A</v>
      </c>
    </row>
    <row r="90" spans="1:116" x14ac:dyDescent="0.25">
      <c r="A90">
        <v>386</v>
      </c>
      <c r="B90" t="str">
        <f>IF(MONTH(Tabla1[[#This Row],[FECHA DE MONITOREO]])=MONTH($B$356),IF(DAY(Tabla1[[#This Row],[FECHA DE MONITOREO]])&lt;8,"SEMANA 1",IF(DAY(Tabla1[[#This Row],[FECHA DE MONITOREO]])&lt;15,"SEMANA 2",IF(DAY(Tabla1[[#This Row],[FECHA DE MONITOREO]])&lt;22,"SEMANA 3","SEMANA 4"))),"SEMANA 4")</f>
        <v>SEMANA 2</v>
      </c>
      <c r="C9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90" s="5" t="s">
        <v>339</v>
      </c>
      <c r="E90" s="5" t="s">
        <v>340</v>
      </c>
      <c r="F90" s="5">
        <v>14</v>
      </c>
      <c r="G90" s="5" t="s">
        <v>118</v>
      </c>
      <c r="H90" s="5" t="s">
        <v>119</v>
      </c>
      <c r="I90" s="6">
        <v>43654</v>
      </c>
      <c r="J90" s="5" t="s">
        <v>120</v>
      </c>
      <c r="K90" s="5" t="s">
        <v>821</v>
      </c>
      <c r="L90" s="6">
        <v>43652</v>
      </c>
      <c r="M90" s="7">
        <v>0.96688657407407408</v>
      </c>
      <c r="N90" s="5">
        <v>573</v>
      </c>
      <c r="O90" s="5" t="s">
        <v>822</v>
      </c>
      <c r="P90" s="5" t="s">
        <v>823</v>
      </c>
      <c r="Q90" s="5" t="s">
        <v>824</v>
      </c>
      <c r="R90" s="5" t="s">
        <v>125</v>
      </c>
      <c r="S90" s="5" t="s">
        <v>227</v>
      </c>
      <c r="T90" s="5" t="s">
        <v>825</v>
      </c>
      <c r="U90" s="5" t="s">
        <v>239</v>
      </c>
      <c r="V90" s="5" t="s">
        <v>129</v>
      </c>
      <c r="W90" s="5" t="s">
        <v>130</v>
      </c>
      <c r="X90" s="5" t="s">
        <v>161</v>
      </c>
      <c r="Y90" s="5" t="s">
        <v>131</v>
      </c>
      <c r="Z90" s="5" t="s">
        <v>132</v>
      </c>
      <c r="AA90" s="5" t="s">
        <v>133</v>
      </c>
      <c r="AB90" s="5" t="s">
        <v>131</v>
      </c>
      <c r="AC90" s="5" t="s">
        <v>134</v>
      </c>
      <c r="AD90" s="5" t="s">
        <v>131</v>
      </c>
      <c r="AE90" s="5" t="s">
        <v>131</v>
      </c>
      <c r="AF90" s="5" t="s">
        <v>131</v>
      </c>
      <c r="AG90" s="5" t="s">
        <v>131</v>
      </c>
      <c r="AH90" s="5" t="s">
        <v>131</v>
      </c>
      <c r="AI90" s="8">
        <v>100</v>
      </c>
      <c r="AJ90" s="5" t="s">
        <v>131</v>
      </c>
      <c r="AK90" s="5" t="s">
        <v>133</v>
      </c>
      <c r="AL90" s="5" t="s">
        <v>131</v>
      </c>
      <c r="AM90" s="5" t="s">
        <v>129</v>
      </c>
      <c r="AN90" s="8">
        <v>78.94736842105263</v>
      </c>
      <c r="AO90" s="5" t="s">
        <v>131</v>
      </c>
      <c r="AP90" s="5" t="s">
        <v>131</v>
      </c>
      <c r="AQ90" s="5" t="s">
        <v>131</v>
      </c>
      <c r="AR90" s="5" t="s">
        <v>131</v>
      </c>
      <c r="AS90" s="5" t="s">
        <v>131</v>
      </c>
      <c r="AT90" s="5" t="s">
        <v>131</v>
      </c>
      <c r="AU90" s="5" t="s">
        <v>131</v>
      </c>
      <c r="AV90" s="5" t="s">
        <v>133</v>
      </c>
      <c r="AW90" s="5" t="s">
        <v>133</v>
      </c>
      <c r="AX90" s="5" t="s">
        <v>131</v>
      </c>
      <c r="AY90" s="5" t="s">
        <v>131</v>
      </c>
      <c r="AZ90" s="8">
        <v>100</v>
      </c>
      <c r="BA90" s="5" t="s">
        <v>131</v>
      </c>
      <c r="BB90" s="5" t="s">
        <v>131</v>
      </c>
      <c r="BC90" s="5" t="s">
        <v>131</v>
      </c>
      <c r="BD90" s="5" t="s">
        <v>131</v>
      </c>
      <c r="BE90" s="9">
        <v>100</v>
      </c>
      <c r="BF90" s="5" t="s">
        <v>131</v>
      </c>
      <c r="BG90" s="5" t="s">
        <v>131</v>
      </c>
      <c r="BH90" s="5" t="s">
        <v>131</v>
      </c>
      <c r="BI90" s="8">
        <v>100</v>
      </c>
      <c r="BJ90" s="5" t="s">
        <v>129</v>
      </c>
      <c r="BK90" s="8">
        <v>0</v>
      </c>
      <c r="BL90" s="8">
        <v>92.15789473684211</v>
      </c>
      <c r="BM90" s="5">
        <v>1</v>
      </c>
      <c r="BN90" s="5">
        <v>0</v>
      </c>
      <c r="BO90" s="5">
        <v>0</v>
      </c>
      <c r="BP90" s="5">
        <v>1</v>
      </c>
      <c r="BQ90" s="5">
        <v>1</v>
      </c>
      <c r="BR90" s="8">
        <v>92.15789473684211</v>
      </c>
      <c r="BS90" s="5" t="s">
        <v>129</v>
      </c>
      <c r="BT90" s="5" t="s">
        <v>129</v>
      </c>
      <c r="BU90" s="5" t="s">
        <v>129</v>
      </c>
      <c r="BV90" s="5" t="s">
        <v>129</v>
      </c>
      <c r="BW90" s="5" t="s">
        <v>129</v>
      </c>
      <c r="BX90" s="5" t="s">
        <v>131</v>
      </c>
      <c r="BY90" s="5" t="s">
        <v>132</v>
      </c>
      <c r="BZ90" s="5" t="s">
        <v>132</v>
      </c>
      <c r="CA90" s="5" t="s">
        <v>132</v>
      </c>
      <c r="CB90" s="5" t="s">
        <v>132</v>
      </c>
      <c r="CC90" s="5" t="s">
        <v>132</v>
      </c>
      <c r="CD90" s="5">
        <v>9</v>
      </c>
      <c r="CE90" s="5">
        <v>9</v>
      </c>
      <c r="CF90" s="5" t="s">
        <v>129</v>
      </c>
      <c r="CG90" s="5" t="s">
        <v>826</v>
      </c>
      <c r="CH90">
        <f>IF(Tabla1[[#This Row],[1.1 Saluda y se despide del cliente, de acuerdo a lo establecido en el manual de campaña.]]="NO",1,0)</f>
        <v>0</v>
      </c>
      <c r="CI90">
        <f>IF(Tabla1[[#This Row],[1.2 Se dirige al cliente por su nombre durante el transcurso de la llamada, sin tutearlo en ninguna ocasión.]]="NO",1,0)</f>
        <v>0</v>
      </c>
      <c r="CJ90">
        <f>IF(Tabla1[[#This Row],[1.3 Interactua con el cliente mientras realiza las validaciones en el sistema.]]="NO",1,0)</f>
        <v>0</v>
      </c>
      <c r="CK90">
        <f>IF(Tabla1[[#This Row],[1.4 Evita el uso de tecnicismos.]]="NO",1,0)</f>
        <v>0</v>
      </c>
      <c r="CL90">
        <f>IF(Tabla1[[#This Row],[1.5 Se despide de acuerdo a lo indicado en el Manual de Campaña]]="NO",1,0)</f>
        <v>0</v>
      </c>
      <c r="CM90">
        <f>IF(Tabla1[[#This Row],[2.1 Valida si la consulta o transacción corresponde a un producto/servicio/línea de la campaña.]]="NO",1,0)</f>
        <v>0</v>
      </c>
      <c r="CN90">
        <f>IF(Tabla1[[#This Row],[2.2 Si lo expuesto por el cliente no es claro, realiza preguntas de precisión o preguntas filtro.]]="NO",1,0)</f>
        <v>0</v>
      </c>
      <c r="CO90">
        <f>IF(Tabla1[[#This Row],[2.3 Valida el MOTIVO REAL de la necesidad (información, preocupación, problema) mediante parafraseo o pregunta de confirmación.]]="NO",1,0)</f>
        <v>0</v>
      </c>
      <c r="CP90">
        <f>IF(Tabla1[[#This Row],[2.4 De acuerdo con lo expuesto por el cliente por el cliente y/o por lo revisado en sistemas, valida si existe alguna atención previa por el mismo motivo.]]="NO",1,0)</f>
        <v>1</v>
      </c>
      <c r="CQ90">
        <f>IF(Tabla1[[#This Row],[3.1 Valida en el CES el estado de los servicios y equipos, estado de cuenta y adicionalmente si se encuentra en averia.]]="NO",1,0)</f>
        <v>0</v>
      </c>
      <c r="CR90">
        <f>IF(Tabla1[[#This Row],[3.2 La atencion se realizo siguiendo el paso a paso de la herramienta o el proceso establecido en el portal de conocimiento (en caso no se encuentre en la herramienta), no se vuelve a evaluar el ingreso al CES.]]="NO",1,0)</f>
        <v>0</v>
      </c>
      <c r="CS90">
        <f>IF(Tabla1[[#This Row],[3.2.1 Solicita el número de documento de identidad, nombres y apellidos del titular para identificar el servicio y en caso lo amerite fecha y lugar de nacimiento.]]="NO",1,0)</f>
        <v>0</v>
      </c>
      <c r="CT90">
        <f>IF(Tabla1[[#This Row],[3.2.2  Valida en TRACER que el servicio del cliente esta conectado, no se encuentra en averia y no tiene algun flag alarmado]]="NO",1,0)</f>
        <v>0</v>
      </c>
      <c r="CU90">
        <f>IF(Tabla1[[#This Row],[3.2.3  Verifica en la web de averias si el servicio esta afectado]]="NO",1,0)</f>
        <v>0</v>
      </c>
      <c r="CV90">
        <f>IF(Tabla1[[#This Row],[3.2.4  Verifica en Incognito si los parametros de los servicios estan correctos. ]]="NO",1,0)</f>
        <v>0</v>
      </c>
      <c r="CW9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90">
        <f>IF(Tabla1[[#This Row],[3.2.6  Para telefonia, ingresa a JANUS y validad que la linea este configurada y tenga saldo, tambien se debe validar con el cliente si la linea esta en Tel 1 o Tel 1/2, en caso no haya servicio]]="NO",1,0)</f>
        <v>0</v>
      </c>
      <c r="CY90">
        <f>IF(Tabla1[[#This Row],[3.2.7  Para internet, cuando el problema es con SmarTV se le sugiere que utilice internet de manera cableada]]="NO",1,0)</f>
        <v>0</v>
      </c>
      <c r="CZ90">
        <f>IF(Tabla1[[#This Row],[3.3  La explicación brindada al cliente corresponde con el paso a paso de la herramienta o el proceso establecido en el portal de conocimiento (en caso no se encuentre en la herramienta).]]="NO",1,0)</f>
        <v>0</v>
      </c>
      <c r="DA90">
        <f>IF(Tabla1[[#This Row],[3.4  Valida con el cliente si la gestión/información brindada fue clara]]="NO",1,0)</f>
        <v>0</v>
      </c>
      <c r="DB90">
        <f>IF(Tabla1[[#This Row],[4.1 Ejecuta las acciones en los aplicativos de acuerdo al proceso establecido en el portal de conocimiento.]]="NO",1,0)</f>
        <v>0</v>
      </c>
      <c r="DC90">
        <f>IF(Tabla1[[#This Row],[4.2 Se tipifica en siac acorde con la gestión.]]="NO",1,0)</f>
        <v>0</v>
      </c>
      <c r="DD90">
        <f>IF(Tabla1[[#This Row],[4.3 Notas y/o plantilla de la tipificación son correctas.]]="NO",1,0)</f>
        <v>0</v>
      </c>
      <c r="DE90">
        <f>IF(Tabla1[[#This Row],[4.4 Se tipifica en siac durante la llamada.]]="NO",1,0)</f>
        <v>0</v>
      </c>
      <c r="DF90">
        <f>IF(Tabla1[[#This Row],[5.1 Evita comentarios negativos de la empresa y/o sus proveedores.]]="NO",1,0)</f>
        <v>0</v>
      </c>
      <c r="DG90">
        <f>IF(Tabla1[[#This Row],[5.2 Evita palabras soeces]]="NO",1,0)</f>
        <v>0</v>
      </c>
      <c r="DH90">
        <f>IF(Tabla1[[#This Row],[5.3 Escucha al cliente sin interrumpirlo.]]="NO",1,0)</f>
        <v>0</v>
      </c>
      <c r="DI90">
        <f>IF(Tabla1[[#This Row],[6.1 Cumple con dar la información establecida y/o fomenta en el cliente la adquisición/activación/uso de algún servicio/producto/promoción CLARO (definido por cada campaña)]]="NO",1,0)</f>
        <v>1</v>
      </c>
      <c r="DJ90">
        <v>1</v>
      </c>
      <c r="DK90">
        <f>IF(Tabla1[[#This Row],[TNPS]]&lt;6,-1,IF(Tabla1[[#This Row],[TNPS]]&lt;8,0,1))</f>
        <v>1</v>
      </c>
      <c r="DL90">
        <f>IF(Tabla1[[#This Row],[NPS]]&lt;&gt;"",IF(Tabla1[[#This Row],[NPS]]&lt;7,-1,IF(Tabla1[[#This Row],[NPS]]&lt;8,0,1))," ")</f>
        <v>1</v>
      </c>
    </row>
    <row r="91" spans="1:116" x14ac:dyDescent="0.25">
      <c r="A91">
        <v>386</v>
      </c>
      <c r="B91" t="str">
        <f>IF(MONTH(Tabla1[[#This Row],[FECHA DE MONITOREO]])=MONTH($B$356),IF(DAY(Tabla1[[#This Row],[FECHA DE MONITOREO]])&lt;8,"SEMANA 1",IF(DAY(Tabla1[[#This Row],[FECHA DE MONITOREO]])&lt;15,"SEMANA 2",IF(DAY(Tabla1[[#This Row],[FECHA DE MONITOREO]])&lt;22,"SEMANA 3","SEMANA 4"))),"SEMANA 4")</f>
        <v>SEMANA 2</v>
      </c>
      <c r="C9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91" s="5" t="s">
        <v>352</v>
      </c>
      <c r="E91" s="5" t="s">
        <v>353</v>
      </c>
      <c r="F91" s="5">
        <v>14</v>
      </c>
      <c r="G91" s="5" t="s">
        <v>118</v>
      </c>
      <c r="H91" s="5" t="s">
        <v>119</v>
      </c>
      <c r="I91" s="6">
        <v>43654</v>
      </c>
      <c r="J91" s="5" t="s">
        <v>120</v>
      </c>
      <c r="K91" s="5" t="s">
        <v>827</v>
      </c>
      <c r="L91" s="6">
        <v>43652</v>
      </c>
      <c r="M91" s="7">
        <v>0.65431712962962962</v>
      </c>
      <c r="N91" s="5">
        <v>663</v>
      </c>
      <c r="O91" s="5" t="s">
        <v>828</v>
      </c>
      <c r="P91" s="5" t="s">
        <v>829</v>
      </c>
      <c r="Q91" s="5" t="s">
        <v>830</v>
      </c>
      <c r="R91" s="5" t="s">
        <v>125</v>
      </c>
      <c r="S91" s="5" t="s">
        <v>126</v>
      </c>
      <c r="T91" s="5" t="s">
        <v>831</v>
      </c>
      <c r="U91" s="5" t="s">
        <v>370</v>
      </c>
      <c r="V91" s="5" t="s">
        <v>129</v>
      </c>
      <c r="W91" s="5" t="s">
        <v>130</v>
      </c>
      <c r="X91" s="5" t="s">
        <v>161</v>
      </c>
      <c r="Y91" s="5" t="s">
        <v>131</v>
      </c>
      <c r="Z91" s="5" t="s">
        <v>132</v>
      </c>
      <c r="AA91" s="5" t="s">
        <v>133</v>
      </c>
      <c r="AB91" s="5" t="s">
        <v>131</v>
      </c>
      <c r="AC91" s="5" t="s">
        <v>134</v>
      </c>
      <c r="AD91" s="5" t="s">
        <v>131</v>
      </c>
      <c r="AE91" s="5" t="s">
        <v>131</v>
      </c>
      <c r="AF91" s="5" t="s">
        <v>131</v>
      </c>
      <c r="AG91" s="5" t="s">
        <v>131</v>
      </c>
      <c r="AH91" s="5" t="s">
        <v>131</v>
      </c>
      <c r="AI91" s="8">
        <v>100</v>
      </c>
      <c r="AJ91" s="5" t="s">
        <v>131</v>
      </c>
      <c r="AK91" s="5" t="s">
        <v>133</v>
      </c>
      <c r="AL91" s="5" t="s">
        <v>131</v>
      </c>
      <c r="AM91" s="5" t="s">
        <v>131</v>
      </c>
      <c r="AN91" s="8">
        <v>100</v>
      </c>
      <c r="AO91" s="5" t="s">
        <v>131</v>
      </c>
      <c r="AP91" s="5" t="s">
        <v>131</v>
      </c>
      <c r="AQ91" s="5" t="s">
        <v>131</v>
      </c>
      <c r="AR91" s="5" t="s">
        <v>131</v>
      </c>
      <c r="AS91" s="5" t="s">
        <v>131</v>
      </c>
      <c r="AT91" s="5" t="s">
        <v>131</v>
      </c>
      <c r="AU91" s="5" t="s">
        <v>133</v>
      </c>
      <c r="AV91" s="5" t="s">
        <v>133</v>
      </c>
      <c r="AW91" s="5" t="s">
        <v>133</v>
      </c>
      <c r="AX91" s="5" t="s">
        <v>129</v>
      </c>
      <c r="AY91" s="5" t="s">
        <v>131</v>
      </c>
      <c r="AZ91" s="8">
        <v>80</v>
      </c>
      <c r="BA91" s="5" t="s">
        <v>133</v>
      </c>
      <c r="BB91" s="5" t="s">
        <v>131</v>
      </c>
      <c r="BC91" s="5" t="s">
        <v>131</v>
      </c>
      <c r="BD91" s="5" t="s">
        <v>131</v>
      </c>
      <c r="BE91" s="9">
        <v>100</v>
      </c>
      <c r="BF91" s="5" t="s">
        <v>131</v>
      </c>
      <c r="BG91" s="5" t="s">
        <v>131</v>
      </c>
      <c r="BH91" s="5" t="s">
        <v>131</v>
      </c>
      <c r="BI91" s="8">
        <v>100</v>
      </c>
      <c r="BJ91" s="5" t="s">
        <v>131</v>
      </c>
      <c r="BK91" s="8">
        <v>100</v>
      </c>
      <c r="BL91" s="8">
        <v>93.000000000000014</v>
      </c>
      <c r="BM91" s="5">
        <v>1</v>
      </c>
      <c r="BN91" s="5">
        <v>0</v>
      </c>
      <c r="BO91" s="5">
        <v>0</v>
      </c>
      <c r="BP91" s="5">
        <v>1</v>
      </c>
      <c r="BQ91" s="5">
        <v>0</v>
      </c>
      <c r="BR91" s="8">
        <v>93.000000000000014</v>
      </c>
      <c r="BS91" s="5" t="s">
        <v>129</v>
      </c>
      <c r="BT91" s="5" t="s">
        <v>129</v>
      </c>
      <c r="BU91" s="5" t="s">
        <v>129</v>
      </c>
      <c r="BV91" s="5" t="s">
        <v>129</v>
      </c>
      <c r="BW91" s="5" t="s">
        <v>129</v>
      </c>
      <c r="BX91" s="5" t="s">
        <v>129</v>
      </c>
      <c r="BY91" s="5" t="s">
        <v>135</v>
      </c>
      <c r="BZ91" s="5" t="s">
        <v>136</v>
      </c>
      <c r="CA91" s="5" t="s">
        <v>137</v>
      </c>
      <c r="CB91" s="5" t="s">
        <v>138</v>
      </c>
      <c r="CC91" s="5" t="s">
        <v>139</v>
      </c>
      <c r="CD91" s="5">
        <v>7</v>
      </c>
      <c r="CE91" s="5">
        <v>8</v>
      </c>
      <c r="CF91" s="5" t="s">
        <v>129</v>
      </c>
      <c r="CG91" s="5" t="s">
        <v>832</v>
      </c>
      <c r="CH91">
        <f>IF(Tabla1[[#This Row],[1.1 Saluda y se despide del cliente, de acuerdo a lo establecido en el manual de campaña.]]="NO",1,0)</f>
        <v>0</v>
      </c>
      <c r="CI91">
        <f>IF(Tabla1[[#This Row],[1.2 Se dirige al cliente por su nombre durante el transcurso de la llamada, sin tutearlo en ninguna ocasión.]]="NO",1,0)</f>
        <v>0</v>
      </c>
      <c r="CJ91">
        <f>IF(Tabla1[[#This Row],[1.3 Interactua con el cliente mientras realiza las validaciones en el sistema.]]="NO",1,0)</f>
        <v>0</v>
      </c>
      <c r="CK91">
        <f>IF(Tabla1[[#This Row],[1.4 Evita el uso de tecnicismos.]]="NO",1,0)</f>
        <v>0</v>
      </c>
      <c r="CL91">
        <f>IF(Tabla1[[#This Row],[1.5 Se despide de acuerdo a lo indicado en el Manual de Campaña]]="NO",1,0)</f>
        <v>0</v>
      </c>
      <c r="CM91">
        <f>IF(Tabla1[[#This Row],[2.1 Valida si la consulta o transacción corresponde a un producto/servicio/línea de la campaña.]]="NO",1,0)</f>
        <v>0</v>
      </c>
      <c r="CN91">
        <f>IF(Tabla1[[#This Row],[2.2 Si lo expuesto por el cliente no es claro, realiza preguntas de precisión o preguntas filtro.]]="NO",1,0)</f>
        <v>0</v>
      </c>
      <c r="CO91">
        <f>IF(Tabla1[[#This Row],[2.3 Valida el MOTIVO REAL de la necesidad (información, preocupación, problema) mediante parafraseo o pregunta de confirmación.]]="NO",1,0)</f>
        <v>0</v>
      </c>
      <c r="CP91">
        <f>IF(Tabla1[[#This Row],[2.4 De acuerdo con lo expuesto por el cliente por el cliente y/o por lo revisado en sistemas, valida si existe alguna atención previa por el mismo motivo.]]="NO",1,0)</f>
        <v>0</v>
      </c>
      <c r="CQ91">
        <f>IF(Tabla1[[#This Row],[3.1 Valida en el CES el estado de los servicios y equipos, estado de cuenta y adicionalmente si se encuentra en averia.]]="NO",1,0)</f>
        <v>0</v>
      </c>
      <c r="CR91">
        <f>IF(Tabla1[[#This Row],[3.2 La atencion se realizo siguiendo el paso a paso de la herramienta o el proceso establecido en el portal de conocimiento (en caso no se encuentre en la herramienta), no se vuelve a evaluar el ingreso al CES.]]="NO",1,0)</f>
        <v>0</v>
      </c>
      <c r="CS91">
        <f>IF(Tabla1[[#This Row],[3.2.1 Solicita el número de documento de identidad, nombres y apellidos del titular para identificar el servicio y en caso lo amerite fecha y lugar de nacimiento.]]="NO",1,0)</f>
        <v>0</v>
      </c>
      <c r="CT91">
        <f>IF(Tabla1[[#This Row],[3.2.2  Valida en TRACER que el servicio del cliente esta conectado, no se encuentra en averia y no tiene algun flag alarmado]]="NO",1,0)</f>
        <v>0</v>
      </c>
      <c r="CU91">
        <f>IF(Tabla1[[#This Row],[3.2.3  Verifica en la web de averias si el servicio esta afectado]]="NO",1,0)</f>
        <v>0</v>
      </c>
      <c r="CV91">
        <f>IF(Tabla1[[#This Row],[3.2.4  Verifica en Incognito si los parametros de los servicios estan correctos. ]]="NO",1,0)</f>
        <v>0</v>
      </c>
      <c r="CW9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91">
        <f>IF(Tabla1[[#This Row],[3.2.6  Para telefonia, ingresa a JANUS y validad que la linea este configurada y tenga saldo, tambien se debe validar con el cliente si la linea esta en Tel 1 o Tel 1/2, en caso no haya servicio]]="NO",1,0)</f>
        <v>0</v>
      </c>
      <c r="CY91">
        <f>IF(Tabla1[[#This Row],[3.2.7  Para internet, cuando el problema es con SmarTV se le sugiere que utilice internet de manera cableada]]="NO",1,0)</f>
        <v>0</v>
      </c>
      <c r="CZ91">
        <f>IF(Tabla1[[#This Row],[3.3  La explicación brindada al cliente corresponde con el paso a paso de la herramienta o el proceso establecido en el portal de conocimiento (en caso no se encuentre en la herramienta).]]="NO",1,0)</f>
        <v>1</v>
      </c>
      <c r="DA91">
        <f>IF(Tabla1[[#This Row],[3.4  Valida con el cliente si la gestión/información brindada fue clara]]="NO",1,0)</f>
        <v>0</v>
      </c>
      <c r="DB91">
        <f>IF(Tabla1[[#This Row],[4.1 Ejecuta las acciones en los aplicativos de acuerdo al proceso establecido en el portal de conocimiento.]]="NO",1,0)</f>
        <v>0</v>
      </c>
      <c r="DC91">
        <f>IF(Tabla1[[#This Row],[4.2 Se tipifica en siac acorde con la gestión.]]="NO",1,0)</f>
        <v>0</v>
      </c>
      <c r="DD91">
        <f>IF(Tabla1[[#This Row],[4.3 Notas y/o plantilla de la tipificación son correctas.]]="NO",1,0)</f>
        <v>0</v>
      </c>
      <c r="DE91">
        <f>IF(Tabla1[[#This Row],[4.4 Se tipifica en siac durante la llamada.]]="NO",1,0)</f>
        <v>0</v>
      </c>
      <c r="DF91">
        <f>IF(Tabla1[[#This Row],[5.1 Evita comentarios negativos de la empresa y/o sus proveedores.]]="NO",1,0)</f>
        <v>0</v>
      </c>
      <c r="DG91">
        <f>IF(Tabla1[[#This Row],[5.2 Evita palabras soeces]]="NO",1,0)</f>
        <v>0</v>
      </c>
      <c r="DH91">
        <f>IF(Tabla1[[#This Row],[5.3 Escucha al cliente sin interrumpirlo.]]="NO",1,0)</f>
        <v>0</v>
      </c>
      <c r="DI91">
        <f>IF(Tabla1[[#This Row],[6.1 Cumple con dar la información establecida y/o fomenta en el cliente la adquisición/activación/uso de algún servicio/producto/promoción CLARO (definido por cada campaña)]]="NO",1,0)</f>
        <v>0</v>
      </c>
      <c r="DJ91">
        <v>1</v>
      </c>
      <c r="DK91">
        <f>IF(Tabla1[[#This Row],[TNPS]]&lt;6,-1,IF(Tabla1[[#This Row],[TNPS]]&lt;8,0,1))</f>
        <v>0</v>
      </c>
      <c r="DL91">
        <f>IF(Tabla1[[#This Row],[NPS]]&lt;&gt;"",IF(Tabla1[[#This Row],[NPS]]&lt;7,-1,IF(Tabla1[[#This Row],[NPS]]&lt;8,0,1))," ")</f>
        <v>1</v>
      </c>
    </row>
    <row r="92" spans="1:116" x14ac:dyDescent="0.25">
      <c r="A92">
        <v>386</v>
      </c>
      <c r="B92" t="str">
        <f>IF(MONTH(Tabla1[[#This Row],[FECHA DE MONITOREO]])=MONTH($B$356),IF(DAY(Tabla1[[#This Row],[FECHA DE MONITOREO]])&lt;8,"SEMANA 1",IF(DAY(Tabla1[[#This Row],[FECHA DE MONITOREO]])&lt;15,"SEMANA 2",IF(DAY(Tabla1[[#This Row],[FECHA DE MONITOREO]])&lt;22,"SEMANA 3","SEMANA 4"))),"SEMANA 4")</f>
        <v>SEMANA 2</v>
      </c>
      <c r="C9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92" s="5" t="s">
        <v>833</v>
      </c>
      <c r="E92" s="5" t="s">
        <v>834</v>
      </c>
      <c r="F92" s="5">
        <v>1</v>
      </c>
      <c r="G92" s="5" t="s">
        <v>118</v>
      </c>
      <c r="H92" s="5" t="s">
        <v>119</v>
      </c>
      <c r="I92" s="6">
        <v>43654</v>
      </c>
      <c r="J92" s="5" t="s">
        <v>120</v>
      </c>
      <c r="K92" s="5" t="s">
        <v>835</v>
      </c>
      <c r="L92" s="6">
        <v>43652</v>
      </c>
      <c r="M92" s="7">
        <v>0.798761574074074</v>
      </c>
      <c r="N92" s="5">
        <v>440</v>
      </c>
      <c r="O92" s="5" t="s">
        <v>836</v>
      </c>
      <c r="P92" s="5" t="s">
        <v>837</v>
      </c>
      <c r="Q92" s="5" t="s">
        <v>838</v>
      </c>
      <c r="R92" s="5" t="s">
        <v>125</v>
      </c>
      <c r="S92" s="5" t="s">
        <v>126</v>
      </c>
      <c r="T92" s="5" t="s">
        <v>839</v>
      </c>
      <c r="U92" s="5" t="s">
        <v>128</v>
      </c>
      <c r="V92" s="5" t="s">
        <v>129</v>
      </c>
      <c r="W92" s="5" t="s">
        <v>130</v>
      </c>
      <c r="X92" s="5" t="s">
        <v>161</v>
      </c>
      <c r="Y92" s="5" t="s">
        <v>131</v>
      </c>
      <c r="Z92" s="5" t="s">
        <v>132</v>
      </c>
      <c r="AA92" s="5" t="s">
        <v>133</v>
      </c>
      <c r="AB92" s="5" t="s">
        <v>131</v>
      </c>
      <c r="AC92" s="5" t="s">
        <v>134</v>
      </c>
      <c r="AD92" s="5" t="s">
        <v>131</v>
      </c>
      <c r="AE92" s="5" t="s">
        <v>131</v>
      </c>
      <c r="AF92" s="5" t="s">
        <v>131</v>
      </c>
      <c r="AG92" s="5" t="s">
        <v>131</v>
      </c>
      <c r="AH92" s="5" t="s">
        <v>131</v>
      </c>
      <c r="AI92" s="8">
        <v>100</v>
      </c>
      <c r="AJ92" s="5" t="s">
        <v>133</v>
      </c>
      <c r="AK92" s="5" t="s">
        <v>133</v>
      </c>
      <c r="AL92" s="5" t="s">
        <v>131</v>
      </c>
      <c r="AM92" s="5" t="s">
        <v>131</v>
      </c>
      <c r="AN92" s="8">
        <v>100</v>
      </c>
      <c r="AO92" s="5" t="s">
        <v>131</v>
      </c>
      <c r="AP92" s="5" t="s">
        <v>131</v>
      </c>
      <c r="AQ92" s="5" t="s">
        <v>131</v>
      </c>
      <c r="AR92" s="5" t="s">
        <v>131</v>
      </c>
      <c r="AS92" s="5" t="s">
        <v>131</v>
      </c>
      <c r="AT92" s="5" t="s">
        <v>131</v>
      </c>
      <c r="AU92" s="5" t="s">
        <v>133</v>
      </c>
      <c r="AV92" s="5" t="s">
        <v>133</v>
      </c>
      <c r="AW92" s="5" t="s">
        <v>133</v>
      </c>
      <c r="AX92" s="5" t="s">
        <v>131</v>
      </c>
      <c r="AY92" s="5" t="s">
        <v>131</v>
      </c>
      <c r="AZ92" s="8">
        <v>100</v>
      </c>
      <c r="BA92" s="5" t="s">
        <v>133</v>
      </c>
      <c r="BB92" s="5" t="s">
        <v>129</v>
      </c>
      <c r="BC92" s="5" t="s">
        <v>129</v>
      </c>
      <c r="BD92" s="5" t="s">
        <v>131</v>
      </c>
      <c r="BE92" s="9">
        <v>33.333333333333329</v>
      </c>
      <c r="BF92" s="5" t="s">
        <v>131</v>
      </c>
      <c r="BG92" s="5" t="s">
        <v>131</v>
      </c>
      <c r="BH92" s="5" t="s">
        <v>131</v>
      </c>
      <c r="BI92" s="8">
        <v>100</v>
      </c>
      <c r="BJ92" s="5" t="s">
        <v>131</v>
      </c>
      <c r="BK92" s="8">
        <v>100</v>
      </c>
      <c r="BL92" s="8">
        <v>84.000000000000014</v>
      </c>
      <c r="BM92" s="5">
        <v>0</v>
      </c>
      <c r="BN92" s="5">
        <v>2</v>
      </c>
      <c r="BO92" s="5">
        <v>0</v>
      </c>
      <c r="BP92" s="5">
        <v>2</v>
      </c>
      <c r="BQ92" s="5">
        <v>0</v>
      </c>
      <c r="BR92" s="8">
        <v>84.000000000000014</v>
      </c>
      <c r="BS92" s="5" t="s">
        <v>129</v>
      </c>
      <c r="BT92" s="5" t="s">
        <v>129</v>
      </c>
      <c r="BU92" s="5" t="s">
        <v>129</v>
      </c>
      <c r="BV92" s="5" t="s">
        <v>129</v>
      </c>
      <c r="BW92" s="5" t="s">
        <v>129</v>
      </c>
      <c r="BX92" s="5" t="s">
        <v>129</v>
      </c>
      <c r="BY92" s="5" t="s">
        <v>135</v>
      </c>
      <c r="BZ92" s="5" t="s">
        <v>136</v>
      </c>
      <c r="CA92" s="5" t="s">
        <v>137</v>
      </c>
      <c r="CB92" s="5" t="s">
        <v>138</v>
      </c>
      <c r="CC92" s="5" t="s">
        <v>139</v>
      </c>
      <c r="CD92" s="5" t="e">
        <v>#N/A</v>
      </c>
      <c r="CE92" s="5" t="e">
        <v>#N/A</v>
      </c>
      <c r="CF92" s="5" t="s">
        <v>129</v>
      </c>
      <c r="CG92" s="5" t="s">
        <v>840</v>
      </c>
      <c r="CH92">
        <f>IF(Tabla1[[#This Row],[1.1 Saluda y se despide del cliente, de acuerdo a lo establecido en el manual de campaña.]]="NO",1,0)</f>
        <v>0</v>
      </c>
      <c r="CI92">
        <f>IF(Tabla1[[#This Row],[1.2 Se dirige al cliente por su nombre durante el transcurso de la llamada, sin tutearlo en ninguna ocasión.]]="NO",1,0)</f>
        <v>0</v>
      </c>
      <c r="CJ92">
        <f>IF(Tabla1[[#This Row],[1.3 Interactua con el cliente mientras realiza las validaciones en el sistema.]]="NO",1,0)</f>
        <v>0</v>
      </c>
      <c r="CK92">
        <f>IF(Tabla1[[#This Row],[1.4 Evita el uso de tecnicismos.]]="NO",1,0)</f>
        <v>0</v>
      </c>
      <c r="CL92">
        <f>IF(Tabla1[[#This Row],[1.5 Se despide de acuerdo a lo indicado en el Manual de Campaña]]="NO",1,0)</f>
        <v>0</v>
      </c>
      <c r="CM92">
        <f>IF(Tabla1[[#This Row],[2.1 Valida si la consulta o transacción corresponde a un producto/servicio/línea de la campaña.]]="NO",1,0)</f>
        <v>0</v>
      </c>
      <c r="CN92">
        <f>IF(Tabla1[[#This Row],[2.2 Si lo expuesto por el cliente no es claro, realiza preguntas de precisión o preguntas filtro.]]="NO",1,0)</f>
        <v>0</v>
      </c>
      <c r="CO92">
        <f>IF(Tabla1[[#This Row],[2.3 Valida el MOTIVO REAL de la necesidad (información, preocupación, problema) mediante parafraseo o pregunta de confirmación.]]="NO",1,0)</f>
        <v>0</v>
      </c>
      <c r="CP92">
        <f>IF(Tabla1[[#This Row],[2.4 De acuerdo con lo expuesto por el cliente por el cliente y/o por lo revisado en sistemas, valida si existe alguna atención previa por el mismo motivo.]]="NO",1,0)</f>
        <v>0</v>
      </c>
      <c r="CQ92">
        <f>IF(Tabla1[[#This Row],[3.1 Valida en el CES el estado de los servicios y equipos, estado de cuenta y adicionalmente si se encuentra en averia.]]="NO",1,0)</f>
        <v>0</v>
      </c>
      <c r="CR92">
        <f>IF(Tabla1[[#This Row],[3.2 La atencion se realizo siguiendo el paso a paso de la herramienta o el proceso establecido en el portal de conocimiento (en caso no se encuentre en la herramienta), no se vuelve a evaluar el ingreso al CES.]]="NO",1,0)</f>
        <v>0</v>
      </c>
      <c r="CS92">
        <f>IF(Tabla1[[#This Row],[3.2.1 Solicita el número de documento de identidad, nombres y apellidos del titular para identificar el servicio y en caso lo amerite fecha y lugar de nacimiento.]]="NO",1,0)</f>
        <v>0</v>
      </c>
      <c r="CT92">
        <f>IF(Tabla1[[#This Row],[3.2.2  Valida en TRACER que el servicio del cliente esta conectado, no se encuentra en averia y no tiene algun flag alarmado]]="NO",1,0)</f>
        <v>0</v>
      </c>
      <c r="CU92">
        <f>IF(Tabla1[[#This Row],[3.2.3  Verifica en la web de averias si el servicio esta afectado]]="NO",1,0)</f>
        <v>0</v>
      </c>
      <c r="CV92">
        <f>IF(Tabla1[[#This Row],[3.2.4  Verifica en Incognito si los parametros de los servicios estan correctos. ]]="NO",1,0)</f>
        <v>0</v>
      </c>
      <c r="CW9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92">
        <f>IF(Tabla1[[#This Row],[3.2.6  Para telefonia, ingresa a JANUS y validad que la linea este configurada y tenga saldo, tambien se debe validar con el cliente si la linea esta en Tel 1 o Tel 1/2, en caso no haya servicio]]="NO",1,0)</f>
        <v>0</v>
      </c>
      <c r="CY92">
        <f>IF(Tabla1[[#This Row],[3.2.7  Para internet, cuando el problema es con SmarTV se le sugiere que utilice internet de manera cableada]]="NO",1,0)</f>
        <v>0</v>
      </c>
      <c r="CZ92">
        <f>IF(Tabla1[[#This Row],[3.3  La explicación brindada al cliente corresponde con el paso a paso de la herramienta o el proceso establecido en el portal de conocimiento (en caso no se encuentre en la herramienta).]]="NO",1,0)</f>
        <v>0</v>
      </c>
      <c r="DA92">
        <f>IF(Tabla1[[#This Row],[3.4  Valida con el cliente si la gestión/información brindada fue clara]]="NO",1,0)</f>
        <v>0</v>
      </c>
      <c r="DB92">
        <f>IF(Tabla1[[#This Row],[4.1 Ejecuta las acciones en los aplicativos de acuerdo al proceso establecido en el portal de conocimiento.]]="NO",1,0)</f>
        <v>0</v>
      </c>
      <c r="DC92">
        <f>IF(Tabla1[[#This Row],[4.2 Se tipifica en siac acorde con la gestión.]]="NO",1,0)</f>
        <v>1</v>
      </c>
      <c r="DD92">
        <f>IF(Tabla1[[#This Row],[4.3 Notas y/o plantilla de la tipificación son correctas.]]="NO",1,0)</f>
        <v>1</v>
      </c>
      <c r="DE92">
        <f>IF(Tabla1[[#This Row],[4.4 Se tipifica en siac durante la llamada.]]="NO",1,0)</f>
        <v>0</v>
      </c>
      <c r="DF92">
        <f>IF(Tabla1[[#This Row],[5.1 Evita comentarios negativos de la empresa y/o sus proveedores.]]="NO",1,0)</f>
        <v>0</v>
      </c>
      <c r="DG92">
        <f>IF(Tabla1[[#This Row],[5.2 Evita palabras soeces]]="NO",1,0)</f>
        <v>0</v>
      </c>
      <c r="DH92">
        <f>IF(Tabla1[[#This Row],[5.3 Escucha al cliente sin interrumpirlo.]]="NO",1,0)</f>
        <v>0</v>
      </c>
      <c r="DI92">
        <f>IF(Tabla1[[#This Row],[6.1 Cumple con dar la información establecida y/o fomenta en el cliente la adquisición/activación/uso de algún servicio/producto/promoción CLARO (definido por cada campaña)]]="NO",1,0)</f>
        <v>0</v>
      </c>
      <c r="DJ92">
        <v>1</v>
      </c>
      <c r="DK92" t="e">
        <f>IF(Tabla1[[#This Row],[TNPS]]&lt;6,-1,IF(Tabla1[[#This Row],[TNPS]]&lt;8,0,1))</f>
        <v>#N/A</v>
      </c>
      <c r="DL92" t="e">
        <f>IF(Tabla1[[#This Row],[NPS]]&lt;&gt;"",IF(Tabla1[[#This Row],[NPS]]&lt;7,-1,IF(Tabla1[[#This Row],[NPS]]&lt;8,0,1))," ")</f>
        <v>#N/A</v>
      </c>
    </row>
    <row r="93" spans="1:116" x14ac:dyDescent="0.25">
      <c r="A93">
        <v>386</v>
      </c>
      <c r="B93" t="str">
        <f>IF(MONTH(Tabla1[[#This Row],[FECHA DE MONITOREO]])=MONTH($B$356),IF(DAY(Tabla1[[#This Row],[FECHA DE MONITOREO]])&lt;8,"SEMANA 1",IF(DAY(Tabla1[[#This Row],[FECHA DE MONITOREO]])&lt;15,"SEMANA 2",IF(DAY(Tabla1[[#This Row],[FECHA DE MONITOREO]])&lt;22,"SEMANA 3","SEMANA 4"))),"SEMANA 4")</f>
        <v>SEMANA 2</v>
      </c>
      <c r="C9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93" s="5" t="s">
        <v>841</v>
      </c>
      <c r="E93" s="5" t="s">
        <v>842</v>
      </c>
      <c r="F93" s="5">
        <v>1</v>
      </c>
      <c r="G93" s="5" t="s">
        <v>118</v>
      </c>
      <c r="H93" s="5" t="s">
        <v>119</v>
      </c>
      <c r="I93" s="6">
        <v>43654</v>
      </c>
      <c r="J93" s="5" t="s">
        <v>120</v>
      </c>
      <c r="K93" s="5" t="s">
        <v>843</v>
      </c>
      <c r="L93" s="6">
        <v>43652</v>
      </c>
      <c r="M93" s="7">
        <v>0.96354166666666663</v>
      </c>
      <c r="N93" s="5">
        <v>1143</v>
      </c>
      <c r="O93" s="5" t="s">
        <v>844</v>
      </c>
      <c r="P93" s="5" t="s">
        <v>845</v>
      </c>
      <c r="Q93" s="5" t="s">
        <v>846</v>
      </c>
      <c r="R93" s="5" t="s">
        <v>125</v>
      </c>
      <c r="S93" s="5" t="s">
        <v>383</v>
      </c>
      <c r="T93" s="5" t="s">
        <v>847</v>
      </c>
      <c r="U93" s="5" t="s">
        <v>195</v>
      </c>
      <c r="V93" s="5" t="s">
        <v>131</v>
      </c>
      <c r="W93" s="5" t="s">
        <v>130</v>
      </c>
      <c r="X93" s="5" t="s">
        <v>161</v>
      </c>
      <c r="Y93" s="5" t="s">
        <v>131</v>
      </c>
      <c r="Z93" s="5" t="s">
        <v>132</v>
      </c>
      <c r="AA93" s="5" t="s">
        <v>133</v>
      </c>
      <c r="AB93" s="5" t="s">
        <v>131</v>
      </c>
      <c r="AC93" s="5" t="s">
        <v>134</v>
      </c>
      <c r="AD93" s="5" t="s">
        <v>131</v>
      </c>
      <c r="AE93" s="5" t="s">
        <v>131</v>
      </c>
      <c r="AF93" s="5" t="s">
        <v>131</v>
      </c>
      <c r="AG93" s="5" t="s">
        <v>131</v>
      </c>
      <c r="AH93" s="5" t="s">
        <v>131</v>
      </c>
      <c r="AI93" s="8">
        <v>100</v>
      </c>
      <c r="AJ93" s="5" t="s">
        <v>133</v>
      </c>
      <c r="AK93" s="5" t="s">
        <v>133</v>
      </c>
      <c r="AL93" s="5" t="s">
        <v>131</v>
      </c>
      <c r="AM93" s="5" t="s">
        <v>131</v>
      </c>
      <c r="AN93" s="8">
        <v>100</v>
      </c>
      <c r="AO93" s="5" t="s">
        <v>131</v>
      </c>
      <c r="AP93" s="5" t="s">
        <v>129</v>
      </c>
      <c r="AQ93" s="5" t="s">
        <v>131</v>
      </c>
      <c r="AR93" s="5" t="s">
        <v>129</v>
      </c>
      <c r="AS93" s="5" t="s">
        <v>129</v>
      </c>
      <c r="AT93" s="5" t="s">
        <v>131</v>
      </c>
      <c r="AU93" s="5" t="s">
        <v>129</v>
      </c>
      <c r="AV93" s="5" t="s">
        <v>133</v>
      </c>
      <c r="AW93" s="5" t="s">
        <v>131</v>
      </c>
      <c r="AX93" s="5" t="s">
        <v>131</v>
      </c>
      <c r="AY93" s="5" t="s">
        <v>131</v>
      </c>
      <c r="AZ93" s="8">
        <v>37.142857142857146</v>
      </c>
      <c r="BA93" s="5" t="s">
        <v>131</v>
      </c>
      <c r="BB93" s="5" t="s">
        <v>131</v>
      </c>
      <c r="BC93" s="5" t="s">
        <v>131</v>
      </c>
      <c r="BD93" s="5" t="s">
        <v>131</v>
      </c>
      <c r="BE93" s="9">
        <v>100</v>
      </c>
      <c r="BF93" s="5" t="s">
        <v>131</v>
      </c>
      <c r="BG93" s="5" t="s">
        <v>131</v>
      </c>
      <c r="BH93" s="5" t="s">
        <v>131</v>
      </c>
      <c r="BI93" s="8">
        <v>100</v>
      </c>
      <c r="BJ93" s="5" t="s">
        <v>133</v>
      </c>
      <c r="BK93" s="8">
        <v>100</v>
      </c>
      <c r="BL93" s="8">
        <v>78</v>
      </c>
      <c r="BM93" s="5">
        <v>1</v>
      </c>
      <c r="BN93" s="5">
        <v>0</v>
      </c>
      <c r="BO93" s="5">
        <v>0</v>
      </c>
      <c r="BP93" s="5">
        <v>1</v>
      </c>
      <c r="BQ93" s="5">
        <v>3</v>
      </c>
      <c r="BR93" s="8">
        <v>78</v>
      </c>
      <c r="BS93" s="5" t="s">
        <v>129</v>
      </c>
      <c r="BT93" s="5" t="s">
        <v>129</v>
      </c>
      <c r="BU93" s="5" t="s">
        <v>129</v>
      </c>
      <c r="BV93" s="5" t="s">
        <v>129</v>
      </c>
      <c r="BW93" s="5" t="s">
        <v>129</v>
      </c>
      <c r="BX93" s="5" t="s">
        <v>129</v>
      </c>
      <c r="BY93" s="5" t="s">
        <v>135</v>
      </c>
      <c r="BZ93" s="5" t="s">
        <v>136</v>
      </c>
      <c r="CA93" s="5" t="s">
        <v>137</v>
      </c>
      <c r="CB93" s="5" t="s">
        <v>138</v>
      </c>
      <c r="CC93" s="5" t="s">
        <v>289</v>
      </c>
      <c r="CD93" s="5">
        <v>5</v>
      </c>
      <c r="CE93" s="5">
        <v>7</v>
      </c>
      <c r="CF93" s="5" t="s">
        <v>129</v>
      </c>
      <c r="CG93" s="5" t="s">
        <v>848</v>
      </c>
      <c r="CH93">
        <f>IF(Tabla1[[#This Row],[1.1 Saluda y se despide del cliente, de acuerdo a lo establecido en el manual de campaña.]]="NO",1,0)</f>
        <v>0</v>
      </c>
      <c r="CI93">
        <f>IF(Tabla1[[#This Row],[1.2 Se dirige al cliente por su nombre durante el transcurso de la llamada, sin tutearlo en ninguna ocasión.]]="NO",1,0)</f>
        <v>0</v>
      </c>
      <c r="CJ93">
        <f>IF(Tabla1[[#This Row],[1.3 Interactua con el cliente mientras realiza las validaciones en el sistema.]]="NO",1,0)</f>
        <v>0</v>
      </c>
      <c r="CK93">
        <f>IF(Tabla1[[#This Row],[1.4 Evita el uso de tecnicismos.]]="NO",1,0)</f>
        <v>0</v>
      </c>
      <c r="CL93">
        <f>IF(Tabla1[[#This Row],[1.5 Se despide de acuerdo a lo indicado en el Manual de Campaña]]="NO",1,0)</f>
        <v>0</v>
      </c>
      <c r="CM93">
        <f>IF(Tabla1[[#This Row],[2.1 Valida si la consulta o transacción corresponde a un producto/servicio/línea de la campaña.]]="NO",1,0)</f>
        <v>0</v>
      </c>
      <c r="CN93">
        <f>IF(Tabla1[[#This Row],[2.2 Si lo expuesto por el cliente no es claro, realiza preguntas de precisión o preguntas filtro.]]="NO",1,0)</f>
        <v>0</v>
      </c>
      <c r="CO93">
        <f>IF(Tabla1[[#This Row],[2.3 Valida el MOTIVO REAL de la necesidad (información, preocupación, problema) mediante parafraseo o pregunta de confirmación.]]="NO",1,0)</f>
        <v>0</v>
      </c>
      <c r="CP93">
        <f>IF(Tabla1[[#This Row],[2.4 De acuerdo con lo expuesto por el cliente por el cliente y/o por lo revisado en sistemas, valida si existe alguna atención previa por el mismo motivo.]]="NO",1,0)</f>
        <v>0</v>
      </c>
      <c r="CQ93">
        <f>IF(Tabla1[[#This Row],[3.1 Valida en el CES el estado de los servicios y equipos, estado de cuenta y adicionalmente si se encuentra en averia.]]="NO",1,0)</f>
        <v>0</v>
      </c>
      <c r="CR93">
        <f>IF(Tabla1[[#This Row],[3.2 La atencion se realizo siguiendo el paso a paso de la herramienta o el proceso establecido en el portal de conocimiento (en caso no se encuentre en la herramienta), no se vuelve a evaluar el ingreso al CES.]]="NO",1,0)</f>
        <v>1</v>
      </c>
      <c r="CS93">
        <f>IF(Tabla1[[#This Row],[3.2.1 Solicita el número de documento de identidad, nombres y apellidos del titular para identificar el servicio y en caso lo amerite fecha y lugar de nacimiento.]]="NO",1,0)</f>
        <v>0</v>
      </c>
      <c r="CT93">
        <f>IF(Tabla1[[#This Row],[3.2.2  Valida en TRACER que el servicio del cliente esta conectado, no se encuentra en averia y no tiene algun flag alarmado]]="NO",1,0)</f>
        <v>1</v>
      </c>
      <c r="CU93">
        <f>IF(Tabla1[[#This Row],[3.2.3  Verifica en la web de averias si el servicio esta afectado]]="NO",1,0)</f>
        <v>1</v>
      </c>
      <c r="CV93">
        <f>IF(Tabla1[[#This Row],[3.2.4  Verifica en Incognito si los parametros de los servicios estan correctos. ]]="NO",1,0)</f>
        <v>0</v>
      </c>
      <c r="CW93">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93">
        <f>IF(Tabla1[[#This Row],[3.2.6  Para telefonia, ingresa a JANUS y validad que la linea este configurada y tenga saldo, tambien se debe validar con el cliente si la linea esta en Tel 1 o Tel 1/2, en caso no haya servicio]]="NO",1,0)</f>
        <v>0</v>
      </c>
      <c r="CY93">
        <f>IF(Tabla1[[#This Row],[3.2.7  Para internet, cuando el problema es con SmarTV se le sugiere que utilice internet de manera cableada]]="NO",1,0)</f>
        <v>0</v>
      </c>
      <c r="CZ93">
        <f>IF(Tabla1[[#This Row],[3.3  La explicación brindada al cliente corresponde con el paso a paso de la herramienta o el proceso establecido en el portal de conocimiento (en caso no se encuentre en la herramienta).]]="NO",1,0)</f>
        <v>0</v>
      </c>
      <c r="DA93">
        <f>IF(Tabla1[[#This Row],[3.4  Valida con el cliente si la gestión/información brindada fue clara]]="NO",1,0)</f>
        <v>0</v>
      </c>
      <c r="DB93">
        <f>IF(Tabla1[[#This Row],[4.1 Ejecuta las acciones en los aplicativos de acuerdo al proceso establecido en el portal de conocimiento.]]="NO",1,0)</f>
        <v>0</v>
      </c>
      <c r="DC93">
        <f>IF(Tabla1[[#This Row],[4.2 Se tipifica en siac acorde con la gestión.]]="NO",1,0)</f>
        <v>0</v>
      </c>
      <c r="DD93">
        <f>IF(Tabla1[[#This Row],[4.3 Notas y/o plantilla de la tipificación son correctas.]]="NO",1,0)</f>
        <v>0</v>
      </c>
      <c r="DE93">
        <f>IF(Tabla1[[#This Row],[4.4 Se tipifica en siac durante la llamada.]]="NO",1,0)</f>
        <v>0</v>
      </c>
      <c r="DF93">
        <f>IF(Tabla1[[#This Row],[5.1 Evita comentarios negativos de la empresa y/o sus proveedores.]]="NO",1,0)</f>
        <v>0</v>
      </c>
      <c r="DG93">
        <f>IF(Tabla1[[#This Row],[5.2 Evita palabras soeces]]="NO",1,0)</f>
        <v>0</v>
      </c>
      <c r="DH93">
        <f>IF(Tabla1[[#This Row],[5.3 Escucha al cliente sin interrumpirlo.]]="NO",1,0)</f>
        <v>0</v>
      </c>
      <c r="DI93">
        <f>IF(Tabla1[[#This Row],[6.1 Cumple con dar la información establecida y/o fomenta en el cliente la adquisición/activación/uso de algún servicio/producto/promoción CLARO (definido por cada campaña)]]="NO",1,0)</f>
        <v>0</v>
      </c>
      <c r="DJ93">
        <v>1</v>
      </c>
      <c r="DK93">
        <f>IF(Tabla1[[#This Row],[TNPS]]&lt;6,-1,IF(Tabla1[[#This Row],[TNPS]]&lt;8,0,1))</f>
        <v>-1</v>
      </c>
      <c r="DL93">
        <f>IF(Tabla1[[#This Row],[NPS]]&lt;&gt;"",IF(Tabla1[[#This Row],[NPS]]&lt;7,-1,IF(Tabla1[[#This Row],[NPS]]&lt;8,0,1))," ")</f>
        <v>0</v>
      </c>
    </row>
    <row r="94" spans="1:116" x14ac:dyDescent="0.25">
      <c r="A94">
        <v>386</v>
      </c>
      <c r="B94" t="str">
        <f>IF(MONTH(Tabla1[[#This Row],[FECHA DE MONITOREO]])=MONTH($B$356),IF(DAY(Tabla1[[#This Row],[FECHA DE MONITOREO]])&lt;8,"SEMANA 1",IF(DAY(Tabla1[[#This Row],[FECHA DE MONITOREO]])&lt;15,"SEMANA 2",IF(DAY(Tabla1[[#This Row],[FECHA DE MONITOREO]])&lt;22,"SEMANA 3","SEMANA 4"))),"SEMANA 4")</f>
        <v>SEMANA 2</v>
      </c>
      <c r="C9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94" s="5" t="s">
        <v>385</v>
      </c>
      <c r="E94" s="5" t="s">
        <v>386</v>
      </c>
      <c r="F94" s="5">
        <v>6</v>
      </c>
      <c r="G94" s="5" t="s">
        <v>118</v>
      </c>
      <c r="H94" s="5" t="s">
        <v>119</v>
      </c>
      <c r="I94" s="6">
        <v>43654</v>
      </c>
      <c r="J94" s="5" t="s">
        <v>120</v>
      </c>
      <c r="K94" s="5" t="s">
        <v>849</v>
      </c>
      <c r="L94" s="6">
        <v>43652</v>
      </c>
      <c r="M94" s="7">
        <v>0.38649305555555552</v>
      </c>
      <c r="N94" s="5">
        <v>458</v>
      </c>
      <c r="O94" s="5" t="s">
        <v>850</v>
      </c>
      <c r="P94" s="5" t="s">
        <v>851</v>
      </c>
      <c r="Q94" s="5" t="s">
        <v>852</v>
      </c>
      <c r="R94" s="5" t="s">
        <v>125</v>
      </c>
      <c r="S94" s="5" t="s">
        <v>147</v>
      </c>
      <c r="T94" s="5" t="s">
        <v>853</v>
      </c>
      <c r="U94" s="5" t="s">
        <v>149</v>
      </c>
      <c r="V94" s="5" t="s">
        <v>129</v>
      </c>
      <c r="W94" s="5" t="s">
        <v>130</v>
      </c>
      <c r="X94" s="5" t="s">
        <v>161</v>
      </c>
      <c r="Y94" s="5" t="s">
        <v>131</v>
      </c>
      <c r="Z94" s="5" t="s">
        <v>132</v>
      </c>
      <c r="AA94" s="5" t="s">
        <v>133</v>
      </c>
      <c r="AB94" s="5" t="s">
        <v>131</v>
      </c>
      <c r="AC94" s="5" t="s">
        <v>134</v>
      </c>
      <c r="AD94" s="5" t="s">
        <v>131</v>
      </c>
      <c r="AE94" s="5" t="s">
        <v>131</v>
      </c>
      <c r="AF94" s="5" t="s">
        <v>131</v>
      </c>
      <c r="AG94" s="5" t="s">
        <v>131</v>
      </c>
      <c r="AH94" s="5" t="s">
        <v>131</v>
      </c>
      <c r="AI94" s="8">
        <v>100</v>
      </c>
      <c r="AJ94" s="5" t="s">
        <v>131</v>
      </c>
      <c r="AK94" s="5" t="s">
        <v>133</v>
      </c>
      <c r="AL94" s="5" t="s">
        <v>131</v>
      </c>
      <c r="AM94" s="5" t="s">
        <v>131</v>
      </c>
      <c r="AN94" s="8">
        <v>100</v>
      </c>
      <c r="AO94" s="5" t="s">
        <v>131</v>
      </c>
      <c r="AP94" s="5" t="s">
        <v>131</v>
      </c>
      <c r="AQ94" s="5" t="s">
        <v>131</v>
      </c>
      <c r="AR94" s="5" t="s">
        <v>131</v>
      </c>
      <c r="AS94" s="5" t="s">
        <v>131</v>
      </c>
      <c r="AT94" s="5" t="s">
        <v>131</v>
      </c>
      <c r="AU94" s="5" t="s">
        <v>131</v>
      </c>
      <c r="AV94" s="5" t="s">
        <v>133</v>
      </c>
      <c r="AW94" s="5" t="s">
        <v>133</v>
      </c>
      <c r="AX94" s="5" t="s">
        <v>129</v>
      </c>
      <c r="AY94" s="5" t="s">
        <v>131</v>
      </c>
      <c r="AZ94" s="8">
        <v>80</v>
      </c>
      <c r="BA94" s="5" t="s">
        <v>129</v>
      </c>
      <c r="BB94" s="5" t="s">
        <v>129</v>
      </c>
      <c r="BC94" s="5" t="s">
        <v>129</v>
      </c>
      <c r="BD94" s="5" t="s">
        <v>129</v>
      </c>
      <c r="BE94" s="9">
        <v>0</v>
      </c>
      <c r="BF94" s="5" t="s">
        <v>131</v>
      </c>
      <c r="BG94" s="5" t="s">
        <v>131</v>
      </c>
      <c r="BH94" s="5" t="s">
        <v>131</v>
      </c>
      <c r="BI94" s="8">
        <v>100</v>
      </c>
      <c r="BJ94" s="5" t="s">
        <v>131</v>
      </c>
      <c r="BK94" s="8">
        <v>100</v>
      </c>
      <c r="BL94" s="8">
        <v>69.000000000000014</v>
      </c>
      <c r="BM94" s="5">
        <v>2</v>
      </c>
      <c r="BN94" s="5">
        <v>3</v>
      </c>
      <c r="BO94" s="5">
        <v>0</v>
      </c>
      <c r="BP94" s="5">
        <v>5</v>
      </c>
      <c r="BQ94" s="5">
        <v>0</v>
      </c>
      <c r="BR94" s="8">
        <v>69.000000000000014</v>
      </c>
      <c r="BS94" s="5" t="s">
        <v>129</v>
      </c>
      <c r="BT94" s="5" t="s">
        <v>129</v>
      </c>
      <c r="BU94" s="5" t="s">
        <v>129</v>
      </c>
      <c r="BV94" s="5" t="s">
        <v>129</v>
      </c>
      <c r="BW94" s="5" t="s">
        <v>129</v>
      </c>
      <c r="BX94" s="5" t="s">
        <v>131</v>
      </c>
      <c r="BY94" s="5" t="s">
        <v>132</v>
      </c>
      <c r="BZ94" s="5" t="s">
        <v>132</v>
      </c>
      <c r="CA94" s="5" t="s">
        <v>132</v>
      </c>
      <c r="CB94" s="5" t="s">
        <v>132</v>
      </c>
      <c r="CC94" s="5" t="s">
        <v>132</v>
      </c>
      <c r="CD94" s="5">
        <v>9</v>
      </c>
      <c r="CE94" s="5">
        <v>9</v>
      </c>
      <c r="CF94" s="5" t="s">
        <v>129</v>
      </c>
      <c r="CG94" s="5" t="s">
        <v>854</v>
      </c>
      <c r="CH94">
        <f>IF(Tabla1[[#This Row],[1.1 Saluda y se despide del cliente, de acuerdo a lo establecido en el manual de campaña.]]="NO",1,0)</f>
        <v>0</v>
      </c>
      <c r="CI94">
        <f>IF(Tabla1[[#This Row],[1.2 Se dirige al cliente por su nombre durante el transcurso de la llamada, sin tutearlo en ninguna ocasión.]]="NO",1,0)</f>
        <v>0</v>
      </c>
      <c r="CJ94">
        <f>IF(Tabla1[[#This Row],[1.3 Interactua con el cliente mientras realiza las validaciones en el sistema.]]="NO",1,0)</f>
        <v>0</v>
      </c>
      <c r="CK94">
        <f>IF(Tabla1[[#This Row],[1.4 Evita el uso de tecnicismos.]]="NO",1,0)</f>
        <v>0</v>
      </c>
      <c r="CL94">
        <f>IF(Tabla1[[#This Row],[1.5 Se despide de acuerdo a lo indicado en el Manual de Campaña]]="NO",1,0)</f>
        <v>0</v>
      </c>
      <c r="CM94">
        <f>IF(Tabla1[[#This Row],[2.1 Valida si la consulta o transacción corresponde a un producto/servicio/línea de la campaña.]]="NO",1,0)</f>
        <v>0</v>
      </c>
      <c r="CN94">
        <f>IF(Tabla1[[#This Row],[2.2 Si lo expuesto por el cliente no es claro, realiza preguntas de precisión o preguntas filtro.]]="NO",1,0)</f>
        <v>0</v>
      </c>
      <c r="CO94">
        <f>IF(Tabla1[[#This Row],[2.3 Valida el MOTIVO REAL de la necesidad (información, preocupación, problema) mediante parafraseo o pregunta de confirmación.]]="NO",1,0)</f>
        <v>0</v>
      </c>
      <c r="CP94">
        <f>IF(Tabla1[[#This Row],[2.4 De acuerdo con lo expuesto por el cliente por el cliente y/o por lo revisado en sistemas, valida si existe alguna atención previa por el mismo motivo.]]="NO",1,0)</f>
        <v>0</v>
      </c>
      <c r="CQ94">
        <f>IF(Tabla1[[#This Row],[3.1 Valida en el CES el estado de los servicios y equipos, estado de cuenta y adicionalmente si se encuentra en averia.]]="NO",1,0)</f>
        <v>0</v>
      </c>
      <c r="CR94">
        <f>IF(Tabla1[[#This Row],[3.2 La atencion se realizo siguiendo el paso a paso de la herramienta o el proceso establecido en el portal de conocimiento (en caso no se encuentre en la herramienta), no se vuelve a evaluar el ingreso al CES.]]="NO",1,0)</f>
        <v>0</v>
      </c>
      <c r="CS94">
        <f>IF(Tabla1[[#This Row],[3.2.1 Solicita el número de documento de identidad, nombres y apellidos del titular para identificar el servicio y en caso lo amerite fecha y lugar de nacimiento.]]="NO",1,0)</f>
        <v>0</v>
      </c>
      <c r="CT94">
        <f>IF(Tabla1[[#This Row],[3.2.2  Valida en TRACER que el servicio del cliente esta conectado, no se encuentra en averia y no tiene algun flag alarmado]]="NO",1,0)</f>
        <v>0</v>
      </c>
      <c r="CU94">
        <f>IF(Tabla1[[#This Row],[3.2.3  Verifica en la web de averias si el servicio esta afectado]]="NO",1,0)</f>
        <v>0</v>
      </c>
      <c r="CV94">
        <f>IF(Tabla1[[#This Row],[3.2.4  Verifica en Incognito si los parametros de los servicios estan correctos. ]]="NO",1,0)</f>
        <v>0</v>
      </c>
      <c r="CW9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94">
        <f>IF(Tabla1[[#This Row],[3.2.6  Para telefonia, ingresa a JANUS y validad que la linea este configurada y tenga saldo, tambien se debe validar con el cliente si la linea esta en Tel 1 o Tel 1/2, en caso no haya servicio]]="NO",1,0)</f>
        <v>0</v>
      </c>
      <c r="CY94">
        <f>IF(Tabla1[[#This Row],[3.2.7  Para internet, cuando el problema es con SmarTV se le sugiere que utilice internet de manera cableada]]="NO",1,0)</f>
        <v>0</v>
      </c>
      <c r="CZ94">
        <f>IF(Tabla1[[#This Row],[3.3  La explicación brindada al cliente corresponde con el paso a paso de la herramienta o el proceso establecido en el portal de conocimiento (en caso no se encuentre en la herramienta).]]="NO",1,0)</f>
        <v>1</v>
      </c>
      <c r="DA94">
        <f>IF(Tabla1[[#This Row],[3.4  Valida con el cliente si la gestión/información brindada fue clara]]="NO",1,0)</f>
        <v>0</v>
      </c>
      <c r="DB94">
        <f>IF(Tabla1[[#This Row],[4.1 Ejecuta las acciones en los aplicativos de acuerdo al proceso establecido en el portal de conocimiento.]]="NO",1,0)</f>
        <v>1</v>
      </c>
      <c r="DC94">
        <f>IF(Tabla1[[#This Row],[4.2 Se tipifica en siac acorde con la gestión.]]="NO",1,0)</f>
        <v>1</v>
      </c>
      <c r="DD94">
        <f>IF(Tabla1[[#This Row],[4.3 Notas y/o plantilla de la tipificación son correctas.]]="NO",1,0)</f>
        <v>1</v>
      </c>
      <c r="DE94">
        <f>IF(Tabla1[[#This Row],[4.4 Se tipifica en siac durante la llamada.]]="NO",1,0)</f>
        <v>1</v>
      </c>
      <c r="DF94">
        <f>IF(Tabla1[[#This Row],[5.1 Evita comentarios negativos de la empresa y/o sus proveedores.]]="NO",1,0)</f>
        <v>0</v>
      </c>
      <c r="DG94">
        <f>IF(Tabla1[[#This Row],[5.2 Evita palabras soeces]]="NO",1,0)</f>
        <v>0</v>
      </c>
      <c r="DH94">
        <f>IF(Tabla1[[#This Row],[5.3 Escucha al cliente sin interrumpirlo.]]="NO",1,0)</f>
        <v>0</v>
      </c>
      <c r="DI94">
        <f>IF(Tabla1[[#This Row],[6.1 Cumple con dar la información establecida y/o fomenta en el cliente la adquisición/activación/uso de algún servicio/producto/promoción CLARO (definido por cada campaña)]]="NO",1,0)</f>
        <v>0</v>
      </c>
      <c r="DJ94">
        <v>1</v>
      </c>
      <c r="DK94">
        <f>IF(Tabla1[[#This Row],[TNPS]]&lt;6,-1,IF(Tabla1[[#This Row],[TNPS]]&lt;8,0,1))</f>
        <v>1</v>
      </c>
      <c r="DL94">
        <f>IF(Tabla1[[#This Row],[NPS]]&lt;&gt;"",IF(Tabla1[[#This Row],[NPS]]&lt;7,-1,IF(Tabla1[[#This Row],[NPS]]&lt;8,0,1))," ")</f>
        <v>1</v>
      </c>
    </row>
    <row r="95" spans="1:116" x14ac:dyDescent="0.25">
      <c r="A95">
        <v>386</v>
      </c>
      <c r="B95" t="str">
        <f>IF(MONTH(Tabla1[[#This Row],[FECHA DE MONITOREO]])=MONTH($B$356),IF(DAY(Tabla1[[#This Row],[FECHA DE MONITOREO]])&lt;8,"SEMANA 1",IF(DAY(Tabla1[[#This Row],[FECHA DE MONITOREO]])&lt;15,"SEMANA 2",IF(DAY(Tabla1[[#This Row],[FECHA DE MONITOREO]])&lt;22,"SEMANA 3","SEMANA 4"))),"SEMANA 4")</f>
        <v>SEMANA 2</v>
      </c>
      <c r="C9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95" s="5" t="s">
        <v>241</v>
      </c>
      <c r="E95" s="5" t="s">
        <v>242</v>
      </c>
      <c r="F95" s="5">
        <v>8</v>
      </c>
      <c r="G95" s="5" t="s">
        <v>118</v>
      </c>
      <c r="H95" s="5" t="s">
        <v>119</v>
      </c>
      <c r="I95" s="6">
        <v>43654</v>
      </c>
      <c r="J95" s="5" t="s">
        <v>120</v>
      </c>
      <c r="K95" s="5" t="s">
        <v>855</v>
      </c>
      <c r="L95" s="6">
        <v>43652</v>
      </c>
      <c r="M95" s="7">
        <v>0.32947916666666666</v>
      </c>
      <c r="N95" s="5">
        <v>196</v>
      </c>
      <c r="O95" s="5" t="s">
        <v>856</v>
      </c>
      <c r="P95" s="5" t="s">
        <v>857</v>
      </c>
      <c r="Q95" s="5" t="s">
        <v>858</v>
      </c>
      <c r="R95" s="5" t="s">
        <v>157</v>
      </c>
      <c r="S95" s="5" t="s">
        <v>594</v>
      </c>
      <c r="T95" s="5" t="s">
        <v>859</v>
      </c>
      <c r="U95" s="5" t="s">
        <v>249</v>
      </c>
      <c r="V95" s="5" t="s">
        <v>129</v>
      </c>
      <c r="W95" s="5" t="s">
        <v>130</v>
      </c>
      <c r="X95" s="5" t="s">
        <v>130</v>
      </c>
      <c r="Y95" s="5" t="s">
        <v>131</v>
      </c>
      <c r="Z95" s="5" t="s">
        <v>132</v>
      </c>
      <c r="AA95" s="5" t="s">
        <v>133</v>
      </c>
      <c r="AB95" s="5" t="s">
        <v>131</v>
      </c>
      <c r="AC95" s="5" t="s">
        <v>134</v>
      </c>
      <c r="AD95" s="5" t="s">
        <v>131</v>
      </c>
      <c r="AE95" s="5" t="s">
        <v>131</v>
      </c>
      <c r="AF95" s="5" t="s">
        <v>131</v>
      </c>
      <c r="AG95" s="5" t="s">
        <v>131</v>
      </c>
      <c r="AH95" s="5" t="s">
        <v>131</v>
      </c>
      <c r="AI95" s="8">
        <v>100</v>
      </c>
      <c r="AJ95" s="5" t="s">
        <v>131</v>
      </c>
      <c r="AK95" s="5" t="s">
        <v>133</v>
      </c>
      <c r="AL95" s="5" t="s">
        <v>131</v>
      </c>
      <c r="AM95" s="5" t="s">
        <v>131</v>
      </c>
      <c r="AN95" s="8">
        <v>100</v>
      </c>
      <c r="AO95" s="5" t="s">
        <v>131</v>
      </c>
      <c r="AP95" s="5" t="s">
        <v>131</v>
      </c>
      <c r="AQ95" s="5" t="s">
        <v>131</v>
      </c>
      <c r="AR95" s="5" t="s">
        <v>133</v>
      </c>
      <c r="AS95" s="5" t="s">
        <v>133</v>
      </c>
      <c r="AT95" s="5" t="s">
        <v>133</v>
      </c>
      <c r="AU95" s="5" t="s">
        <v>133</v>
      </c>
      <c r="AV95" s="5" t="s">
        <v>133</v>
      </c>
      <c r="AW95" s="5" t="s">
        <v>133</v>
      </c>
      <c r="AX95" s="5" t="s">
        <v>131</v>
      </c>
      <c r="AY95" s="5" t="s">
        <v>133</v>
      </c>
      <c r="AZ95" s="8">
        <v>100</v>
      </c>
      <c r="BA95" s="5" t="s">
        <v>131</v>
      </c>
      <c r="BB95" s="5" t="s">
        <v>131</v>
      </c>
      <c r="BC95" s="5" t="s">
        <v>131</v>
      </c>
      <c r="BD95" s="5" t="s">
        <v>131</v>
      </c>
      <c r="BE95" s="9">
        <v>100</v>
      </c>
      <c r="BF95" s="5" t="s">
        <v>131</v>
      </c>
      <c r="BG95" s="5" t="s">
        <v>131</v>
      </c>
      <c r="BH95" s="5" t="s">
        <v>131</v>
      </c>
      <c r="BI95" s="8">
        <v>100</v>
      </c>
      <c r="BJ95" s="5" t="s">
        <v>133</v>
      </c>
      <c r="BK95" s="8">
        <v>100</v>
      </c>
      <c r="BL95" s="8">
        <v>100</v>
      </c>
      <c r="BM95" s="5">
        <v>0</v>
      </c>
      <c r="BN95" s="5">
        <v>0</v>
      </c>
      <c r="BO95" s="5">
        <v>0</v>
      </c>
      <c r="BP95" s="5">
        <v>0</v>
      </c>
      <c r="BQ95" s="5">
        <v>0</v>
      </c>
      <c r="BR95" s="8">
        <v>100</v>
      </c>
      <c r="BS95" s="5" t="s">
        <v>129</v>
      </c>
      <c r="BT95" s="5" t="s">
        <v>129</v>
      </c>
      <c r="BU95" s="5" t="s">
        <v>129</v>
      </c>
      <c r="BV95" s="5" t="s">
        <v>129</v>
      </c>
      <c r="BW95" s="5" t="s">
        <v>129</v>
      </c>
      <c r="BX95" s="5" t="s">
        <v>129</v>
      </c>
      <c r="BY95" s="5" t="s">
        <v>135</v>
      </c>
      <c r="BZ95" s="5" t="s">
        <v>174</v>
      </c>
      <c r="CA95" s="5" t="s">
        <v>175</v>
      </c>
      <c r="CB95" s="5" t="s">
        <v>176</v>
      </c>
      <c r="CC95" s="5" t="s">
        <v>250</v>
      </c>
      <c r="CD95" s="5" t="e">
        <v>#N/A</v>
      </c>
      <c r="CE95" s="5" t="e">
        <v>#N/A</v>
      </c>
      <c r="CF95" s="5" t="s">
        <v>129</v>
      </c>
      <c r="CG95" s="5" t="s">
        <v>140</v>
      </c>
      <c r="CH95">
        <f>IF(Tabla1[[#This Row],[1.1 Saluda y se despide del cliente, de acuerdo a lo establecido en el manual de campaña.]]="NO",1,0)</f>
        <v>0</v>
      </c>
      <c r="CI95">
        <f>IF(Tabla1[[#This Row],[1.2 Se dirige al cliente por su nombre durante el transcurso de la llamada, sin tutearlo en ninguna ocasión.]]="NO",1,0)</f>
        <v>0</v>
      </c>
      <c r="CJ95">
        <f>IF(Tabla1[[#This Row],[1.3 Interactua con el cliente mientras realiza las validaciones en el sistema.]]="NO",1,0)</f>
        <v>0</v>
      </c>
      <c r="CK95">
        <f>IF(Tabla1[[#This Row],[1.4 Evita el uso de tecnicismos.]]="NO",1,0)</f>
        <v>0</v>
      </c>
      <c r="CL95">
        <f>IF(Tabla1[[#This Row],[1.5 Se despide de acuerdo a lo indicado en el Manual de Campaña]]="NO",1,0)</f>
        <v>0</v>
      </c>
      <c r="CM95">
        <f>IF(Tabla1[[#This Row],[2.1 Valida si la consulta o transacción corresponde a un producto/servicio/línea de la campaña.]]="NO",1,0)</f>
        <v>0</v>
      </c>
      <c r="CN95">
        <f>IF(Tabla1[[#This Row],[2.2 Si lo expuesto por el cliente no es claro, realiza preguntas de precisión o preguntas filtro.]]="NO",1,0)</f>
        <v>0</v>
      </c>
      <c r="CO95">
        <f>IF(Tabla1[[#This Row],[2.3 Valida el MOTIVO REAL de la necesidad (información, preocupación, problema) mediante parafraseo o pregunta de confirmación.]]="NO",1,0)</f>
        <v>0</v>
      </c>
      <c r="CP95">
        <f>IF(Tabla1[[#This Row],[2.4 De acuerdo con lo expuesto por el cliente por el cliente y/o por lo revisado en sistemas, valida si existe alguna atención previa por el mismo motivo.]]="NO",1,0)</f>
        <v>0</v>
      </c>
      <c r="CQ95">
        <f>IF(Tabla1[[#This Row],[3.1 Valida en el CES el estado de los servicios y equipos, estado de cuenta y adicionalmente si se encuentra en averia.]]="NO",1,0)</f>
        <v>0</v>
      </c>
      <c r="CR95">
        <f>IF(Tabla1[[#This Row],[3.2 La atencion se realizo siguiendo el paso a paso de la herramienta o el proceso establecido en el portal de conocimiento (en caso no se encuentre en la herramienta), no se vuelve a evaluar el ingreso al CES.]]="NO",1,0)</f>
        <v>0</v>
      </c>
      <c r="CS95">
        <f>IF(Tabla1[[#This Row],[3.2.1 Solicita el número de documento de identidad, nombres y apellidos del titular para identificar el servicio y en caso lo amerite fecha y lugar de nacimiento.]]="NO",1,0)</f>
        <v>0</v>
      </c>
      <c r="CT95">
        <f>IF(Tabla1[[#This Row],[3.2.2  Valida en TRACER que el servicio del cliente esta conectado, no se encuentra en averia y no tiene algun flag alarmado]]="NO",1,0)</f>
        <v>0</v>
      </c>
      <c r="CU95">
        <f>IF(Tabla1[[#This Row],[3.2.3  Verifica en la web de averias si el servicio esta afectado]]="NO",1,0)</f>
        <v>0</v>
      </c>
      <c r="CV95">
        <f>IF(Tabla1[[#This Row],[3.2.4  Verifica en Incognito si los parametros de los servicios estan correctos. ]]="NO",1,0)</f>
        <v>0</v>
      </c>
      <c r="CW9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95">
        <f>IF(Tabla1[[#This Row],[3.2.6  Para telefonia, ingresa a JANUS y validad que la linea este configurada y tenga saldo, tambien se debe validar con el cliente si la linea esta en Tel 1 o Tel 1/2, en caso no haya servicio]]="NO",1,0)</f>
        <v>0</v>
      </c>
      <c r="CY95">
        <f>IF(Tabla1[[#This Row],[3.2.7  Para internet, cuando el problema es con SmarTV se le sugiere que utilice internet de manera cableada]]="NO",1,0)</f>
        <v>0</v>
      </c>
      <c r="CZ95">
        <f>IF(Tabla1[[#This Row],[3.3  La explicación brindada al cliente corresponde con el paso a paso de la herramienta o el proceso establecido en el portal de conocimiento (en caso no se encuentre en la herramienta).]]="NO",1,0)</f>
        <v>0</v>
      </c>
      <c r="DA95">
        <f>IF(Tabla1[[#This Row],[3.4  Valida con el cliente si la gestión/información brindada fue clara]]="NO",1,0)</f>
        <v>0</v>
      </c>
      <c r="DB95">
        <f>IF(Tabla1[[#This Row],[4.1 Ejecuta las acciones en los aplicativos de acuerdo al proceso establecido en el portal de conocimiento.]]="NO",1,0)</f>
        <v>0</v>
      </c>
      <c r="DC95">
        <f>IF(Tabla1[[#This Row],[4.2 Se tipifica en siac acorde con la gestión.]]="NO",1,0)</f>
        <v>0</v>
      </c>
      <c r="DD95">
        <f>IF(Tabla1[[#This Row],[4.3 Notas y/o plantilla de la tipificación son correctas.]]="NO",1,0)</f>
        <v>0</v>
      </c>
      <c r="DE95">
        <f>IF(Tabla1[[#This Row],[4.4 Se tipifica en siac durante la llamada.]]="NO",1,0)</f>
        <v>0</v>
      </c>
      <c r="DF95">
        <f>IF(Tabla1[[#This Row],[5.1 Evita comentarios negativos de la empresa y/o sus proveedores.]]="NO",1,0)</f>
        <v>0</v>
      </c>
      <c r="DG95">
        <f>IF(Tabla1[[#This Row],[5.2 Evita palabras soeces]]="NO",1,0)</f>
        <v>0</v>
      </c>
      <c r="DH95">
        <f>IF(Tabla1[[#This Row],[5.3 Escucha al cliente sin interrumpirlo.]]="NO",1,0)</f>
        <v>0</v>
      </c>
      <c r="DI95">
        <f>IF(Tabla1[[#This Row],[6.1 Cumple con dar la información establecida y/o fomenta en el cliente la adquisición/activación/uso de algún servicio/producto/promoción CLARO (definido por cada campaña)]]="NO",1,0)</f>
        <v>0</v>
      </c>
      <c r="DJ95">
        <v>1</v>
      </c>
      <c r="DK95" t="e">
        <f>IF(Tabla1[[#This Row],[TNPS]]&lt;6,-1,IF(Tabla1[[#This Row],[TNPS]]&lt;8,0,1))</f>
        <v>#N/A</v>
      </c>
      <c r="DL95" t="e">
        <f>IF(Tabla1[[#This Row],[NPS]]&lt;&gt;"",IF(Tabla1[[#This Row],[NPS]]&lt;7,-1,IF(Tabla1[[#This Row],[NPS]]&lt;8,0,1))," ")</f>
        <v>#N/A</v>
      </c>
    </row>
    <row r="96" spans="1:116" x14ac:dyDescent="0.25">
      <c r="A96">
        <v>386</v>
      </c>
      <c r="B96" t="str">
        <f>IF(MONTH(Tabla1[[#This Row],[FECHA DE MONITOREO]])=MONTH($B$356),IF(DAY(Tabla1[[#This Row],[FECHA DE MONITOREO]])&lt;8,"SEMANA 1",IF(DAY(Tabla1[[#This Row],[FECHA DE MONITOREO]])&lt;15,"SEMANA 2",IF(DAY(Tabla1[[#This Row],[FECHA DE MONITOREO]])&lt;22,"SEMANA 3","SEMANA 4"))),"SEMANA 4")</f>
        <v>SEMANA 2</v>
      </c>
      <c r="C9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96" s="5" t="s">
        <v>748</v>
      </c>
      <c r="E96" s="5" t="s">
        <v>749</v>
      </c>
      <c r="F96" s="5">
        <v>1</v>
      </c>
      <c r="G96" s="5" t="s">
        <v>118</v>
      </c>
      <c r="H96" s="5" t="s">
        <v>119</v>
      </c>
      <c r="I96" s="6">
        <v>43654</v>
      </c>
      <c r="J96" s="5" t="s">
        <v>120</v>
      </c>
      <c r="K96" s="5" t="s">
        <v>860</v>
      </c>
      <c r="L96" s="6">
        <v>43652</v>
      </c>
      <c r="M96" s="7">
        <v>0.3976851851851852</v>
      </c>
      <c r="N96" s="5">
        <v>408</v>
      </c>
      <c r="O96" s="5" t="s">
        <v>861</v>
      </c>
      <c r="P96" s="5" t="s">
        <v>862</v>
      </c>
      <c r="Q96" s="5" t="s">
        <v>863</v>
      </c>
      <c r="R96" s="5" t="s">
        <v>157</v>
      </c>
      <c r="S96" s="5" t="s">
        <v>268</v>
      </c>
      <c r="T96" s="5" t="s">
        <v>864</v>
      </c>
      <c r="U96" s="5" t="s">
        <v>270</v>
      </c>
      <c r="V96" s="5" t="s">
        <v>129</v>
      </c>
      <c r="W96" s="5" t="s">
        <v>130</v>
      </c>
      <c r="X96" s="5" t="s">
        <v>161</v>
      </c>
      <c r="Y96" s="5" t="s">
        <v>131</v>
      </c>
      <c r="Z96" s="5" t="s">
        <v>132</v>
      </c>
      <c r="AA96" s="5" t="s">
        <v>133</v>
      </c>
      <c r="AB96" s="5" t="s">
        <v>131</v>
      </c>
      <c r="AC96" s="5" t="s">
        <v>134</v>
      </c>
      <c r="AD96" s="5" t="s">
        <v>131</v>
      </c>
      <c r="AE96" s="5" t="s">
        <v>131</v>
      </c>
      <c r="AF96" s="5" t="s">
        <v>131</v>
      </c>
      <c r="AG96" s="5" t="s">
        <v>131</v>
      </c>
      <c r="AH96" s="5" t="s">
        <v>131</v>
      </c>
      <c r="AI96" s="8">
        <v>100</v>
      </c>
      <c r="AJ96" s="5" t="s">
        <v>133</v>
      </c>
      <c r="AK96" s="5" t="s">
        <v>133</v>
      </c>
      <c r="AL96" s="5" t="s">
        <v>131</v>
      </c>
      <c r="AM96" s="5" t="s">
        <v>129</v>
      </c>
      <c r="AN96" s="8">
        <v>71.428571428571431</v>
      </c>
      <c r="AO96" s="5" t="s">
        <v>131</v>
      </c>
      <c r="AP96" s="5" t="s">
        <v>131</v>
      </c>
      <c r="AQ96" s="5" t="s">
        <v>131</v>
      </c>
      <c r="AR96" s="5" t="s">
        <v>133</v>
      </c>
      <c r="AS96" s="5" t="s">
        <v>133</v>
      </c>
      <c r="AT96" s="5" t="s">
        <v>133</v>
      </c>
      <c r="AU96" s="5" t="s">
        <v>133</v>
      </c>
      <c r="AV96" s="5" t="s">
        <v>133</v>
      </c>
      <c r="AW96" s="5" t="s">
        <v>133</v>
      </c>
      <c r="AX96" s="5" t="s">
        <v>131</v>
      </c>
      <c r="AY96" s="5" t="s">
        <v>133</v>
      </c>
      <c r="AZ96" s="8">
        <v>100</v>
      </c>
      <c r="BA96" s="5" t="s">
        <v>131</v>
      </c>
      <c r="BB96" s="5" t="s">
        <v>131</v>
      </c>
      <c r="BC96" s="5" t="s">
        <v>131</v>
      </c>
      <c r="BD96" s="5" t="s">
        <v>131</v>
      </c>
      <c r="BE96" s="9">
        <v>100</v>
      </c>
      <c r="BF96" s="5" t="s">
        <v>131</v>
      </c>
      <c r="BG96" s="5" t="s">
        <v>131</v>
      </c>
      <c r="BH96" s="5" t="s">
        <v>131</v>
      </c>
      <c r="BI96" s="8">
        <v>100</v>
      </c>
      <c r="BJ96" s="5" t="s">
        <v>133</v>
      </c>
      <c r="BK96" s="8">
        <v>100</v>
      </c>
      <c r="BL96" s="8">
        <v>93.428571428571445</v>
      </c>
      <c r="BM96" s="5">
        <v>1</v>
      </c>
      <c r="BN96" s="5">
        <v>0</v>
      </c>
      <c r="BO96" s="5">
        <v>0</v>
      </c>
      <c r="BP96" s="5">
        <v>1</v>
      </c>
      <c r="BQ96" s="5">
        <v>0</v>
      </c>
      <c r="BR96" s="8">
        <v>93.428571428571445</v>
      </c>
      <c r="BS96" s="5" t="s">
        <v>129</v>
      </c>
      <c r="BT96" s="5" t="s">
        <v>129</v>
      </c>
      <c r="BU96" s="5" t="s">
        <v>129</v>
      </c>
      <c r="BV96" s="5" t="s">
        <v>129</v>
      </c>
      <c r="BW96" s="5" t="s">
        <v>129</v>
      </c>
      <c r="BX96" s="5" t="s">
        <v>129</v>
      </c>
      <c r="BY96" s="5" t="s">
        <v>135</v>
      </c>
      <c r="BZ96" s="5" t="s">
        <v>174</v>
      </c>
      <c r="CA96" s="5" t="s">
        <v>271</v>
      </c>
      <c r="CB96" s="5" t="s">
        <v>272</v>
      </c>
      <c r="CC96" s="5" t="s">
        <v>273</v>
      </c>
      <c r="CD96" s="5" t="e">
        <v>#N/A</v>
      </c>
      <c r="CE96" s="5" t="e">
        <v>#N/A</v>
      </c>
      <c r="CF96" s="5" t="s">
        <v>129</v>
      </c>
      <c r="CG96" s="5" t="s">
        <v>865</v>
      </c>
      <c r="CH96">
        <f>IF(Tabla1[[#This Row],[1.1 Saluda y se despide del cliente, de acuerdo a lo establecido en el manual de campaña.]]="NO",1,0)</f>
        <v>0</v>
      </c>
      <c r="CI96">
        <f>IF(Tabla1[[#This Row],[1.2 Se dirige al cliente por su nombre durante el transcurso de la llamada, sin tutearlo en ninguna ocasión.]]="NO",1,0)</f>
        <v>0</v>
      </c>
      <c r="CJ96">
        <f>IF(Tabla1[[#This Row],[1.3 Interactua con el cliente mientras realiza las validaciones en el sistema.]]="NO",1,0)</f>
        <v>0</v>
      </c>
      <c r="CK96">
        <f>IF(Tabla1[[#This Row],[1.4 Evita el uso de tecnicismos.]]="NO",1,0)</f>
        <v>0</v>
      </c>
      <c r="CL96">
        <f>IF(Tabla1[[#This Row],[1.5 Se despide de acuerdo a lo indicado en el Manual de Campaña]]="NO",1,0)</f>
        <v>0</v>
      </c>
      <c r="CM96">
        <f>IF(Tabla1[[#This Row],[2.1 Valida si la consulta o transacción corresponde a un producto/servicio/línea de la campaña.]]="NO",1,0)</f>
        <v>0</v>
      </c>
      <c r="CN96">
        <f>IF(Tabla1[[#This Row],[2.2 Si lo expuesto por el cliente no es claro, realiza preguntas de precisión o preguntas filtro.]]="NO",1,0)</f>
        <v>0</v>
      </c>
      <c r="CO96">
        <f>IF(Tabla1[[#This Row],[2.3 Valida el MOTIVO REAL de la necesidad (información, preocupación, problema) mediante parafraseo o pregunta de confirmación.]]="NO",1,0)</f>
        <v>0</v>
      </c>
      <c r="CP96">
        <f>IF(Tabla1[[#This Row],[2.4 De acuerdo con lo expuesto por el cliente por el cliente y/o por lo revisado en sistemas, valida si existe alguna atención previa por el mismo motivo.]]="NO",1,0)</f>
        <v>1</v>
      </c>
      <c r="CQ96">
        <f>IF(Tabla1[[#This Row],[3.1 Valida en el CES el estado de los servicios y equipos, estado de cuenta y adicionalmente si se encuentra en averia.]]="NO",1,0)</f>
        <v>0</v>
      </c>
      <c r="CR96">
        <f>IF(Tabla1[[#This Row],[3.2 La atencion se realizo siguiendo el paso a paso de la herramienta o el proceso establecido en el portal de conocimiento (en caso no se encuentre en la herramienta), no se vuelve a evaluar el ingreso al CES.]]="NO",1,0)</f>
        <v>0</v>
      </c>
      <c r="CS96">
        <f>IF(Tabla1[[#This Row],[3.2.1 Solicita el número de documento de identidad, nombres y apellidos del titular para identificar el servicio y en caso lo amerite fecha y lugar de nacimiento.]]="NO",1,0)</f>
        <v>0</v>
      </c>
      <c r="CT96">
        <f>IF(Tabla1[[#This Row],[3.2.2  Valida en TRACER que el servicio del cliente esta conectado, no se encuentra en averia y no tiene algun flag alarmado]]="NO",1,0)</f>
        <v>0</v>
      </c>
      <c r="CU96">
        <f>IF(Tabla1[[#This Row],[3.2.3  Verifica en la web de averias si el servicio esta afectado]]="NO",1,0)</f>
        <v>0</v>
      </c>
      <c r="CV96">
        <f>IF(Tabla1[[#This Row],[3.2.4  Verifica en Incognito si los parametros de los servicios estan correctos. ]]="NO",1,0)</f>
        <v>0</v>
      </c>
      <c r="CW9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96">
        <f>IF(Tabla1[[#This Row],[3.2.6  Para telefonia, ingresa a JANUS y validad que la linea este configurada y tenga saldo, tambien se debe validar con el cliente si la linea esta en Tel 1 o Tel 1/2, en caso no haya servicio]]="NO",1,0)</f>
        <v>0</v>
      </c>
      <c r="CY96">
        <f>IF(Tabla1[[#This Row],[3.2.7  Para internet, cuando el problema es con SmarTV se le sugiere que utilice internet de manera cableada]]="NO",1,0)</f>
        <v>0</v>
      </c>
      <c r="CZ96">
        <f>IF(Tabla1[[#This Row],[3.3  La explicación brindada al cliente corresponde con el paso a paso de la herramienta o el proceso establecido en el portal de conocimiento (en caso no se encuentre en la herramienta).]]="NO",1,0)</f>
        <v>0</v>
      </c>
      <c r="DA96">
        <f>IF(Tabla1[[#This Row],[3.4  Valida con el cliente si la gestión/información brindada fue clara]]="NO",1,0)</f>
        <v>0</v>
      </c>
      <c r="DB96">
        <f>IF(Tabla1[[#This Row],[4.1 Ejecuta las acciones en los aplicativos de acuerdo al proceso establecido en el portal de conocimiento.]]="NO",1,0)</f>
        <v>0</v>
      </c>
      <c r="DC96">
        <f>IF(Tabla1[[#This Row],[4.2 Se tipifica en siac acorde con la gestión.]]="NO",1,0)</f>
        <v>0</v>
      </c>
      <c r="DD96">
        <f>IF(Tabla1[[#This Row],[4.3 Notas y/o plantilla de la tipificación son correctas.]]="NO",1,0)</f>
        <v>0</v>
      </c>
      <c r="DE96">
        <f>IF(Tabla1[[#This Row],[4.4 Se tipifica en siac durante la llamada.]]="NO",1,0)</f>
        <v>0</v>
      </c>
      <c r="DF96">
        <f>IF(Tabla1[[#This Row],[5.1 Evita comentarios negativos de la empresa y/o sus proveedores.]]="NO",1,0)</f>
        <v>0</v>
      </c>
      <c r="DG96">
        <f>IF(Tabla1[[#This Row],[5.2 Evita palabras soeces]]="NO",1,0)</f>
        <v>0</v>
      </c>
      <c r="DH96">
        <f>IF(Tabla1[[#This Row],[5.3 Escucha al cliente sin interrumpirlo.]]="NO",1,0)</f>
        <v>0</v>
      </c>
      <c r="DI96">
        <f>IF(Tabla1[[#This Row],[6.1 Cumple con dar la información establecida y/o fomenta en el cliente la adquisición/activación/uso de algún servicio/producto/promoción CLARO (definido por cada campaña)]]="NO",1,0)</f>
        <v>0</v>
      </c>
      <c r="DJ96">
        <v>1</v>
      </c>
      <c r="DK96" t="e">
        <f>IF(Tabla1[[#This Row],[TNPS]]&lt;6,-1,IF(Tabla1[[#This Row],[TNPS]]&lt;8,0,1))</f>
        <v>#N/A</v>
      </c>
      <c r="DL96" t="e">
        <f>IF(Tabla1[[#This Row],[NPS]]&lt;&gt;"",IF(Tabla1[[#This Row],[NPS]]&lt;7,-1,IF(Tabla1[[#This Row],[NPS]]&lt;8,0,1))," ")</f>
        <v>#N/A</v>
      </c>
    </row>
    <row r="97" spans="1:116" x14ac:dyDescent="0.25">
      <c r="A97">
        <v>386</v>
      </c>
      <c r="B97" t="str">
        <f>IF(MONTH(Tabla1[[#This Row],[FECHA DE MONITOREO]])=MONTH($B$356),IF(DAY(Tabla1[[#This Row],[FECHA DE MONITOREO]])&lt;8,"SEMANA 1",IF(DAY(Tabla1[[#This Row],[FECHA DE MONITOREO]])&lt;15,"SEMANA 2",IF(DAY(Tabla1[[#This Row],[FECHA DE MONITOREO]])&lt;22,"SEMANA 3","SEMANA 4"))),"SEMANA 4")</f>
        <v>SEMANA 2</v>
      </c>
      <c r="C9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97" s="5" t="s">
        <v>866</v>
      </c>
      <c r="E97" s="5" t="s">
        <v>867</v>
      </c>
      <c r="F97" s="5">
        <v>1</v>
      </c>
      <c r="G97" s="5" t="s">
        <v>118</v>
      </c>
      <c r="H97" s="5" t="s">
        <v>119</v>
      </c>
      <c r="I97" s="6">
        <v>43654</v>
      </c>
      <c r="J97" s="5" t="s">
        <v>120</v>
      </c>
      <c r="K97" s="5" t="s">
        <v>868</v>
      </c>
      <c r="L97" s="6">
        <v>43652</v>
      </c>
      <c r="M97" s="7">
        <v>0.53537037037037039</v>
      </c>
      <c r="N97" s="5">
        <v>510</v>
      </c>
      <c r="O97" s="5" t="s">
        <v>869</v>
      </c>
      <c r="P97" s="5" t="s">
        <v>870</v>
      </c>
      <c r="Q97" s="5" t="s">
        <v>871</v>
      </c>
      <c r="R97" s="5" t="s">
        <v>157</v>
      </c>
      <c r="S97" s="5" t="s">
        <v>872</v>
      </c>
      <c r="T97" s="5" t="s">
        <v>873</v>
      </c>
      <c r="U97" s="5" t="s">
        <v>874</v>
      </c>
      <c r="V97" s="5" t="s">
        <v>131</v>
      </c>
      <c r="W97" s="5" t="s">
        <v>130</v>
      </c>
      <c r="X97" s="5" t="s">
        <v>161</v>
      </c>
      <c r="Y97" s="5" t="s">
        <v>131</v>
      </c>
      <c r="Z97" s="5" t="s">
        <v>132</v>
      </c>
      <c r="AA97" s="5" t="s">
        <v>133</v>
      </c>
      <c r="AB97" s="5" t="s">
        <v>131</v>
      </c>
      <c r="AC97" s="5" t="s">
        <v>134</v>
      </c>
      <c r="AD97" s="5" t="s">
        <v>131</v>
      </c>
      <c r="AE97" s="5" t="s">
        <v>131</v>
      </c>
      <c r="AF97" s="5" t="s">
        <v>131</v>
      </c>
      <c r="AG97" s="5" t="s">
        <v>131</v>
      </c>
      <c r="AH97" s="5" t="s">
        <v>131</v>
      </c>
      <c r="AI97" s="8">
        <v>100</v>
      </c>
      <c r="AJ97" s="5" t="s">
        <v>133</v>
      </c>
      <c r="AK97" s="5" t="s">
        <v>133</v>
      </c>
      <c r="AL97" s="5" t="s">
        <v>129</v>
      </c>
      <c r="AM97" s="5" t="s">
        <v>131</v>
      </c>
      <c r="AN97" s="8">
        <v>28.571428571428569</v>
      </c>
      <c r="AO97" s="5" t="s">
        <v>131</v>
      </c>
      <c r="AP97" s="5" t="s">
        <v>131</v>
      </c>
      <c r="AQ97" s="5" t="s">
        <v>131</v>
      </c>
      <c r="AR97" s="5" t="s">
        <v>133</v>
      </c>
      <c r="AS97" s="5" t="s">
        <v>133</v>
      </c>
      <c r="AT97" s="5" t="s">
        <v>133</v>
      </c>
      <c r="AU97" s="5" t="s">
        <v>133</v>
      </c>
      <c r="AV97" s="5" t="s">
        <v>133</v>
      </c>
      <c r="AW97" s="5" t="s">
        <v>133</v>
      </c>
      <c r="AX97" s="5" t="s">
        <v>131</v>
      </c>
      <c r="AY97" s="5" t="s">
        <v>131</v>
      </c>
      <c r="AZ97" s="8">
        <v>100</v>
      </c>
      <c r="BA97" s="5" t="s">
        <v>129</v>
      </c>
      <c r="BB97" s="5" t="s">
        <v>131</v>
      </c>
      <c r="BC97" s="5" t="s">
        <v>131</v>
      </c>
      <c r="BD97" s="5" t="s">
        <v>131</v>
      </c>
      <c r="BE97" s="9">
        <v>37.5</v>
      </c>
      <c r="BF97" s="5" t="s">
        <v>131</v>
      </c>
      <c r="BG97" s="5" t="s">
        <v>131</v>
      </c>
      <c r="BH97" s="5" t="s">
        <v>131</v>
      </c>
      <c r="BI97" s="8">
        <v>100</v>
      </c>
      <c r="BJ97" s="5" t="s">
        <v>133</v>
      </c>
      <c r="BK97" s="8">
        <v>100</v>
      </c>
      <c r="BL97" s="8">
        <v>68.571428571428569</v>
      </c>
      <c r="BM97" s="5">
        <v>2</v>
      </c>
      <c r="BN97" s="5">
        <v>0</v>
      </c>
      <c r="BO97" s="5">
        <v>0</v>
      </c>
      <c r="BP97" s="5">
        <v>2</v>
      </c>
      <c r="BQ97" s="5">
        <v>0</v>
      </c>
      <c r="BR97" s="8">
        <v>68.571428571428569</v>
      </c>
      <c r="BS97" s="5" t="s">
        <v>129</v>
      </c>
      <c r="BT97" s="5" t="s">
        <v>129</v>
      </c>
      <c r="BU97" s="5" t="s">
        <v>129</v>
      </c>
      <c r="BV97" s="5" t="s">
        <v>129</v>
      </c>
      <c r="BW97" s="5" t="s">
        <v>129</v>
      </c>
      <c r="BX97" s="5" t="s">
        <v>129</v>
      </c>
      <c r="BY97" s="5" t="s">
        <v>162</v>
      </c>
      <c r="BZ97" s="5" t="s">
        <v>163</v>
      </c>
      <c r="CA97" s="5" t="s">
        <v>875</v>
      </c>
      <c r="CB97" s="5" t="s">
        <v>165</v>
      </c>
      <c r="CC97" s="5" t="s">
        <v>231</v>
      </c>
      <c r="CD97" s="5" t="e">
        <v>#N/A</v>
      </c>
      <c r="CE97" s="5" t="e">
        <v>#N/A</v>
      </c>
      <c r="CF97" s="5" t="s">
        <v>129</v>
      </c>
      <c r="CG97" s="5" t="s">
        <v>876</v>
      </c>
      <c r="CH97">
        <f>IF(Tabla1[[#This Row],[1.1 Saluda y se despide del cliente, de acuerdo a lo establecido en el manual de campaña.]]="NO",1,0)</f>
        <v>0</v>
      </c>
      <c r="CI97">
        <f>IF(Tabla1[[#This Row],[1.2 Se dirige al cliente por su nombre durante el transcurso de la llamada, sin tutearlo en ninguna ocasión.]]="NO",1,0)</f>
        <v>0</v>
      </c>
      <c r="CJ97">
        <f>IF(Tabla1[[#This Row],[1.3 Interactua con el cliente mientras realiza las validaciones en el sistema.]]="NO",1,0)</f>
        <v>0</v>
      </c>
      <c r="CK97">
        <f>IF(Tabla1[[#This Row],[1.4 Evita el uso de tecnicismos.]]="NO",1,0)</f>
        <v>0</v>
      </c>
      <c r="CL97">
        <f>IF(Tabla1[[#This Row],[1.5 Se despide de acuerdo a lo indicado en el Manual de Campaña]]="NO",1,0)</f>
        <v>0</v>
      </c>
      <c r="CM97">
        <f>IF(Tabla1[[#This Row],[2.1 Valida si la consulta o transacción corresponde a un producto/servicio/línea de la campaña.]]="NO",1,0)</f>
        <v>0</v>
      </c>
      <c r="CN97">
        <f>IF(Tabla1[[#This Row],[2.2 Si lo expuesto por el cliente no es claro, realiza preguntas de precisión o preguntas filtro.]]="NO",1,0)</f>
        <v>0</v>
      </c>
      <c r="CO97">
        <f>IF(Tabla1[[#This Row],[2.3 Valida el MOTIVO REAL de la necesidad (información, preocupación, problema) mediante parafraseo o pregunta de confirmación.]]="NO",1,0)</f>
        <v>1</v>
      </c>
      <c r="CP97">
        <f>IF(Tabla1[[#This Row],[2.4 De acuerdo con lo expuesto por el cliente por el cliente y/o por lo revisado en sistemas, valida si existe alguna atención previa por el mismo motivo.]]="NO",1,0)</f>
        <v>0</v>
      </c>
      <c r="CQ97">
        <f>IF(Tabla1[[#This Row],[3.1 Valida en el CES el estado de los servicios y equipos, estado de cuenta y adicionalmente si se encuentra en averia.]]="NO",1,0)</f>
        <v>0</v>
      </c>
      <c r="CR97">
        <f>IF(Tabla1[[#This Row],[3.2 La atencion se realizo siguiendo el paso a paso de la herramienta o el proceso establecido en el portal de conocimiento (en caso no se encuentre en la herramienta), no se vuelve a evaluar el ingreso al CES.]]="NO",1,0)</f>
        <v>0</v>
      </c>
      <c r="CS97">
        <f>IF(Tabla1[[#This Row],[3.2.1 Solicita el número de documento de identidad, nombres y apellidos del titular para identificar el servicio y en caso lo amerite fecha y lugar de nacimiento.]]="NO",1,0)</f>
        <v>0</v>
      </c>
      <c r="CT97">
        <f>IF(Tabla1[[#This Row],[3.2.2  Valida en TRACER que el servicio del cliente esta conectado, no se encuentra en averia y no tiene algun flag alarmado]]="NO",1,0)</f>
        <v>0</v>
      </c>
      <c r="CU97">
        <f>IF(Tabla1[[#This Row],[3.2.3  Verifica en la web de averias si el servicio esta afectado]]="NO",1,0)</f>
        <v>0</v>
      </c>
      <c r="CV97">
        <f>IF(Tabla1[[#This Row],[3.2.4  Verifica en Incognito si los parametros de los servicios estan correctos. ]]="NO",1,0)</f>
        <v>0</v>
      </c>
      <c r="CW9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97">
        <f>IF(Tabla1[[#This Row],[3.2.6  Para telefonia, ingresa a JANUS y validad que la linea este configurada y tenga saldo, tambien se debe validar con el cliente si la linea esta en Tel 1 o Tel 1/2, en caso no haya servicio]]="NO",1,0)</f>
        <v>0</v>
      </c>
      <c r="CY97">
        <f>IF(Tabla1[[#This Row],[3.2.7  Para internet, cuando el problema es con SmarTV se le sugiere que utilice internet de manera cableada]]="NO",1,0)</f>
        <v>0</v>
      </c>
      <c r="CZ97">
        <f>IF(Tabla1[[#This Row],[3.3  La explicación brindada al cliente corresponde con el paso a paso de la herramienta o el proceso establecido en el portal de conocimiento (en caso no se encuentre en la herramienta).]]="NO",1,0)</f>
        <v>0</v>
      </c>
      <c r="DA97">
        <f>IF(Tabla1[[#This Row],[3.4  Valida con el cliente si la gestión/información brindada fue clara]]="NO",1,0)</f>
        <v>0</v>
      </c>
      <c r="DB97">
        <f>IF(Tabla1[[#This Row],[4.1 Ejecuta las acciones en los aplicativos de acuerdo al proceso establecido en el portal de conocimiento.]]="NO",1,0)</f>
        <v>1</v>
      </c>
      <c r="DC97">
        <f>IF(Tabla1[[#This Row],[4.2 Se tipifica en siac acorde con la gestión.]]="NO",1,0)</f>
        <v>0</v>
      </c>
      <c r="DD97">
        <f>IF(Tabla1[[#This Row],[4.3 Notas y/o plantilla de la tipificación son correctas.]]="NO",1,0)</f>
        <v>0</v>
      </c>
      <c r="DE97">
        <f>IF(Tabla1[[#This Row],[4.4 Se tipifica en siac durante la llamada.]]="NO",1,0)</f>
        <v>0</v>
      </c>
      <c r="DF97">
        <f>IF(Tabla1[[#This Row],[5.1 Evita comentarios negativos de la empresa y/o sus proveedores.]]="NO",1,0)</f>
        <v>0</v>
      </c>
      <c r="DG97">
        <f>IF(Tabla1[[#This Row],[5.2 Evita palabras soeces]]="NO",1,0)</f>
        <v>0</v>
      </c>
      <c r="DH97">
        <f>IF(Tabla1[[#This Row],[5.3 Escucha al cliente sin interrumpirlo.]]="NO",1,0)</f>
        <v>0</v>
      </c>
      <c r="DI97">
        <f>IF(Tabla1[[#This Row],[6.1 Cumple con dar la información establecida y/o fomenta en el cliente la adquisición/activación/uso de algún servicio/producto/promoción CLARO (definido por cada campaña)]]="NO",1,0)</f>
        <v>0</v>
      </c>
      <c r="DJ97">
        <v>1</v>
      </c>
      <c r="DK97" t="e">
        <f>IF(Tabla1[[#This Row],[TNPS]]&lt;6,-1,IF(Tabla1[[#This Row],[TNPS]]&lt;8,0,1))</f>
        <v>#N/A</v>
      </c>
      <c r="DL97" t="e">
        <f>IF(Tabla1[[#This Row],[NPS]]&lt;&gt;"",IF(Tabla1[[#This Row],[NPS]]&lt;7,-1,IF(Tabla1[[#This Row],[NPS]]&lt;8,0,1))," ")</f>
        <v>#N/A</v>
      </c>
    </row>
    <row r="98" spans="1:116" x14ac:dyDescent="0.25">
      <c r="A98">
        <v>386</v>
      </c>
      <c r="B98" t="str">
        <f>IF(MONTH(Tabla1[[#This Row],[FECHA DE MONITOREO]])=MONTH($B$356),IF(DAY(Tabla1[[#This Row],[FECHA DE MONITOREO]])&lt;8,"SEMANA 1",IF(DAY(Tabla1[[#This Row],[FECHA DE MONITOREO]])&lt;15,"SEMANA 2",IF(DAY(Tabla1[[#This Row],[FECHA DE MONITOREO]])&lt;22,"SEMANA 3","SEMANA 4"))),"SEMANA 4")</f>
        <v>SEMANA 2</v>
      </c>
      <c r="C9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98" s="5" t="s">
        <v>755</v>
      </c>
      <c r="E98" s="5" t="s">
        <v>756</v>
      </c>
      <c r="F98" s="5">
        <v>1</v>
      </c>
      <c r="G98" s="5" t="s">
        <v>118</v>
      </c>
      <c r="H98" s="5" t="s">
        <v>119</v>
      </c>
      <c r="I98" s="6">
        <v>43654</v>
      </c>
      <c r="J98" s="5" t="s">
        <v>120</v>
      </c>
      <c r="K98" s="5" t="s">
        <v>877</v>
      </c>
      <c r="L98" s="6">
        <v>43652</v>
      </c>
      <c r="M98" s="7">
        <v>0.41836805555555556</v>
      </c>
      <c r="N98" s="5">
        <v>695</v>
      </c>
      <c r="O98" s="5" t="s">
        <v>878</v>
      </c>
      <c r="P98" s="5" t="s">
        <v>879</v>
      </c>
      <c r="Q98" s="5" t="s">
        <v>880</v>
      </c>
      <c r="R98" s="5" t="s">
        <v>125</v>
      </c>
      <c r="S98" s="5" t="s">
        <v>881</v>
      </c>
      <c r="T98" s="5" t="s">
        <v>882</v>
      </c>
      <c r="U98" s="5" t="s">
        <v>128</v>
      </c>
      <c r="V98" s="5" t="s">
        <v>129</v>
      </c>
      <c r="W98" s="5" t="s">
        <v>130</v>
      </c>
      <c r="X98" s="5" t="s">
        <v>161</v>
      </c>
      <c r="Y98" s="5" t="s">
        <v>131</v>
      </c>
      <c r="Z98" s="5" t="s">
        <v>132</v>
      </c>
      <c r="AA98" s="5" t="s">
        <v>133</v>
      </c>
      <c r="AB98" s="5" t="s">
        <v>131</v>
      </c>
      <c r="AC98" s="5" t="s">
        <v>134</v>
      </c>
      <c r="AD98" s="5" t="s">
        <v>131</v>
      </c>
      <c r="AE98" s="5" t="s">
        <v>131</v>
      </c>
      <c r="AF98" s="5" t="s">
        <v>131</v>
      </c>
      <c r="AG98" s="5" t="s">
        <v>131</v>
      </c>
      <c r="AH98" s="5" t="s">
        <v>131</v>
      </c>
      <c r="AI98" s="8">
        <v>100</v>
      </c>
      <c r="AJ98" s="5" t="s">
        <v>131</v>
      </c>
      <c r="AK98" s="5" t="s">
        <v>133</v>
      </c>
      <c r="AL98" s="5" t="s">
        <v>131</v>
      </c>
      <c r="AM98" s="5" t="s">
        <v>131</v>
      </c>
      <c r="AN98" s="8">
        <v>100</v>
      </c>
      <c r="AO98" s="5" t="s">
        <v>131</v>
      </c>
      <c r="AP98" s="5" t="s">
        <v>131</v>
      </c>
      <c r="AQ98" s="5" t="s">
        <v>131</v>
      </c>
      <c r="AR98" s="5" t="s">
        <v>131</v>
      </c>
      <c r="AS98" s="5" t="s">
        <v>131</v>
      </c>
      <c r="AT98" s="5" t="s">
        <v>131</v>
      </c>
      <c r="AU98" s="5" t="s">
        <v>133</v>
      </c>
      <c r="AV98" s="5" t="s">
        <v>133</v>
      </c>
      <c r="AW98" s="5" t="s">
        <v>133</v>
      </c>
      <c r="AX98" s="5" t="s">
        <v>131</v>
      </c>
      <c r="AY98" s="5" t="s">
        <v>131</v>
      </c>
      <c r="AZ98" s="8">
        <v>100</v>
      </c>
      <c r="BA98" s="5" t="s">
        <v>131</v>
      </c>
      <c r="BB98" s="5" t="s">
        <v>131</v>
      </c>
      <c r="BC98" s="5" t="s">
        <v>131</v>
      </c>
      <c r="BD98" s="5" t="s">
        <v>131</v>
      </c>
      <c r="BE98" s="9">
        <v>100</v>
      </c>
      <c r="BF98" s="5" t="s">
        <v>131</v>
      </c>
      <c r="BG98" s="5" t="s">
        <v>131</v>
      </c>
      <c r="BH98" s="5" t="s">
        <v>131</v>
      </c>
      <c r="BI98" s="8">
        <v>100</v>
      </c>
      <c r="BJ98" s="5" t="s">
        <v>133</v>
      </c>
      <c r="BK98" s="8">
        <v>100</v>
      </c>
      <c r="BL98" s="8">
        <v>100</v>
      </c>
      <c r="BM98" s="5">
        <v>0</v>
      </c>
      <c r="BN98" s="5">
        <v>0</v>
      </c>
      <c r="BO98" s="5">
        <v>0</v>
      </c>
      <c r="BP98" s="5">
        <v>0</v>
      </c>
      <c r="BQ98" s="5">
        <v>0</v>
      </c>
      <c r="BR98" s="8">
        <v>100</v>
      </c>
      <c r="BS98" s="5" t="s">
        <v>129</v>
      </c>
      <c r="BT98" s="5" t="s">
        <v>129</v>
      </c>
      <c r="BU98" s="5" t="s">
        <v>129</v>
      </c>
      <c r="BV98" s="5" t="s">
        <v>129</v>
      </c>
      <c r="BW98" s="5" t="s">
        <v>129</v>
      </c>
      <c r="BX98" s="5" t="s">
        <v>129</v>
      </c>
      <c r="BY98" s="5" t="s">
        <v>135</v>
      </c>
      <c r="BZ98" s="5" t="s">
        <v>136</v>
      </c>
      <c r="CA98" s="5" t="s">
        <v>137</v>
      </c>
      <c r="CB98" s="5" t="s">
        <v>138</v>
      </c>
      <c r="CC98" s="5" t="s">
        <v>289</v>
      </c>
      <c r="CD98" s="5" t="e">
        <v>#N/A</v>
      </c>
      <c r="CE98" s="5" t="e">
        <v>#N/A</v>
      </c>
      <c r="CF98" s="5" t="s">
        <v>129</v>
      </c>
      <c r="CG98" s="5" t="s">
        <v>140</v>
      </c>
      <c r="CH98">
        <f>IF(Tabla1[[#This Row],[1.1 Saluda y se despide del cliente, de acuerdo a lo establecido en el manual de campaña.]]="NO",1,0)</f>
        <v>0</v>
      </c>
      <c r="CI98">
        <f>IF(Tabla1[[#This Row],[1.2 Se dirige al cliente por su nombre durante el transcurso de la llamada, sin tutearlo en ninguna ocasión.]]="NO",1,0)</f>
        <v>0</v>
      </c>
      <c r="CJ98">
        <f>IF(Tabla1[[#This Row],[1.3 Interactua con el cliente mientras realiza las validaciones en el sistema.]]="NO",1,0)</f>
        <v>0</v>
      </c>
      <c r="CK98">
        <f>IF(Tabla1[[#This Row],[1.4 Evita el uso de tecnicismos.]]="NO",1,0)</f>
        <v>0</v>
      </c>
      <c r="CL98">
        <f>IF(Tabla1[[#This Row],[1.5 Se despide de acuerdo a lo indicado en el Manual de Campaña]]="NO",1,0)</f>
        <v>0</v>
      </c>
      <c r="CM98">
        <f>IF(Tabla1[[#This Row],[2.1 Valida si la consulta o transacción corresponde a un producto/servicio/línea de la campaña.]]="NO",1,0)</f>
        <v>0</v>
      </c>
      <c r="CN98">
        <f>IF(Tabla1[[#This Row],[2.2 Si lo expuesto por el cliente no es claro, realiza preguntas de precisión o preguntas filtro.]]="NO",1,0)</f>
        <v>0</v>
      </c>
      <c r="CO98">
        <f>IF(Tabla1[[#This Row],[2.3 Valida el MOTIVO REAL de la necesidad (información, preocupación, problema) mediante parafraseo o pregunta de confirmación.]]="NO",1,0)</f>
        <v>0</v>
      </c>
      <c r="CP98">
        <f>IF(Tabla1[[#This Row],[2.4 De acuerdo con lo expuesto por el cliente por el cliente y/o por lo revisado en sistemas, valida si existe alguna atención previa por el mismo motivo.]]="NO",1,0)</f>
        <v>0</v>
      </c>
      <c r="CQ98">
        <f>IF(Tabla1[[#This Row],[3.1 Valida en el CES el estado de los servicios y equipos, estado de cuenta y adicionalmente si se encuentra en averia.]]="NO",1,0)</f>
        <v>0</v>
      </c>
      <c r="CR98">
        <f>IF(Tabla1[[#This Row],[3.2 La atencion se realizo siguiendo el paso a paso de la herramienta o el proceso establecido en el portal de conocimiento (en caso no se encuentre en la herramienta), no se vuelve a evaluar el ingreso al CES.]]="NO",1,0)</f>
        <v>0</v>
      </c>
      <c r="CS98">
        <f>IF(Tabla1[[#This Row],[3.2.1 Solicita el número de documento de identidad, nombres y apellidos del titular para identificar el servicio y en caso lo amerite fecha y lugar de nacimiento.]]="NO",1,0)</f>
        <v>0</v>
      </c>
      <c r="CT98">
        <f>IF(Tabla1[[#This Row],[3.2.2  Valida en TRACER que el servicio del cliente esta conectado, no se encuentra en averia y no tiene algun flag alarmado]]="NO",1,0)</f>
        <v>0</v>
      </c>
      <c r="CU98">
        <f>IF(Tabla1[[#This Row],[3.2.3  Verifica en la web de averias si el servicio esta afectado]]="NO",1,0)</f>
        <v>0</v>
      </c>
      <c r="CV98">
        <f>IF(Tabla1[[#This Row],[3.2.4  Verifica en Incognito si los parametros de los servicios estan correctos. ]]="NO",1,0)</f>
        <v>0</v>
      </c>
      <c r="CW9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98">
        <f>IF(Tabla1[[#This Row],[3.2.6  Para telefonia, ingresa a JANUS y validad que la linea este configurada y tenga saldo, tambien se debe validar con el cliente si la linea esta en Tel 1 o Tel 1/2, en caso no haya servicio]]="NO",1,0)</f>
        <v>0</v>
      </c>
      <c r="CY98">
        <f>IF(Tabla1[[#This Row],[3.2.7  Para internet, cuando el problema es con SmarTV se le sugiere que utilice internet de manera cableada]]="NO",1,0)</f>
        <v>0</v>
      </c>
      <c r="CZ98">
        <f>IF(Tabla1[[#This Row],[3.3  La explicación brindada al cliente corresponde con el paso a paso de la herramienta o el proceso establecido en el portal de conocimiento (en caso no se encuentre en la herramienta).]]="NO",1,0)</f>
        <v>0</v>
      </c>
      <c r="DA98">
        <f>IF(Tabla1[[#This Row],[3.4  Valida con el cliente si la gestión/información brindada fue clara]]="NO",1,0)</f>
        <v>0</v>
      </c>
      <c r="DB98">
        <f>IF(Tabla1[[#This Row],[4.1 Ejecuta las acciones en los aplicativos de acuerdo al proceso establecido en el portal de conocimiento.]]="NO",1,0)</f>
        <v>0</v>
      </c>
      <c r="DC98">
        <f>IF(Tabla1[[#This Row],[4.2 Se tipifica en siac acorde con la gestión.]]="NO",1,0)</f>
        <v>0</v>
      </c>
      <c r="DD98">
        <f>IF(Tabla1[[#This Row],[4.3 Notas y/o plantilla de la tipificación son correctas.]]="NO",1,0)</f>
        <v>0</v>
      </c>
      <c r="DE98">
        <f>IF(Tabla1[[#This Row],[4.4 Se tipifica en siac durante la llamada.]]="NO",1,0)</f>
        <v>0</v>
      </c>
      <c r="DF98">
        <f>IF(Tabla1[[#This Row],[5.1 Evita comentarios negativos de la empresa y/o sus proveedores.]]="NO",1,0)</f>
        <v>0</v>
      </c>
      <c r="DG98">
        <f>IF(Tabla1[[#This Row],[5.2 Evita palabras soeces]]="NO",1,0)</f>
        <v>0</v>
      </c>
      <c r="DH98">
        <f>IF(Tabla1[[#This Row],[5.3 Escucha al cliente sin interrumpirlo.]]="NO",1,0)</f>
        <v>0</v>
      </c>
      <c r="DI98">
        <f>IF(Tabla1[[#This Row],[6.1 Cumple con dar la información establecida y/o fomenta en el cliente la adquisición/activación/uso de algún servicio/producto/promoción CLARO (definido por cada campaña)]]="NO",1,0)</f>
        <v>0</v>
      </c>
      <c r="DJ98">
        <v>1</v>
      </c>
      <c r="DK98" t="e">
        <f>IF(Tabla1[[#This Row],[TNPS]]&lt;6,-1,IF(Tabla1[[#This Row],[TNPS]]&lt;8,0,1))</f>
        <v>#N/A</v>
      </c>
      <c r="DL98" t="e">
        <f>IF(Tabla1[[#This Row],[NPS]]&lt;&gt;"",IF(Tabla1[[#This Row],[NPS]]&lt;7,-1,IF(Tabla1[[#This Row],[NPS]]&lt;8,0,1))," ")</f>
        <v>#N/A</v>
      </c>
    </row>
    <row r="99" spans="1:116" x14ac:dyDescent="0.25">
      <c r="A99">
        <v>386</v>
      </c>
      <c r="B99" t="str">
        <f>IF(MONTH(Tabla1[[#This Row],[FECHA DE MONITOREO]])=MONTH($B$356),IF(DAY(Tabla1[[#This Row],[FECHA DE MONITOREO]])&lt;8,"SEMANA 1",IF(DAY(Tabla1[[#This Row],[FECHA DE MONITOREO]])&lt;15,"SEMANA 2",IF(DAY(Tabla1[[#This Row],[FECHA DE MONITOREO]])&lt;22,"SEMANA 3","SEMANA 4"))),"SEMANA 4")</f>
        <v>SEMANA 2</v>
      </c>
      <c r="C9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99" s="5" t="s">
        <v>435</v>
      </c>
      <c r="E99" s="5" t="s">
        <v>436</v>
      </c>
      <c r="F99" s="5">
        <v>1</v>
      </c>
      <c r="G99" s="5" t="s">
        <v>118</v>
      </c>
      <c r="H99" s="5" t="s">
        <v>119</v>
      </c>
      <c r="I99" s="6">
        <v>43654</v>
      </c>
      <c r="J99" s="5" t="s">
        <v>120</v>
      </c>
      <c r="K99" s="5" t="s">
        <v>883</v>
      </c>
      <c r="L99" s="6">
        <v>43652</v>
      </c>
      <c r="M99" s="7">
        <v>0.60107638888888892</v>
      </c>
      <c r="N99" s="5">
        <v>54</v>
      </c>
      <c r="O99" s="5" t="s">
        <v>884</v>
      </c>
      <c r="P99" s="5" t="s">
        <v>885</v>
      </c>
      <c r="Q99" s="5" t="s">
        <v>886</v>
      </c>
      <c r="R99" s="5" t="s">
        <v>157</v>
      </c>
      <c r="S99" s="5" t="s">
        <v>761</v>
      </c>
      <c r="T99" s="5" t="s">
        <v>887</v>
      </c>
      <c r="U99" s="5" t="s">
        <v>132</v>
      </c>
      <c r="V99" s="5" t="s">
        <v>129</v>
      </c>
      <c r="W99" s="5" t="s">
        <v>133</v>
      </c>
      <c r="X99" s="5" t="s">
        <v>133</v>
      </c>
      <c r="Y99" s="5" t="s">
        <v>133</v>
      </c>
      <c r="Z99" s="5" t="s">
        <v>132</v>
      </c>
      <c r="AA99" s="5" t="s">
        <v>133</v>
      </c>
      <c r="AB99" s="5" t="s">
        <v>131</v>
      </c>
      <c r="AC99" s="5" t="s">
        <v>134</v>
      </c>
      <c r="AD99" s="5" t="s">
        <v>131</v>
      </c>
      <c r="AE99" s="5" t="s">
        <v>131</v>
      </c>
      <c r="AF99" s="5" t="s">
        <v>131</v>
      </c>
      <c r="AG99" s="5" t="s">
        <v>131</v>
      </c>
      <c r="AH99" s="5" t="s">
        <v>133</v>
      </c>
      <c r="AI99" s="8">
        <v>100</v>
      </c>
      <c r="AJ99" s="5" t="s">
        <v>131</v>
      </c>
      <c r="AK99" s="5" t="s">
        <v>133</v>
      </c>
      <c r="AL99" s="5" t="s">
        <v>133</v>
      </c>
      <c r="AM99" s="5" t="s">
        <v>133</v>
      </c>
      <c r="AN99" s="8">
        <v>100</v>
      </c>
      <c r="AO99" s="5" t="s">
        <v>133</v>
      </c>
      <c r="AP99" s="5" t="s">
        <v>131</v>
      </c>
      <c r="AQ99" s="5" t="s">
        <v>131</v>
      </c>
      <c r="AR99" s="5" t="s">
        <v>133</v>
      </c>
      <c r="AS99" s="5" t="s">
        <v>133</v>
      </c>
      <c r="AT99" s="5" t="s">
        <v>133</v>
      </c>
      <c r="AU99" s="5" t="s">
        <v>133</v>
      </c>
      <c r="AV99" s="5" t="s">
        <v>133</v>
      </c>
      <c r="AW99" s="5" t="s">
        <v>133</v>
      </c>
      <c r="AX99" s="5" t="s">
        <v>133</v>
      </c>
      <c r="AY99" s="5" t="s">
        <v>133</v>
      </c>
      <c r="AZ99" s="8">
        <v>100</v>
      </c>
      <c r="BA99" s="5" t="s">
        <v>133</v>
      </c>
      <c r="BB99" s="5" t="s">
        <v>133</v>
      </c>
      <c r="BC99" s="5" t="s">
        <v>133</v>
      </c>
      <c r="BD99" s="5" t="s">
        <v>133</v>
      </c>
      <c r="BE99" s="9">
        <v>100</v>
      </c>
      <c r="BF99" s="5" t="s">
        <v>131</v>
      </c>
      <c r="BG99" s="5" t="s">
        <v>131</v>
      </c>
      <c r="BH99" s="5" t="s">
        <v>131</v>
      </c>
      <c r="BI99" s="8">
        <v>100</v>
      </c>
      <c r="BJ99" s="5" t="s">
        <v>133</v>
      </c>
      <c r="BK99" s="8">
        <v>100</v>
      </c>
      <c r="BL99" s="8">
        <v>100</v>
      </c>
      <c r="BM99" s="5">
        <v>0</v>
      </c>
      <c r="BN99" s="5">
        <v>0</v>
      </c>
      <c r="BO99" s="5">
        <v>0</v>
      </c>
      <c r="BP99" s="5">
        <v>0</v>
      </c>
      <c r="BQ99" s="5">
        <v>0</v>
      </c>
      <c r="BR99" s="8">
        <v>100</v>
      </c>
      <c r="BS99" s="5" t="s">
        <v>129</v>
      </c>
      <c r="BT99" s="5" t="s">
        <v>129</v>
      </c>
      <c r="BU99" s="5" t="s">
        <v>129</v>
      </c>
      <c r="BV99" s="5" t="s">
        <v>129</v>
      </c>
      <c r="BW99" s="5" t="s">
        <v>129</v>
      </c>
      <c r="BX99" s="5" t="s">
        <v>129</v>
      </c>
      <c r="BY99" s="5" t="s">
        <v>162</v>
      </c>
      <c r="BZ99" s="5" t="s">
        <v>541</v>
      </c>
      <c r="CA99" s="5" t="s">
        <v>541</v>
      </c>
      <c r="CB99" s="5" t="s">
        <v>541</v>
      </c>
      <c r="CC99" s="5" t="s">
        <v>541</v>
      </c>
      <c r="CD99" s="5" t="e">
        <v>#N/A</v>
      </c>
      <c r="CE99" s="5" t="e">
        <v>#N/A</v>
      </c>
      <c r="CF99" s="5" t="s">
        <v>129</v>
      </c>
      <c r="CG99" s="5" t="s">
        <v>140</v>
      </c>
      <c r="CH99">
        <f>IF(Tabla1[[#This Row],[1.1 Saluda y se despide del cliente, de acuerdo a lo establecido en el manual de campaña.]]="NO",1,0)</f>
        <v>0</v>
      </c>
      <c r="CI99">
        <f>IF(Tabla1[[#This Row],[1.2 Se dirige al cliente por su nombre durante el transcurso de la llamada, sin tutearlo en ninguna ocasión.]]="NO",1,0)</f>
        <v>0</v>
      </c>
      <c r="CJ99">
        <f>IF(Tabla1[[#This Row],[1.3 Interactua con el cliente mientras realiza las validaciones en el sistema.]]="NO",1,0)</f>
        <v>0</v>
      </c>
      <c r="CK99">
        <f>IF(Tabla1[[#This Row],[1.4 Evita el uso de tecnicismos.]]="NO",1,0)</f>
        <v>0</v>
      </c>
      <c r="CL99">
        <f>IF(Tabla1[[#This Row],[1.5 Se despide de acuerdo a lo indicado en el Manual de Campaña]]="NO",1,0)</f>
        <v>0</v>
      </c>
      <c r="CM99">
        <f>IF(Tabla1[[#This Row],[2.1 Valida si la consulta o transacción corresponde a un producto/servicio/línea de la campaña.]]="NO",1,0)</f>
        <v>0</v>
      </c>
      <c r="CN99">
        <f>IF(Tabla1[[#This Row],[2.2 Si lo expuesto por el cliente no es claro, realiza preguntas de precisión o preguntas filtro.]]="NO",1,0)</f>
        <v>0</v>
      </c>
      <c r="CO99">
        <f>IF(Tabla1[[#This Row],[2.3 Valida el MOTIVO REAL de la necesidad (información, preocupación, problema) mediante parafraseo o pregunta de confirmación.]]="NO",1,0)</f>
        <v>0</v>
      </c>
      <c r="CP99">
        <f>IF(Tabla1[[#This Row],[2.4 De acuerdo con lo expuesto por el cliente por el cliente y/o por lo revisado en sistemas, valida si existe alguna atención previa por el mismo motivo.]]="NO",1,0)</f>
        <v>0</v>
      </c>
      <c r="CQ99">
        <f>IF(Tabla1[[#This Row],[3.1 Valida en el CES el estado de los servicios y equipos, estado de cuenta y adicionalmente si se encuentra en averia.]]="NO",1,0)</f>
        <v>0</v>
      </c>
      <c r="CR99">
        <f>IF(Tabla1[[#This Row],[3.2 La atencion se realizo siguiendo el paso a paso de la herramienta o el proceso establecido en el portal de conocimiento (en caso no se encuentre en la herramienta), no se vuelve a evaluar el ingreso al CES.]]="NO",1,0)</f>
        <v>0</v>
      </c>
      <c r="CS99">
        <f>IF(Tabla1[[#This Row],[3.2.1 Solicita el número de documento de identidad, nombres y apellidos del titular para identificar el servicio y en caso lo amerite fecha y lugar de nacimiento.]]="NO",1,0)</f>
        <v>0</v>
      </c>
      <c r="CT99">
        <f>IF(Tabla1[[#This Row],[3.2.2  Valida en TRACER que el servicio del cliente esta conectado, no se encuentra en averia y no tiene algun flag alarmado]]="NO",1,0)</f>
        <v>0</v>
      </c>
      <c r="CU99">
        <f>IF(Tabla1[[#This Row],[3.2.3  Verifica en la web de averias si el servicio esta afectado]]="NO",1,0)</f>
        <v>0</v>
      </c>
      <c r="CV99">
        <f>IF(Tabla1[[#This Row],[3.2.4  Verifica en Incognito si los parametros de los servicios estan correctos. ]]="NO",1,0)</f>
        <v>0</v>
      </c>
      <c r="CW9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99">
        <f>IF(Tabla1[[#This Row],[3.2.6  Para telefonia, ingresa a JANUS y validad que la linea este configurada y tenga saldo, tambien se debe validar con el cliente si la linea esta en Tel 1 o Tel 1/2, en caso no haya servicio]]="NO",1,0)</f>
        <v>0</v>
      </c>
      <c r="CY99">
        <f>IF(Tabla1[[#This Row],[3.2.7  Para internet, cuando el problema es con SmarTV se le sugiere que utilice internet de manera cableada]]="NO",1,0)</f>
        <v>0</v>
      </c>
      <c r="CZ99">
        <f>IF(Tabla1[[#This Row],[3.3  La explicación brindada al cliente corresponde con el paso a paso de la herramienta o el proceso establecido en el portal de conocimiento (en caso no se encuentre en la herramienta).]]="NO",1,0)</f>
        <v>0</v>
      </c>
      <c r="DA99">
        <f>IF(Tabla1[[#This Row],[3.4  Valida con el cliente si la gestión/información brindada fue clara]]="NO",1,0)</f>
        <v>0</v>
      </c>
      <c r="DB99">
        <f>IF(Tabla1[[#This Row],[4.1 Ejecuta las acciones en los aplicativos de acuerdo al proceso establecido en el portal de conocimiento.]]="NO",1,0)</f>
        <v>0</v>
      </c>
      <c r="DC99">
        <f>IF(Tabla1[[#This Row],[4.2 Se tipifica en siac acorde con la gestión.]]="NO",1,0)</f>
        <v>0</v>
      </c>
      <c r="DD99">
        <f>IF(Tabla1[[#This Row],[4.3 Notas y/o plantilla de la tipificación son correctas.]]="NO",1,0)</f>
        <v>0</v>
      </c>
      <c r="DE99">
        <f>IF(Tabla1[[#This Row],[4.4 Se tipifica en siac durante la llamada.]]="NO",1,0)</f>
        <v>0</v>
      </c>
      <c r="DF99">
        <f>IF(Tabla1[[#This Row],[5.1 Evita comentarios negativos de la empresa y/o sus proveedores.]]="NO",1,0)</f>
        <v>0</v>
      </c>
      <c r="DG99">
        <f>IF(Tabla1[[#This Row],[5.2 Evita palabras soeces]]="NO",1,0)</f>
        <v>0</v>
      </c>
      <c r="DH99">
        <f>IF(Tabla1[[#This Row],[5.3 Escucha al cliente sin interrumpirlo.]]="NO",1,0)</f>
        <v>0</v>
      </c>
      <c r="DI99">
        <f>IF(Tabla1[[#This Row],[6.1 Cumple con dar la información establecida y/o fomenta en el cliente la adquisición/activación/uso de algún servicio/producto/promoción CLARO (definido por cada campaña)]]="NO",1,0)</f>
        <v>0</v>
      </c>
      <c r="DJ99">
        <v>1</v>
      </c>
      <c r="DK99" t="e">
        <f>IF(Tabla1[[#This Row],[TNPS]]&lt;6,-1,IF(Tabla1[[#This Row],[TNPS]]&lt;8,0,1))</f>
        <v>#N/A</v>
      </c>
      <c r="DL99" t="e">
        <f>IF(Tabla1[[#This Row],[NPS]]&lt;&gt;"",IF(Tabla1[[#This Row],[NPS]]&lt;7,-1,IF(Tabla1[[#This Row],[NPS]]&lt;8,0,1))," ")</f>
        <v>#N/A</v>
      </c>
    </row>
    <row r="100" spans="1:116" x14ac:dyDescent="0.25">
      <c r="A100">
        <v>386</v>
      </c>
      <c r="B100" t="str">
        <f>IF(MONTH(Tabla1[[#This Row],[FECHA DE MONITOREO]])=MONTH($B$356),IF(DAY(Tabla1[[#This Row],[FECHA DE MONITOREO]])&lt;8,"SEMANA 1",IF(DAY(Tabla1[[#This Row],[FECHA DE MONITOREO]])&lt;15,"SEMANA 2",IF(DAY(Tabla1[[#This Row],[FECHA DE MONITOREO]])&lt;22,"SEMANA 3","SEMANA 4"))),"SEMANA 4")</f>
        <v>SEMANA 2</v>
      </c>
      <c r="C10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100" s="5" t="s">
        <v>888</v>
      </c>
      <c r="E100" s="5" t="s">
        <v>889</v>
      </c>
      <c r="F100" s="5">
        <v>1</v>
      </c>
      <c r="G100" s="5" t="s">
        <v>118</v>
      </c>
      <c r="H100" s="5" t="s">
        <v>119</v>
      </c>
      <c r="I100" s="6">
        <v>43654</v>
      </c>
      <c r="J100" s="5" t="s">
        <v>120</v>
      </c>
      <c r="K100" s="5" t="s">
        <v>890</v>
      </c>
      <c r="L100" s="6">
        <v>43652</v>
      </c>
      <c r="M100" s="7">
        <v>0.40906250000000005</v>
      </c>
      <c r="N100" s="5">
        <v>119</v>
      </c>
      <c r="O100" s="5" t="s">
        <v>891</v>
      </c>
      <c r="P100" s="5" t="s">
        <v>892</v>
      </c>
      <c r="Q100" s="5" t="s">
        <v>893</v>
      </c>
      <c r="R100" s="5" t="s">
        <v>125</v>
      </c>
      <c r="S100" s="5" t="s">
        <v>227</v>
      </c>
      <c r="T100" s="5" t="s">
        <v>894</v>
      </c>
      <c r="U100" s="5" t="s">
        <v>239</v>
      </c>
      <c r="V100" s="5" t="s">
        <v>129</v>
      </c>
      <c r="W100" s="5" t="s">
        <v>130</v>
      </c>
      <c r="X100" s="5" t="s">
        <v>161</v>
      </c>
      <c r="Y100" s="5" t="s">
        <v>131</v>
      </c>
      <c r="Z100" s="5" t="s">
        <v>132</v>
      </c>
      <c r="AA100" s="5" t="s">
        <v>133</v>
      </c>
      <c r="AB100" s="5" t="s">
        <v>131</v>
      </c>
      <c r="AC100" s="5" t="s">
        <v>134</v>
      </c>
      <c r="AD100" s="5" t="s">
        <v>131</v>
      </c>
      <c r="AE100" s="5" t="s">
        <v>131</v>
      </c>
      <c r="AF100" s="5" t="s">
        <v>131</v>
      </c>
      <c r="AG100" s="5" t="s">
        <v>131</v>
      </c>
      <c r="AH100" s="5" t="s">
        <v>133</v>
      </c>
      <c r="AI100" s="8">
        <v>100</v>
      </c>
      <c r="AJ100" s="5" t="s">
        <v>133</v>
      </c>
      <c r="AK100" s="5" t="s">
        <v>133</v>
      </c>
      <c r="AL100" s="5" t="s">
        <v>131</v>
      </c>
      <c r="AM100" s="5" t="s">
        <v>131</v>
      </c>
      <c r="AN100" s="8">
        <v>100</v>
      </c>
      <c r="AO100" s="5" t="s">
        <v>131</v>
      </c>
      <c r="AP100" s="5" t="s">
        <v>131</v>
      </c>
      <c r="AQ100" s="5" t="s">
        <v>131</v>
      </c>
      <c r="AR100" s="5" t="s">
        <v>131</v>
      </c>
      <c r="AS100" s="5" t="s">
        <v>133</v>
      </c>
      <c r="AT100" s="5" t="s">
        <v>131</v>
      </c>
      <c r="AU100" s="5" t="s">
        <v>133</v>
      </c>
      <c r="AV100" s="5" t="s">
        <v>133</v>
      </c>
      <c r="AW100" s="5" t="s">
        <v>133</v>
      </c>
      <c r="AX100" s="5" t="s">
        <v>133</v>
      </c>
      <c r="AY100" s="5" t="s">
        <v>133</v>
      </c>
      <c r="AZ100" s="8">
        <v>100</v>
      </c>
      <c r="BA100" s="5" t="s">
        <v>133</v>
      </c>
      <c r="BB100" s="5" t="s">
        <v>131</v>
      </c>
      <c r="BC100" s="5" t="s">
        <v>131</v>
      </c>
      <c r="BD100" s="5" t="s">
        <v>129</v>
      </c>
      <c r="BE100" s="9">
        <v>66.666666666666657</v>
      </c>
      <c r="BF100" s="5" t="s">
        <v>131</v>
      </c>
      <c r="BG100" s="5" t="s">
        <v>131</v>
      </c>
      <c r="BH100" s="5" t="s">
        <v>131</v>
      </c>
      <c r="BI100" s="8">
        <v>100</v>
      </c>
      <c r="BJ100" s="5" t="s">
        <v>133</v>
      </c>
      <c r="BK100" s="8">
        <v>100</v>
      </c>
      <c r="BL100" s="8">
        <v>92.000000000000014</v>
      </c>
      <c r="BM100" s="5">
        <v>0</v>
      </c>
      <c r="BN100" s="5">
        <v>1</v>
      </c>
      <c r="BO100" s="5">
        <v>0</v>
      </c>
      <c r="BP100" s="5">
        <v>1</v>
      </c>
      <c r="BQ100" s="5">
        <v>0</v>
      </c>
      <c r="BR100" s="8">
        <v>92.000000000000014</v>
      </c>
      <c r="BS100" s="5" t="s">
        <v>129</v>
      </c>
      <c r="BT100" s="5" t="s">
        <v>129</v>
      </c>
      <c r="BU100" s="5" t="s">
        <v>129</v>
      </c>
      <c r="BV100" s="5" t="s">
        <v>129</v>
      </c>
      <c r="BW100" s="5" t="s">
        <v>129</v>
      </c>
      <c r="BX100" s="5" t="s">
        <v>129</v>
      </c>
      <c r="BY100" s="5" t="s">
        <v>162</v>
      </c>
      <c r="BZ100" s="5" t="s">
        <v>541</v>
      </c>
      <c r="CA100" s="5" t="s">
        <v>541</v>
      </c>
      <c r="CB100" s="5" t="s">
        <v>541</v>
      </c>
      <c r="CC100" s="5" t="s">
        <v>541</v>
      </c>
      <c r="CD100" s="5" t="e">
        <v>#N/A</v>
      </c>
      <c r="CE100" s="5" t="e">
        <v>#N/A</v>
      </c>
      <c r="CF100" s="5" t="s">
        <v>129</v>
      </c>
      <c r="CG100" s="5" t="s">
        <v>895</v>
      </c>
      <c r="CH100">
        <f>IF(Tabla1[[#This Row],[1.1 Saluda y se despide del cliente, de acuerdo a lo establecido en el manual de campaña.]]="NO",1,0)</f>
        <v>0</v>
      </c>
      <c r="CI100">
        <f>IF(Tabla1[[#This Row],[1.2 Se dirige al cliente por su nombre durante el transcurso de la llamada, sin tutearlo en ninguna ocasión.]]="NO",1,0)</f>
        <v>0</v>
      </c>
      <c r="CJ100">
        <f>IF(Tabla1[[#This Row],[1.3 Interactua con el cliente mientras realiza las validaciones en el sistema.]]="NO",1,0)</f>
        <v>0</v>
      </c>
      <c r="CK100">
        <f>IF(Tabla1[[#This Row],[1.4 Evita el uso de tecnicismos.]]="NO",1,0)</f>
        <v>0</v>
      </c>
      <c r="CL100">
        <f>IF(Tabla1[[#This Row],[1.5 Se despide de acuerdo a lo indicado en el Manual de Campaña]]="NO",1,0)</f>
        <v>0</v>
      </c>
      <c r="CM100">
        <f>IF(Tabla1[[#This Row],[2.1 Valida si la consulta o transacción corresponde a un producto/servicio/línea de la campaña.]]="NO",1,0)</f>
        <v>0</v>
      </c>
      <c r="CN100">
        <f>IF(Tabla1[[#This Row],[2.2 Si lo expuesto por el cliente no es claro, realiza preguntas de precisión o preguntas filtro.]]="NO",1,0)</f>
        <v>0</v>
      </c>
      <c r="CO100">
        <f>IF(Tabla1[[#This Row],[2.3 Valida el MOTIVO REAL de la necesidad (información, preocupación, problema) mediante parafraseo o pregunta de confirmación.]]="NO",1,0)</f>
        <v>0</v>
      </c>
      <c r="CP100">
        <f>IF(Tabla1[[#This Row],[2.4 De acuerdo con lo expuesto por el cliente por el cliente y/o por lo revisado en sistemas, valida si existe alguna atención previa por el mismo motivo.]]="NO",1,0)</f>
        <v>0</v>
      </c>
      <c r="CQ100">
        <f>IF(Tabla1[[#This Row],[3.1 Valida en el CES el estado de los servicios y equipos, estado de cuenta y adicionalmente si se encuentra en averia.]]="NO",1,0)</f>
        <v>0</v>
      </c>
      <c r="CR100">
        <f>IF(Tabla1[[#This Row],[3.2 La atencion se realizo siguiendo el paso a paso de la herramienta o el proceso establecido en el portal de conocimiento (en caso no se encuentre en la herramienta), no se vuelve a evaluar el ingreso al CES.]]="NO",1,0)</f>
        <v>0</v>
      </c>
      <c r="CS100">
        <f>IF(Tabla1[[#This Row],[3.2.1 Solicita el número de documento de identidad, nombres y apellidos del titular para identificar el servicio y en caso lo amerite fecha y lugar de nacimiento.]]="NO",1,0)</f>
        <v>0</v>
      </c>
      <c r="CT100">
        <f>IF(Tabla1[[#This Row],[3.2.2  Valida en TRACER que el servicio del cliente esta conectado, no se encuentra en averia y no tiene algun flag alarmado]]="NO",1,0)</f>
        <v>0</v>
      </c>
      <c r="CU100">
        <f>IF(Tabla1[[#This Row],[3.2.3  Verifica en la web de averias si el servicio esta afectado]]="NO",1,0)</f>
        <v>0</v>
      </c>
      <c r="CV100">
        <f>IF(Tabla1[[#This Row],[3.2.4  Verifica en Incognito si los parametros de los servicios estan correctos. ]]="NO",1,0)</f>
        <v>0</v>
      </c>
      <c r="CW10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00">
        <f>IF(Tabla1[[#This Row],[3.2.6  Para telefonia, ingresa a JANUS y validad que la linea este configurada y tenga saldo, tambien se debe validar con el cliente si la linea esta en Tel 1 o Tel 1/2, en caso no haya servicio]]="NO",1,0)</f>
        <v>0</v>
      </c>
      <c r="CY100">
        <f>IF(Tabla1[[#This Row],[3.2.7  Para internet, cuando el problema es con SmarTV se le sugiere que utilice internet de manera cableada]]="NO",1,0)</f>
        <v>0</v>
      </c>
      <c r="CZ100">
        <f>IF(Tabla1[[#This Row],[3.3  La explicación brindada al cliente corresponde con el paso a paso de la herramienta o el proceso establecido en el portal de conocimiento (en caso no se encuentre en la herramienta).]]="NO",1,0)</f>
        <v>0</v>
      </c>
      <c r="DA100">
        <f>IF(Tabla1[[#This Row],[3.4  Valida con el cliente si la gestión/información brindada fue clara]]="NO",1,0)</f>
        <v>0</v>
      </c>
      <c r="DB100">
        <f>IF(Tabla1[[#This Row],[4.1 Ejecuta las acciones en los aplicativos de acuerdo al proceso establecido en el portal de conocimiento.]]="NO",1,0)</f>
        <v>0</v>
      </c>
      <c r="DC100">
        <f>IF(Tabla1[[#This Row],[4.2 Se tipifica en siac acorde con la gestión.]]="NO",1,0)</f>
        <v>0</v>
      </c>
      <c r="DD100">
        <f>IF(Tabla1[[#This Row],[4.3 Notas y/o plantilla de la tipificación son correctas.]]="NO",1,0)</f>
        <v>0</v>
      </c>
      <c r="DE100">
        <f>IF(Tabla1[[#This Row],[4.4 Se tipifica en siac durante la llamada.]]="NO",1,0)</f>
        <v>1</v>
      </c>
      <c r="DF100">
        <f>IF(Tabla1[[#This Row],[5.1 Evita comentarios negativos de la empresa y/o sus proveedores.]]="NO",1,0)</f>
        <v>0</v>
      </c>
      <c r="DG100">
        <f>IF(Tabla1[[#This Row],[5.2 Evita palabras soeces]]="NO",1,0)</f>
        <v>0</v>
      </c>
      <c r="DH100">
        <f>IF(Tabla1[[#This Row],[5.3 Escucha al cliente sin interrumpirlo.]]="NO",1,0)</f>
        <v>0</v>
      </c>
      <c r="DI100">
        <f>IF(Tabla1[[#This Row],[6.1 Cumple con dar la información establecida y/o fomenta en el cliente la adquisición/activación/uso de algún servicio/producto/promoción CLARO (definido por cada campaña)]]="NO",1,0)</f>
        <v>0</v>
      </c>
      <c r="DJ100">
        <v>1</v>
      </c>
      <c r="DK100" t="e">
        <f>IF(Tabla1[[#This Row],[TNPS]]&lt;6,-1,IF(Tabla1[[#This Row],[TNPS]]&lt;8,0,1))</f>
        <v>#N/A</v>
      </c>
      <c r="DL100" t="e">
        <f>IF(Tabla1[[#This Row],[NPS]]&lt;&gt;"",IF(Tabla1[[#This Row],[NPS]]&lt;7,-1,IF(Tabla1[[#This Row],[NPS]]&lt;8,0,1))," ")</f>
        <v>#N/A</v>
      </c>
    </row>
    <row r="101" spans="1:116" x14ac:dyDescent="0.25">
      <c r="A101">
        <v>386</v>
      </c>
      <c r="B101" t="str">
        <f>IF(MONTH(Tabla1[[#This Row],[FECHA DE MONITOREO]])=MONTH($B$356),IF(DAY(Tabla1[[#This Row],[FECHA DE MONITOREO]])&lt;8,"SEMANA 1",IF(DAY(Tabla1[[#This Row],[FECHA DE MONITOREO]])&lt;15,"SEMANA 2",IF(DAY(Tabla1[[#This Row],[FECHA DE MONITOREO]])&lt;22,"SEMANA 3","SEMANA 4"))),"SEMANA 4")</f>
        <v>SEMANA 2</v>
      </c>
      <c r="C10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101" s="5" t="s">
        <v>618</v>
      </c>
      <c r="E101" s="5" t="s">
        <v>619</v>
      </c>
      <c r="F101" s="5">
        <v>1</v>
      </c>
      <c r="G101" s="5" t="s">
        <v>118</v>
      </c>
      <c r="H101" s="5" t="s">
        <v>119</v>
      </c>
      <c r="I101" s="6">
        <v>43654</v>
      </c>
      <c r="J101" s="5" t="s">
        <v>120</v>
      </c>
      <c r="K101" s="5" t="s">
        <v>896</v>
      </c>
      <c r="L101" s="6">
        <v>43652</v>
      </c>
      <c r="M101" s="7">
        <v>0.84399305555555548</v>
      </c>
      <c r="N101" s="5">
        <v>537</v>
      </c>
      <c r="O101" s="5" t="s">
        <v>897</v>
      </c>
      <c r="P101" s="5" t="s">
        <v>898</v>
      </c>
      <c r="Q101" s="5" t="s">
        <v>899</v>
      </c>
      <c r="R101" s="5" t="s">
        <v>125</v>
      </c>
      <c r="S101" s="5" t="s">
        <v>227</v>
      </c>
      <c r="T101" s="5" t="s">
        <v>900</v>
      </c>
      <c r="U101" s="5" t="s">
        <v>901</v>
      </c>
      <c r="V101" s="5" t="s">
        <v>129</v>
      </c>
      <c r="W101" s="5" t="s">
        <v>133</v>
      </c>
      <c r="X101" s="5" t="s">
        <v>279</v>
      </c>
      <c r="Y101" s="5" t="s">
        <v>133</v>
      </c>
      <c r="Z101" s="5" t="s">
        <v>132</v>
      </c>
      <c r="AA101" s="5" t="s">
        <v>133</v>
      </c>
      <c r="AB101" s="5" t="s">
        <v>131</v>
      </c>
      <c r="AC101" s="5" t="s">
        <v>134</v>
      </c>
      <c r="AD101" s="5" t="s">
        <v>131</v>
      </c>
      <c r="AE101" s="5" t="s">
        <v>131</v>
      </c>
      <c r="AF101" s="5" t="s">
        <v>131</v>
      </c>
      <c r="AG101" s="5" t="s">
        <v>131</v>
      </c>
      <c r="AH101" s="5" t="s">
        <v>131</v>
      </c>
      <c r="AI101" s="8">
        <v>100</v>
      </c>
      <c r="AJ101" s="5" t="s">
        <v>133</v>
      </c>
      <c r="AK101" s="5" t="s">
        <v>133</v>
      </c>
      <c r="AL101" s="5" t="s">
        <v>131</v>
      </c>
      <c r="AM101" s="5" t="s">
        <v>129</v>
      </c>
      <c r="AN101" s="8">
        <v>71.428571428571431</v>
      </c>
      <c r="AO101" s="5" t="s">
        <v>133</v>
      </c>
      <c r="AP101" s="5" t="s">
        <v>129</v>
      </c>
      <c r="AQ101" s="5" t="s">
        <v>131</v>
      </c>
      <c r="AR101" s="5" t="s">
        <v>129</v>
      </c>
      <c r="AS101" s="5" t="s">
        <v>129</v>
      </c>
      <c r="AT101" s="5" t="s">
        <v>131</v>
      </c>
      <c r="AU101" s="5" t="s">
        <v>133</v>
      </c>
      <c r="AV101" s="5" t="s">
        <v>133</v>
      </c>
      <c r="AW101" s="5" t="s">
        <v>133</v>
      </c>
      <c r="AX101" s="5" t="s">
        <v>129</v>
      </c>
      <c r="AY101" s="5" t="s">
        <v>129</v>
      </c>
      <c r="AZ101" s="8">
        <v>0</v>
      </c>
      <c r="BA101" s="5" t="s">
        <v>131</v>
      </c>
      <c r="BB101" s="5" t="s">
        <v>129</v>
      </c>
      <c r="BC101" s="5" t="s">
        <v>129</v>
      </c>
      <c r="BD101" s="5" t="s">
        <v>129</v>
      </c>
      <c r="BE101" s="9">
        <v>62.5</v>
      </c>
      <c r="BF101" s="5" t="s">
        <v>131</v>
      </c>
      <c r="BG101" s="5" t="s">
        <v>131</v>
      </c>
      <c r="BH101" s="5" t="s">
        <v>131</v>
      </c>
      <c r="BI101" s="8">
        <v>100</v>
      </c>
      <c r="BJ101" s="5" t="s">
        <v>133</v>
      </c>
      <c r="BK101" s="8">
        <v>100</v>
      </c>
      <c r="BL101" s="8">
        <v>49.428571428571423</v>
      </c>
      <c r="BM101" s="5">
        <v>4</v>
      </c>
      <c r="BN101" s="5">
        <v>3</v>
      </c>
      <c r="BO101" s="5">
        <v>0</v>
      </c>
      <c r="BP101" s="5">
        <v>7</v>
      </c>
      <c r="BQ101" s="5">
        <v>2</v>
      </c>
      <c r="BR101" s="8">
        <v>49.428571428571423</v>
      </c>
      <c r="BS101" s="5" t="s">
        <v>129</v>
      </c>
      <c r="BT101" s="5" t="s">
        <v>129</v>
      </c>
      <c r="BU101" s="5" t="s">
        <v>129</v>
      </c>
      <c r="BV101" s="5" t="s">
        <v>129</v>
      </c>
      <c r="BW101" s="5" t="s">
        <v>129</v>
      </c>
      <c r="BX101" s="5" t="s">
        <v>129</v>
      </c>
      <c r="BY101" s="5" t="s">
        <v>346</v>
      </c>
      <c r="BZ101" s="5" t="s">
        <v>347</v>
      </c>
      <c r="CA101" s="5" t="s">
        <v>348</v>
      </c>
      <c r="CB101" s="5" t="s">
        <v>349</v>
      </c>
      <c r="CC101" s="5" t="s">
        <v>350</v>
      </c>
      <c r="CD101" s="5" t="e">
        <v>#N/A</v>
      </c>
      <c r="CE101" s="5" t="e">
        <v>#N/A</v>
      </c>
      <c r="CF101" s="5" t="s">
        <v>129</v>
      </c>
      <c r="CG101" s="5" t="s">
        <v>902</v>
      </c>
      <c r="CH101">
        <f>IF(Tabla1[[#This Row],[1.1 Saluda y se despide del cliente, de acuerdo a lo establecido en el manual de campaña.]]="NO",1,0)</f>
        <v>0</v>
      </c>
      <c r="CI101">
        <f>IF(Tabla1[[#This Row],[1.2 Se dirige al cliente por su nombre durante el transcurso de la llamada, sin tutearlo en ninguna ocasión.]]="NO",1,0)</f>
        <v>0</v>
      </c>
      <c r="CJ101">
        <f>IF(Tabla1[[#This Row],[1.3 Interactua con el cliente mientras realiza las validaciones en el sistema.]]="NO",1,0)</f>
        <v>0</v>
      </c>
      <c r="CK101">
        <f>IF(Tabla1[[#This Row],[1.4 Evita el uso de tecnicismos.]]="NO",1,0)</f>
        <v>0</v>
      </c>
      <c r="CL101">
        <f>IF(Tabla1[[#This Row],[1.5 Se despide de acuerdo a lo indicado en el Manual de Campaña]]="NO",1,0)</f>
        <v>0</v>
      </c>
      <c r="CM101">
        <f>IF(Tabla1[[#This Row],[2.1 Valida si la consulta o transacción corresponde a un producto/servicio/línea de la campaña.]]="NO",1,0)</f>
        <v>0</v>
      </c>
      <c r="CN101">
        <f>IF(Tabla1[[#This Row],[2.2 Si lo expuesto por el cliente no es claro, realiza preguntas de precisión o preguntas filtro.]]="NO",1,0)</f>
        <v>0</v>
      </c>
      <c r="CO101">
        <f>IF(Tabla1[[#This Row],[2.3 Valida el MOTIVO REAL de la necesidad (información, preocupación, problema) mediante parafraseo o pregunta de confirmación.]]="NO",1,0)</f>
        <v>0</v>
      </c>
      <c r="CP101">
        <f>IF(Tabla1[[#This Row],[2.4 De acuerdo con lo expuesto por el cliente por el cliente y/o por lo revisado en sistemas, valida si existe alguna atención previa por el mismo motivo.]]="NO",1,0)</f>
        <v>1</v>
      </c>
      <c r="CQ101">
        <f>IF(Tabla1[[#This Row],[3.1 Valida en el CES el estado de los servicios y equipos, estado de cuenta y adicionalmente si se encuentra en averia.]]="NO",1,0)</f>
        <v>0</v>
      </c>
      <c r="CR101">
        <f>IF(Tabla1[[#This Row],[3.2 La atencion se realizo siguiendo el paso a paso de la herramienta o el proceso establecido en el portal de conocimiento (en caso no se encuentre en la herramienta), no se vuelve a evaluar el ingreso al CES.]]="NO",1,0)</f>
        <v>1</v>
      </c>
      <c r="CS101">
        <f>IF(Tabla1[[#This Row],[3.2.1 Solicita el número de documento de identidad, nombres y apellidos del titular para identificar el servicio y en caso lo amerite fecha y lugar de nacimiento.]]="NO",1,0)</f>
        <v>0</v>
      </c>
      <c r="CT101">
        <f>IF(Tabla1[[#This Row],[3.2.2  Valida en TRACER que el servicio del cliente esta conectado, no se encuentra en averia y no tiene algun flag alarmado]]="NO",1,0)</f>
        <v>1</v>
      </c>
      <c r="CU101">
        <f>IF(Tabla1[[#This Row],[3.2.3  Verifica en la web de averias si el servicio esta afectado]]="NO",1,0)</f>
        <v>1</v>
      </c>
      <c r="CV101">
        <f>IF(Tabla1[[#This Row],[3.2.4  Verifica en Incognito si los parametros de los servicios estan correctos. ]]="NO",1,0)</f>
        <v>0</v>
      </c>
      <c r="CW10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01">
        <f>IF(Tabla1[[#This Row],[3.2.6  Para telefonia, ingresa a JANUS y validad que la linea este configurada y tenga saldo, tambien se debe validar con el cliente si la linea esta en Tel 1 o Tel 1/2, en caso no haya servicio]]="NO",1,0)</f>
        <v>0</v>
      </c>
      <c r="CY101">
        <f>IF(Tabla1[[#This Row],[3.2.7  Para internet, cuando el problema es con SmarTV se le sugiere que utilice internet de manera cableada]]="NO",1,0)</f>
        <v>0</v>
      </c>
      <c r="CZ101">
        <f>IF(Tabla1[[#This Row],[3.3  La explicación brindada al cliente corresponde con el paso a paso de la herramienta o el proceso establecido en el portal de conocimiento (en caso no se encuentre en la herramienta).]]="NO",1,0)</f>
        <v>1</v>
      </c>
      <c r="DA101">
        <f>IF(Tabla1[[#This Row],[3.4  Valida con el cliente si la gestión/información brindada fue clara]]="NO",1,0)</f>
        <v>1</v>
      </c>
      <c r="DB101">
        <f>IF(Tabla1[[#This Row],[4.1 Ejecuta las acciones en los aplicativos de acuerdo al proceso establecido en el portal de conocimiento.]]="NO",1,0)</f>
        <v>0</v>
      </c>
      <c r="DC101">
        <f>IF(Tabla1[[#This Row],[4.2 Se tipifica en siac acorde con la gestión.]]="NO",1,0)</f>
        <v>1</v>
      </c>
      <c r="DD101">
        <f>IF(Tabla1[[#This Row],[4.3 Notas y/o plantilla de la tipificación son correctas.]]="NO",1,0)</f>
        <v>1</v>
      </c>
      <c r="DE101">
        <f>IF(Tabla1[[#This Row],[4.4 Se tipifica en siac durante la llamada.]]="NO",1,0)</f>
        <v>1</v>
      </c>
      <c r="DF101">
        <f>IF(Tabla1[[#This Row],[5.1 Evita comentarios negativos de la empresa y/o sus proveedores.]]="NO",1,0)</f>
        <v>0</v>
      </c>
      <c r="DG101">
        <f>IF(Tabla1[[#This Row],[5.2 Evita palabras soeces]]="NO",1,0)</f>
        <v>0</v>
      </c>
      <c r="DH101">
        <f>IF(Tabla1[[#This Row],[5.3 Escucha al cliente sin interrumpirlo.]]="NO",1,0)</f>
        <v>0</v>
      </c>
      <c r="DI101">
        <f>IF(Tabla1[[#This Row],[6.1 Cumple con dar la información establecida y/o fomenta en el cliente la adquisición/activación/uso de algún servicio/producto/promoción CLARO (definido por cada campaña)]]="NO",1,0)</f>
        <v>0</v>
      </c>
      <c r="DJ101">
        <v>1</v>
      </c>
      <c r="DK101" t="e">
        <f>IF(Tabla1[[#This Row],[TNPS]]&lt;6,-1,IF(Tabla1[[#This Row],[TNPS]]&lt;8,0,1))</f>
        <v>#N/A</v>
      </c>
      <c r="DL101" t="e">
        <f>IF(Tabla1[[#This Row],[NPS]]&lt;&gt;"",IF(Tabla1[[#This Row],[NPS]]&lt;7,-1,IF(Tabla1[[#This Row],[NPS]]&lt;8,0,1))," ")</f>
        <v>#N/A</v>
      </c>
    </row>
    <row r="102" spans="1:116" x14ac:dyDescent="0.25">
      <c r="A102">
        <v>386</v>
      </c>
      <c r="B102" t="str">
        <f>IF(MONTH(Tabla1[[#This Row],[FECHA DE MONITOREO]])=MONTH($B$356),IF(DAY(Tabla1[[#This Row],[FECHA DE MONITOREO]])&lt;8,"SEMANA 1",IF(DAY(Tabla1[[#This Row],[FECHA DE MONITOREO]])&lt;15,"SEMANA 2",IF(DAY(Tabla1[[#This Row],[FECHA DE MONITOREO]])&lt;22,"SEMANA 3","SEMANA 4"))),"SEMANA 4")</f>
        <v>SEMANA 2</v>
      </c>
      <c r="C10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102" s="5" t="s">
        <v>178</v>
      </c>
      <c r="E102" s="5" t="s">
        <v>179</v>
      </c>
      <c r="F102" s="5">
        <v>3</v>
      </c>
      <c r="G102" s="5" t="s">
        <v>118</v>
      </c>
      <c r="H102" s="5" t="s">
        <v>119</v>
      </c>
      <c r="I102" s="6">
        <v>43654</v>
      </c>
      <c r="J102" s="5" t="s">
        <v>120</v>
      </c>
      <c r="K102" s="5" t="s">
        <v>903</v>
      </c>
      <c r="L102" s="6">
        <v>43652</v>
      </c>
      <c r="M102" s="7">
        <v>0.63228009259259255</v>
      </c>
      <c r="N102" s="5">
        <v>314</v>
      </c>
      <c r="O102" s="5" t="s">
        <v>904</v>
      </c>
      <c r="P102" s="5" t="s">
        <v>905</v>
      </c>
      <c r="Q102" s="5" t="s">
        <v>906</v>
      </c>
      <c r="R102" s="5" t="s">
        <v>125</v>
      </c>
      <c r="S102" s="5" t="s">
        <v>184</v>
      </c>
      <c r="T102" s="5" t="s">
        <v>907</v>
      </c>
      <c r="U102" s="5" t="s">
        <v>219</v>
      </c>
      <c r="V102" s="5" t="s">
        <v>129</v>
      </c>
      <c r="W102" s="5" t="s">
        <v>130</v>
      </c>
      <c r="X102" s="5" t="s">
        <v>130</v>
      </c>
      <c r="Y102" s="5" t="s">
        <v>131</v>
      </c>
      <c r="Z102" s="5" t="s">
        <v>132</v>
      </c>
      <c r="AA102" s="5" t="s">
        <v>133</v>
      </c>
      <c r="AB102" s="5" t="s">
        <v>131</v>
      </c>
      <c r="AC102" s="5" t="s">
        <v>134</v>
      </c>
      <c r="AD102" s="5" t="s">
        <v>131</v>
      </c>
      <c r="AE102" s="5" t="s">
        <v>131</v>
      </c>
      <c r="AF102" s="5" t="s">
        <v>131</v>
      </c>
      <c r="AG102" s="5" t="s">
        <v>131</v>
      </c>
      <c r="AH102" s="5" t="s">
        <v>131</v>
      </c>
      <c r="AI102" s="8">
        <v>100</v>
      </c>
      <c r="AJ102" s="5" t="s">
        <v>131</v>
      </c>
      <c r="AK102" s="5" t="s">
        <v>133</v>
      </c>
      <c r="AL102" s="5" t="s">
        <v>131</v>
      </c>
      <c r="AM102" s="5" t="s">
        <v>131</v>
      </c>
      <c r="AN102" s="8">
        <v>100</v>
      </c>
      <c r="AO102" s="5" t="s">
        <v>131</v>
      </c>
      <c r="AP102" s="5" t="s">
        <v>129</v>
      </c>
      <c r="AQ102" s="5" t="s">
        <v>131</v>
      </c>
      <c r="AR102" s="5" t="s">
        <v>131</v>
      </c>
      <c r="AS102" s="5" t="s">
        <v>131</v>
      </c>
      <c r="AT102" s="5" t="s">
        <v>131</v>
      </c>
      <c r="AU102" s="5" t="s">
        <v>133</v>
      </c>
      <c r="AV102" s="5" t="s">
        <v>133</v>
      </c>
      <c r="AW102" s="5" t="s">
        <v>133</v>
      </c>
      <c r="AX102" s="5" t="s">
        <v>129</v>
      </c>
      <c r="AY102" s="5" t="s">
        <v>131</v>
      </c>
      <c r="AZ102" s="8">
        <v>17.142857142857142</v>
      </c>
      <c r="BA102" s="5" t="s">
        <v>129</v>
      </c>
      <c r="BB102" s="5" t="s">
        <v>129</v>
      </c>
      <c r="BC102" s="5" t="s">
        <v>129</v>
      </c>
      <c r="BD102" s="5" t="s">
        <v>131</v>
      </c>
      <c r="BE102" s="9">
        <v>12.5</v>
      </c>
      <c r="BF102" s="5" t="s">
        <v>131</v>
      </c>
      <c r="BG102" s="5" t="s">
        <v>131</v>
      </c>
      <c r="BH102" s="5" t="s">
        <v>131</v>
      </c>
      <c r="BI102" s="8">
        <v>100</v>
      </c>
      <c r="BJ102" s="5" t="s">
        <v>133</v>
      </c>
      <c r="BK102" s="8">
        <v>100</v>
      </c>
      <c r="BL102" s="8">
        <v>50</v>
      </c>
      <c r="BM102" s="5">
        <v>3</v>
      </c>
      <c r="BN102" s="5">
        <v>2</v>
      </c>
      <c r="BO102" s="5">
        <v>0</v>
      </c>
      <c r="BP102" s="5">
        <v>5</v>
      </c>
      <c r="BQ102" s="5">
        <v>0</v>
      </c>
      <c r="BR102" s="8">
        <v>50</v>
      </c>
      <c r="BS102" s="5" t="s">
        <v>129</v>
      </c>
      <c r="BT102" s="5" t="s">
        <v>129</v>
      </c>
      <c r="BU102" s="5" t="s">
        <v>129</v>
      </c>
      <c r="BV102" s="5" t="s">
        <v>129</v>
      </c>
      <c r="BW102" s="5" t="s">
        <v>129</v>
      </c>
      <c r="BX102" s="5" t="s">
        <v>129</v>
      </c>
      <c r="BY102" s="5" t="s">
        <v>346</v>
      </c>
      <c r="BZ102" s="5" t="s">
        <v>347</v>
      </c>
      <c r="CA102" s="5" t="s">
        <v>348</v>
      </c>
      <c r="CB102" s="5" t="s">
        <v>349</v>
      </c>
      <c r="CC102" s="5" t="s">
        <v>350</v>
      </c>
      <c r="CD102" s="5" t="e">
        <v>#N/A</v>
      </c>
      <c r="CE102" s="5" t="e">
        <v>#N/A</v>
      </c>
      <c r="CF102" s="5" t="s">
        <v>129</v>
      </c>
      <c r="CG102" s="5" t="s">
        <v>908</v>
      </c>
      <c r="CH102">
        <f>IF(Tabla1[[#This Row],[1.1 Saluda y se despide del cliente, de acuerdo a lo establecido en el manual de campaña.]]="NO",1,0)</f>
        <v>0</v>
      </c>
      <c r="CI102">
        <f>IF(Tabla1[[#This Row],[1.2 Se dirige al cliente por su nombre durante el transcurso de la llamada, sin tutearlo en ninguna ocasión.]]="NO",1,0)</f>
        <v>0</v>
      </c>
      <c r="CJ102">
        <f>IF(Tabla1[[#This Row],[1.3 Interactua con el cliente mientras realiza las validaciones en el sistema.]]="NO",1,0)</f>
        <v>0</v>
      </c>
      <c r="CK102">
        <f>IF(Tabla1[[#This Row],[1.4 Evita el uso de tecnicismos.]]="NO",1,0)</f>
        <v>0</v>
      </c>
      <c r="CL102">
        <f>IF(Tabla1[[#This Row],[1.5 Se despide de acuerdo a lo indicado en el Manual de Campaña]]="NO",1,0)</f>
        <v>0</v>
      </c>
      <c r="CM102">
        <f>IF(Tabla1[[#This Row],[2.1 Valida si la consulta o transacción corresponde a un producto/servicio/línea de la campaña.]]="NO",1,0)</f>
        <v>0</v>
      </c>
      <c r="CN102">
        <f>IF(Tabla1[[#This Row],[2.2 Si lo expuesto por el cliente no es claro, realiza preguntas de precisión o preguntas filtro.]]="NO",1,0)</f>
        <v>0</v>
      </c>
      <c r="CO102">
        <f>IF(Tabla1[[#This Row],[2.3 Valida el MOTIVO REAL de la necesidad (información, preocupación, problema) mediante parafraseo o pregunta de confirmación.]]="NO",1,0)</f>
        <v>0</v>
      </c>
      <c r="CP102">
        <f>IF(Tabla1[[#This Row],[2.4 De acuerdo con lo expuesto por el cliente por el cliente y/o por lo revisado en sistemas, valida si existe alguna atención previa por el mismo motivo.]]="NO",1,0)</f>
        <v>0</v>
      </c>
      <c r="CQ102">
        <f>IF(Tabla1[[#This Row],[3.1 Valida en el CES el estado de los servicios y equipos, estado de cuenta y adicionalmente si se encuentra en averia.]]="NO",1,0)</f>
        <v>0</v>
      </c>
      <c r="CR102">
        <f>IF(Tabla1[[#This Row],[3.2 La atencion se realizo siguiendo el paso a paso de la herramienta o el proceso establecido en el portal de conocimiento (en caso no se encuentre en la herramienta), no se vuelve a evaluar el ingreso al CES.]]="NO",1,0)</f>
        <v>1</v>
      </c>
      <c r="CS102">
        <f>IF(Tabla1[[#This Row],[3.2.1 Solicita el número de documento de identidad, nombres y apellidos del titular para identificar el servicio y en caso lo amerite fecha y lugar de nacimiento.]]="NO",1,0)</f>
        <v>0</v>
      </c>
      <c r="CT102">
        <f>IF(Tabla1[[#This Row],[3.2.2  Valida en TRACER que el servicio del cliente esta conectado, no se encuentra en averia y no tiene algun flag alarmado]]="NO",1,0)</f>
        <v>0</v>
      </c>
      <c r="CU102">
        <f>IF(Tabla1[[#This Row],[3.2.3  Verifica en la web de averias si el servicio esta afectado]]="NO",1,0)</f>
        <v>0</v>
      </c>
      <c r="CV102">
        <f>IF(Tabla1[[#This Row],[3.2.4  Verifica en Incognito si los parametros de los servicios estan correctos. ]]="NO",1,0)</f>
        <v>0</v>
      </c>
      <c r="CW10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02">
        <f>IF(Tabla1[[#This Row],[3.2.6  Para telefonia, ingresa a JANUS y validad que la linea este configurada y tenga saldo, tambien se debe validar con el cliente si la linea esta en Tel 1 o Tel 1/2, en caso no haya servicio]]="NO",1,0)</f>
        <v>0</v>
      </c>
      <c r="CY102">
        <f>IF(Tabla1[[#This Row],[3.2.7  Para internet, cuando el problema es con SmarTV se le sugiere que utilice internet de manera cableada]]="NO",1,0)</f>
        <v>0</v>
      </c>
      <c r="CZ102">
        <f>IF(Tabla1[[#This Row],[3.3  La explicación brindada al cliente corresponde con el paso a paso de la herramienta o el proceso establecido en el portal de conocimiento (en caso no se encuentre en la herramienta).]]="NO",1,0)</f>
        <v>1</v>
      </c>
      <c r="DA102">
        <f>IF(Tabla1[[#This Row],[3.4  Valida con el cliente si la gestión/información brindada fue clara]]="NO",1,0)</f>
        <v>0</v>
      </c>
      <c r="DB102">
        <f>IF(Tabla1[[#This Row],[4.1 Ejecuta las acciones en los aplicativos de acuerdo al proceso establecido en el portal de conocimiento.]]="NO",1,0)</f>
        <v>1</v>
      </c>
      <c r="DC102">
        <f>IF(Tabla1[[#This Row],[4.2 Se tipifica en siac acorde con la gestión.]]="NO",1,0)</f>
        <v>1</v>
      </c>
      <c r="DD102">
        <f>IF(Tabla1[[#This Row],[4.3 Notas y/o plantilla de la tipificación son correctas.]]="NO",1,0)</f>
        <v>1</v>
      </c>
      <c r="DE102">
        <f>IF(Tabla1[[#This Row],[4.4 Se tipifica en siac durante la llamada.]]="NO",1,0)</f>
        <v>0</v>
      </c>
      <c r="DF102">
        <f>IF(Tabla1[[#This Row],[5.1 Evita comentarios negativos de la empresa y/o sus proveedores.]]="NO",1,0)</f>
        <v>0</v>
      </c>
      <c r="DG102">
        <f>IF(Tabla1[[#This Row],[5.2 Evita palabras soeces]]="NO",1,0)</f>
        <v>0</v>
      </c>
      <c r="DH102">
        <f>IF(Tabla1[[#This Row],[5.3 Escucha al cliente sin interrumpirlo.]]="NO",1,0)</f>
        <v>0</v>
      </c>
      <c r="DI102">
        <f>IF(Tabla1[[#This Row],[6.1 Cumple con dar la información establecida y/o fomenta en el cliente la adquisición/activación/uso de algún servicio/producto/promoción CLARO (definido por cada campaña)]]="NO",1,0)</f>
        <v>0</v>
      </c>
      <c r="DJ102">
        <v>1</v>
      </c>
      <c r="DK102" t="e">
        <f>IF(Tabla1[[#This Row],[TNPS]]&lt;6,-1,IF(Tabla1[[#This Row],[TNPS]]&lt;8,0,1))</f>
        <v>#N/A</v>
      </c>
      <c r="DL102" t="e">
        <f>IF(Tabla1[[#This Row],[NPS]]&lt;&gt;"",IF(Tabla1[[#This Row],[NPS]]&lt;7,-1,IF(Tabla1[[#This Row],[NPS]]&lt;8,0,1))," ")</f>
        <v>#N/A</v>
      </c>
    </row>
    <row r="103" spans="1:116" x14ac:dyDescent="0.25">
      <c r="A103">
        <v>386</v>
      </c>
      <c r="B103" t="str">
        <f>IF(MONTH(Tabla1[[#This Row],[FECHA DE MONITOREO]])=MONTH($B$356),IF(DAY(Tabla1[[#This Row],[FECHA DE MONITOREO]])&lt;8,"SEMANA 1",IF(DAY(Tabla1[[#This Row],[FECHA DE MONITOREO]])&lt;15,"SEMANA 2",IF(DAY(Tabla1[[#This Row],[FECHA DE MONITOREO]])&lt;22,"SEMANA 3","SEMANA 4"))),"SEMANA 4")</f>
        <v>SEMANA 2</v>
      </c>
      <c r="C10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103" s="5" t="s">
        <v>909</v>
      </c>
      <c r="E103" s="5" t="s">
        <v>910</v>
      </c>
      <c r="F103" s="5">
        <v>1</v>
      </c>
      <c r="G103" s="5" t="s">
        <v>118</v>
      </c>
      <c r="H103" s="5" t="s">
        <v>119</v>
      </c>
      <c r="I103" s="6">
        <v>43654</v>
      </c>
      <c r="J103" s="5" t="s">
        <v>120</v>
      </c>
      <c r="K103" s="5" t="s">
        <v>911</v>
      </c>
      <c r="L103" s="6">
        <v>43652</v>
      </c>
      <c r="M103" s="7">
        <v>0.7435532407407407</v>
      </c>
      <c r="N103" s="5">
        <v>197</v>
      </c>
      <c r="O103" s="5" t="s">
        <v>912</v>
      </c>
      <c r="P103" s="5" t="s">
        <v>913</v>
      </c>
      <c r="Q103" s="5" t="s">
        <v>914</v>
      </c>
      <c r="R103" s="5" t="s">
        <v>157</v>
      </c>
      <c r="S103" s="5" t="s">
        <v>915</v>
      </c>
      <c r="T103" s="5" t="s">
        <v>916</v>
      </c>
      <c r="U103" s="5" t="s">
        <v>132</v>
      </c>
      <c r="V103" s="5" t="s">
        <v>129</v>
      </c>
      <c r="W103" s="5" t="s">
        <v>133</v>
      </c>
      <c r="X103" s="5" t="s">
        <v>133</v>
      </c>
      <c r="Y103" s="5" t="s">
        <v>129</v>
      </c>
      <c r="Z103" s="5" t="s">
        <v>132</v>
      </c>
      <c r="AA103" s="5" t="s">
        <v>133</v>
      </c>
      <c r="AB103" s="5" t="s">
        <v>131</v>
      </c>
      <c r="AC103" s="5" t="s">
        <v>134</v>
      </c>
      <c r="AD103" s="5" t="s">
        <v>131</v>
      </c>
      <c r="AE103" s="5" t="s">
        <v>131</v>
      </c>
      <c r="AF103" s="5" t="s">
        <v>131</v>
      </c>
      <c r="AG103" s="5" t="s">
        <v>131</v>
      </c>
      <c r="AH103" s="5" t="s">
        <v>131</v>
      </c>
      <c r="AI103" s="8">
        <v>100</v>
      </c>
      <c r="AJ103" s="5" t="s">
        <v>133</v>
      </c>
      <c r="AK103" s="5" t="s">
        <v>131</v>
      </c>
      <c r="AL103" s="5" t="s">
        <v>129</v>
      </c>
      <c r="AM103" s="5" t="s">
        <v>129</v>
      </c>
      <c r="AN103" s="8">
        <v>22.222222222222221</v>
      </c>
      <c r="AO103" s="5" t="s">
        <v>129</v>
      </c>
      <c r="AP103" s="5" t="s">
        <v>129</v>
      </c>
      <c r="AQ103" s="5" t="s">
        <v>129</v>
      </c>
      <c r="AR103" s="5" t="s">
        <v>133</v>
      </c>
      <c r="AS103" s="5" t="s">
        <v>133</v>
      </c>
      <c r="AT103" s="5" t="s">
        <v>133</v>
      </c>
      <c r="AU103" s="5" t="s">
        <v>133</v>
      </c>
      <c r="AV103" s="5" t="s">
        <v>133</v>
      </c>
      <c r="AW103" s="5" t="s">
        <v>133</v>
      </c>
      <c r="AX103" s="5" t="s">
        <v>131</v>
      </c>
      <c r="AY103" s="5" t="s">
        <v>129</v>
      </c>
      <c r="AZ103" s="8">
        <v>20</v>
      </c>
      <c r="BA103" s="5" t="s">
        <v>133</v>
      </c>
      <c r="BB103" s="5" t="s">
        <v>129</v>
      </c>
      <c r="BC103" s="5" t="s">
        <v>129</v>
      </c>
      <c r="BD103" s="5" t="s">
        <v>129</v>
      </c>
      <c r="BE103" s="9">
        <v>0</v>
      </c>
      <c r="BF103" s="5" t="s">
        <v>131</v>
      </c>
      <c r="BG103" s="5" t="s">
        <v>131</v>
      </c>
      <c r="BH103" s="5" t="s">
        <v>131</v>
      </c>
      <c r="BI103" s="8">
        <v>100</v>
      </c>
      <c r="BJ103" s="5" t="s">
        <v>129</v>
      </c>
      <c r="BK103" s="8">
        <v>0</v>
      </c>
      <c r="BL103" s="8">
        <v>27.111111111111114</v>
      </c>
      <c r="BM103" s="5">
        <v>5</v>
      </c>
      <c r="BN103" s="5">
        <v>3</v>
      </c>
      <c r="BO103" s="5">
        <v>1</v>
      </c>
      <c r="BP103" s="5">
        <v>9</v>
      </c>
      <c r="BQ103" s="5">
        <v>1</v>
      </c>
      <c r="BR103" s="8">
        <v>27.111111111111114</v>
      </c>
      <c r="BS103" s="5" t="s">
        <v>129</v>
      </c>
      <c r="BT103" s="5" t="s">
        <v>129</v>
      </c>
      <c r="BU103" s="5" t="s">
        <v>129</v>
      </c>
      <c r="BV103" s="5" t="s">
        <v>129</v>
      </c>
      <c r="BW103" s="5" t="s">
        <v>129</v>
      </c>
      <c r="BX103" s="5" t="s">
        <v>131</v>
      </c>
      <c r="BY103" s="5" t="s">
        <v>132</v>
      </c>
      <c r="BZ103" s="5" t="s">
        <v>132</v>
      </c>
      <c r="CA103" s="5" t="s">
        <v>132</v>
      </c>
      <c r="CB103" s="5" t="s">
        <v>132</v>
      </c>
      <c r="CC103" s="5" t="s">
        <v>132</v>
      </c>
      <c r="CD103" s="5" t="e">
        <v>#N/A</v>
      </c>
      <c r="CE103" s="5" t="e">
        <v>#N/A</v>
      </c>
      <c r="CF103" s="5" t="s">
        <v>129</v>
      </c>
      <c r="CG103" s="5" t="s">
        <v>917</v>
      </c>
      <c r="CH103">
        <f>IF(Tabla1[[#This Row],[1.1 Saluda y se despide del cliente, de acuerdo a lo establecido en el manual de campaña.]]="NO",1,0)</f>
        <v>0</v>
      </c>
      <c r="CI103">
        <f>IF(Tabla1[[#This Row],[1.2 Se dirige al cliente por su nombre durante el transcurso de la llamada, sin tutearlo en ninguna ocasión.]]="NO",1,0)</f>
        <v>0</v>
      </c>
      <c r="CJ103">
        <f>IF(Tabla1[[#This Row],[1.3 Interactua con el cliente mientras realiza las validaciones en el sistema.]]="NO",1,0)</f>
        <v>0</v>
      </c>
      <c r="CK103">
        <f>IF(Tabla1[[#This Row],[1.4 Evita el uso de tecnicismos.]]="NO",1,0)</f>
        <v>0</v>
      </c>
      <c r="CL103">
        <f>IF(Tabla1[[#This Row],[1.5 Se despide de acuerdo a lo indicado en el Manual de Campaña]]="NO",1,0)</f>
        <v>0</v>
      </c>
      <c r="CM103">
        <f>IF(Tabla1[[#This Row],[2.1 Valida si la consulta o transacción corresponde a un producto/servicio/línea de la campaña.]]="NO",1,0)</f>
        <v>0</v>
      </c>
      <c r="CN103">
        <f>IF(Tabla1[[#This Row],[2.2 Si lo expuesto por el cliente no es claro, realiza preguntas de precisión o preguntas filtro.]]="NO",1,0)</f>
        <v>0</v>
      </c>
      <c r="CO103">
        <f>IF(Tabla1[[#This Row],[2.3 Valida el MOTIVO REAL de la necesidad (información, preocupación, problema) mediante parafraseo o pregunta de confirmación.]]="NO",1,0)</f>
        <v>1</v>
      </c>
      <c r="CP103">
        <f>IF(Tabla1[[#This Row],[2.4 De acuerdo con lo expuesto por el cliente por el cliente y/o por lo revisado en sistemas, valida si existe alguna atención previa por el mismo motivo.]]="NO",1,0)</f>
        <v>1</v>
      </c>
      <c r="CQ103">
        <f>IF(Tabla1[[#This Row],[3.1 Valida en el CES el estado de los servicios y equipos, estado de cuenta y adicionalmente si se encuentra en averia.]]="NO",1,0)</f>
        <v>1</v>
      </c>
      <c r="CR103">
        <f>IF(Tabla1[[#This Row],[3.2 La atencion se realizo siguiendo el paso a paso de la herramienta o el proceso establecido en el portal de conocimiento (en caso no se encuentre en la herramienta), no se vuelve a evaluar el ingreso al CES.]]="NO",1,0)</f>
        <v>1</v>
      </c>
      <c r="CS103">
        <f>IF(Tabla1[[#This Row],[3.2.1 Solicita el número de documento de identidad, nombres y apellidos del titular para identificar el servicio y en caso lo amerite fecha y lugar de nacimiento.]]="NO",1,0)</f>
        <v>1</v>
      </c>
      <c r="CT103">
        <f>IF(Tabla1[[#This Row],[3.2.2  Valida en TRACER que el servicio del cliente esta conectado, no se encuentra en averia y no tiene algun flag alarmado]]="NO",1,0)</f>
        <v>0</v>
      </c>
      <c r="CU103">
        <f>IF(Tabla1[[#This Row],[3.2.3  Verifica en la web de averias si el servicio esta afectado]]="NO",1,0)</f>
        <v>0</v>
      </c>
      <c r="CV103">
        <f>IF(Tabla1[[#This Row],[3.2.4  Verifica en Incognito si los parametros de los servicios estan correctos. ]]="NO",1,0)</f>
        <v>0</v>
      </c>
      <c r="CW10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03">
        <f>IF(Tabla1[[#This Row],[3.2.6  Para telefonia, ingresa a JANUS y validad que la linea este configurada y tenga saldo, tambien se debe validar con el cliente si la linea esta en Tel 1 o Tel 1/2, en caso no haya servicio]]="NO",1,0)</f>
        <v>0</v>
      </c>
      <c r="CY103">
        <f>IF(Tabla1[[#This Row],[3.2.7  Para internet, cuando el problema es con SmarTV se le sugiere que utilice internet de manera cableada]]="NO",1,0)</f>
        <v>0</v>
      </c>
      <c r="CZ103">
        <f>IF(Tabla1[[#This Row],[3.3  La explicación brindada al cliente corresponde con el paso a paso de la herramienta o el proceso establecido en el portal de conocimiento (en caso no se encuentre en la herramienta).]]="NO",1,0)</f>
        <v>0</v>
      </c>
      <c r="DA103">
        <f>IF(Tabla1[[#This Row],[3.4  Valida con el cliente si la gestión/información brindada fue clara]]="NO",1,0)</f>
        <v>1</v>
      </c>
      <c r="DB103">
        <f>IF(Tabla1[[#This Row],[4.1 Ejecuta las acciones en los aplicativos de acuerdo al proceso establecido en el portal de conocimiento.]]="NO",1,0)</f>
        <v>0</v>
      </c>
      <c r="DC103">
        <f>IF(Tabla1[[#This Row],[4.2 Se tipifica en siac acorde con la gestión.]]="NO",1,0)</f>
        <v>1</v>
      </c>
      <c r="DD103">
        <f>IF(Tabla1[[#This Row],[4.3 Notas y/o plantilla de la tipificación son correctas.]]="NO",1,0)</f>
        <v>1</v>
      </c>
      <c r="DE103">
        <f>IF(Tabla1[[#This Row],[4.4 Se tipifica en siac durante la llamada.]]="NO",1,0)</f>
        <v>1</v>
      </c>
      <c r="DF103">
        <f>IF(Tabla1[[#This Row],[5.1 Evita comentarios negativos de la empresa y/o sus proveedores.]]="NO",1,0)</f>
        <v>0</v>
      </c>
      <c r="DG103">
        <f>IF(Tabla1[[#This Row],[5.2 Evita palabras soeces]]="NO",1,0)</f>
        <v>0</v>
      </c>
      <c r="DH103">
        <f>IF(Tabla1[[#This Row],[5.3 Escucha al cliente sin interrumpirlo.]]="NO",1,0)</f>
        <v>0</v>
      </c>
      <c r="DI103">
        <f>IF(Tabla1[[#This Row],[6.1 Cumple con dar la información establecida y/o fomenta en el cliente la adquisición/activación/uso de algún servicio/producto/promoción CLARO (definido por cada campaña)]]="NO",1,0)</f>
        <v>1</v>
      </c>
      <c r="DJ103">
        <v>1</v>
      </c>
      <c r="DK103" t="e">
        <f>IF(Tabla1[[#This Row],[TNPS]]&lt;6,-1,IF(Tabla1[[#This Row],[TNPS]]&lt;8,0,1))</f>
        <v>#N/A</v>
      </c>
      <c r="DL103" t="e">
        <f>IF(Tabla1[[#This Row],[NPS]]&lt;&gt;"",IF(Tabla1[[#This Row],[NPS]]&lt;7,-1,IF(Tabla1[[#This Row],[NPS]]&lt;8,0,1))," ")</f>
        <v>#N/A</v>
      </c>
    </row>
    <row r="104" spans="1:116" x14ac:dyDescent="0.25">
      <c r="A104">
        <v>386</v>
      </c>
      <c r="B104" t="str">
        <f>IF(MONTH(Tabla1[[#This Row],[FECHA DE MONITOREO]])=MONTH($B$356),IF(DAY(Tabla1[[#This Row],[FECHA DE MONITOREO]])&lt;8,"SEMANA 1",IF(DAY(Tabla1[[#This Row],[FECHA DE MONITOREO]])&lt;15,"SEMANA 2",IF(DAY(Tabla1[[#This Row],[FECHA DE MONITOREO]])&lt;22,"SEMANA 3","SEMANA 4"))),"SEMANA 4")</f>
        <v>SEMANA 2</v>
      </c>
      <c r="C10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04" s="5" t="s">
        <v>528</v>
      </c>
      <c r="E104" s="5" t="s">
        <v>529</v>
      </c>
      <c r="F104" s="5">
        <v>2</v>
      </c>
      <c r="G104" s="5" t="s">
        <v>118</v>
      </c>
      <c r="H104" s="5" t="s">
        <v>119</v>
      </c>
      <c r="I104" s="6">
        <v>43655</v>
      </c>
      <c r="J104" s="5" t="s">
        <v>120</v>
      </c>
      <c r="K104" s="5" t="s">
        <v>918</v>
      </c>
      <c r="L104" s="6">
        <v>43653</v>
      </c>
      <c r="M104" s="7">
        <v>0.58434027777777775</v>
      </c>
      <c r="N104" s="5">
        <v>248</v>
      </c>
      <c r="O104" s="5" t="s">
        <v>919</v>
      </c>
      <c r="P104" s="5" t="s">
        <v>920</v>
      </c>
      <c r="Q104" s="5" t="s">
        <v>921</v>
      </c>
      <c r="R104" s="5" t="s">
        <v>125</v>
      </c>
      <c r="S104" s="5" t="s">
        <v>227</v>
      </c>
      <c r="T104" s="5" t="s">
        <v>922</v>
      </c>
      <c r="U104" s="5" t="s">
        <v>239</v>
      </c>
      <c r="V104" s="5" t="s">
        <v>129</v>
      </c>
      <c r="W104" s="5" t="s">
        <v>130</v>
      </c>
      <c r="X104" s="5" t="s">
        <v>161</v>
      </c>
      <c r="Y104" s="5" t="s">
        <v>131</v>
      </c>
      <c r="Z104" s="5" t="s">
        <v>132</v>
      </c>
      <c r="AA104" s="5" t="s">
        <v>133</v>
      </c>
      <c r="AB104" s="5" t="s">
        <v>131</v>
      </c>
      <c r="AC104" s="5" t="s">
        <v>134</v>
      </c>
      <c r="AD104" s="5" t="s">
        <v>131</v>
      </c>
      <c r="AE104" s="5" t="s">
        <v>131</v>
      </c>
      <c r="AF104" s="5" t="s">
        <v>131</v>
      </c>
      <c r="AG104" s="5" t="s">
        <v>131</v>
      </c>
      <c r="AH104" s="5" t="s">
        <v>131</v>
      </c>
      <c r="AI104" s="8">
        <v>100</v>
      </c>
      <c r="AJ104" s="5" t="s">
        <v>131</v>
      </c>
      <c r="AK104" s="5" t="s">
        <v>133</v>
      </c>
      <c r="AL104" s="5" t="s">
        <v>131</v>
      </c>
      <c r="AM104" s="5" t="s">
        <v>131</v>
      </c>
      <c r="AN104" s="8">
        <v>100</v>
      </c>
      <c r="AO104" s="5" t="s">
        <v>131</v>
      </c>
      <c r="AP104" s="5" t="s">
        <v>131</v>
      </c>
      <c r="AQ104" s="5" t="s">
        <v>131</v>
      </c>
      <c r="AR104" s="5" t="s">
        <v>131</v>
      </c>
      <c r="AS104" s="5" t="s">
        <v>131</v>
      </c>
      <c r="AT104" s="5" t="s">
        <v>131</v>
      </c>
      <c r="AU104" s="5" t="s">
        <v>133</v>
      </c>
      <c r="AV104" s="5" t="s">
        <v>133</v>
      </c>
      <c r="AW104" s="5" t="s">
        <v>133</v>
      </c>
      <c r="AX104" s="5" t="s">
        <v>131</v>
      </c>
      <c r="AY104" s="5" t="s">
        <v>131</v>
      </c>
      <c r="AZ104" s="8">
        <v>100</v>
      </c>
      <c r="BA104" s="5" t="s">
        <v>131</v>
      </c>
      <c r="BB104" s="5" t="s">
        <v>131</v>
      </c>
      <c r="BC104" s="5" t="s">
        <v>131</v>
      </c>
      <c r="BD104" s="5" t="s">
        <v>131</v>
      </c>
      <c r="BE104" s="9">
        <v>100</v>
      </c>
      <c r="BF104" s="5" t="s">
        <v>131</v>
      </c>
      <c r="BG104" s="5" t="s">
        <v>131</v>
      </c>
      <c r="BH104" s="5" t="s">
        <v>131</v>
      </c>
      <c r="BI104" s="8">
        <v>100</v>
      </c>
      <c r="BJ104" s="5" t="s">
        <v>129</v>
      </c>
      <c r="BK104" s="8">
        <v>0</v>
      </c>
      <c r="BL104" s="8">
        <v>97</v>
      </c>
      <c r="BM104" s="5">
        <v>0</v>
      </c>
      <c r="BN104" s="5">
        <v>0</v>
      </c>
      <c r="BO104" s="5">
        <v>0</v>
      </c>
      <c r="BP104" s="5">
        <v>0</v>
      </c>
      <c r="BQ104" s="5">
        <v>1</v>
      </c>
      <c r="BR104" s="8">
        <v>97</v>
      </c>
      <c r="BS104" s="5" t="s">
        <v>129</v>
      </c>
      <c r="BT104" s="5" t="s">
        <v>129</v>
      </c>
      <c r="BU104" s="5" t="s">
        <v>129</v>
      </c>
      <c r="BV104" s="5" t="s">
        <v>129</v>
      </c>
      <c r="BW104" s="5" t="s">
        <v>129</v>
      </c>
      <c r="BX104" s="5" t="s">
        <v>131</v>
      </c>
      <c r="BY104" s="5" t="s">
        <v>132</v>
      </c>
      <c r="BZ104" s="5" t="s">
        <v>132</v>
      </c>
      <c r="CA104" s="5" t="s">
        <v>132</v>
      </c>
      <c r="CB104" s="5" t="s">
        <v>132</v>
      </c>
      <c r="CC104" s="5" t="s">
        <v>132</v>
      </c>
      <c r="CD104" s="5" t="e">
        <v>#N/A</v>
      </c>
      <c r="CE104" s="5" t="e">
        <v>#N/A</v>
      </c>
      <c r="CF104" s="5" t="s">
        <v>129</v>
      </c>
      <c r="CG104" s="5" t="s">
        <v>150</v>
      </c>
      <c r="CH104">
        <f>IF(Tabla1[[#This Row],[1.1 Saluda y se despide del cliente, de acuerdo a lo establecido en el manual de campaña.]]="NO",1,0)</f>
        <v>0</v>
      </c>
      <c r="CI104">
        <f>IF(Tabla1[[#This Row],[1.2 Se dirige al cliente por su nombre durante el transcurso de la llamada, sin tutearlo en ninguna ocasión.]]="NO",1,0)</f>
        <v>0</v>
      </c>
      <c r="CJ104">
        <f>IF(Tabla1[[#This Row],[1.3 Interactua con el cliente mientras realiza las validaciones en el sistema.]]="NO",1,0)</f>
        <v>0</v>
      </c>
      <c r="CK104">
        <f>IF(Tabla1[[#This Row],[1.4 Evita el uso de tecnicismos.]]="NO",1,0)</f>
        <v>0</v>
      </c>
      <c r="CL104">
        <f>IF(Tabla1[[#This Row],[1.5 Se despide de acuerdo a lo indicado en el Manual de Campaña]]="NO",1,0)</f>
        <v>0</v>
      </c>
      <c r="CM104">
        <f>IF(Tabla1[[#This Row],[2.1 Valida si la consulta o transacción corresponde a un producto/servicio/línea de la campaña.]]="NO",1,0)</f>
        <v>0</v>
      </c>
      <c r="CN104">
        <f>IF(Tabla1[[#This Row],[2.2 Si lo expuesto por el cliente no es claro, realiza preguntas de precisión o preguntas filtro.]]="NO",1,0)</f>
        <v>0</v>
      </c>
      <c r="CO104">
        <f>IF(Tabla1[[#This Row],[2.3 Valida el MOTIVO REAL de la necesidad (información, preocupación, problema) mediante parafraseo o pregunta de confirmación.]]="NO",1,0)</f>
        <v>0</v>
      </c>
      <c r="CP104">
        <f>IF(Tabla1[[#This Row],[2.4 De acuerdo con lo expuesto por el cliente por el cliente y/o por lo revisado en sistemas, valida si existe alguna atención previa por el mismo motivo.]]="NO",1,0)</f>
        <v>0</v>
      </c>
      <c r="CQ104">
        <f>IF(Tabla1[[#This Row],[3.1 Valida en el CES el estado de los servicios y equipos, estado de cuenta y adicionalmente si se encuentra en averia.]]="NO",1,0)</f>
        <v>0</v>
      </c>
      <c r="CR104">
        <f>IF(Tabla1[[#This Row],[3.2 La atencion se realizo siguiendo el paso a paso de la herramienta o el proceso establecido en el portal de conocimiento (en caso no se encuentre en la herramienta), no se vuelve a evaluar el ingreso al CES.]]="NO",1,0)</f>
        <v>0</v>
      </c>
      <c r="CS104">
        <f>IF(Tabla1[[#This Row],[3.2.1 Solicita el número de documento de identidad, nombres y apellidos del titular para identificar el servicio y en caso lo amerite fecha y lugar de nacimiento.]]="NO",1,0)</f>
        <v>0</v>
      </c>
      <c r="CT104">
        <f>IF(Tabla1[[#This Row],[3.2.2  Valida en TRACER que el servicio del cliente esta conectado, no se encuentra en averia y no tiene algun flag alarmado]]="NO",1,0)</f>
        <v>0</v>
      </c>
      <c r="CU104">
        <f>IF(Tabla1[[#This Row],[3.2.3  Verifica en la web de averias si el servicio esta afectado]]="NO",1,0)</f>
        <v>0</v>
      </c>
      <c r="CV104">
        <f>IF(Tabla1[[#This Row],[3.2.4  Verifica en Incognito si los parametros de los servicios estan correctos. ]]="NO",1,0)</f>
        <v>0</v>
      </c>
      <c r="CW10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04">
        <f>IF(Tabla1[[#This Row],[3.2.6  Para telefonia, ingresa a JANUS y validad que la linea este configurada y tenga saldo, tambien se debe validar con el cliente si la linea esta en Tel 1 o Tel 1/2, en caso no haya servicio]]="NO",1,0)</f>
        <v>0</v>
      </c>
      <c r="CY104">
        <f>IF(Tabla1[[#This Row],[3.2.7  Para internet, cuando el problema es con SmarTV se le sugiere que utilice internet de manera cableada]]="NO",1,0)</f>
        <v>0</v>
      </c>
      <c r="CZ104">
        <f>IF(Tabla1[[#This Row],[3.3  La explicación brindada al cliente corresponde con el paso a paso de la herramienta o el proceso establecido en el portal de conocimiento (en caso no se encuentre en la herramienta).]]="NO",1,0)</f>
        <v>0</v>
      </c>
      <c r="DA104">
        <f>IF(Tabla1[[#This Row],[3.4  Valida con el cliente si la gestión/información brindada fue clara]]="NO",1,0)</f>
        <v>0</v>
      </c>
      <c r="DB104">
        <f>IF(Tabla1[[#This Row],[4.1 Ejecuta las acciones en los aplicativos de acuerdo al proceso establecido en el portal de conocimiento.]]="NO",1,0)</f>
        <v>0</v>
      </c>
      <c r="DC104">
        <f>IF(Tabla1[[#This Row],[4.2 Se tipifica en siac acorde con la gestión.]]="NO",1,0)</f>
        <v>0</v>
      </c>
      <c r="DD104">
        <f>IF(Tabla1[[#This Row],[4.3 Notas y/o plantilla de la tipificación son correctas.]]="NO",1,0)</f>
        <v>0</v>
      </c>
      <c r="DE104">
        <f>IF(Tabla1[[#This Row],[4.4 Se tipifica en siac durante la llamada.]]="NO",1,0)</f>
        <v>0</v>
      </c>
      <c r="DF104">
        <f>IF(Tabla1[[#This Row],[5.1 Evita comentarios negativos de la empresa y/o sus proveedores.]]="NO",1,0)</f>
        <v>0</v>
      </c>
      <c r="DG104">
        <f>IF(Tabla1[[#This Row],[5.2 Evita palabras soeces]]="NO",1,0)</f>
        <v>0</v>
      </c>
      <c r="DH104">
        <f>IF(Tabla1[[#This Row],[5.3 Escucha al cliente sin interrumpirlo.]]="NO",1,0)</f>
        <v>0</v>
      </c>
      <c r="DI104">
        <f>IF(Tabla1[[#This Row],[6.1 Cumple con dar la información establecida y/o fomenta en el cliente la adquisición/activación/uso de algún servicio/producto/promoción CLARO (definido por cada campaña)]]="NO",1,0)</f>
        <v>1</v>
      </c>
      <c r="DJ104">
        <v>1</v>
      </c>
      <c r="DK104" t="e">
        <f>IF(Tabla1[[#This Row],[TNPS]]&lt;6,-1,IF(Tabla1[[#This Row],[TNPS]]&lt;8,0,1))</f>
        <v>#N/A</v>
      </c>
      <c r="DL104" t="e">
        <f>IF(Tabla1[[#This Row],[NPS]]&lt;&gt;"",IF(Tabla1[[#This Row],[NPS]]&lt;7,-1,IF(Tabla1[[#This Row],[NPS]]&lt;8,0,1))," ")</f>
        <v>#N/A</v>
      </c>
    </row>
    <row r="105" spans="1:116" x14ac:dyDescent="0.25">
      <c r="A105">
        <v>386</v>
      </c>
      <c r="B105" t="str">
        <f>IF(MONTH(Tabla1[[#This Row],[FECHA DE MONITOREO]])=MONTH($B$356),IF(DAY(Tabla1[[#This Row],[FECHA DE MONITOREO]])&lt;8,"SEMANA 1",IF(DAY(Tabla1[[#This Row],[FECHA DE MONITOREO]])&lt;15,"SEMANA 2",IF(DAY(Tabla1[[#This Row],[FECHA DE MONITOREO]])&lt;22,"SEMANA 3","SEMANA 4"))),"SEMANA 4")</f>
        <v>SEMANA 2</v>
      </c>
      <c r="C10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05" s="5" t="s">
        <v>923</v>
      </c>
      <c r="E105" s="5" t="s">
        <v>924</v>
      </c>
      <c r="F105" s="5">
        <v>1</v>
      </c>
      <c r="G105" s="5" t="s">
        <v>118</v>
      </c>
      <c r="H105" s="5" t="s">
        <v>119</v>
      </c>
      <c r="I105" s="6">
        <v>43655</v>
      </c>
      <c r="J105" s="5" t="s">
        <v>120</v>
      </c>
      <c r="K105" s="5" t="s">
        <v>925</v>
      </c>
      <c r="L105" s="6">
        <v>43653</v>
      </c>
      <c r="M105" s="7">
        <v>0.36481481481481487</v>
      </c>
      <c r="N105" s="5">
        <v>943</v>
      </c>
      <c r="O105" s="5" t="s">
        <v>926</v>
      </c>
      <c r="P105" s="5" t="s">
        <v>927</v>
      </c>
      <c r="Q105" s="5" t="s">
        <v>928</v>
      </c>
      <c r="R105" s="5" t="s">
        <v>125</v>
      </c>
      <c r="S105" s="5" t="s">
        <v>184</v>
      </c>
      <c r="T105" s="5" t="s">
        <v>929</v>
      </c>
      <c r="U105" s="5" t="s">
        <v>195</v>
      </c>
      <c r="V105" s="5" t="s">
        <v>129</v>
      </c>
      <c r="W105" s="5" t="s">
        <v>130</v>
      </c>
      <c r="X105" s="5" t="s">
        <v>161</v>
      </c>
      <c r="Y105" s="5" t="s">
        <v>131</v>
      </c>
      <c r="Z105" s="5" t="s">
        <v>132</v>
      </c>
      <c r="AA105" s="5" t="s">
        <v>133</v>
      </c>
      <c r="AB105" s="5" t="s">
        <v>131</v>
      </c>
      <c r="AC105" s="5" t="s">
        <v>134</v>
      </c>
      <c r="AD105" s="5" t="s">
        <v>131</v>
      </c>
      <c r="AE105" s="5" t="s">
        <v>131</v>
      </c>
      <c r="AF105" s="5" t="s">
        <v>131</v>
      </c>
      <c r="AG105" s="5" t="s">
        <v>131</v>
      </c>
      <c r="AH105" s="5" t="s">
        <v>131</v>
      </c>
      <c r="AI105" s="8">
        <v>100</v>
      </c>
      <c r="AJ105" s="5" t="s">
        <v>131</v>
      </c>
      <c r="AK105" s="5" t="s">
        <v>133</v>
      </c>
      <c r="AL105" s="5" t="s">
        <v>131</v>
      </c>
      <c r="AM105" s="5" t="s">
        <v>131</v>
      </c>
      <c r="AN105" s="8">
        <v>100</v>
      </c>
      <c r="AO105" s="5" t="s">
        <v>131</v>
      </c>
      <c r="AP105" s="5" t="s">
        <v>131</v>
      </c>
      <c r="AQ105" s="5" t="s">
        <v>131</v>
      </c>
      <c r="AR105" s="5" t="s">
        <v>131</v>
      </c>
      <c r="AS105" s="5" t="s">
        <v>131</v>
      </c>
      <c r="AT105" s="5" t="s">
        <v>131</v>
      </c>
      <c r="AU105" s="5" t="s">
        <v>133</v>
      </c>
      <c r="AV105" s="5" t="s">
        <v>133</v>
      </c>
      <c r="AW105" s="5" t="s">
        <v>133</v>
      </c>
      <c r="AX105" s="5" t="s">
        <v>129</v>
      </c>
      <c r="AY105" s="5" t="s">
        <v>131</v>
      </c>
      <c r="AZ105" s="8">
        <v>80</v>
      </c>
      <c r="BA105" s="5" t="s">
        <v>131</v>
      </c>
      <c r="BB105" s="5" t="s">
        <v>131</v>
      </c>
      <c r="BC105" s="5" t="s">
        <v>131</v>
      </c>
      <c r="BD105" s="5" t="s">
        <v>131</v>
      </c>
      <c r="BE105" s="9">
        <v>100</v>
      </c>
      <c r="BF105" s="5" t="s">
        <v>131</v>
      </c>
      <c r="BG105" s="5" t="s">
        <v>131</v>
      </c>
      <c r="BH105" s="5" t="s">
        <v>131</v>
      </c>
      <c r="BI105" s="8">
        <v>100</v>
      </c>
      <c r="BJ105" s="5" t="s">
        <v>133</v>
      </c>
      <c r="BK105" s="8">
        <v>100</v>
      </c>
      <c r="BL105" s="8">
        <v>93.000000000000014</v>
      </c>
      <c r="BM105" s="5">
        <v>1</v>
      </c>
      <c r="BN105" s="5">
        <v>0</v>
      </c>
      <c r="BO105" s="5">
        <v>0</v>
      </c>
      <c r="BP105" s="5">
        <v>1</v>
      </c>
      <c r="BQ105" s="5">
        <v>0</v>
      </c>
      <c r="BR105" s="8">
        <v>93.000000000000014</v>
      </c>
      <c r="BS105" s="5" t="s">
        <v>129</v>
      </c>
      <c r="BT105" s="5" t="s">
        <v>129</v>
      </c>
      <c r="BU105" s="5" t="s">
        <v>129</v>
      </c>
      <c r="BV105" s="5" t="s">
        <v>129</v>
      </c>
      <c r="BW105" s="5" t="s">
        <v>129</v>
      </c>
      <c r="BX105" s="5" t="s">
        <v>129</v>
      </c>
      <c r="BY105" s="5" t="s">
        <v>135</v>
      </c>
      <c r="BZ105" s="5" t="s">
        <v>136</v>
      </c>
      <c r="CA105" s="5" t="s">
        <v>137</v>
      </c>
      <c r="CB105" s="5" t="s">
        <v>138</v>
      </c>
      <c r="CC105" s="5" t="s">
        <v>289</v>
      </c>
      <c r="CD105" s="5">
        <v>5</v>
      </c>
      <c r="CE105" s="5">
        <v>8</v>
      </c>
      <c r="CF105" s="5" t="s">
        <v>129</v>
      </c>
      <c r="CG105" s="5" t="s">
        <v>930</v>
      </c>
      <c r="CH105">
        <f>IF(Tabla1[[#This Row],[1.1 Saluda y se despide del cliente, de acuerdo a lo establecido en el manual de campaña.]]="NO",1,0)</f>
        <v>0</v>
      </c>
      <c r="CI105">
        <f>IF(Tabla1[[#This Row],[1.2 Se dirige al cliente por su nombre durante el transcurso de la llamada, sin tutearlo en ninguna ocasión.]]="NO",1,0)</f>
        <v>0</v>
      </c>
      <c r="CJ105">
        <f>IF(Tabla1[[#This Row],[1.3 Interactua con el cliente mientras realiza las validaciones en el sistema.]]="NO",1,0)</f>
        <v>0</v>
      </c>
      <c r="CK105">
        <f>IF(Tabla1[[#This Row],[1.4 Evita el uso de tecnicismos.]]="NO",1,0)</f>
        <v>0</v>
      </c>
      <c r="CL105">
        <f>IF(Tabla1[[#This Row],[1.5 Se despide de acuerdo a lo indicado en el Manual de Campaña]]="NO",1,0)</f>
        <v>0</v>
      </c>
      <c r="CM105">
        <f>IF(Tabla1[[#This Row],[2.1 Valida si la consulta o transacción corresponde a un producto/servicio/línea de la campaña.]]="NO",1,0)</f>
        <v>0</v>
      </c>
      <c r="CN105">
        <f>IF(Tabla1[[#This Row],[2.2 Si lo expuesto por el cliente no es claro, realiza preguntas de precisión o preguntas filtro.]]="NO",1,0)</f>
        <v>0</v>
      </c>
      <c r="CO105">
        <f>IF(Tabla1[[#This Row],[2.3 Valida el MOTIVO REAL de la necesidad (información, preocupación, problema) mediante parafraseo o pregunta de confirmación.]]="NO",1,0)</f>
        <v>0</v>
      </c>
      <c r="CP105">
        <f>IF(Tabla1[[#This Row],[2.4 De acuerdo con lo expuesto por el cliente por el cliente y/o por lo revisado en sistemas, valida si existe alguna atención previa por el mismo motivo.]]="NO",1,0)</f>
        <v>0</v>
      </c>
      <c r="CQ105">
        <f>IF(Tabla1[[#This Row],[3.1 Valida en el CES el estado de los servicios y equipos, estado de cuenta y adicionalmente si se encuentra en averia.]]="NO",1,0)</f>
        <v>0</v>
      </c>
      <c r="CR105">
        <f>IF(Tabla1[[#This Row],[3.2 La atencion se realizo siguiendo el paso a paso de la herramienta o el proceso establecido en el portal de conocimiento (en caso no se encuentre en la herramienta), no se vuelve a evaluar el ingreso al CES.]]="NO",1,0)</f>
        <v>0</v>
      </c>
      <c r="CS105">
        <f>IF(Tabla1[[#This Row],[3.2.1 Solicita el número de documento de identidad, nombres y apellidos del titular para identificar el servicio y en caso lo amerite fecha y lugar de nacimiento.]]="NO",1,0)</f>
        <v>0</v>
      </c>
      <c r="CT105">
        <f>IF(Tabla1[[#This Row],[3.2.2  Valida en TRACER que el servicio del cliente esta conectado, no se encuentra en averia y no tiene algun flag alarmado]]="NO",1,0)</f>
        <v>0</v>
      </c>
      <c r="CU105">
        <f>IF(Tabla1[[#This Row],[3.2.3  Verifica en la web de averias si el servicio esta afectado]]="NO",1,0)</f>
        <v>0</v>
      </c>
      <c r="CV105">
        <f>IF(Tabla1[[#This Row],[3.2.4  Verifica en Incognito si los parametros de los servicios estan correctos. ]]="NO",1,0)</f>
        <v>0</v>
      </c>
      <c r="CW10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05">
        <f>IF(Tabla1[[#This Row],[3.2.6  Para telefonia, ingresa a JANUS y validad que la linea este configurada y tenga saldo, tambien se debe validar con el cliente si la linea esta en Tel 1 o Tel 1/2, en caso no haya servicio]]="NO",1,0)</f>
        <v>0</v>
      </c>
      <c r="CY105">
        <f>IF(Tabla1[[#This Row],[3.2.7  Para internet, cuando el problema es con SmarTV se le sugiere que utilice internet de manera cableada]]="NO",1,0)</f>
        <v>0</v>
      </c>
      <c r="CZ105">
        <f>IF(Tabla1[[#This Row],[3.3  La explicación brindada al cliente corresponde con el paso a paso de la herramienta o el proceso establecido en el portal de conocimiento (en caso no se encuentre en la herramienta).]]="NO",1,0)</f>
        <v>1</v>
      </c>
      <c r="DA105">
        <f>IF(Tabla1[[#This Row],[3.4  Valida con el cliente si la gestión/información brindada fue clara]]="NO",1,0)</f>
        <v>0</v>
      </c>
      <c r="DB105">
        <f>IF(Tabla1[[#This Row],[4.1 Ejecuta las acciones en los aplicativos de acuerdo al proceso establecido en el portal de conocimiento.]]="NO",1,0)</f>
        <v>0</v>
      </c>
      <c r="DC105">
        <f>IF(Tabla1[[#This Row],[4.2 Se tipifica en siac acorde con la gestión.]]="NO",1,0)</f>
        <v>0</v>
      </c>
      <c r="DD105">
        <f>IF(Tabla1[[#This Row],[4.3 Notas y/o plantilla de la tipificación son correctas.]]="NO",1,0)</f>
        <v>0</v>
      </c>
      <c r="DE105">
        <f>IF(Tabla1[[#This Row],[4.4 Se tipifica en siac durante la llamada.]]="NO",1,0)</f>
        <v>0</v>
      </c>
      <c r="DF105">
        <f>IF(Tabla1[[#This Row],[5.1 Evita comentarios negativos de la empresa y/o sus proveedores.]]="NO",1,0)</f>
        <v>0</v>
      </c>
      <c r="DG105">
        <f>IF(Tabla1[[#This Row],[5.2 Evita palabras soeces]]="NO",1,0)</f>
        <v>0</v>
      </c>
      <c r="DH105">
        <f>IF(Tabla1[[#This Row],[5.3 Escucha al cliente sin interrumpirlo.]]="NO",1,0)</f>
        <v>0</v>
      </c>
      <c r="DI105">
        <f>IF(Tabla1[[#This Row],[6.1 Cumple con dar la información establecida y/o fomenta en el cliente la adquisición/activación/uso de algún servicio/producto/promoción CLARO (definido por cada campaña)]]="NO",1,0)</f>
        <v>0</v>
      </c>
      <c r="DJ105">
        <v>1</v>
      </c>
      <c r="DK105">
        <f>IF(Tabla1[[#This Row],[TNPS]]&lt;6,-1,IF(Tabla1[[#This Row],[TNPS]]&lt;8,0,1))</f>
        <v>-1</v>
      </c>
      <c r="DL105">
        <f>IF(Tabla1[[#This Row],[NPS]]&lt;&gt;"",IF(Tabla1[[#This Row],[NPS]]&lt;7,-1,IF(Tabla1[[#This Row],[NPS]]&lt;8,0,1))," ")</f>
        <v>1</v>
      </c>
    </row>
    <row r="106" spans="1:116" x14ac:dyDescent="0.25">
      <c r="A106">
        <v>386</v>
      </c>
      <c r="B106" t="str">
        <f>IF(MONTH(Tabla1[[#This Row],[FECHA DE MONITOREO]])=MONTH($B$356),IF(DAY(Tabla1[[#This Row],[FECHA DE MONITOREO]])&lt;8,"SEMANA 1",IF(DAY(Tabla1[[#This Row],[FECHA DE MONITOREO]])&lt;15,"SEMANA 2",IF(DAY(Tabla1[[#This Row],[FECHA DE MONITOREO]])&lt;22,"SEMANA 3","SEMANA 4"))),"SEMANA 4")</f>
        <v>SEMANA 2</v>
      </c>
      <c r="C10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06" s="5" t="s">
        <v>116</v>
      </c>
      <c r="E106" s="5" t="s">
        <v>117</v>
      </c>
      <c r="F106" s="5">
        <v>1</v>
      </c>
      <c r="G106" s="5" t="s">
        <v>118</v>
      </c>
      <c r="H106" s="5" t="s">
        <v>119</v>
      </c>
      <c r="I106" s="6">
        <v>43655</v>
      </c>
      <c r="J106" s="5" t="s">
        <v>120</v>
      </c>
      <c r="K106" s="5" t="s">
        <v>931</v>
      </c>
      <c r="L106" s="6">
        <v>43653</v>
      </c>
      <c r="M106" s="7">
        <v>0.53903935185185181</v>
      </c>
      <c r="N106" s="5">
        <v>451</v>
      </c>
      <c r="O106" s="5" t="s">
        <v>932</v>
      </c>
      <c r="P106" s="5" t="s">
        <v>933</v>
      </c>
      <c r="Q106" s="5" t="s">
        <v>934</v>
      </c>
      <c r="R106" s="5" t="s">
        <v>125</v>
      </c>
      <c r="S106" s="5" t="s">
        <v>227</v>
      </c>
      <c r="T106" s="5" t="s">
        <v>935</v>
      </c>
      <c r="U106" s="5" t="s">
        <v>239</v>
      </c>
      <c r="V106" s="5" t="s">
        <v>129</v>
      </c>
      <c r="W106" s="5" t="s">
        <v>130</v>
      </c>
      <c r="X106" s="5" t="s">
        <v>161</v>
      </c>
      <c r="Y106" s="5" t="s">
        <v>131</v>
      </c>
      <c r="Z106" s="5" t="s">
        <v>132</v>
      </c>
      <c r="AA106" s="5" t="s">
        <v>133</v>
      </c>
      <c r="AB106" s="5" t="s">
        <v>131</v>
      </c>
      <c r="AC106" s="5" t="s">
        <v>134</v>
      </c>
      <c r="AD106" s="5" t="s">
        <v>131</v>
      </c>
      <c r="AE106" s="5" t="s">
        <v>131</v>
      </c>
      <c r="AF106" s="5" t="s">
        <v>131</v>
      </c>
      <c r="AG106" s="5" t="s">
        <v>131</v>
      </c>
      <c r="AH106" s="5" t="s">
        <v>131</v>
      </c>
      <c r="AI106" s="8">
        <v>100</v>
      </c>
      <c r="AJ106" s="5" t="s">
        <v>133</v>
      </c>
      <c r="AK106" s="5" t="s">
        <v>133</v>
      </c>
      <c r="AL106" s="5" t="s">
        <v>131</v>
      </c>
      <c r="AM106" s="5" t="s">
        <v>131</v>
      </c>
      <c r="AN106" s="8">
        <v>100</v>
      </c>
      <c r="AO106" s="5" t="s">
        <v>131</v>
      </c>
      <c r="AP106" s="5" t="s">
        <v>131</v>
      </c>
      <c r="AQ106" s="5" t="s">
        <v>131</v>
      </c>
      <c r="AR106" s="5" t="s">
        <v>131</v>
      </c>
      <c r="AS106" s="5" t="s">
        <v>131</v>
      </c>
      <c r="AT106" s="5" t="s">
        <v>131</v>
      </c>
      <c r="AU106" s="5" t="s">
        <v>133</v>
      </c>
      <c r="AV106" s="5" t="s">
        <v>133</v>
      </c>
      <c r="AW106" s="5" t="s">
        <v>133</v>
      </c>
      <c r="AX106" s="5" t="s">
        <v>131</v>
      </c>
      <c r="AY106" s="5" t="s">
        <v>131</v>
      </c>
      <c r="AZ106" s="8">
        <v>100</v>
      </c>
      <c r="BA106" s="5" t="s">
        <v>131</v>
      </c>
      <c r="BB106" s="5" t="s">
        <v>131</v>
      </c>
      <c r="BC106" s="5" t="s">
        <v>131</v>
      </c>
      <c r="BD106" s="5" t="s">
        <v>131</v>
      </c>
      <c r="BE106" s="9">
        <v>100</v>
      </c>
      <c r="BF106" s="5" t="s">
        <v>131</v>
      </c>
      <c r="BG106" s="5" t="s">
        <v>131</v>
      </c>
      <c r="BH106" s="5" t="s">
        <v>131</v>
      </c>
      <c r="BI106" s="8">
        <v>100</v>
      </c>
      <c r="BJ106" s="5" t="s">
        <v>133</v>
      </c>
      <c r="BK106" s="8">
        <v>100</v>
      </c>
      <c r="BL106" s="8">
        <v>100</v>
      </c>
      <c r="BM106" s="5">
        <v>0</v>
      </c>
      <c r="BN106" s="5">
        <v>0</v>
      </c>
      <c r="BO106" s="5">
        <v>0</v>
      </c>
      <c r="BP106" s="5">
        <v>0</v>
      </c>
      <c r="BQ106" s="5">
        <v>0</v>
      </c>
      <c r="BR106" s="8">
        <v>100</v>
      </c>
      <c r="BS106" s="5" t="s">
        <v>129</v>
      </c>
      <c r="BT106" s="5" t="s">
        <v>129</v>
      </c>
      <c r="BU106" s="5" t="s">
        <v>129</v>
      </c>
      <c r="BV106" s="5" t="s">
        <v>129</v>
      </c>
      <c r="BW106" s="5" t="s">
        <v>129</v>
      </c>
      <c r="BX106" s="5" t="s">
        <v>129</v>
      </c>
      <c r="BY106" s="5" t="s">
        <v>135</v>
      </c>
      <c r="BZ106" s="5" t="s">
        <v>136</v>
      </c>
      <c r="CA106" s="5" t="s">
        <v>137</v>
      </c>
      <c r="CB106" s="5" t="s">
        <v>138</v>
      </c>
      <c r="CC106" s="5" t="s">
        <v>240</v>
      </c>
      <c r="CD106" s="5" t="e">
        <v>#N/A</v>
      </c>
      <c r="CE106" s="5" t="e">
        <v>#N/A</v>
      </c>
      <c r="CF106" s="5" t="s">
        <v>129</v>
      </c>
      <c r="CG106" s="5" t="s">
        <v>140</v>
      </c>
      <c r="CH106">
        <f>IF(Tabla1[[#This Row],[1.1 Saluda y se despide del cliente, de acuerdo a lo establecido en el manual de campaña.]]="NO",1,0)</f>
        <v>0</v>
      </c>
      <c r="CI106">
        <f>IF(Tabla1[[#This Row],[1.2 Se dirige al cliente por su nombre durante el transcurso de la llamada, sin tutearlo en ninguna ocasión.]]="NO",1,0)</f>
        <v>0</v>
      </c>
      <c r="CJ106">
        <f>IF(Tabla1[[#This Row],[1.3 Interactua con el cliente mientras realiza las validaciones en el sistema.]]="NO",1,0)</f>
        <v>0</v>
      </c>
      <c r="CK106">
        <f>IF(Tabla1[[#This Row],[1.4 Evita el uso de tecnicismos.]]="NO",1,0)</f>
        <v>0</v>
      </c>
      <c r="CL106">
        <f>IF(Tabla1[[#This Row],[1.5 Se despide de acuerdo a lo indicado en el Manual de Campaña]]="NO",1,0)</f>
        <v>0</v>
      </c>
      <c r="CM106">
        <f>IF(Tabla1[[#This Row],[2.1 Valida si la consulta o transacción corresponde a un producto/servicio/línea de la campaña.]]="NO",1,0)</f>
        <v>0</v>
      </c>
      <c r="CN106">
        <f>IF(Tabla1[[#This Row],[2.2 Si lo expuesto por el cliente no es claro, realiza preguntas de precisión o preguntas filtro.]]="NO",1,0)</f>
        <v>0</v>
      </c>
      <c r="CO106">
        <f>IF(Tabla1[[#This Row],[2.3 Valida el MOTIVO REAL de la necesidad (información, preocupación, problema) mediante parafraseo o pregunta de confirmación.]]="NO",1,0)</f>
        <v>0</v>
      </c>
      <c r="CP106">
        <f>IF(Tabla1[[#This Row],[2.4 De acuerdo con lo expuesto por el cliente por el cliente y/o por lo revisado en sistemas, valida si existe alguna atención previa por el mismo motivo.]]="NO",1,0)</f>
        <v>0</v>
      </c>
      <c r="CQ106">
        <f>IF(Tabla1[[#This Row],[3.1 Valida en el CES el estado de los servicios y equipos, estado de cuenta y adicionalmente si se encuentra en averia.]]="NO",1,0)</f>
        <v>0</v>
      </c>
      <c r="CR106">
        <f>IF(Tabla1[[#This Row],[3.2 La atencion se realizo siguiendo el paso a paso de la herramienta o el proceso establecido en el portal de conocimiento (en caso no se encuentre en la herramienta), no se vuelve a evaluar el ingreso al CES.]]="NO",1,0)</f>
        <v>0</v>
      </c>
      <c r="CS106">
        <f>IF(Tabla1[[#This Row],[3.2.1 Solicita el número de documento de identidad, nombres y apellidos del titular para identificar el servicio y en caso lo amerite fecha y lugar de nacimiento.]]="NO",1,0)</f>
        <v>0</v>
      </c>
      <c r="CT106">
        <f>IF(Tabla1[[#This Row],[3.2.2  Valida en TRACER que el servicio del cliente esta conectado, no se encuentra en averia y no tiene algun flag alarmado]]="NO",1,0)</f>
        <v>0</v>
      </c>
      <c r="CU106">
        <f>IF(Tabla1[[#This Row],[3.2.3  Verifica en la web de averias si el servicio esta afectado]]="NO",1,0)</f>
        <v>0</v>
      </c>
      <c r="CV106">
        <f>IF(Tabla1[[#This Row],[3.2.4  Verifica en Incognito si los parametros de los servicios estan correctos. ]]="NO",1,0)</f>
        <v>0</v>
      </c>
      <c r="CW10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06">
        <f>IF(Tabla1[[#This Row],[3.2.6  Para telefonia, ingresa a JANUS y validad que la linea este configurada y tenga saldo, tambien se debe validar con el cliente si la linea esta en Tel 1 o Tel 1/2, en caso no haya servicio]]="NO",1,0)</f>
        <v>0</v>
      </c>
      <c r="CY106">
        <f>IF(Tabla1[[#This Row],[3.2.7  Para internet, cuando el problema es con SmarTV se le sugiere que utilice internet de manera cableada]]="NO",1,0)</f>
        <v>0</v>
      </c>
      <c r="CZ106">
        <f>IF(Tabla1[[#This Row],[3.3  La explicación brindada al cliente corresponde con el paso a paso de la herramienta o el proceso establecido en el portal de conocimiento (en caso no se encuentre en la herramienta).]]="NO",1,0)</f>
        <v>0</v>
      </c>
      <c r="DA106">
        <f>IF(Tabla1[[#This Row],[3.4  Valida con el cliente si la gestión/información brindada fue clara]]="NO",1,0)</f>
        <v>0</v>
      </c>
      <c r="DB106">
        <f>IF(Tabla1[[#This Row],[4.1 Ejecuta las acciones en los aplicativos de acuerdo al proceso establecido en el portal de conocimiento.]]="NO",1,0)</f>
        <v>0</v>
      </c>
      <c r="DC106">
        <f>IF(Tabla1[[#This Row],[4.2 Se tipifica en siac acorde con la gestión.]]="NO",1,0)</f>
        <v>0</v>
      </c>
      <c r="DD106">
        <f>IF(Tabla1[[#This Row],[4.3 Notas y/o plantilla de la tipificación son correctas.]]="NO",1,0)</f>
        <v>0</v>
      </c>
      <c r="DE106">
        <f>IF(Tabla1[[#This Row],[4.4 Se tipifica en siac durante la llamada.]]="NO",1,0)</f>
        <v>0</v>
      </c>
      <c r="DF106">
        <f>IF(Tabla1[[#This Row],[5.1 Evita comentarios negativos de la empresa y/o sus proveedores.]]="NO",1,0)</f>
        <v>0</v>
      </c>
      <c r="DG106">
        <f>IF(Tabla1[[#This Row],[5.2 Evita palabras soeces]]="NO",1,0)</f>
        <v>0</v>
      </c>
      <c r="DH106">
        <f>IF(Tabla1[[#This Row],[5.3 Escucha al cliente sin interrumpirlo.]]="NO",1,0)</f>
        <v>0</v>
      </c>
      <c r="DI106">
        <f>IF(Tabla1[[#This Row],[6.1 Cumple con dar la información establecida y/o fomenta en el cliente la adquisición/activación/uso de algún servicio/producto/promoción CLARO (definido por cada campaña)]]="NO",1,0)</f>
        <v>0</v>
      </c>
      <c r="DJ106">
        <v>1</v>
      </c>
      <c r="DK106" t="e">
        <f>IF(Tabla1[[#This Row],[TNPS]]&lt;6,-1,IF(Tabla1[[#This Row],[TNPS]]&lt;8,0,1))</f>
        <v>#N/A</v>
      </c>
      <c r="DL106" t="e">
        <f>IF(Tabla1[[#This Row],[NPS]]&lt;&gt;"",IF(Tabla1[[#This Row],[NPS]]&lt;7,-1,IF(Tabla1[[#This Row],[NPS]]&lt;8,0,1))," ")</f>
        <v>#N/A</v>
      </c>
    </row>
    <row r="107" spans="1:116" x14ac:dyDescent="0.25">
      <c r="A107">
        <v>386</v>
      </c>
      <c r="B107" t="str">
        <f>IF(MONTH(Tabla1[[#This Row],[FECHA DE MONITOREO]])=MONTH($B$356),IF(DAY(Tabla1[[#This Row],[FECHA DE MONITOREO]])&lt;8,"SEMANA 1",IF(DAY(Tabla1[[#This Row],[FECHA DE MONITOREO]])&lt;15,"SEMANA 2",IF(DAY(Tabla1[[#This Row],[FECHA DE MONITOREO]])&lt;22,"SEMANA 3","SEMANA 4"))),"SEMANA 4")</f>
        <v>SEMANA 2</v>
      </c>
      <c r="C10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07" s="5" t="s">
        <v>936</v>
      </c>
      <c r="E107" s="5" t="s">
        <v>937</v>
      </c>
      <c r="F107" s="5">
        <v>1</v>
      </c>
      <c r="G107" s="5" t="s">
        <v>118</v>
      </c>
      <c r="H107" s="5" t="s">
        <v>119</v>
      </c>
      <c r="I107" s="6">
        <v>43655</v>
      </c>
      <c r="J107" s="5" t="s">
        <v>120</v>
      </c>
      <c r="K107" s="5" t="s">
        <v>938</v>
      </c>
      <c r="L107" s="6">
        <v>43653</v>
      </c>
      <c r="M107" s="7">
        <v>0.92736111111111119</v>
      </c>
      <c r="N107" s="5">
        <v>236</v>
      </c>
      <c r="O107" s="5" t="s">
        <v>939</v>
      </c>
      <c r="P107" s="5" t="s">
        <v>940</v>
      </c>
      <c r="Q107" s="5" t="s">
        <v>941</v>
      </c>
      <c r="R107" s="5" t="s">
        <v>125</v>
      </c>
      <c r="S107" s="5" t="s">
        <v>126</v>
      </c>
      <c r="T107" s="5" t="s">
        <v>942</v>
      </c>
      <c r="U107" s="5" t="s">
        <v>219</v>
      </c>
      <c r="V107" s="5" t="s">
        <v>129</v>
      </c>
      <c r="W107" s="5" t="s">
        <v>130</v>
      </c>
      <c r="X107" s="5" t="s">
        <v>130</v>
      </c>
      <c r="Y107" s="5" t="s">
        <v>131</v>
      </c>
      <c r="Z107" s="5" t="s">
        <v>132</v>
      </c>
      <c r="AA107" s="5" t="s">
        <v>133</v>
      </c>
      <c r="AB107" s="5" t="s">
        <v>131</v>
      </c>
      <c r="AC107" s="5" t="s">
        <v>134</v>
      </c>
      <c r="AD107" s="5" t="s">
        <v>131</v>
      </c>
      <c r="AE107" s="5" t="s">
        <v>131</v>
      </c>
      <c r="AF107" s="5" t="s">
        <v>131</v>
      </c>
      <c r="AG107" s="5" t="s">
        <v>131</v>
      </c>
      <c r="AH107" s="5" t="s">
        <v>131</v>
      </c>
      <c r="AI107" s="8">
        <v>100</v>
      </c>
      <c r="AJ107" s="5" t="s">
        <v>131</v>
      </c>
      <c r="AK107" s="5" t="s">
        <v>133</v>
      </c>
      <c r="AL107" s="5" t="s">
        <v>131</v>
      </c>
      <c r="AM107" s="5" t="s">
        <v>131</v>
      </c>
      <c r="AN107" s="8">
        <v>100</v>
      </c>
      <c r="AO107" s="5" t="s">
        <v>131</v>
      </c>
      <c r="AP107" s="5" t="s">
        <v>131</v>
      </c>
      <c r="AQ107" s="5" t="s">
        <v>131</v>
      </c>
      <c r="AR107" s="5" t="s">
        <v>131</v>
      </c>
      <c r="AS107" s="5" t="s">
        <v>131</v>
      </c>
      <c r="AT107" s="5" t="s">
        <v>131</v>
      </c>
      <c r="AU107" s="5" t="s">
        <v>133</v>
      </c>
      <c r="AV107" s="5" t="s">
        <v>133</v>
      </c>
      <c r="AW107" s="5" t="s">
        <v>133</v>
      </c>
      <c r="AX107" s="5" t="s">
        <v>131</v>
      </c>
      <c r="AY107" s="5" t="s">
        <v>133</v>
      </c>
      <c r="AZ107" s="8">
        <v>100</v>
      </c>
      <c r="BA107" s="5" t="s">
        <v>133</v>
      </c>
      <c r="BB107" s="5" t="s">
        <v>131</v>
      </c>
      <c r="BC107" s="5" t="s">
        <v>129</v>
      </c>
      <c r="BD107" s="5" t="s">
        <v>131</v>
      </c>
      <c r="BE107" s="9">
        <v>66.666666666666657</v>
      </c>
      <c r="BF107" s="5" t="s">
        <v>131</v>
      </c>
      <c r="BG107" s="5" t="s">
        <v>131</v>
      </c>
      <c r="BH107" s="5" t="s">
        <v>131</v>
      </c>
      <c r="BI107" s="8">
        <v>100</v>
      </c>
      <c r="BJ107" s="5" t="s">
        <v>133</v>
      </c>
      <c r="BK107" s="8">
        <v>100</v>
      </c>
      <c r="BL107" s="8">
        <v>92.000000000000014</v>
      </c>
      <c r="BM107" s="5">
        <v>0</v>
      </c>
      <c r="BN107" s="5">
        <v>1</v>
      </c>
      <c r="BO107" s="5">
        <v>0</v>
      </c>
      <c r="BP107" s="5">
        <v>1</v>
      </c>
      <c r="BQ107" s="5">
        <v>0</v>
      </c>
      <c r="BR107" s="8">
        <v>92.000000000000014</v>
      </c>
      <c r="BS107" s="5" t="s">
        <v>129</v>
      </c>
      <c r="BT107" s="5" t="s">
        <v>129</v>
      </c>
      <c r="BU107" s="5" t="s">
        <v>129</v>
      </c>
      <c r="BV107" s="5" t="s">
        <v>129</v>
      </c>
      <c r="BW107" s="5" t="s">
        <v>129</v>
      </c>
      <c r="BX107" s="5" t="s">
        <v>129</v>
      </c>
      <c r="BY107" s="5" t="s">
        <v>135</v>
      </c>
      <c r="BZ107" s="5" t="s">
        <v>136</v>
      </c>
      <c r="CA107" s="5" t="s">
        <v>137</v>
      </c>
      <c r="CB107" s="5" t="s">
        <v>138</v>
      </c>
      <c r="CC107" s="5" t="s">
        <v>139</v>
      </c>
      <c r="CD107" s="5" t="e">
        <v>#N/A</v>
      </c>
      <c r="CE107" s="5" t="e">
        <v>#N/A</v>
      </c>
      <c r="CF107" s="5" t="s">
        <v>129</v>
      </c>
      <c r="CG107" s="5" t="s">
        <v>943</v>
      </c>
      <c r="CH107">
        <f>IF(Tabla1[[#This Row],[1.1 Saluda y se despide del cliente, de acuerdo a lo establecido en el manual de campaña.]]="NO",1,0)</f>
        <v>0</v>
      </c>
      <c r="CI107">
        <f>IF(Tabla1[[#This Row],[1.2 Se dirige al cliente por su nombre durante el transcurso de la llamada, sin tutearlo en ninguna ocasión.]]="NO",1,0)</f>
        <v>0</v>
      </c>
      <c r="CJ107">
        <f>IF(Tabla1[[#This Row],[1.3 Interactua con el cliente mientras realiza las validaciones en el sistema.]]="NO",1,0)</f>
        <v>0</v>
      </c>
      <c r="CK107">
        <f>IF(Tabla1[[#This Row],[1.4 Evita el uso de tecnicismos.]]="NO",1,0)</f>
        <v>0</v>
      </c>
      <c r="CL107">
        <f>IF(Tabla1[[#This Row],[1.5 Se despide de acuerdo a lo indicado en el Manual de Campaña]]="NO",1,0)</f>
        <v>0</v>
      </c>
      <c r="CM107">
        <f>IF(Tabla1[[#This Row],[2.1 Valida si la consulta o transacción corresponde a un producto/servicio/línea de la campaña.]]="NO",1,0)</f>
        <v>0</v>
      </c>
      <c r="CN107">
        <f>IF(Tabla1[[#This Row],[2.2 Si lo expuesto por el cliente no es claro, realiza preguntas de precisión o preguntas filtro.]]="NO",1,0)</f>
        <v>0</v>
      </c>
      <c r="CO107">
        <f>IF(Tabla1[[#This Row],[2.3 Valida el MOTIVO REAL de la necesidad (información, preocupación, problema) mediante parafraseo o pregunta de confirmación.]]="NO",1,0)</f>
        <v>0</v>
      </c>
      <c r="CP107">
        <f>IF(Tabla1[[#This Row],[2.4 De acuerdo con lo expuesto por el cliente por el cliente y/o por lo revisado en sistemas, valida si existe alguna atención previa por el mismo motivo.]]="NO",1,0)</f>
        <v>0</v>
      </c>
      <c r="CQ107">
        <f>IF(Tabla1[[#This Row],[3.1 Valida en el CES el estado de los servicios y equipos, estado de cuenta y adicionalmente si se encuentra en averia.]]="NO",1,0)</f>
        <v>0</v>
      </c>
      <c r="CR107">
        <f>IF(Tabla1[[#This Row],[3.2 La atencion se realizo siguiendo el paso a paso de la herramienta o el proceso establecido en el portal de conocimiento (en caso no se encuentre en la herramienta), no se vuelve a evaluar el ingreso al CES.]]="NO",1,0)</f>
        <v>0</v>
      </c>
      <c r="CS107">
        <f>IF(Tabla1[[#This Row],[3.2.1 Solicita el número de documento de identidad, nombres y apellidos del titular para identificar el servicio y en caso lo amerite fecha y lugar de nacimiento.]]="NO",1,0)</f>
        <v>0</v>
      </c>
      <c r="CT107">
        <f>IF(Tabla1[[#This Row],[3.2.2  Valida en TRACER que el servicio del cliente esta conectado, no se encuentra en averia y no tiene algun flag alarmado]]="NO",1,0)</f>
        <v>0</v>
      </c>
      <c r="CU107">
        <f>IF(Tabla1[[#This Row],[3.2.3  Verifica en la web de averias si el servicio esta afectado]]="NO",1,0)</f>
        <v>0</v>
      </c>
      <c r="CV107">
        <f>IF(Tabla1[[#This Row],[3.2.4  Verifica en Incognito si los parametros de los servicios estan correctos. ]]="NO",1,0)</f>
        <v>0</v>
      </c>
      <c r="CW10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07">
        <f>IF(Tabla1[[#This Row],[3.2.6  Para telefonia, ingresa a JANUS y validad que la linea este configurada y tenga saldo, tambien se debe validar con el cliente si la linea esta en Tel 1 o Tel 1/2, en caso no haya servicio]]="NO",1,0)</f>
        <v>0</v>
      </c>
      <c r="CY107">
        <f>IF(Tabla1[[#This Row],[3.2.7  Para internet, cuando el problema es con SmarTV se le sugiere que utilice internet de manera cableada]]="NO",1,0)</f>
        <v>0</v>
      </c>
      <c r="CZ107">
        <f>IF(Tabla1[[#This Row],[3.3  La explicación brindada al cliente corresponde con el paso a paso de la herramienta o el proceso establecido en el portal de conocimiento (en caso no se encuentre en la herramienta).]]="NO",1,0)</f>
        <v>0</v>
      </c>
      <c r="DA107">
        <f>IF(Tabla1[[#This Row],[3.4  Valida con el cliente si la gestión/información brindada fue clara]]="NO",1,0)</f>
        <v>0</v>
      </c>
      <c r="DB107">
        <f>IF(Tabla1[[#This Row],[4.1 Ejecuta las acciones en los aplicativos de acuerdo al proceso establecido en el portal de conocimiento.]]="NO",1,0)</f>
        <v>0</v>
      </c>
      <c r="DC107">
        <f>IF(Tabla1[[#This Row],[4.2 Se tipifica en siac acorde con la gestión.]]="NO",1,0)</f>
        <v>0</v>
      </c>
      <c r="DD107">
        <f>IF(Tabla1[[#This Row],[4.3 Notas y/o plantilla de la tipificación son correctas.]]="NO",1,0)</f>
        <v>1</v>
      </c>
      <c r="DE107">
        <f>IF(Tabla1[[#This Row],[4.4 Se tipifica en siac durante la llamada.]]="NO",1,0)</f>
        <v>0</v>
      </c>
      <c r="DF107">
        <f>IF(Tabla1[[#This Row],[5.1 Evita comentarios negativos de la empresa y/o sus proveedores.]]="NO",1,0)</f>
        <v>0</v>
      </c>
      <c r="DG107">
        <f>IF(Tabla1[[#This Row],[5.2 Evita palabras soeces]]="NO",1,0)</f>
        <v>0</v>
      </c>
      <c r="DH107">
        <f>IF(Tabla1[[#This Row],[5.3 Escucha al cliente sin interrumpirlo.]]="NO",1,0)</f>
        <v>0</v>
      </c>
      <c r="DI107">
        <f>IF(Tabla1[[#This Row],[6.1 Cumple con dar la información establecida y/o fomenta en el cliente la adquisición/activación/uso de algún servicio/producto/promoción CLARO (definido por cada campaña)]]="NO",1,0)</f>
        <v>0</v>
      </c>
      <c r="DJ107">
        <v>1</v>
      </c>
      <c r="DK107" t="e">
        <f>IF(Tabla1[[#This Row],[TNPS]]&lt;6,-1,IF(Tabla1[[#This Row],[TNPS]]&lt;8,0,1))</f>
        <v>#N/A</v>
      </c>
      <c r="DL107" t="e">
        <f>IF(Tabla1[[#This Row],[NPS]]&lt;&gt;"",IF(Tabla1[[#This Row],[NPS]]&lt;7,-1,IF(Tabla1[[#This Row],[NPS]]&lt;8,0,1))," ")</f>
        <v>#N/A</v>
      </c>
    </row>
    <row r="108" spans="1:116" x14ac:dyDescent="0.25">
      <c r="A108">
        <v>386</v>
      </c>
      <c r="B108" t="str">
        <f>IF(MONTH(Tabla1[[#This Row],[FECHA DE MONITOREO]])=MONTH($B$356),IF(DAY(Tabla1[[#This Row],[FECHA DE MONITOREO]])&lt;8,"SEMANA 1",IF(DAY(Tabla1[[#This Row],[FECHA DE MONITOREO]])&lt;15,"SEMANA 2",IF(DAY(Tabla1[[#This Row],[FECHA DE MONITOREO]])&lt;22,"SEMANA 3","SEMANA 4"))),"SEMANA 4")</f>
        <v>SEMANA 2</v>
      </c>
      <c r="C10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08" s="5" t="s">
        <v>572</v>
      </c>
      <c r="E108" s="5" t="s">
        <v>573</v>
      </c>
      <c r="F108" s="5">
        <v>2</v>
      </c>
      <c r="G108" s="5" t="s">
        <v>118</v>
      </c>
      <c r="H108" s="5" t="s">
        <v>119</v>
      </c>
      <c r="I108" s="6">
        <v>43655</v>
      </c>
      <c r="J108" s="5" t="s">
        <v>120</v>
      </c>
      <c r="K108" s="5" t="s">
        <v>944</v>
      </c>
      <c r="L108" s="6">
        <v>43653</v>
      </c>
      <c r="M108" s="7">
        <v>0.82160879629629635</v>
      </c>
      <c r="N108" s="5">
        <v>1756</v>
      </c>
      <c r="O108" s="5" t="s">
        <v>945</v>
      </c>
      <c r="P108" s="5" t="s">
        <v>946</v>
      </c>
      <c r="Q108" s="5" t="s">
        <v>947</v>
      </c>
      <c r="R108" s="5" t="s">
        <v>125</v>
      </c>
      <c r="S108" s="5" t="s">
        <v>227</v>
      </c>
      <c r="T108" s="5" t="s">
        <v>948</v>
      </c>
      <c r="U108" s="5" t="s">
        <v>239</v>
      </c>
      <c r="V108" s="5" t="s">
        <v>129</v>
      </c>
      <c r="W108" s="5" t="s">
        <v>130</v>
      </c>
      <c r="X108" s="5" t="s">
        <v>161</v>
      </c>
      <c r="Y108" s="5" t="s">
        <v>131</v>
      </c>
      <c r="Z108" s="5" t="s">
        <v>132</v>
      </c>
      <c r="AA108" s="5" t="s">
        <v>133</v>
      </c>
      <c r="AB108" s="5" t="s">
        <v>131</v>
      </c>
      <c r="AC108" s="5" t="s">
        <v>134</v>
      </c>
      <c r="AD108" s="5" t="s">
        <v>131</v>
      </c>
      <c r="AE108" s="5" t="s">
        <v>129</v>
      </c>
      <c r="AF108" s="5" t="s">
        <v>131</v>
      </c>
      <c r="AG108" s="5" t="s">
        <v>131</v>
      </c>
      <c r="AH108" s="5" t="s">
        <v>131</v>
      </c>
      <c r="AI108" s="8">
        <v>75</v>
      </c>
      <c r="AJ108" s="5" t="s">
        <v>133</v>
      </c>
      <c r="AK108" s="5" t="s">
        <v>133</v>
      </c>
      <c r="AL108" s="5" t="s">
        <v>131</v>
      </c>
      <c r="AM108" s="5" t="s">
        <v>131</v>
      </c>
      <c r="AN108" s="8">
        <v>100</v>
      </c>
      <c r="AO108" s="5" t="s">
        <v>131</v>
      </c>
      <c r="AP108" s="5" t="s">
        <v>131</v>
      </c>
      <c r="AQ108" s="5" t="s">
        <v>131</v>
      </c>
      <c r="AR108" s="5" t="s">
        <v>131</v>
      </c>
      <c r="AS108" s="5" t="s">
        <v>131</v>
      </c>
      <c r="AT108" s="5" t="s">
        <v>131</v>
      </c>
      <c r="AU108" s="5" t="s">
        <v>133</v>
      </c>
      <c r="AV108" s="5" t="s">
        <v>133</v>
      </c>
      <c r="AW108" s="5" t="s">
        <v>133</v>
      </c>
      <c r="AX108" s="5" t="s">
        <v>131</v>
      </c>
      <c r="AY108" s="5" t="s">
        <v>131</v>
      </c>
      <c r="AZ108" s="8">
        <v>100</v>
      </c>
      <c r="BA108" s="5" t="s">
        <v>131</v>
      </c>
      <c r="BB108" s="5" t="s">
        <v>129</v>
      </c>
      <c r="BC108" s="5" t="s">
        <v>131</v>
      </c>
      <c r="BD108" s="5" t="s">
        <v>131</v>
      </c>
      <c r="BE108" s="9">
        <v>87.5</v>
      </c>
      <c r="BF108" s="5" t="s">
        <v>131</v>
      </c>
      <c r="BG108" s="5" t="s">
        <v>131</v>
      </c>
      <c r="BH108" s="5" t="s">
        <v>131</v>
      </c>
      <c r="BI108" s="8">
        <v>100</v>
      </c>
      <c r="BJ108" s="5" t="s">
        <v>133</v>
      </c>
      <c r="BK108" s="8">
        <v>100</v>
      </c>
      <c r="BL108" s="8">
        <v>95.000000000000014</v>
      </c>
      <c r="BM108" s="5">
        <v>0</v>
      </c>
      <c r="BN108" s="5">
        <v>1</v>
      </c>
      <c r="BO108" s="5">
        <v>0</v>
      </c>
      <c r="BP108" s="5">
        <v>1</v>
      </c>
      <c r="BQ108" s="5">
        <v>1</v>
      </c>
      <c r="BR108" s="8">
        <v>95.000000000000014</v>
      </c>
      <c r="BS108" s="5" t="s">
        <v>129</v>
      </c>
      <c r="BT108" s="5" t="s">
        <v>129</v>
      </c>
      <c r="BU108" s="5" t="s">
        <v>129</v>
      </c>
      <c r="BV108" s="5" t="s">
        <v>129</v>
      </c>
      <c r="BW108" s="5" t="s">
        <v>129</v>
      </c>
      <c r="BX108" s="5" t="s">
        <v>129</v>
      </c>
      <c r="BY108" s="5" t="s">
        <v>135</v>
      </c>
      <c r="BZ108" s="5" t="s">
        <v>136</v>
      </c>
      <c r="CA108" s="5" t="s">
        <v>137</v>
      </c>
      <c r="CB108" s="5" t="s">
        <v>138</v>
      </c>
      <c r="CC108" s="5" t="s">
        <v>949</v>
      </c>
      <c r="CD108" s="5">
        <v>8</v>
      </c>
      <c r="CE108" s="5">
        <v>9</v>
      </c>
      <c r="CF108" s="5" t="s">
        <v>129</v>
      </c>
      <c r="CG108" s="5" t="s">
        <v>950</v>
      </c>
      <c r="CH108">
        <f>IF(Tabla1[[#This Row],[1.1 Saluda y se despide del cliente, de acuerdo a lo establecido en el manual de campaña.]]="NO",1,0)</f>
        <v>0</v>
      </c>
      <c r="CI108">
        <f>IF(Tabla1[[#This Row],[1.2 Se dirige al cliente por su nombre durante el transcurso de la llamada, sin tutearlo en ninguna ocasión.]]="NO",1,0)</f>
        <v>1</v>
      </c>
      <c r="CJ108">
        <f>IF(Tabla1[[#This Row],[1.3 Interactua con el cliente mientras realiza las validaciones en el sistema.]]="NO",1,0)</f>
        <v>0</v>
      </c>
      <c r="CK108">
        <f>IF(Tabla1[[#This Row],[1.4 Evita el uso de tecnicismos.]]="NO",1,0)</f>
        <v>0</v>
      </c>
      <c r="CL108">
        <f>IF(Tabla1[[#This Row],[1.5 Se despide de acuerdo a lo indicado en el Manual de Campaña]]="NO",1,0)</f>
        <v>0</v>
      </c>
      <c r="CM108">
        <f>IF(Tabla1[[#This Row],[2.1 Valida si la consulta o transacción corresponde a un producto/servicio/línea de la campaña.]]="NO",1,0)</f>
        <v>0</v>
      </c>
      <c r="CN108">
        <f>IF(Tabla1[[#This Row],[2.2 Si lo expuesto por el cliente no es claro, realiza preguntas de precisión o preguntas filtro.]]="NO",1,0)</f>
        <v>0</v>
      </c>
      <c r="CO108">
        <f>IF(Tabla1[[#This Row],[2.3 Valida el MOTIVO REAL de la necesidad (información, preocupación, problema) mediante parafraseo o pregunta de confirmación.]]="NO",1,0)</f>
        <v>0</v>
      </c>
      <c r="CP108">
        <f>IF(Tabla1[[#This Row],[2.4 De acuerdo con lo expuesto por el cliente por el cliente y/o por lo revisado en sistemas, valida si existe alguna atención previa por el mismo motivo.]]="NO",1,0)</f>
        <v>0</v>
      </c>
      <c r="CQ108">
        <f>IF(Tabla1[[#This Row],[3.1 Valida en el CES el estado de los servicios y equipos, estado de cuenta y adicionalmente si se encuentra en averia.]]="NO",1,0)</f>
        <v>0</v>
      </c>
      <c r="CR108">
        <f>IF(Tabla1[[#This Row],[3.2 La atencion se realizo siguiendo el paso a paso de la herramienta o el proceso establecido en el portal de conocimiento (en caso no se encuentre en la herramienta), no se vuelve a evaluar el ingreso al CES.]]="NO",1,0)</f>
        <v>0</v>
      </c>
      <c r="CS108">
        <f>IF(Tabla1[[#This Row],[3.2.1 Solicita el número de documento de identidad, nombres y apellidos del titular para identificar el servicio y en caso lo amerite fecha y lugar de nacimiento.]]="NO",1,0)</f>
        <v>0</v>
      </c>
      <c r="CT108">
        <f>IF(Tabla1[[#This Row],[3.2.2  Valida en TRACER que el servicio del cliente esta conectado, no se encuentra en averia y no tiene algun flag alarmado]]="NO",1,0)</f>
        <v>0</v>
      </c>
      <c r="CU108">
        <f>IF(Tabla1[[#This Row],[3.2.3  Verifica en la web de averias si el servicio esta afectado]]="NO",1,0)</f>
        <v>0</v>
      </c>
      <c r="CV108">
        <f>IF(Tabla1[[#This Row],[3.2.4  Verifica en Incognito si los parametros de los servicios estan correctos. ]]="NO",1,0)</f>
        <v>0</v>
      </c>
      <c r="CW10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08">
        <f>IF(Tabla1[[#This Row],[3.2.6  Para telefonia, ingresa a JANUS y validad que la linea este configurada y tenga saldo, tambien se debe validar con el cliente si la linea esta en Tel 1 o Tel 1/2, en caso no haya servicio]]="NO",1,0)</f>
        <v>0</v>
      </c>
      <c r="CY108">
        <f>IF(Tabla1[[#This Row],[3.2.7  Para internet, cuando el problema es con SmarTV se le sugiere que utilice internet de manera cableada]]="NO",1,0)</f>
        <v>0</v>
      </c>
      <c r="CZ108">
        <f>IF(Tabla1[[#This Row],[3.3  La explicación brindada al cliente corresponde con el paso a paso de la herramienta o el proceso establecido en el portal de conocimiento (en caso no se encuentre en la herramienta).]]="NO",1,0)</f>
        <v>0</v>
      </c>
      <c r="DA108">
        <f>IF(Tabla1[[#This Row],[3.4  Valida con el cliente si la gestión/información brindada fue clara]]="NO",1,0)</f>
        <v>0</v>
      </c>
      <c r="DB108">
        <f>IF(Tabla1[[#This Row],[4.1 Ejecuta las acciones en los aplicativos de acuerdo al proceso establecido en el portal de conocimiento.]]="NO",1,0)</f>
        <v>0</v>
      </c>
      <c r="DC108">
        <f>IF(Tabla1[[#This Row],[4.2 Se tipifica en siac acorde con la gestión.]]="NO",1,0)</f>
        <v>1</v>
      </c>
      <c r="DD108">
        <f>IF(Tabla1[[#This Row],[4.3 Notas y/o plantilla de la tipificación son correctas.]]="NO",1,0)</f>
        <v>0</v>
      </c>
      <c r="DE108">
        <f>IF(Tabla1[[#This Row],[4.4 Se tipifica en siac durante la llamada.]]="NO",1,0)</f>
        <v>0</v>
      </c>
      <c r="DF108">
        <f>IF(Tabla1[[#This Row],[5.1 Evita comentarios negativos de la empresa y/o sus proveedores.]]="NO",1,0)</f>
        <v>0</v>
      </c>
      <c r="DG108">
        <f>IF(Tabla1[[#This Row],[5.2 Evita palabras soeces]]="NO",1,0)</f>
        <v>0</v>
      </c>
      <c r="DH108">
        <f>IF(Tabla1[[#This Row],[5.3 Escucha al cliente sin interrumpirlo.]]="NO",1,0)</f>
        <v>0</v>
      </c>
      <c r="DI108">
        <f>IF(Tabla1[[#This Row],[6.1 Cumple con dar la información establecida y/o fomenta en el cliente la adquisición/activación/uso de algún servicio/producto/promoción CLARO (definido por cada campaña)]]="NO",1,0)</f>
        <v>0</v>
      </c>
      <c r="DJ108">
        <v>1</v>
      </c>
      <c r="DK108">
        <f>IF(Tabla1[[#This Row],[TNPS]]&lt;6,-1,IF(Tabla1[[#This Row],[TNPS]]&lt;8,0,1))</f>
        <v>1</v>
      </c>
      <c r="DL108">
        <f>IF(Tabla1[[#This Row],[NPS]]&lt;&gt;"",IF(Tabla1[[#This Row],[NPS]]&lt;7,-1,IF(Tabla1[[#This Row],[NPS]]&lt;8,0,1))," ")</f>
        <v>1</v>
      </c>
    </row>
    <row r="109" spans="1:116" x14ac:dyDescent="0.25">
      <c r="A109">
        <v>386</v>
      </c>
      <c r="B109" t="str">
        <f>IF(MONTH(Tabla1[[#This Row],[FECHA DE MONITOREO]])=MONTH($B$356),IF(DAY(Tabla1[[#This Row],[FECHA DE MONITOREO]])&lt;8,"SEMANA 1",IF(DAY(Tabla1[[#This Row],[FECHA DE MONITOREO]])&lt;15,"SEMANA 2",IF(DAY(Tabla1[[#This Row],[FECHA DE MONITOREO]])&lt;22,"SEMANA 3","SEMANA 4"))),"SEMANA 4")</f>
        <v>SEMANA 2</v>
      </c>
      <c r="C10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09" s="5" t="s">
        <v>951</v>
      </c>
      <c r="E109" s="5" t="s">
        <v>952</v>
      </c>
      <c r="F109" s="5">
        <v>9</v>
      </c>
      <c r="G109" s="5" t="s">
        <v>118</v>
      </c>
      <c r="H109" s="5" t="s">
        <v>119</v>
      </c>
      <c r="I109" s="6">
        <v>43655</v>
      </c>
      <c r="J109" s="5" t="s">
        <v>120</v>
      </c>
      <c r="K109" s="5" t="s">
        <v>953</v>
      </c>
      <c r="L109" s="6">
        <v>43653</v>
      </c>
      <c r="M109" s="7">
        <v>0.56577546296296299</v>
      </c>
      <c r="N109" s="5">
        <v>929</v>
      </c>
      <c r="O109" s="5" t="s">
        <v>954</v>
      </c>
      <c r="P109" s="5" t="s">
        <v>955</v>
      </c>
      <c r="Q109" s="5" t="s">
        <v>956</v>
      </c>
      <c r="R109" s="5" t="s">
        <v>125</v>
      </c>
      <c r="S109" s="5" t="s">
        <v>227</v>
      </c>
      <c r="T109" s="5" t="s">
        <v>957</v>
      </c>
      <c r="U109" s="5" t="s">
        <v>406</v>
      </c>
      <c r="V109" s="5" t="s">
        <v>129</v>
      </c>
      <c r="W109" s="5" t="s">
        <v>133</v>
      </c>
      <c r="X109" s="5" t="s">
        <v>279</v>
      </c>
      <c r="Y109" s="5" t="s">
        <v>131</v>
      </c>
      <c r="Z109" s="5" t="s">
        <v>132</v>
      </c>
      <c r="AA109" s="5" t="s">
        <v>133</v>
      </c>
      <c r="AB109" s="5" t="s">
        <v>131</v>
      </c>
      <c r="AC109" s="5" t="s">
        <v>134</v>
      </c>
      <c r="AD109" s="5" t="s">
        <v>131</v>
      </c>
      <c r="AE109" s="5" t="s">
        <v>131</v>
      </c>
      <c r="AF109" s="5" t="s">
        <v>131</v>
      </c>
      <c r="AG109" s="5" t="s">
        <v>131</v>
      </c>
      <c r="AH109" s="5" t="s">
        <v>131</v>
      </c>
      <c r="AI109" s="8">
        <v>100</v>
      </c>
      <c r="AJ109" s="5" t="s">
        <v>131</v>
      </c>
      <c r="AK109" s="5" t="s">
        <v>133</v>
      </c>
      <c r="AL109" s="5" t="s">
        <v>129</v>
      </c>
      <c r="AM109" s="5" t="s">
        <v>129</v>
      </c>
      <c r="AN109" s="8">
        <v>26.315789473684209</v>
      </c>
      <c r="AO109" s="5" t="s">
        <v>133</v>
      </c>
      <c r="AP109" s="5" t="s">
        <v>131</v>
      </c>
      <c r="AQ109" s="5" t="s">
        <v>131</v>
      </c>
      <c r="AR109" s="5" t="s">
        <v>131</v>
      </c>
      <c r="AS109" s="5" t="s">
        <v>131</v>
      </c>
      <c r="AT109" s="5" t="s">
        <v>131</v>
      </c>
      <c r="AU109" s="5" t="s">
        <v>133</v>
      </c>
      <c r="AV109" s="5" t="s">
        <v>133</v>
      </c>
      <c r="AW109" s="5" t="s">
        <v>133</v>
      </c>
      <c r="AX109" s="5" t="s">
        <v>131</v>
      </c>
      <c r="AY109" s="5" t="s">
        <v>131</v>
      </c>
      <c r="AZ109" s="8">
        <v>100</v>
      </c>
      <c r="BA109" s="5" t="s">
        <v>131</v>
      </c>
      <c r="BB109" s="5" t="s">
        <v>129</v>
      </c>
      <c r="BC109" s="5" t="s">
        <v>131</v>
      </c>
      <c r="BD109" s="5" t="s">
        <v>131</v>
      </c>
      <c r="BE109" s="9">
        <v>87.5</v>
      </c>
      <c r="BF109" s="5" t="s">
        <v>131</v>
      </c>
      <c r="BG109" s="5" t="s">
        <v>131</v>
      </c>
      <c r="BH109" s="5" t="s">
        <v>131</v>
      </c>
      <c r="BI109" s="8">
        <v>100</v>
      </c>
      <c r="BJ109" s="5" t="s">
        <v>133</v>
      </c>
      <c r="BK109" s="8">
        <v>100</v>
      </c>
      <c r="BL109" s="8">
        <v>80.05263157894737</v>
      </c>
      <c r="BM109" s="5">
        <v>2</v>
      </c>
      <c r="BN109" s="5">
        <v>1</v>
      </c>
      <c r="BO109" s="5">
        <v>0</v>
      </c>
      <c r="BP109" s="5">
        <v>3</v>
      </c>
      <c r="BQ109" s="5">
        <v>0</v>
      </c>
      <c r="BR109" s="8">
        <v>80.05263157894737</v>
      </c>
      <c r="BS109" s="5" t="s">
        <v>129</v>
      </c>
      <c r="BT109" s="5" t="s">
        <v>129</v>
      </c>
      <c r="BU109" s="5" t="s">
        <v>129</v>
      </c>
      <c r="BV109" s="5" t="s">
        <v>129</v>
      </c>
      <c r="BW109" s="5" t="s">
        <v>129</v>
      </c>
      <c r="BX109" s="5" t="s">
        <v>129</v>
      </c>
      <c r="BY109" s="5" t="s">
        <v>135</v>
      </c>
      <c r="BZ109" s="5" t="s">
        <v>136</v>
      </c>
      <c r="CA109" s="5" t="s">
        <v>137</v>
      </c>
      <c r="CB109" s="5" t="s">
        <v>138</v>
      </c>
      <c r="CC109" s="5" t="s">
        <v>240</v>
      </c>
      <c r="CD109" s="5" t="e">
        <v>#N/A</v>
      </c>
      <c r="CE109" s="5" t="e">
        <v>#N/A</v>
      </c>
      <c r="CF109" s="5" t="s">
        <v>129</v>
      </c>
      <c r="CG109" s="5" t="s">
        <v>958</v>
      </c>
      <c r="CH109">
        <f>IF(Tabla1[[#This Row],[1.1 Saluda y se despide del cliente, de acuerdo a lo establecido en el manual de campaña.]]="NO",1,0)</f>
        <v>0</v>
      </c>
      <c r="CI109">
        <f>IF(Tabla1[[#This Row],[1.2 Se dirige al cliente por su nombre durante el transcurso de la llamada, sin tutearlo en ninguna ocasión.]]="NO",1,0)</f>
        <v>0</v>
      </c>
      <c r="CJ109">
        <f>IF(Tabla1[[#This Row],[1.3 Interactua con el cliente mientras realiza las validaciones en el sistema.]]="NO",1,0)</f>
        <v>0</v>
      </c>
      <c r="CK109">
        <f>IF(Tabla1[[#This Row],[1.4 Evita el uso de tecnicismos.]]="NO",1,0)</f>
        <v>0</v>
      </c>
      <c r="CL109">
        <f>IF(Tabla1[[#This Row],[1.5 Se despide de acuerdo a lo indicado en el Manual de Campaña]]="NO",1,0)</f>
        <v>0</v>
      </c>
      <c r="CM109">
        <f>IF(Tabla1[[#This Row],[2.1 Valida si la consulta o transacción corresponde a un producto/servicio/línea de la campaña.]]="NO",1,0)</f>
        <v>0</v>
      </c>
      <c r="CN109">
        <f>IF(Tabla1[[#This Row],[2.2 Si lo expuesto por el cliente no es claro, realiza preguntas de precisión o preguntas filtro.]]="NO",1,0)</f>
        <v>0</v>
      </c>
      <c r="CO109">
        <f>IF(Tabla1[[#This Row],[2.3 Valida el MOTIVO REAL de la necesidad (información, preocupación, problema) mediante parafraseo o pregunta de confirmación.]]="NO",1,0)</f>
        <v>1</v>
      </c>
      <c r="CP109">
        <f>IF(Tabla1[[#This Row],[2.4 De acuerdo con lo expuesto por el cliente por el cliente y/o por lo revisado en sistemas, valida si existe alguna atención previa por el mismo motivo.]]="NO",1,0)</f>
        <v>1</v>
      </c>
      <c r="CQ109">
        <f>IF(Tabla1[[#This Row],[3.1 Valida en el CES el estado de los servicios y equipos, estado de cuenta y adicionalmente si se encuentra en averia.]]="NO",1,0)</f>
        <v>0</v>
      </c>
      <c r="CR109">
        <f>IF(Tabla1[[#This Row],[3.2 La atencion se realizo siguiendo el paso a paso de la herramienta o el proceso establecido en el portal de conocimiento (en caso no se encuentre en la herramienta), no se vuelve a evaluar el ingreso al CES.]]="NO",1,0)</f>
        <v>0</v>
      </c>
      <c r="CS109">
        <f>IF(Tabla1[[#This Row],[3.2.1 Solicita el número de documento de identidad, nombres y apellidos del titular para identificar el servicio y en caso lo amerite fecha y lugar de nacimiento.]]="NO",1,0)</f>
        <v>0</v>
      </c>
      <c r="CT109">
        <f>IF(Tabla1[[#This Row],[3.2.2  Valida en TRACER que el servicio del cliente esta conectado, no se encuentra en averia y no tiene algun flag alarmado]]="NO",1,0)</f>
        <v>0</v>
      </c>
      <c r="CU109">
        <f>IF(Tabla1[[#This Row],[3.2.3  Verifica en la web de averias si el servicio esta afectado]]="NO",1,0)</f>
        <v>0</v>
      </c>
      <c r="CV109">
        <f>IF(Tabla1[[#This Row],[3.2.4  Verifica en Incognito si los parametros de los servicios estan correctos. ]]="NO",1,0)</f>
        <v>0</v>
      </c>
      <c r="CW10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09">
        <f>IF(Tabla1[[#This Row],[3.2.6  Para telefonia, ingresa a JANUS y validad que la linea este configurada y tenga saldo, tambien se debe validar con el cliente si la linea esta en Tel 1 o Tel 1/2, en caso no haya servicio]]="NO",1,0)</f>
        <v>0</v>
      </c>
      <c r="CY109">
        <f>IF(Tabla1[[#This Row],[3.2.7  Para internet, cuando el problema es con SmarTV se le sugiere que utilice internet de manera cableada]]="NO",1,0)</f>
        <v>0</v>
      </c>
      <c r="CZ109">
        <f>IF(Tabla1[[#This Row],[3.3  La explicación brindada al cliente corresponde con el paso a paso de la herramienta o el proceso establecido en el portal de conocimiento (en caso no se encuentre en la herramienta).]]="NO",1,0)</f>
        <v>0</v>
      </c>
      <c r="DA109">
        <f>IF(Tabla1[[#This Row],[3.4  Valida con el cliente si la gestión/información brindada fue clara]]="NO",1,0)</f>
        <v>0</v>
      </c>
      <c r="DB109">
        <f>IF(Tabla1[[#This Row],[4.1 Ejecuta las acciones en los aplicativos de acuerdo al proceso establecido en el portal de conocimiento.]]="NO",1,0)</f>
        <v>0</v>
      </c>
      <c r="DC109">
        <f>IF(Tabla1[[#This Row],[4.2 Se tipifica en siac acorde con la gestión.]]="NO",1,0)</f>
        <v>1</v>
      </c>
      <c r="DD109">
        <f>IF(Tabla1[[#This Row],[4.3 Notas y/o plantilla de la tipificación son correctas.]]="NO",1,0)</f>
        <v>0</v>
      </c>
      <c r="DE109">
        <f>IF(Tabla1[[#This Row],[4.4 Se tipifica en siac durante la llamada.]]="NO",1,0)</f>
        <v>0</v>
      </c>
      <c r="DF109">
        <f>IF(Tabla1[[#This Row],[5.1 Evita comentarios negativos de la empresa y/o sus proveedores.]]="NO",1,0)</f>
        <v>0</v>
      </c>
      <c r="DG109">
        <f>IF(Tabla1[[#This Row],[5.2 Evita palabras soeces]]="NO",1,0)</f>
        <v>0</v>
      </c>
      <c r="DH109">
        <f>IF(Tabla1[[#This Row],[5.3 Escucha al cliente sin interrumpirlo.]]="NO",1,0)</f>
        <v>0</v>
      </c>
      <c r="DI109">
        <f>IF(Tabla1[[#This Row],[6.1 Cumple con dar la información establecida y/o fomenta en el cliente la adquisición/activación/uso de algún servicio/producto/promoción CLARO (definido por cada campaña)]]="NO",1,0)</f>
        <v>0</v>
      </c>
      <c r="DJ109">
        <v>1</v>
      </c>
      <c r="DK109" t="e">
        <f>IF(Tabla1[[#This Row],[TNPS]]&lt;6,-1,IF(Tabla1[[#This Row],[TNPS]]&lt;8,0,1))</f>
        <v>#N/A</v>
      </c>
      <c r="DL109" t="e">
        <f>IF(Tabla1[[#This Row],[NPS]]&lt;&gt;"",IF(Tabla1[[#This Row],[NPS]]&lt;7,-1,IF(Tabla1[[#This Row],[NPS]]&lt;8,0,1))," ")</f>
        <v>#N/A</v>
      </c>
    </row>
    <row r="110" spans="1:116" x14ac:dyDescent="0.25">
      <c r="A110">
        <v>386</v>
      </c>
      <c r="B110" t="str">
        <f>IF(MONTH(Tabla1[[#This Row],[FECHA DE MONITOREO]])=MONTH($B$356),IF(DAY(Tabla1[[#This Row],[FECHA DE MONITOREO]])&lt;8,"SEMANA 1",IF(DAY(Tabla1[[#This Row],[FECHA DE MONITOREO]])&lt;15,"SEMANA 2",IF(DAY(Tabla1[[#This Row],[FECHA DE MONITOREO]])&lt;22,"SEMANA 3","SEMANA 4"))),"SEMANA 4")</f>
        <v>SEMANA 2</v>
      </c>
      <c r="C11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10" s="5" t="s">
        <v>598</v>
      </c>
      <c r="E110" s="5" t="s">
        <v>599</v>
      </c>
      <c r="F110" s="5">
        <v>1</v>
      </c>
      <c r="G110" s="5" t="s">
        <v>118</v>
      </c>
      <c r="H110" s="5" t="s">
        <v>119</v>
      </c>
      <c r="I110" s="6">
        <v>43655</v>
      </c>
      <c r="J110" s="5" t="s">
        <v>120</v>
      </c>
      <c r="K110" s="5" t="s">
        <v>959</v>
      </c>
      <c r="L110" s="6">
        <v>43653</v>
      </c>
      <c r="M110" s="7">
        <v>0.80737268518518512</v>
      </c>
      <c r="N110" s="5">
        <v>672</v>
      </c>
      <c r="O110" s="5" t="s">
        <v>960</v>
      </c>
      <c r="P110" s="5" t="s">
        <v>961</v>
      </c>
      <c r="Q110" s="5" t="s">
        <v>962</v>
      </c>
      <c r="R110" s="5" t="s">
        <v>157</v>
      </c>
      <c r="S110" s="5" t="s">
        <v>684</v>
      </c>
      <c r="T110" s="5" t="s">
        <v>963</v>
      </c>
      <c r="U110" s="5" t="s">
        <v>330</v>
      </c>
      <c r="V110" s="5" t="s">
        <v>129</v>
      </c>
      <c r="W110" s="5" t="s">
        <v>133</v>
      </c>
      <c r="X110" s="5" t="s">
        <v>279</v>
      </c>
      <c r="Y110" s="5" t="s">
        <v>131</v>
      </c>
      <c r="Z110" s="5" t="s">
        <v>132</v>
      </c>
      <c r="AA110" s="5" t="s">
        <v>133</v>
      </c>
      <c r="AB110" s="5" t="s">
        <v>131</v>
      </c>
      <c r="AC110" s="5" t="s">
        <v>134</v>
      </c>
      <c r="AD110" s="5" t="s">
        <v>131</v>
      </c>
      <c r="AE110" s="5" t="s">
        <v>131</v>
      </c>
      <c r="AF110" s="5" t="s">
        <v>131</v>
      </c>
      <c r="AG110" s="5" t="s">
        <v>131</v>
      </c>
      <c r="AH110" s="5" t="s">
        <v>129</v>
      </c>
      <c r="AI110" s="8">
        <v>87.5</v>
      </c>
      <c r="AJ110" s="5" t="s">
        <v>133</v>
      </c>
      <c r="AK110" s="5" t="s">
        <v>133</v>
      </c>
      <c r="AL110" s="5" t="s">
        <v>131</v>
      </c>
      <c r="AM110" s="5" t="s">
        <v>131</v>
      </c>
      <c r="AN110" s="8">
        <v>100</v>
      </c>
      <c r="AO110" s="5" t="s">
        <v>133</v>
      </c>
      <c r="AP110" s="5" t="s">
        <v>131</v>
      </c>
      <c r="AQ110" s="5" t="s">
        <v>131</v>
      </c>
      <c r="AR110" s="5" t="s">
        <v>133</v>
      </c>
      <c r="AS110" s="5" t="s">
        <v>133</v>
      </c>
      <c r="AT110" s="5" t="s">
        <v>133</v>
      </c>
      <c r="AU110" s="5" t="s">
        <v>133</v>
      </c>
      <c r="AV110" s="5" t="s">
        <v>133</v>
      </c>
      <c r="AW110" s="5" t="s">
        <v>133</v>
      </c>
      <c r="AX110" s="5" t="s">
        <v>129</v>
      </c>
      <c r="AY110" s="5" t="s">
        <v>133</v>
      </c>
      <c r="AZ110" s="8">
        <v>75.862068965517238</v>
      </c>
      <c r="BA110" s="5" t="s">
        <v>131</v>
      </c>
      <c r="BB110" s="5" t="s">
        <v>131</v>
      </c>
      <c r="BC110" s="5" t="s">
        <v>131</v>
      </c>
      <c r="BD110" s="5" t="s">
        <v>129</v>
      </c>
      <c r="BE110" s="9">
        <v>87.5</v>
      </c>
      <c r="BF110" s="5" t="s">
        <v>131</v>
      </c>
      <c r="BG110" s="5" t="s">
        <v>131</v>
      </c>
      <c r="BH110" s="5" t="s">
        <v>131</v>
      </c>
      <c r="BI110" s="8">
        <v>100</v>
      </c>
      <c r="BJ110" s="5" t="s">
        <v>133</v>
      </c>
      <c r="BK110" s="8">
        <v>100</v>
      </c>
      <c r="BL110" s="8">
        <v>87.551724137931046</v>
      </c>
      <c r="BM110" s="5">
        <v>1</v>
      </c>
      <c r="BN110" s="5">
        <v>1</v>
      </c>
      <c r="BO110" s="5">
        <v>0</v>
      </c>
      <c r="BP110" s="5">
        <v>2</v>
      </c>
      <c r="BQ110" s="5">
        <v>1</v>
      </c>
      <c r="BR110" s="8">
        <v>87.551724137931046</v>
      </c>
      <c r="BS110" s="5" t="s">
        <v>129</v>
      </c>
      <c r="BT110" s="5" t="s">
        <v>129</v>
      </c>
      <c r="BU110" s="5" t="s">
        <v>129</v>
      </c>
      <c r="BV110" s="5" t="s">
        <v>129</v>
      </c>
      <c r="BW110" s="5" t="s">
        <v>129</v>
      </c>
      <c r="BX110" s="5" t="s">
        <v>129</v>
      </c>
      <c r="BY110" s="5" t="s">
        <v>346</v>
      </c>
      <c r="BZ110" s="5" t="s">
        <v>347</v>
      </c>
      <c r="CA110" s="5" t="s">
        <v>718</v>
      </c>
      <c r="CB110" s="5" t="s">
        <v>415</v>
      </c>
      <c r="CC110" s="5" t="s">
        <v>733</v>
      </c>
      <c r="CD110" s="5" t="e">
        <v>#N/A</v>
      </c>
      <c r="CE110" s="5" t="e">
        <v>#N/A</v>
      </c>
      <c r="CF110" s="5" t="s">
        <v>129</v>
      </c>
      <c r="CG110" s="5" t="s">
        <v>964</v>
      </c>
      <c r="CH110">
        <f>IF(Tabla1[[#This Row],[1.1 Saluda y se despide del cliente, de acuerdo a lo establecido en el manual de campaña.]]="NO",1,0)</f>
        <v>0</v>
      </c>
      <c r="CI110">
        <f>IF(Tabla1[[#This Row],[1.2 Se dirige al cliente por su nombre durante el transcurso de la llamada, sin tutearlo en ninguna ocasión.]]="NO",1,0)</f>
        <v>0</v>
      </c>
      <c r="CJ110">
        <f>IF(Tabla1[[#This Row],[1.3 Interactua con el cliente mientras realiza las validaciones en el sistema.]]="NO",1,0)</f>
        <v>0</v>
      </c>
      <c r="CK110">
        <f>IF(Tabla1[[#This Row],[1.4 Evita el uso de tecnicismos.]]="NO",1,0)</f>
        <v>0</v>
      </c>
      <c r="CL110">
        <f>IF(Tabla1[[#This Row],[1.5 Se despide de acuerdo a lo indicado en el Manual de Campaña]]="NO",1,0)</f>
        <v>1</v>
      </c>
      <c r="CM110">
        <f>IF(Tabla1[[#This Row],[2.1 Valida si la consulta o transacción corresponde a un producto/servicio/línea de la campaña.]]="NO",1,0)</f>
        <v>0</v>
      </c>
      <c r="CN110">
        <f>IF(Tabla1[[#This Row],[2.2 Si lo expuesto por el cliente no es claro, realiza preguntas de precisión o preguntas filtro.]]="NO",1,0)</f>
        <v>0</v>
      </c>
      <c r="CO110">
        <f>IF(Tabla1[[#This Row],[2.3 Valida el MOTIVO REAL de la necesidad (información, preocupación, problema) mediante parafraseo o pregunta de confirmación.]]="NO",1,0)</f>
        <v>0</v>
      </c>
      <c r="CP110">
        <f>IF(Tabla1[[#This Row],[2.4 De acuerdo con lo expuesto por el cliente por el cliente y/o por lo revisado en sistemas, valida si existe alguna atención previa por el mismo motivo.]]="NO",1,0)</f>
        <v>0</v>
      </c>
      <c r="CQ110">
        <f>IF(Tabla1[[#This Row],[3.1 Valida en el CES el estado de los servicios y equipos, estado de cuenta y adicionalmente si se encuentra en averia.]]="NO",1,0)</f>
        <v>0</v>
      </c>
      <c r="CR110">
        <f>IF(Tabla1[[#This Row],[3.2 La atencion se realizo siguiendo el paso a paso de la herramienta o el proceso establecido en el portal de conocimiento (en caso no se encuentre en la herramienta), no se vuelve a evaluar el ingreso al CES.]]="NO",1,0)</f>
        <v>0</v>
      </c>
      <c r="CS110">
        <f>IF(Tabla1[[#This Row],[3.2.1 Solicita el número de documento de identidad, nombres y apellidos del titular para identificar el servicio y en caso lo amerite fecha y lugar de nacimiento.]]="NO",1,0)</f>
        <v>0</v>
      </c>
      <c r="CT110">
        <f>IF(Tabla1[[#This Row],[3.2.2  Valida en TRACER que el servicio del cliente esta conectado, no se encuentra en averia y no tiene algun flag alarmado]]="NO",1,0)</f>
        <v>0</v>
      </c>
      <c r="CU110">
        <f>IF(Tabla1[[#This Row],[3.2.3  Verifica en la web de averias si el servicio esta afectado]]="NO",1,0)</f>
        <v>0</v>
      </c>
      <c r="CV110">
        <f>IF(Tabla1[[#This Row],[3.2.4  Verifica en Incognito si los parametros de los servicios estan correctos. ]]="NO",1,0)</f>
        <v>0</v>
      </c>
      <c r="CW11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10">
        <f>IF(Tabla1[[#This Row],[3.2.6  Para telefonia, ingresa a JANUS y validad que la linea este configurada y tenga saldo, tambien se debe validar con el cliente si la linea esta en Tel 1 o Tel 1/2, en caso no haya servicio]]="NO",1,0)</f>
        <v>0</v>
      </c>
      <c r="CY110">
        <f>IF(Tabla1[[#This Row],[3.2.7  Para internet, cuando el problema es con SmarTV se le sugiere que utilice internet de manera cableada]]="NO",1,0)</f>
        <v>0</v>
      </c>
      <c r="CZ110">
        <f>IF(Tabla1[[#This Row],[3.3  La explicación brindada al cliente corresponde con el paso a paso de la herramienta o el proceso establecido en el portal de conocimiento (en caso no se encuentre en la herramienta).]]="NO",1,0)</f>
        <v>1</v>
      </c>
      <c r="DA110">
        <f>IF(Tabla1[[#This Row],[3.4  Valida con el cliente si la gestión/información brindada fue clara]]="NO",1,0)</f>
        <v>0</v>
      </c>
      <c r="DB110">
        <f>IF(Tabla1[[#This Row],[4.1 Ejecuta las acciones en los aplicativos de acuerdo al proceso establecido en el portal de conocimiento.]]="NO",1,0)</f>
        <v>0</v>
      </c>
      <c r="DC110">
        <f>IF(Tabla1[[#This Row],[4.2 Se tipifica en siac acorde con la gestión.]]="NO",1,0)</f>
        <v>0</v>
      </c>
      <c r="DD110">
        <f>IF(Tabla1[[#This Row],[4.3 Notas y/o plantilla de la tipificación son correctas.]]="NO",1,0)</f>
        <v>0</v>
      </c>
      <c r="DE110">
        <f>IF(Tabla1[[#This Row],[4.4 Se tipifica en siac durante la llamada.]]="NO",1,0)</f>
        <v>1</v>
      </c>
      <c r="DF110">
        <f>IF(Tabla1[[#This Row],[5.1 Evita comentarios negativos de la empresa y/o sus proveedores.]]="NO",1,0)</f>
        <v>0</v>
      </c>
      <c r="DG110">
        <f>IF(Tabla1[[#This Row],[5.2 Evita palabras soeces]]="NO",1,0)</f>
        <v>0</v>
      </c>
      <c r="DH110">
        <f>IF(Tabla1[[#This Row],[5.3 Escucha al cliente sin interrumpirlo.]]="NO",1,0)</f>
        <v>0</v>
      </c>
      <c r="DI110">
        <f>IF(Tabla1[[#This Row],[6.1 Cumple con dar la información establecida y/o fomenta en el cliente la adquisición/activación/uso de algún servicio/producto/promoción CLARO (definido por cada campaña)]]="NO",1,0)</f>
        <v>0</v>
      </c>
      <c r="DJ110">
        <v>1</v>
      </c>
      <c r="DK110" t="e">
        <f>IF(Tabla1[[#This Row],[TNPS]]&lt;6,-1,IF(Tabla1[[#This Row],[TNPS]]&lt;8,0,1))</f>
        <v>#N/A</v>
      </c>
      <c r="DL110" t="e">
        <f>IF(Tabla1[[#This Row],[NPS]]&lt;&gt;"",IF(Tabla1[[#This Row],[NPS]]&lt;7,-1,IF(Tabla1[[#This Row],[NPS]]&lt;8,0,1))," ")</f>
        <v>#N/A</v>
      </c>
    </row>
    <row r="111" spans="1:116" x14ac:dyDescent="0.25">
      <c r="A111">
        <v>386</v>
      </c>
      <c r="B111" t="str">
        <f>IF(MONTH(Tabla1[[#This Row],[FECHA DE MONITOREO]])=MONTH($B$356),IF(DAY(Tabla1[[#This Row],[FECHA DE MONITOREO]])&lt;8,"SEMANA 1",IF(DAY(Tabla1[[#This Row],[FECHA DE MONITOREO]])&lt;15,"SEMANA 2",IF(DAY(Tabla1[[#This Row],[FECHA DE MONITOREO]])&lt;22,"SEMANA 3","SEMANA 4"))),"SEMANA 4")</f>
        <v>SEMANA 2</v>
      </c>
      <c r="C11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11" s="5" t="s">
        <v>472</v>
      </c>
      <c r="E111" s="5" t="s">
        <v>473</v>
      </c>
      <c r="F111" s="5">
        <v>1</v>
      </c>
      <c r="G111" s="5" t="s">
        <v>118</v>
      </c>
      <c r="H111" s="5" t="s">
        <v>119</v>
      </c>
      <c r="I111" s="6">
        <v>43655</v>
      </c>
      <c r="J111" s="5" t="s">
        <v>120</v>
      </c>
      <c r="K111" s="5" t="s">
        <v>965</v>
      </c>
      <c r="L111" s="6">
        <v>43653</v>
      </c>
      <c r="M111" s="7">
        <v>0.78582175925925923</v>
      </c>
      <c r="N111" s="5">
        <v>407</v>
      </c>
      <c r="O111" s="5" t="s">
        <v>966</v>
      </c>
      <c r="P111" s="5" t="s">
        <v>967</v>
      </c>
      <c r="Q111" s="5" t="s">
        <v>968</v>
      </c>
      <c r="R111" s="5" t="s">
        <v>125</v>
      </c>
      <c r="S111" s="5" t="s">
        <v>184</v>
      </c>
      <c r="T111" s="5" t="s">
        <v>969</v>
      </c>
      <c r="U111" s="5" t="s">
        <v>195</v>
      </c>
      <c r="V111" s="5" t="s">
        <v>129</v>
      </c>
      <c r="W111" s="5" t="s">
        <v>130</v>
      </c>
      <c r="X111" s="5" t="s">
        <v>161</v>
      </c>
      <c r="Y111" s="5" t="s">
        <v>131</v>
      </c>
      <c r="Z111" s="5" t="s">
        <v>132</v>
      </c>
      <c r="AA111" s="5" t="s">
        <v>133</v>
      </c>
      <c r="AB111" s="5" t="s">
        <v>131</v>
      </c>
      <c r="AC111" s="5" t="s">
        <v>134</v>
      </c>
      <c r="AD111" s="5" t="s">
        <v>131</v>
      </c>
      <c r="AE111" s="5" t="s">
        <v>131</v>
      </c>
      <c r="AF111" s="5" t="s">
        <v>131</v>
      </c>
      <c r="AG111" s="5" t="s">
        <v>131</v>
      </c>
      <c r="AH111" s="5" t="s">
        <v>131</v>
      </c>
      <c r="AI111" s="8">
        <v>100</v>
      </c>
      <c r="AJ111" s="5" t="s">
        <v>131</v>
      </c>
      <c r="AK111" s="5" t="s">
        <v>133</v>
      </c>
      <c r="AL111" s="5" t="s">
        <v>131</v>
      </c>
      <c r="AM111" s="5" t="s">
        <v>131</v>
      </c>
      <c r="AN111" s="8">
        <v>100</v>
      </c>
      <c r="AO111" s="5" t="s">
        <v>131</v>
      </c>
      <c r="AP111" s="5" t="s">
        <v>131</v>
      </c>
      <c r="AQ111" s="5" t="s">
        <v>131</v>
      </c>
      <c r="AR111" s="5" t="s">
        <v>131</v>
      </c>
      <c r="AS111" s="5" t="s">
        <v>131</v>
      </c>
      <c r="AT111" s="5" t="s">
        <v>131</v>
      </c>
      <c r="AU111" s="5" t="s">
        <v>131</v>
      </c>
      <c r="AV111" s="5" t="s">
        <v>133</v>
      </c>
      <c r="AW111" s="5" t="s">
        <v>133</v>
      </c>
      <c r="AX111" s="5" t="s">
        <v>131</v>
      </c>
      <c r="AY111" s="5" t="s">
        <v>131</v>
      </c>
      <c r="AZ111" s="8">
        <v>100</v>
      </c>
      <c r="BA111" s="5" t="s">
        <v>131</v>
      </c>
      <c r="BB111" s="5" t="s">
        <v>131</v>
      </c>
      <c r="BC111" s="5" t="s">
        <v>131</v>
      </c>
      <c r="BD111" s="5" t="s">
        <v>131</v>
      </c>
      <c r="BE111" s="9">
        <v>100</v>
      </c>
      <c r="BF111" s="5" t="s">
        <v>131</v>
      </c>
      <c r="BG111" s="5" t="s">
        <v>131</v>
      </c>
      <c r="BH111" s="5" t="s">
        <v>131</v>
      </c>
      <c r="BI111" s="8">
        <v>100</v>
      </c>
      <c r="BJ111" s="5" t="s">
        <v>129</v>
      </c>
      <c r="BK111" s="8">
        <v>0</v>
      </c>
      <c r="BL111" s="8">
        <v>97</v>
      </c>
      <c r="BM111" s="5">
        <v>0</v>
      </c>
      <c r="BN111" s="5">
        <v>0</v>
      </c>
      <c r="BO111" s="5">
        <v>0</v>
      </c>
      <c r="BP111" s="5">
        <v>0</v>
      </c>
      <c r="BQ111" s="5">
        <v>1</v>
      </c>
      <c r="BR111" s="8">
        <v>97</v>
      </c>
      <c r="BS111" s="5" t="s">
        <v>129</v>
      </c>
      <c r="BT111" s="5" t="s">
        <v>129</v>
      </c>
      <c r="BU111" s="5" t="s">
        <v>129</v>
      </c>
      <c r="BV111" s="5" t="s">
        <v>129</v>
      </c>
      <c r="BW111" s="5" t="s">
        <v>129</v>
      </c>
      <c r="BX111" s="5" t="s">
        <v>131</v>
      </c>
      <c r="BY111" s="5" t="s">
        <v>132</v>
      </c>
      <c r="BZ111" s="5" t="s">
        <v>132</v>
      </c>
      <c r="CA111" s="5" t="s">
        <v>132</v>
      </c>
      <c r="CB111" s="5" t="s">
        <v>132</v>
      </c>
      <c r="CC111" s="5" t="s">
        <v>132</v>
      </c>
      <c r="CD111" s="5">
        <v>9</v>
      </c>
      <c r="CE111" s="5">
        <v>9</v>
      </c>
      <c r="CF111" s="5" t="s">
        <v>129</v>
      </c>
      <c r="CG111" s="5" t="s">
        <v>150</v>
      </c>
      <c r="CH111">
        <f>IF(Tabla1[[#This Row],[1.1 Saluda y se despide del cliente, de acuerdo a lo establecido en el manual de campaña.]]="NO",1,0)</f>
        <v>0</v>
      </c>
      <c r="CI111">
        <f>IF(Tabla1[[#This Row],[1.2 Se dirige al cliente por su nombre durante el transcurso de la llamada, sin tutearlo en ninguna ocasión.]]="NO",1,0)</f>
        <v>0</v>
      </c>
      <c r="CJ111">
        <f>IF(Tabla1[[#This Row],[1.3 Interactua con el cliente mientras realiza las validaciones en el sistema.]]="NO",1,0)</f>
        <v>0</v>
      </c>
      <c r="CK111">
        <f>IF(Tabla1[[#This Row],[1.4 Evita el uso de tecnicismos.]]="NO",1,0)</f>
        <v>0</v>
      </c>
      <c r="CL111">
        <f>IF(Tabla1[[#This Row],[1.5 Se despide de acuerdo a lo indicado en el Manual de Campaña]]="NO",1,0)</f>
        <v>0</v>
      </c>
      <c r="CM111">
        <f>IF(Tabla1[[#This Row],[2.1 Valida si la consulta o transacción corresponde a un producto/servicio/línea de la campaña.]]="NO",1,0)</f>
        <v>0</v>
      </c>
      <c r="CN111">
        <f>IF(Tabla1[[#This Row],[2.2 Si lo expuesto por el cliente no es claro, realiza preguntas de precisión o preguntas filtro.]]="NO",1,0)</f>
        <v>0</v>
      </c>
      <c r="CO111">
        <f>IF(Tabla1[[#This Row],[2.3 Valida el MOTIVO REAL de la necesidad (información, preocupación, problema) mediante parafraseo o pregunta de confirmación.]]="NO",1,0)</f>
        <v>0</v>
      </c>
      <c r="CP111">
        <f>IF(Tabla1[[#This Row],[2.4 De acuerdo con lo expuesto por el cliente por el cliente y/o por lo revisado en sistemas, valida si existe alguna atención previa por el mismo motivo.]]="NO",1,0)</f>
        <v>0</v>
      </c>
      <c r="CQ111">
        <f>IF(Tabla1[[#This Row],[3.1 Valida en el CES el estado de los servicios y equipos, estado de cuenta y adicionalmente si se encuentra en averia.]]="NO",1,0)</f>
        <v>0</v>
      </c>
      <c r="CR111">
        <f>IF(Tabla1[[#This Row],[3.2 La atencion se realizo siguiendo el paso a paso de la herramienta o el proceso establecido en el portal de conocimiento (en caso no se encuentre en la herramienta), no se vuelve a evaluar el ingreso al CES.]]="NO",1,0)</f>
        <v>0</v>
      </c>
      <c r="CS111">
        <f>IF(Tabla1[[#This Row],[3.2.1 Solicita el número de documento de identidad, nombres y apellidos del titular para identificar el servicio y en caso lo amerite fecha y lugar de nacimiento.]]="NO",1,0)</f>
        <v>0</v>
      </c>
      <c r="CT111">
        <f>IF(Tabla1[[#This Row],[3.2.2  Valida en TRACER que el servicio del cliente esta conectado, no se encuentra en averia y no tiene algun flag alarmado]]="NO",1,0)</f>
        <v>0</v>
      </c>
      <c r="CU111">
        <f>IF(Tabla1[[#This Row],[3.2.3  Verifica en la web de averias si el servicio esta afectado]]="NO",1,0)</f>
        <v>0</v>
      </c>
      <c r="CV111">
        <f>IF(Tabla1[[#This Row],[3.2.4  Verifica en Incognito si los parametros de los servicios estan correctos. ]]="NO",1,0)</f>
        <v>0</v>
      </c>
      <c r="CW11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11">
        <f>IF(Tabla1[[#This Row],[3.2.6  Para telefonia, ingresa a JANUS y validad que la linea este configurada y tenga saldo, tambien se debe validar con el cliente si la linea esta en Tel 1 o Tel 1/2, en caso no haya servicio]]="NO",1,0)</f>
        <v>0</v>
      </c>
      <c r="CY111">
        <f>IF(Tabla1[[#This Row],[3.2.7  Para internet, cuando el problema es con SmarTV se le sugiere que utilice internet de manera cableada]]="NO",1,0)</f>
        <v>0</v>
      </c>
      <c r="CZ111">
        <f>IF(Tabla1[[#This Row],[3.3  La explicación brindada al cliente corresponde con el paso a paso de la herramienta o el proceso establecido en el portal de conocimiento (en caso no se encuentre en la herramienta).]]="NO",1,0)</f>
        <v>0</v>
      </c>
      <c r="DA111">
        <f>IF(Tabla1[[#This Row],[3.4  Valida con el cliente si la gestión/información brindada fue clara]]="NO",1,0)</f>
        <v>0</v>
      </c>
      <c r="DB111">
        <f>IF(Tabla1[[#This Row],[4.1 Ejecuta las acciones en los aplicativos de acuerdo al proceso establecido en el portal de conocimiento.]]="NO",1,0)</f>
        <v>0</v>
      </c>
      <c r="DC111">
        <f>IF(Tabla1[[#This Row],[4.2 Se tipifica en siac acorde con la gestión.]]="NO",1,0)</f>
        <v>0</v>
      </c>
      <c r="DD111">
        <f>IF(Tabla1[[#This Row],[4.3 Notas y/o plantilla de la tipificación son correctas.]]="NO",1,0)</f>
        <v>0</v>
      </c>
      <c r="DE111">
        <f>IF(Tabla1[[#This Row],[4.4 Se tipifica en siac durante la llamada.]]="NO",1,0)</f>
        <v>0</v>
      </c>
      <c r="DF111">
        <f>IF(Tabla1[[#This Row],[5.1 Evita comentarios negativos de la empresa y/o sus proveedores.]]="NO",1,0)</f>
        <v>0</v>
      </c>
      <c r="DG111">
        <f>IF(Tabla1[[#This Row],[5.2 Evita palabras soeces]]="NO",1,0)</f>
        <v>0</v>
      </c>
      <c r="DH111">
        <f>IF(Tabla1[[#This Row],[5.3 Escucha al cliente sin interrumpirlo.]]="NO",1,0)</f>
        <v>0</v>
      </c>
      <c r="DI111">
        <f>IF(Tabla1[[#This Row],[6.1 Cumple con dar la información establecida y/o fomenta en el cliente la adquisición/activación/uso de algún servicio/producto/promoción CLARO (definido por cada campaña)]]="NO",1,0)</f>
        <v>1</v>
      </c>
      <c r="DJ111">
        <v>1</v>
      </c>
      <c r="DK111">
        <f>IF(Tabla1[[#This Row],[TNPS]]&lt;6,-1,IF(Tabla1[[#This Row],[TNPS]]&lt;8,0,1))</f>
        <v>1</v>
      </c>
      <c r="DL111">
        <f>IF(Tabla1[[#This Row],[NPS]]&lt;&gt;"",IF(Tabla1[[#This Row],[NPS]]&lt;7,-1,IF(Tabla1[[#This Row],[NPS]]&lt;8,0,1))," ")</f>
        <v>1</v>
      </c>
    </row>
    <row r="112" spans="1:116" x14ac:dyDescent="0.25">
      <c r="A112">
        <v>386</v>
      </c>
      <c r="B112" t="str">
        <f>IF(MONTH(Tabla1[[#This Row],[FECHA DE MONITOREO]])=MONTH($B$356),IF(DAY(Tabla1[[#This Row],[FECHA DE MONITOREO]])&lt;8,"SEMANA 1",IF(DAY(Tabla1[[#This Row],[FECHA DE MONITOREO]])&lt;15,"SEMANA 2",IF(DAY(Tabla1[[#This Row],[FECHA DE MONITOREO]])&lt;22,"SEMANA 3","SEMANA 4"))),"SEMANA 4")</f>
        <v>SEMANA 2</v>
      </c>
      <c r="C11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12" s="5" t="s">
        <v>463</v>
      </c>
      <c r="E112" s="5" t="s">
        <v>464</v>
      </c>
      <c r="F112" s="5">
        <v>3</v>
      </c>
      <c r="G112" s="5" t="s">
        <v>118</v>
      </c>
      <c r="H112" s="5" t="s">
        <v>119</v>
      </c>
      <c r="I112" s="6">
        <v>43655</v>
      </c>
      <c r="J112" s="5" t="s">
        <v>120</v>
      </c>
      <c r="K112" s="5" t="s">
        <v>970</v>
      </c>
      <c r="L112" s="6">
        <v>43653</v>
      </c>
      <c r="M112" s="7">
        <v>0.95157407407407402</v>
      </c>
      <c r="N112" s="5">
        <v>826</v>
      </c>
      <c r="O112" s="5" t="s">
        <v>971</v>
      </c>
      <c r="P112" s="5" t="s">
        <v>972</v>
      </c>
      <c r="Q112" s="5" t="s">
        <v>973</v>
      </c>
      <c r="R112" s="5" t="s">
        <v>125</v>
      </c>
      <c r="S112" s="5" t="s">
        <v>358</v>
      </c>
      <c r="T112" s="5" t="s">
        <v>974</v>
      </c>
      <c r="U112" s="5" t="s">
        <v>360</v>
      </c>
      <c r="V112" s="5" t="s">
        <v>129</v>
      </c>
      <c r="W112" s="5" t="s">
        <v>130</v>
      </c>
      <c r="X112" s="5" t="s">
        <v>161</v>
      </c>
      <c r="Y112" s="5" t="s">
        <v>131</v>
      </c>
      <c r="Z112" s="5" t="s">
        <v>132</v>
      </c>
      <c r="AA112" s="5" t="s">
        <v>133</v>
      </c>
      <c r="AB112" s="5" t="s">
        <v>131</v>
      </c>
      <c r="AC112" s="5" t="s">
        <v>134</v>
      </c>
      <c r="AD112" s="5" t="s">
        <v>131</v>
      </c>
      <c r="AE112" s="5" t="s">
        <v>131</v>
      </c>
      <c r="AF112" s="5" t="s">
        <v>131</v>
      </c>
      <c r="AG112" s="5" t="s">
        <v>131</v>
      </c>
      <c r="AH112" s="5" t="s">
        <v>131</v>
      </c>
      <c r="AI112" s="8">
        <v>100</v>
      </c>
      <c r="AJ112" s="5" t="s">
        <v>131</v>
      </c>
      <c r="AK112" s="5" t="s">
        <v>133</v>
      </c>
      <c r="AL112" s="5" t="s">
        <v>131</v>
      </c>
      <c r="AM112" s="5" t="s">
        <v>131</v>
      </c>
      <c r="AN112" s="8">
        <v>100</v>
      </c>
      <c r="AO112" s="5" t="s">
        <v>131</v>
      </c>
      <c r="AP112" s="5" t="s">
        <v>129</v>
      </c>
      <c r="AQ112" s="5" t="s">
        <v>131</v>
      </c>
      <c r="AR112" s="5" t="s">
        <v>131</v>
      </c>
      <c r="AS112" s="5" t="s">
        <v>131</v>
      </c>
      <c r="AT112" s="5" t="s">
        <v>131</v>
      </c>
      <c r="AU112" s="5" t="s">
        <v>129</v>
      </c>
      <c r="AV112" s="5" t="s">
        <v>133</v>
      </c>
      <c r="AW112" s="5" t="s">
        <v>133</v>
      </c>
      <c r="AX112" s="5" t="s">
        <v>129</v>
      </c>
      <c r="AY112" s="5" t="s">
        <v>131</v>
      </c>
      <c r="AZ112" s="8">
        <v>17.142857142857142</v>
      </c>
      <c r="BA112" s="5" t="s">
        <v>129</v>
      </c>
      <c r="BB112" s="5" t="s">
        <v>131</v>
      </c>
      <c r="BC112" s="5" t="s">
        <v>129</v>
      </c>
      <c r="BD112" s="5" t="s">
        <v>131</v>
      </c>
      <c r="BE112" s="9">
        <v>25</v>
      </c>
      <c r="BF112" s="5" t="s">
        <v>131</v>
      </c>
      <c r="BG112" s="5" t="s">
        <v>131</v>
      </c>
      <c r="BH112" s="5" t="s">
        <v>131</v>
      </c>
      <c r="BI112" s="8">
        <v>100</v>
      </c>
      <c r="BJ112" s="5" t="s">
        <v>133</v>
      </c>
      <c r="BK112" s="8">
        <v>100</v>
      </c>
      <c r="BL112" s="8">
        <v>53</v>
      </c>
      <c r="BM112" s="5">
        <v>3</v>
      </c>
      <c r="BN112" s="5">
        <v>1</v>
      </c>
      <c r="BO112" s="5">
        <v>0</v>
      </c>
      <c r="BP112" s="5">
        <v>4</v>
      </c>
      <c r="BQ112" s="5">
        <v>1</v>
      </c>
      <c r="BR112" s="8">
        <v>53</v>
      </c>
      <c r="BS112" s="5" t="s">
        <v>129</v>
      </c>
      <c r="BT112" s="5" t="s">
        <v>129</v>
      </c>
      <c r="BU112" s="5" t="s">
        <v>129</v>
      </c>
      <c r="BV112" s="5" t="s">
        <v>129</v>
      </c>
      <c r="BW112" s="5" t="s">
        <v>129</v>
      </c>
      <c r="BX112" s="5" t="s">
        <v>129</v>
      </c>
      <c r="BY112" s="5" t="s">
        <v>346</v>
      </c>
      <c r="BZ112" s="5" t="s">
        <v>347</v>
      </c>
      <c r="CA112" s="5" t="s">
        <v>348</v>
      </c>
      <c r="CB112" s="5" t="s">
        <v>349</v>
      </c>
      <c r="CC112" s="5" t="s">
        <v>350</v>
      </c>
      <c r="CD112" s="5" t="e">
        <v>#N/A</v>
      </c>
      <c r="CE112" s="5" t="e">
        <v>#N/A</v>
      </c>
      <c r="CF112" s="5" t="s">
        <v>129</v>
      </c>
      <c r="CG112" s="5" t="s">
        <v>975</v>
      </c>
      <c r="CH112">
        <f>IF(Tabla1[[#This Row],[1.1 Saluda y se despide del cliente, de acuerdo a lo establecido en el manual de campaña.]]="NO",1,0)</f>
        <v>0</v>
      </c>
      <c r="CI112">
        <f>IF(Tabla1[[#This Row],[1.2 Se dirige al cliente por su nombre durante el transcurso de la llamada, sin tutearlo en ninguna ocasión.]]="NO",1,0)</f>
        <v>0</v>
      </c>
      <c r="CJ112">
        <f>IF(Tabla1[[#This Row],[1.3 Interactua con el cliente mientras realiza las validaciones en el sistema.]]="NO",1,0)</f>
        <v>0</v>
      </c>
      <c r="CK112">
        <f>IF(Tabla1[[#This Row],[1.4 Evita el uso de tecnicismos.]]="NO",1,0)</f>
        <v>0</v>
      </c>
      <c r="CL112">
        <f>IF(Tabla1[[#This Row],[1.5 Se despide de acuerdo a lo indicado en el Manual de Campaña]]="NO",1,0)</f>
        <v>0</v>
      </c>
      <c r="CM112">
        <f>IF(Tabla1[[#This Row],[2.1 Valida si la consulta o transacción corresponde a un producto/servicio/línea de la campaña.]]="NO",1,0)</f>
        <v>0</v>
      </c>
      <c r="CN112">
        <f>IF(Tabla1[[#This Row],[2.2 Si lo expuesto por el cliente no es claro, realiza preguntas de precisión o preguntas filtro.]]="NO",1,0)</f>
        <v>0</v>
      </c>
      <c r="CO112">
        <f>IF(Tabla1[[#This Row],[2.3 Valida el MOTIVO REAL de la necesidad (información, preocupación, problema) mediante parafraseo o pregunta de confirmación.]]="NO",1,0)</f>
        <v>0</v>
      </c>
      <c r="CP112">
        <f>IF(Tabla1[[#This Row],[2.4 De acuerdo con lo expuesto por el cliente por el cliente y/o por lo revisado en sistemas, valida si existe alguna atención previa por el mismo motivo.]]="NO",1,0)</f>
        <v>0</v>
      </c>
      <c r="CQ112">
        <f>IF(Tabla1[[#This Row],[3.1 Valida en el CES el estado de los servicios y equipos, estado de cuenta y adicionalmente si se encuentra en averia.]]="NO",1,0)</f>
        <v>0</v>
      </c>
      <c r="CR112">
        <f>IF(Tabla1[[#This Row],[3.2 La atencion se realizo siguiendo el paso a paso de la herramienta o el proceso establecido en el portal de conocimiento (en caso no se encuentre en la herramienta), no se vuelve a evaluar el ingreso al CES.]]="NO",1,0)</f>
        <v>1</v>
      </c>
      <c r="CS112">
        <f>IF(Tabla1[[#This Row],[3.2.1 Solicita el número de documento de identidad, nombres y apellidos del titular para identificar el servicio y en caso lo amerite fecha y lugar de nacimiento.]]="NO",1,0)</f>
        <v>0</v>
      </c>
      <c r="CT112">
        <f>IF(Tabla1[[#This Row],[3.2.2  Valida en TRACER que el servicio del cliente esta conectado, no se encuentra en averia y no tiene algun flag alarmado]]="NO",1,0)</f>
        <v>0</v>
      </c>
      <c r="CU112">
        <f>IF(Tabla1[[#This Row],[3.2.3  Verifica en la web de averias si el servicio esta afectado]]="NO",1,0)</f>
        <v>0</v>
      </c>
      <c r="CV112">
        <f>IF(Tabla1[[#This Row],[3.2.4  Verifica en Incognito si los parametros de los servicios estan correctos. ]]="NO",1,0)</f>
        <v>0</v>
      </c>
      <c r="CW112">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112">
        <f>IF(Tabla1[[#This Row],[3.2.6  Para telefonia, ingresa a JANUS y validad que la linea este configurada y tenga saldo, tambien se debe validar con el cliente si la linea esta en Tel 1 o Tel 1/2, en caso no haya servicio]]="NO",1,0)</f>
        <v>0</v>
      </c>
      <c r="CY112">
        <f>IF(Tabla1[[#This Row],[3.2.7  Para internet, cuando el problema es con SmarTV se le sugiere que utilice internet de manera cableada]]="NO",1,0)</f>
        <v>0</v>
      </c>
      <c r="CZ112">
        <f>IF(Tabla1[[#This Row],[3.3  La explicación brindada al cliente corresponde con el paso a paso de la herramienta o el proceso establecido en el portal de conocimiento (en caso no se encuentre en la herramienta).]]="NO",1,0)</f>
        <v>1</v>
      </c>
      <c r="DA112">
        <f>IF(Tabla1[[#This Row],[3.4  Valida con el cliente si la gestión/información brindada fue clara]]="NO",1,0)</f>
        <v>0</v>
      </c>
      <c r="DB112">
        <f>IF(Tabla1[[#This Row],[4.1 Ejecuta las acciones en los aplicativos de acuerdo al proceso establecido en el portal de conocimiento.]]="NO",1,0)</f>
        <v>1</v>
      </c>
      <c r="DC112">
        <f>IF(Tabla1[[#This Row],[4.2 Se tipifica en siac acorde con la gestión.]]="NO",1,0)</f>
        <v>0</v>
      </c>
      <c r="DD112">
        <f>IF(Tabla1[[#This Row],[4.3 Notas y/o plantilla de la tipificación son correctas.]]="NO",1,0)</f>
        <v>1</v>
      </c>
      <c r="DE112">
        <f>IF(Tabla1[[#This Row],[4.4 Se tipifica en siac durante la llamada.]]="NO",1,0)</f>
        <v>0</v>
      </c>
      <c r="DF112">
        <f>IF(Tabla1[[#This Row],[5.1 Evita comentarios negativos de la empresa y/o sus proveedores.]]="NO",1,0)</f>
        <v>0</v>
      </c>
      <c r="DG112">
        <f>IF(Tabla1[[#This Row],[5.2 Evita palabras soeces]]="NO",1,0)</f>
        <v>0</v>
      </c>
      <c r="DH112">
        <f>IF(Tabla1[[#This Row],[5.3 Escucha al cliente sin interrumpirlo.]]="NO",1,0)</f>
        <v>0</v>
      </c>
      <c r="DI112">
        <f>IF(Tabla1[[#This Row],[6.1 Cumple con dar la información establecida y/o fomenta en el cliente la adquisición/activación/uso de algún servicio/producto/promoción CLARO (definido por cada campaña)]]="NO",1,0)</f>
        <v>0</v>
      </c>
      <c r="DJ112">
        <v>1</v>
      </c>
      <c r="DK112" t="e">
        <f>IF(Tabla1[[#This Row],[TNPS]]&lt;6,-1,IF(Tabla1[[#This Row],[TNPS]]&lt;8,0,1))</f>
        <v>#N/A</v>
      </c>
      <c r="DL112" t="e">
        <f>IF(Tabla1[[#This Row],[NPS]]&lt;&gt;"",IF(Tabla1[[#This Row],[NPS]]&lt;7,-1,IF(Tabla1[[#This Row],[NPS]]&lt;8,0,1))," ")</f>
        <v>#N/A</v>
      </c>
    </row>
    <row r="113" spans="1:116" x14ac:dyDescent="0.25">
      <c r="A113">
        <v>386</v>
      </c>
      <c r="B113" t="str">
        <f>IF(MONTH(Tabla1[[#This Row],[FECHA DE MONITOREO]])=MONTH($B$356),IF(DAY(Tabla1[[#This Row],[FECHA DE MONITOREO]])&lt;8,"SEMANA 1",IF(DAY(Tabla1[[#This Row],[FECHA DE MONITOREO]])&lt;15,"SEMANA 2",IF(DAY(Tabla1[[#This Row],[FECHA DE MONITOREO]])&lt;22,"SEMANA 3","SEMANA 4"))),"SEMANA 4")</f>
        <v>SEMANA 2</v>
      </c>
      <c r="C11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13" s="5" t="s">
        <v>976</v>
      </c>
      <c r="E113" s="5" t="s">
        <v>977</v>
      </c>
      <c r="F113" s="5">
        <v>28</v>
      </c>
      <c r="G113" s="5" t="s">
        <v>118</v>
      </c>
      <c r="H113" s="5" t="s">
        <v>119</v>
      </c>
      <c r="I113" s="6">
        <v>43655</v>
      </c>
      <c r="J113" s="5" t="s">
        <v>120</v>
      </c>
      <c r="K113" s="5" t="s">
        <v>978</v>
      </c>
      <c r="L113" s="6">
        <v>43653</v>
      </c>
      <c r="M113" s="7">
        <v>0.55892361111111111</v>
      </c>
      <c r="N113" s="5">
        <v>197</v>
      </c>
      <c r="O113" s="5" t="s">
        <v>979</v>
      </c>
      <c r="P113" s="5" t="s">
        <v>980</v>
      </c>
      <c r="Q113" s="5" t="s">
        <v>981</v>
      </c>
      <c r="R113" s="5" t="s">
        <v>157</v>
      </c>
      <c r="S113" s="5" t="s">
        <v>982</v>
      </c>
      <c r="T113" s="5" t="s">
        <v>983</v>
      </c>
      <c r="U113" s="5" t="s">
        <v>249</v>
      </c>
      <c r="V113" s="5" t="s">
        <v>129</v>
      </c>
      <c r="W113" s="5" t="s">
        <v>130</v>
      </c>
      <c r="X113" s="5" t="s">
        <v>161</v>
      </c>
      <c r="Y113" s="5" t="s">
        <v>131</v>
      </c>
      <c r="Z113" s="5" t="s">
        <v>132</v>
      </c>
      <c r="AA113" s="5" t="s">
        <v>133</v>
      </c>
      <c r="AB113" s="5" t="s">
        <v>131</v>
      </c>
      <c r="AC113" s="5" t="s">
        <v>134</v>
      </c>
      <c r="AD113" s="5" t="s">
        <v>129</v>
      </c>
      <c r="AE113" s="5" t="s">
        <v>129</v>
      </c>
      <c r="AF113" s="5" t="s">
        <v>129</v>
      </c>
      <c r="AG113" s="5" t="s">
        <v>129</v>
      </c>
      <c r="AH113" s="5" t="s">
        <v>129</v>
      </c>
      <c r="AI113" s="8">
        <v>0</v>
      </c>
      <c r="AJ113" s="5" t="s">
        <v>129</v>
      </c>
      <c r="AK113" s="5" t="s">
        <v>129</v>
      </c>
      <c r="AL113" s="5" t="s">
        <v>129</v>
      </c>
      <c r="AM113" s="5" t="s">
        <v>129</v>
      </c>
      <c r="AN113" s="8">
        <v>0</v>
      </c>
      <c r="AO113" s="5" t="s">
        <v>129</v>
      </c>
      <c r="AP113" s="5" t="s">
        <v>129</v>
      </c>
      <c r="AQ113" s="5" t="s">
        <v>129</v>
      </c>
      <c r="AR113" s="5" t="s">
        <v>129</v>
      </c>
      <c r="AS113" s="5" t="s">
        <v>129</v>
      </c>
      <c r="AT113" s="5" t="s">
        <v>129</v>
      </c>
      <c r="AU113" s="5" t="s">
        <v>129</v>
      </c>
      <c r="AV113" s="5" t="s">
        <v>129</v>
      </c>
      <c r="AW113" s="5" t="s">
        <v>129</v>
      </c>
      <c r="AX113" s="5" t="s">
        <v>129</v>
      </c>
      <c r="AY113" s="5" t="s">
        <v>129</v>
      </c>
      <c r="AZ113" s="8">
        <v>0</v>
      </c>
      <c r="BA113" s="5" t="s">
        <v>129</v>
      </c>
      <c r="BB113" s="5" t="s">
        <v>129</v>
      </c>
      <c r="BC113" s="5" t="s">
        <v>129</v>
      </c>
      <c r="BD113" s="5" t="s">
        <v>129</v>
      </c>
      <c r="BE113" s="9">
        <v>0</v>
      </c>
      <c r="BF113" s="5" t="s">
        <v>129</v>
      </c>
      <c r="BG113" s="5" t="s">
        <v>129</v>
      </c>
      <c r="BH113" s="5" t="s">
        <v>129</v>
      </c>
      <c r="BI113" s="8">
        <v>0</v>
      </c>
      <c r="BJ113" s="5" t="s">
        <v>129</v>
      </c>
      <c r="BK113" s="8">
        <v>0</v>
      </c>
      <c r="BL113" s="8">
        <v>0</v>
      </c>
      <c r="BM113" s="5">
        <v>9</v>
      </c>
      <c r="BN113" s="5">
        <v>4</v>
      </c>
      <c r="BO113" s="5">
        <v>1</v>
      </c>
      <c r="BP113" s="5">
        <v>14</v>
      </c>
      <c r="BQ113" s="5">
        <v>14</v>
      </c>
      <c r="BR113" s="8">
        <v>0</v>
      </c>
      <c r="BS113" s="5" t="s">
        <v>129</v>
      </c>
      <c r="BT113" s="5" t="s">
        <v>129</v>
      </c>
      <c r="BU113" s="5" t="s">
        <v>131</v>
      </c>
      <c r="BV113" s="5" t="s">
        <v>129</v>
      </c>
      <c r="BW113" s="5" t="s">
        <v>129</v>
      </c>
      <c r="BX113" s="5" t="s">
        <v>129</v>
      </c>
      <c r="BY113" s="5" t="s">
        <v>346</v>
      </c>
      <c r="BZ113" s="5" t="s">
        <v>347</v>
      </c>
      <c r="CA113" s="5" t="s">
        <v>175</v>
      </c>
      <c r="CB113" s="5" t="s">
        <v>415</v>
      </c>
      <c r="CC113" s="5" t="s">
        <v>416</v>
      </c>
      <c r="CD113" s="5" t="e">
        <v>#N/A</v>
      </c>
      <c r="CE113" s="5" t="e">
        <v>#N/A</v>
      </c>
      <c r="CF113" s="5" t="s">
        <v>131</v>
      </c>
      <c r="CG113" s="5" t="s">
        <v>984</v>
      </c>
      <c r="CH113">
        <f>IF(Tabla1[[#This Row],[1.1 Saluda y se despide del cliente, de acuerdo a lo establecido en el manual de campaña.]]="NO",1,0)</f>
        <v>1</v>
      </c>
      <c r="CI113">
        <f>IF(Tabla1[[#This Row],[1.2 Se dirige al cliente por su nombre durante el transcurso de la llamada, sin tutearlo en ninguna ocasión.]]="NO",1,0)</f>
        <v>1</v>
      </c>
      <c r="CJ113">
        <f>IF(Tabla1[[#This Row],[1.3 Interactua con el cliente mientras realiza las validaciones en el sistema.]]="NO",1,0)</f>
        <v>1</v>
      </c>
      <c r="CK113">
        <f>IF(Tabla1[[#This Row],[1.4 Evita el uso de tecnicismos.]]="NO",1,0)</f>
        <v>1</v>
      </c>
      <c r="CL113">
        <f>IF(Tabla1[[#This Row],[1.5 Se despide de acuerdo a lo indicado en el Manual de Campaña]]="NO",1,0)</f>
        <v>1</v>
      </c>
      <c r="CM113">
        <f>IF(Tabla1[[#This Row],[2.1 Valida si la consulta o transacción corresponde a un producto/servicio/línea de la campaña.]]="NO",1,0)</f>
        <v>1</v>
      </c>
      <c r="CN113">
        <f>IF(Tabla1[[#This Row],[2.2 Si lo expuesto por el cliente no es claro, realiza preguntas de precisión o preguntas filtro.]]="NO",1,0)</f>
        <v>1</v>
      </c>
      <c r="CO113">
        <f>IF(Tabla1[[#This Row],[2.3 Valida el MOTIVO REAL de la necesidad (información, preocupación, problema) mediante parafraseo o pregunta de confirmación.]]="NO",1,0)</f>
        <v>1</v>
      </c>
      <c r="CP113">
        <f>IF(Tabla1[[#This Row],[2.4 De acuerdo con lo expuesto por el cliente por el cliente y/o por lo revisado en sistemas, valida si existe alguna atención previa por el mismo motivo.]]="NO",1,0)</f>
        <v>1</v>
      </c>
      <c r="CQ113">
        <f>IF(Tabla1[[#This Row],[3.1 Valida en el CES el estado de los servicios y equipos, estado de cuenta y adicionalmente si se encuentra en averia.]]="NO",1,0)</f>
        <v>1</v>
      </c>
      <c r="CR113">
        <f>IF(Tabla1[[#This Row],[3.2 La atencion se realizo siguiendo el paso a paso de la herramienta o el proceso establecido en el portal de conocimiento (en caso no se encuentre en la herramienta), no se vuelve a evaluar el ingreso al CES.]]="NO",1,0)</f>
        <v>1</v>
      </c>
      <c r="CS113">
        <f>IF(Tabla1[[#This Row],[3.2.1 Solicita el número de documento de identidad, nombres y apellidos del titular para identificar el servicio y en caso lo amerite fecha y lugar de nacimiento.]]="NO",1,0)</f>
        <v>1</v>
      </c>
      <c r="CT113">
        <f>IF(Tabla1[[#This Row],[3.2.2  Valida en TRACER que el servicio del cliente esta conectado, no se encuentra en averia y no tiene algun flag alarmado]]="NO",1,0)</f>
        <v>1</v>
      </c>
      <c r="CU113">
        <f>IF(Tabla1[[#This Row],[3.2.3  Verifica en la web de averias si el servicio esta afectado]]="NO",1,0)</f>
        <v>1</v>
      </c>
      <c r="CV113">
        <f>IF(Tabla1[[#This Row],[3.2.4  Verifica en Incognito si los parametros de los servicios estan correctos. ]]="NO",1,0)</f>
        <v>1</v>
      </c>
      <c r="CW113">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113">
        <f>IF(Tabla1[[#This Row],[3.2.6  Para telefonia, ingresa a JANUS y validad que la linea este configurada y tenga saldo, tambien se debe validar con el cliente si la linea esta en Tel 1 o Tel 1/2, en caso no haya servicio]]="NO",1,0)</f>
        <v>1</v>
      </c>
      <c r="CY113">
        <f>IF(Tabla1[[#This Row],[3.2.7  Para internet, cuando el problema es con SmarTV se le sugiere que utilice internet de manera cableada]]="NO",1,0)</f>
        <v>1</v>
      </c>
      <c r="CZ113">
        <f>IF(Tabla1[[#This Row],[3.3  La explicación brindada al cliente corresponde con el paso a paso de la herramienta o el proceso establecido en el portal de conocimiento (en caso no se encuentre en la herramienta).]]="NO",1,0)</f>
        <v>1</v>
      </c>
      <c r="DA113">
        <f>IF(Tabla1[[#This Row],[3.4  Valida con el cliente si la gestión/información brindada fue clara]]="NO",1,0)</f>
        <v>1</v>
      </c>
      <c r="DB113">
        <f>IF(Tabla1[[#This Row],[4.1 Ejecuta las acciones en los aplicativos de acuerdo al proceso establecido en el portal de conocimiento.]]="NO",1,0)</f>
        <v>1</v>
      </c>
      <c r="DC113">
        <f>IF(Tabla1[[#This Row],[4.2 Se tipifica en siac acorde con la gestión.]]="NO",1,0)</f>
        <v>1</v>
      </c>
      <c r="DD113">
        <f>IF(Tabla1[[#This Row],[4.3 Notas y/o plantilla de la tipificación son correctas.]]="NO",1,0)</f>
        <v>1</v>
      </c>
      <c r="DE113">
        <f>IF(Tabla1[[#This Row],[4.4 Se tipifica en siac durante la llamada.]]="NO",1,0)</f>
        <v>1</v>
      </c>
      <c r="DF113">
        <f>IF(Tabla1[[#This Row],[5.1 Evita comentarios negativos de la empresa y/o sus proveedores.]]="NO",1,0)</f>
        <v>1</v>
      </c>
      <c r="DG113">
        <f>IF(Tabla1[[#This Row],[5.2 Evita palabras soeces]]="NO",1,0)</f>
        <v>1</v>
      </c>
      <c r="DH113">
        <f>IF(Tabla1[[#This Row],[5.3 Escucha al cliente sin interrumpirlo.]]="NO",1,0)</f>
        <v>1</v>
      </c>
      <c r="DI113">
        <f>IF(Tabla1[[#This Row],[6.1 Cumple con dar la información establecida y/o fomenta en el cliente la adquisición/activación/uso de algún servicio/producto/promoción CLARO (definido por cada campaña)]]="NO",1,0)</f>
        <v>1</v>
      </c>
      <c r="DJ113">
        <v>1</v>
      </c>
      <c r="DK113" t="e">
        <f>IF(Tabla1[[#This Row],[TNPS]]&lt;6,-1,IF(Tabla1[[#This Row],[TNPS]]&lt;8,0,1))</f>
        <v>#N/A</v>
      </c>
      <c r="DL113" t="e">
        <f>IF(Tabla1[[#This Row],[NPS]]&lt;&gt;"",IF(Tabla1[[#This Row],[NPS]]&lt;7,-1,IF(Tabla1[[#This Row],[NPS]]&lt;8,0,1))," ")</f>
        <v>#N/A</v>
      </c>
    </row>
    <row r="114" spans="1:116" x14ac:dyDescent="0.25">
      <c r="A114">
        <v>386</v>
      </c>
      <c r="B114" t="str">
        <f>IF(MONTH(Tabla1[[#This Row],[FECHA DE MONITOREO]])=MONTH($B$356),IF(DAY(Tabla1[[#This Row],[FECHA DE MONITOREO]])&lt;8,"SEMANA 1",IF(DAY(Tabla1[[#This Row],[FECHA DE MONITOREO]])&lt;15,"SEMANA 2",IF(DAY(Tabla1[[#This Row],[FECHA DE MONITOREO]])&lt;22,"SEMANA 3","SEMANA 4"))),"SEMANA 4")</f>
        <v>SEMANA 2</v>
      </c>
      <c r="C11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14" s="5" t="s">
        <v>985</v>
      </c>
      <c r="E114" s="5" t="s">
        <v>986</v>
      </c>
      <c r="F114" s="5">
        <v>1</v>
      </c>
      <c r="G114" s="5" t="s">
        <v>118</v>
      </c>
      <c r="H114" s="5" t="s">
        <v>119</v>
      </c>
      <c r="I114" s="6">
        <v>43655</v>
      </c>
      <c r="J114" s="5" t="s">
        <v>120</v>
      </c>
      <c r="K114" s="5" t="s">
        <v>987</v>
      </c>
      <c r="L114" s="6">
        <v>43653</v>
      </c>
      <c r="M114" s="7">
        <v>0.4548726851851852</v>
      </c>
      <c r="N114" s="5">
        <v>541</v>
      </c>
      <c r="O114" s="5" t="s">
        <v>988</v>
      </c>
      <c r="P114" s="5" t="s">
        <v>989</v>
      </c>
      <c r="Q114" s="5" t="s">
        <v>990</v>
      </c>
      <c r="R114" s="5" t="s">
        <v>125</v>
      </c>
      <c r="S114" s="5" t="s">
        <v>227</v>
      </c>
      <c r="T114" s="5" t="s">
        <v>991</v>
      </c>
      <c r="U114" s="5" t="s">
        <v>239</v>
      </c>
      <c r="V114" s="5" t="s">
        <v>131</v>
      </c>
      <c r="W114" s="5" t="s">
        <v>130</v>
      </c>
      <c r="X114" s="5" t="s">
        <v>161</v>
      </c>
      <c r="Y114" s="5" t="s">
        <v>131</v>
      </c>
      <c r="Z114" s="5" t="s">
        <v>132</v>
      </c>
      <c r="AA114" s="5" t="s">
        <v>133</v>
      </c>
      <c r="AB114" s="5" t="s">
        <v>131</v>
      </c>
      <c r="AC114" s="5" t="s">
        <v>134</v>
      </c>
      <c r="AD114" s="5" t="s">
        <v>131</v>
      </c>
      <c r="AE114" s="5" t="s">
        <v>131</v>
      </c>
      <c r="AF114" s="5" t="s">
        <v>131</v>
      </c>
      <c r="AG114" s="5" t="s">
        <v>131</v>
      </c>
      <c r="AH114" s="5" t="s">
        <v>131</v>
      </c>
      <c r="AI114" s="8">
        <v>100</v>
      </c>
      <c r="AJ114" s="5" t="s">
        <v>133</v>
      </c>
      <c r="AK114" s="5" t="s">
        <v>133</v>
      </c>
      <c r="AL114" s="5" t="s">
        <v>129</v>
      </c>
      <c r="AM114" s="5" t="s">
        <v>129</v>
      </c>
      <c r="AN114" s="8">
        <v>0</v>
      </c>
      <c r="AO114" s="5" t="s">
        <v>131</v>
      </c>
      <c r="AP114" s="5" t="s">
        <v>129</v>
      </c>
      <c r="AQ114" s="5" t="s">
        <v>131</v>
      </c>
      <c r="AR114" s="5" t="s">
        <v>129</v>
      </c>
      <c r="AS114" s="5" t="s">
        <v>129</v>
      </c>
      <c r="AT114" s="5" t="s">
        <v>129</v>
      </c>
      <c r="AU114" s="5" t="s">
        <v>133</v>
      </c>
      <c r="AV114" s="5" t="s">
        <v>133</v>
      </c>
      <c r="AW114" s="5" t="s">
        <v>133</v>
      </c>
      <c r="AX114" s="5" t="s">
        <v>131</v>
      </c>
      <c r="AY114" s="5" t="s">
        <v>131</v>
      </c>
      <c r="AZ114" s="8">
        <v>37.142857142857146</v>
      </c>
      <c r="BA114" s="5" t="s">
        <v>131</v>
      </c>
      <c r="BB114" s="5" t="s">
        <v>131</v>
      </c>
      <c r="BC114" s="5" t="s">
        <v>131</v>
      </c>
      <c r="BD114" s="5" t="s">
        <v>131</v>
      </c>
      <c r="BE114" s="9">
        <v>100</v>
      </c>
      <c r="BF114" s="5" t="s">
        <v>131</v>
      </c>
      <c r="BG114" s="5" t="s">
        <v>131</v>
      </c>
      <c r="BH114" s="5" t="s">
        <v>131</v>
      </c>
      <c r="BI114" s="8">
        <v>100</v>
      </c>
      <c r="BJ114" s="5" t="s">
        <v>129</v>
      </c>
      <c r="BK114" s="8">
        <v>0</v>
      </c>
      <c r="BL114" s="8">
        <v>52</v>
      </c>
      <c r="BM114" s="5">
        <v>3</v>
      </c>
      <c r="BN114" s="5">
        <v>0</v>
      </c>
      <c r="BO114" s="5">
        <v>0</v>
      </c>
      <c r="BP114" s="5">
        <v>3</v>
      </c>
      <c r="BQ114" s="5">
        <v>4</v>
      </c>
      <c r="BR114" s="8">
        <v>52</v>
      </c>
      <c r="BS114" s="5" t="s">
        <v>129</v>
      </c>
      <c r="BT114" s="5" t="s">
        <v>129</v>
      </c>
      <c r="BU114" s="5" t="s">
        <v>129</v>
      </c>
      <c r="BV114" s="5" t="s">
        <v>129</v>
      </c>
      <c r="BW114" s="5" t="s">
        <v>129</v>
      </c>
      <c r="BX114" s="5" t="s">
        <v>131</v>
      </c>
      <c r="BY114" s="5" t="s">
        <v>132</v>
      </c>
      <c r="BZ114" s="5" t="s">
        <v>132</v>
      </c>
      <c r="CA114" s="5" t="s">
        <v>132</v>
      </c>
      <c r="CB114" s="5" t="s">
        <v>132</v>
      </c>
      <c r="CC114" s="5" t="s">
        <v>132</v>
      </c>
      <c r="CD114" s="5" t="e">
        <v>#N/A</v>
      </c>
      <c r="CE114" s="5" t="e">
        <v>#N/A</v>
      </c>
      <c r="CF114" s="5" t="s">
        <v>129</v>
      </c>
      <c r="CG114" s="5" t="s">
        <v>992</v>
      </c>
      <c r="CH114">
        <f>IF(Tabla1[[#This Row],[1.1 Saluda y se despide del cliente, de acuerdo a lo establecido en el manual de campaña.]]="NO",1,0)</f>
        <v>0</v>
      </c>
      <c r="CI114">
        <f>IF(Tabla1[[#This Row],[1.2 Se dirige al cliente por su nombre durante el transcurso de la llamada, sin tutearlo en ninguna ocasión.]]="NO",1,0)</f>
        <v>0</v>
      </c>
      <c r="CJ114">
        <f>IF(Tabla1[[#This Row],[1.3 Interactua con el cliente mientras realiza las validaciones en el sistema.]]="NO",1,0)</f>
        <v>0</v>
      </c>
      <c r="CK114">
        <f>IF(Tabla1[[#This Row],[1.4 Evita el uso de tecnicismos.]]="NO",1,0)</f>
        <v>0</v>
      </c>
      <c r="CL114">
        <f>IF(Tabla1[[#This Row],[1.5 Se despide de acuerdo a lo indicado en el Manual de Campaña]]="NO",1,0)</f>
        <v>0</v>
      </c>
      <c r="CM114">
        <f>IF(Tabla1[[#This Row],[2.1 Valida si la consulta o transacción corresponde a un producto/servicio/línea de la campaña.]]="NO",1,0)</f>
        <v>0</v>
      </c>
      <c r="CN114">
        <f>IF(Tabla1[[#This Row],[2.2 Si lo expuesto por el cliente no es claro, realiza preguntas de precisión o preguntas filtro.]]="NO",1,0)</f>
        <v>0</v>
      </c>
      <c r="CO114">
        <f>IF(Tabla1[[#This Row],[2.3 Valida el MOTIVO REAL de la necesidad (información, preocupación, problema) mediante parafraseo o pregunta de confirmación.]]="NO",1,0)</f>
        <v>1</v>
      </c>
      <c r="CP114">
        <f>IF(Tabla1[[#This Row],[2.4 De acuerdo con lo expuesto por el cliente por el cliente y/o por lo revisado en sistemas, valida si existe alguna atención previa por el mismo motivo.]]="NO",1,0)</f>
        <v>1</v>
      </c>
      <c r="CQ114">
        <f>IF(Tabla1[[#This Row],[3.1 Valida en el CES el estado de los servicios y equipos, estado de cuenta y adicionalmente si se encuentra en averia.]]="NO",1,0)</f>
        <v>0</v>
      </c>
      <c r="CR114">
        <f>IF(Tabla1[[#This Row],[3.2 La atencion se realizo siguiendo el paso a paso de la herramienta o el proceso establecido en el portal de conocimiento (en caso no se encuentre en la herramienta), no se vuelve a evaluar el ingreso al CES.]]="NO",1,0)</f>
        <v>1</v>
      </c>
      <c r="CS114">
        <f>IF(Tabla1[[#This Row],[3.2.1 Solicita el número de documento de identidad, nombres y apellidos del titular para identificar el servicio y en caso lo amerite fecha y lugar de nacimiento.]]="NO",1,0)</f>
        <v>0</v>
      </c>
      <c r="CT114">
        <f>IF(Tabla1[[#This Row],[3.2.2  Valida en TRACER que el servicio del cliente esta conectado, no se encuentra en averia y no tiene algun flag alarmado]]="NO",1,0)</f>
        <v>1</v>
      </c>
      <c r="CU114">
        <f>IF(Tabla1[[#This Row],[3.2.3  Verifica en la web de averias si el servicio esta afectado]]="NO",1,0)</f>
        <v>1</v>
      </c>
      <c r="CV114">
        <f>IF(Tabla1[[#This Row],[3.2.4  Verifica en Incognito si los parametros de los servicios estan correctos. ]]="NO",1,0)</f>
        <v>1</v>
      </c>
      <c r="CW11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14">
        <f>IF(Tabla1[[#This Row],[3.2.6  Para telefonia, ingresa a JANUS y validad que la linea este configurada y tenga saldo, tambien se debe validar con el cliente si la linea esta en Tel 1 o Tel 1/2, en caso no haya servicio]]="NO",1,0)</f>
        <v>0</v>
      </c>
      <c r="CY114">
        <f>IF(Tabla1[[#This Row],[3.2.7  Para internet, cuando el problema es con SmarTV se le sugiere que utilice internet de manera cableada]]="NO",1,0)</f>
        <v>0</v>
      </c>
      <c r="CZ114">
        <f>IF(Tabla1[[#This Row],[3.3  La explicación brindada al cliente corresponde con el paso a paso de la herramienta o el proceso establecido en el portal de conocimiento (en caso no se encuentre en la herramienta).]]="NO",1,0)</f>
        <v>0</v>
      </c>
      <c r="DA114">
        <f>IF(Tabla1[[#This Row],[3.4  Valida con el cliente si la gestión/información brindada fue clara]]="NO",1,0)</f>
        <v>0</v>
      </c>
      <c r="DB114">
        <f>IF(Tabla1[[#This Row],[4.1 Ejecuta las acciones en los aplicativos de acuerdo al proceso establecido en el portal de conocimiento.]]="NO",1,0)</f>
        <v>0</v>
      </c>
      <c r="DC114">
        <f>IF(Tabla1[[#This Row],[4.2 Se tipifica en siac acorde con la gestión.]]="NO",1,0)</f>
        <v>0</v>
      </c>
      <c r="DD114">
        <f>IF(Tabla1[[#This Row],[4.3 Notas y/o plantilla de la tipificación son correctas.]]="NO",1,0)</f>
        <v>0</v>
      </c>
      <c r="DE114">
        <f>IF(Tabla1[[#This Row],[4.4 Se tipifica en siac durante la llamada.]]="NO",1,0)</f>
        <v>0</v>
      </c>
      <c r="DF114">
        <f>IF(Tabla1[[#This Row],[5.1 Evita comentarios negativos de la empresa y/o sus proveedores.]]="NO",1,0)</f>
        <v>0</v>
      </c>
      <c r="DG114">
        <f>IF(Tabla1[[#This Row],[5.2 Evita palabras soeces]]="NO",1,0)</f>
        <v>0</v>
      </c>
      <c r="DH114">
        <f>IF(Tabla1[[#This Row],[5.3 Escucha al cliente sin interrumpirlo.]]="NO",1,0)</f>
        <v>0</v>
      </c>
      <c r="DI114">
        <f>IF(Tabla1[[#This Row],[6.1 Cumple con dar la información establecida y/o fomenta en el cliente la adquisición/activación/uso de algún servicio/producto/promoción CLARO (definido por cada campaña)]]="NO",1,0)</f>
        <v>1</v>
      </c>
      <c r="DJ114">
        <v>1</v>
      </c>
      <c r="DK114" t="e">
        <f>IF(Tabla1[[#This Row],[TNPS]]&lt;6,-1,IF(Tabla1[[#This Row],[TNPS]]&lt;8,0,1))</f>
        <v>#N/A</v>
      </c>
      <c r="DL114" t="e">
        <f>IF(Tabla1[[#This Row],[NPS]]&lt;&gt;"",IF(Tabla1[[#This Row],[NPS]]&lt;7,-1,IF(Tabla1[[#This Row],[NPS]]&lt;8,0,1))," ")</f>
        <v>#N/A</v>
      </c>
    </row>
    <row r="115" spans="1:116" x14ac:dyDescent="0.25">
      <c r="A115">
        <v>386</v>
      </c>
      <c r="B115" t="str">
        <f>IF(MONTH(Tabla1[[#This Row],[FECHA DE MONITOREO]])=MONTH($B$356),IF(DAY(Tabla1[[#This Row],[FECHA DE MONITOREO]])&lt;8,"SEMANA 1",IF(DAY(Tabla1[[#This Row],[FECHA DE MONITOREO]])&lt;15,"SEMANA 2",IF(DAY(Tabla1[[#This Row],[FECHA DE MONITOREO]])&lt;22,"SEMANA 3","SEMANA 4"))),"SEMANA 4")</f>
        <v>SEMANA 2</v>
      </c>
      <c r="C11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15" s="5" t="s">
        <v>993</v>
      </c>
      <c r="E115" s="5" t="s">
        <v>994</v>
      </c>
      <c r="F115" s="5">
        <v>25</v>
      </c>
      <c r="G115" s="5" t="s">
        <v>118</v>
      </c>
      <c r="H115" s="5" t="s">
        <v>119</v>
      </c>
      <c r="I115" s="6">
        <v>43655</v>
      </c>
      <c r="J115" s="5" t="s">
        <v>120</v>
      </c>
      <c r="K115" s="5" t="s">
        <v>995</v>
      </c>
      <c r="L115" s="6">
        <v>43653</v>
      </c>
      <c r="M115" s="7">
        <v>0.39662037037037035</v>
      </c>
      <c r="N115" s="5">
        <v>95</v>
      </c>
      <c r="O115" s="5" t="s">
        <v>996</v>
      </c>
      <c r="P115" s="5" t="s">
        <v>997</v>
      </c>
      <c r="Q115" s="5" t="s">
        <v>998</v>
      </c>
      <c r="R115" s="5" t="s">
        <v>157</v>
      </c>
      <c r="S115" s="5" t="s">
        <v>172</v>
      </c>
      <c r="T115" s="5" t="s">
        <v>999</v>
      </c>
      <c r="U115" s="5" t="s">
        <v>132</v>
      </c>
      <c r="V115" s="5" t="s">
        <v>129</v>
      </c>
      <c r="W115" s="5" t="s">
        <v>130</v>
      </c>
      <c r="X115" s="5" t="s">
        <v>130</v>
      </c>
      <c r="Y115" s="5" t="s">
        <v>131</v>
      </c>
      <c r="Z115" s="5" t="s">
        <v>132</v>
      </c>
      <c r="AA115" s="5" t="s">
        <v>133</v>
      </c>
      <c r="AB115" s="5" t="s">
        <v>131</v>
      </c>
      <c r="AC115" s="5" t="s">
        <v>134</v>
      </c>
      <c r="AD115" s="5" t="s">
        <v>131</v>
      </c>
      <c r="AE115" s="5" t="s">
        <v>131</v>
      </c>
      <c r="AF115" s="5" t="s">
        <v>131</v>
      </c>
      <c r="AG115" s="5" t="s">
        <v>131</v>
      </c>
      <c r="AH115" s="5" t="s">
        <v>131</v>
      </c>
      <c r="AI115" s="8">
        <v>100</v>
      </c>
      <c r="AJ115" s="5" t="s">
        <v>131</v>
      </c>
      <c r="AK115" s="5" t="s">
        <v>133</v>
      </c>
      <c r="AL115" s="5" t="s">
        <v>133</v>
      </c>
      <c r="AM115" s="5" t="s">
        <v>133</v>
      </c>
      <c r="AN115" s="8">
        <v>100</v>
      </c>
      <c r="AO115" s="5" t="s">
        <v>133</v>
      </c>
      <c r="AP115" s="5" t="s">
        <v>131</v>
      </c>
      <c r="AQ115" s="5" t="s">
        <v>131</v>
      </c>
      <c r="AR115" s="5" t="s">
        <v>133</v>
      </c>
      <c r="AS115" s="5" t="s">
        <v>133</v>
      </c>
      <c r="AT115" s="5" t="s">
        <v>133</v>
      </c>
      <c r="AU115" s="5" t="s">
        <v>133</v>
      </c>
      <c r="AV115" s="5" t="s">
        <v>133</v>
      </c>
      <c r="AW115" s="5" t="s">
        <v>133</v>
      </c>
      <c r="AX115" s="5" t="s">
        <v>129</v>
      </c>
      <c r="AY115" s="5" t="s">
        <v>133</v>
      </c>
      <c r="AZ115" s="8">
        <v>75.862068965517238</v>
      </c>
      <c r="BA115" s="5" t="s">
        <v>131</v>
      </c>
      <c r="BB115" s="5" t="s">
        <v>133</v>
      </c>
      <c r="BC115" s="5" t="s">
        <v>133</v>
      </c>
      <c r="BD115" s="5" t="s">
        <v>133</v>
      </c>
      <c r="BE115" s="9">
        <v>100</v>
      </c>
      <c r="BF115" s="5" t="s">
        <v>131</v>
      </c>
      <c r="BG115" s="5" t="s">
        <v>131</v>
      </c>
      <c r="BH115" s="5" t="s">
        <v>131</v>
      </c>
      <c r="BI115" s="8">
        <v>100</v>
      </c>
      <c r="BJ115" s="5" t="s">
        <v>133</v>
      </c>
      <c r="BK115" s="8">
        <v>100</v>
      </c>
      <c r="BL115" s="8">
        <v>91.551724137931046</v>
      </c>
      <c r="BM115" s="5">
        <v>1</v>
      </c>
      <c r="BN115" s="5">
        <v>0</v>
      </c>
      <c r="BO115" s="5">
        <v>0</v>
      </c>
      <c r="BP115" s="5">
        <v>1</v>
      </c>
      <c r="BQ115" s="5">
        <v>0</v>
      </c>
      <c r="BR115" s="8">
        <v>91.551724137931046</v>
      </c>
      <c r="BS115" s="5" t="s">
        <v>129</v>
      </c>
      <c r="BT115" s="5" t="s">
        <v>129</v>
      </c>
      <c r="BU115" s="5" t="s">
        <v>129</v>
      </c>
      <c r="BV115" s="5" t="s">
        <v>129</v>
      </c>
      <c r="BW115" s="5" t="s">
        <v>129</v>
      </c>
      <c r="BX115" s="5" t="s">
        <v>129</v>
      </c>
      <c r="BY115" s="5" t="s">
        <v>135</v>
      </c>
      <c r="BZ115" s="5" t="s">
        <v>174</v>
      </c>
      <c r="CA115" s="5" t="s">
        <v>175</v>
      </c>
      <c r="CB115" s="5" t="s">
        <v>176</v>
      </c>
      <c r="CC115" s="5" t="s">
        <v>280</v>
      </c>
      <c r="CD115" s="5" t="e">
        <v>#N/A</v>
      </c>
      <c r="CE115" s="5" t="e">
        <v>#N/A</v>
      </c>
      <c r="CF115" s="5" t="s">
        <v>129</v>
      </c>
      <c r="CG115" s="5" t="s">
        <v>1000</v>
      </c>
      <c r="CH115">
        <f>IF(Tabla1[[#This Row],[1.1 Saluda y se despide del cliente, de acuerdo a lo establecido en el manual de campaña.]]="NO",1,0)</f>
        <v>0</v>
      </c>
      <c r="CI115">
        <f>IF(Tabla1[[#This Row],[1.2 Se dirige al cliente por su nombre durante el transcurso de la llamada, sin tutearlo en ninguna ocasión.]]="NO",1,0)</f>
        <v>0</v>
      </c>
      <c r="CJ115">
        <f>IF(Tabla1[[#This Row],[1.3 Interactua con el cliente mientras realiza las validaciones en el sistema.]]="NO",1,0)</f>
        <v>0</v>
      </c>
      <c r="CK115">
        <f>IF(Tabla1[[#This Row],[1.4 Evita el uso de tecnicismos.]]="NO",1,0)</f>
        <v>0</v>
      </c>
      <c r="CL115">
        <f>IF(Tabla1[[#This Row],[1.5 Se despide de acuerdo a lo indicado en el Manual de Campaña]]="NO",1,0)</f>
        <v>0</v>
      </c>
      <c r="CM115">
        <f>IF(Tabla1[[#This Row],[2.1 Valida si la consulta o transacción corresponde a un producto/servicio/línea de la campaña.]]="NO",1,0)</f>
        <v>0</v>
      </c>
      <c r="CN115">
        <f>IF(Tabla1[[#This Row],[2.2 Si lo expuesto por el cliente no es claro, realiza preguntas de precisión o preguntas filtro.]]="NO",1,0)</f>
        <v>0</v>
      </c>
      <c r="CO115">
        <f>IF(Tabla1[[#This Row],[2.3 Valida el MOTIVO REAL de la necesidad (información, preocupación, problema) mediante parafraseo o pregunta de confirmación.]]="NO",1,0)</f>
        <v>0</v>
      </c>
      <c r="CP115">
        <f>IF(Tabla1[[#This Row],[2.4 De acuerdo con lo expuesto por el cliente por el cliente y/o por lo revisado en sistemas, valida si existe alguna atención previa por el mismo motivo.]]="NO",1,0)</f>
        <v>0</v>
      </c>
      <c r="CQ115">
        <f>IF(Tabla1[[#This Row],[3.1 Valida en el CES el estado de los servicios y equipos, estado de cuenta y adicionalmente si se encuentra en averia.]]="NO",1,0)</f>
        <v>0</v>
      </c>
      <c r="CR115">
        <f>IF(Tabla1[[#This Row],[3.2 La atencion se realizo siguiendo el paso a paso de la herramienta o el proceso establecido en el portal de conocimiento (en caso no se encuentre en la herramienta), no se vuelve a evaluar el ingreso al CES.]]="NO",1,0)</f>
        <v>0</v>
      </c>
      <c r="CS115">
        <f>IF(Tabla1[[#This Row],[3.2.1 Solicita el número de documento de identidad, nombres y apellidos del titular para identificar el servicio y en caso lo amerite fecha y lugar de nacimiento.]]="NO",1,0)</f>
        <v>0</v>
      </c>
      <c r="CT115">
        <f>IF(Tabla1[[#This Row],[3.2.2  Valida en TRACER que el servicio del cliente esta conectado, no se encuentra en averia y no tiene algun flag alarmado]]="NO",1,0)</f>
        <v>0</v>
      </c>
      <c r="CU115">
        <f>IF(Tabla1[[#This Row],[3.2.3  Verifica en la web de averias si el servicio esta afectado]]="NO",1,0)</f>
        <v>0</v>
      </c>
      <c r="CV115">
        <f>IF(Tabla1[[#This Row],[3.2.4  Verifica en Incognito si los parametros de los servicios estan correctos. ]]="NO",1,0)</f>
        <v>0</v>
      </c>
      <c r="CW11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15">
        <f>IF(Tabla1[[#This Row],[3.2.6  Para telefonia, ingresa a JANUS y validad que la linea este configurada y tenga saldo, tambien se debe validar con el cliente si la linea esta en Tel 1 o Tel 1/2, en caso no haya servicio]]="NO",1,0)</f>
        <v>0</v>
      </c>
      <c r="CY115">
        <f>IF(Tabla1[[#This Row],[3.2.7  Para internet, cuando el problema es con SmarTV se le sugiere que utilice internet de manera cableada]]="NO",1,0)</f>
        <v>0</v>
      </c>
      <c r="CZ115">
        <f>IF(Tabla1[[#This Row],[3.3  La explicación brindada al cliente corresponde con el paso a paso de la herramienta o el proceso establecido en el portal de conocimiento (en caso no se encuentre en la herramienta).]]="NO",1,0)</f>
        <v>1</v>
      </c>
      <c r="DA115">
        <f>IF(Tabla1[[#This Row],[3.4  Valida con el cliente si la gestión/información brindada fue clara]]="NO",1,0)</f>
        <v>0</v>
      </c>
      <c r="DB115">
        <f>IF(Tabla1[[#This Row],[4.1 Ejecuta las acciones en los aplicativos de acuerdo al proceso establecido en el portal de conocimiento.]]="NO",1,0)</f>
        <v>0</v>
      </c>
      <c r="DC115">
        <f>IF(Tabla1[[#This Row],[4.2 Se tipifica en siac acorde con la gestión.]]="NO",1,0)</f>
        <v>0</v>
      </c>
      <c r="DD115">
        <f>IF(Tabla1[[#This Row],[4.3 Notas y/o plantilla de la tipificación son correctas.]]="NO",1,0)</f>
        <v>0</v>
      </c>
      <c r="DE115">
        <f>IF(Tabla1[[#This Row],[4.4 Se tipifica en siac durante la llamada.]]="NO",1,0)</f>
        <v>0</v>
      </c>
      <c r="DF115">
        <f>IF(Tabla1[[#This Row],[5.1 Evita comentarios negativos de la empresa y/o sus proveedores.]]="NO",1,0)</f>
        <v>0</v>
      </c>
      <c r="DG115">
        <f>IF(Tabla1[[#This Row],[5.2 Evita palabras soeces]]="NO",1,0)</f>
        <v>0</v>
      </c>
      <c r="DH115">
        <f>IF(Tabla1[[#This Row],[5.3 Escucha al cliente sin interrumpirlo.]]="NO",1,0)</f>
        <v>0</v>
      </c>
      <c r="DI115">
        <f>IF(Tabla1[[#This Row],[6.1 Cumple con dar la información establecida y/o fomenta en el cliente la adquisición/activación/uso de algún servicio/producto/promoción CLARO (definido por cada campaña)]]="NO",1,0)</f>
        <v>0</v>
      </c>
      <c r="DJ115">
        <v>1</v>
      </c>
      <c r="DK115" t="e">
        <f>IF(Tabla1[[#This Row],[TNPS]]&lt;6,-1,IF(Tabla1[[#This Row],[TNPS]]&lt;8,0,1))</f>
        <v>#N/A</v>
      </c>
      <c r="DL115" t="e">
        <f>IF(Tabla1[[#This Row],[NPS]]&lt;&gt;"",IF(Tabla1[[#This Row],[NPS]]&lt;7,-1,IF(Tabla1[[#This Row],[NPS]]&lt;8,0,1))," ")</f>
        <v>#N/A</v>
      </c>
    </row>
    <row r="116" spans="1:116" x14ac:dyDescent="0.25">
      <c r="A116">
        <v>386</v>
      </c>
      <c r="B116" t="str">
        <f>IF(MONTH(Tabla1[[#This Row],[FECHA DE MONITOREO]])=MONTH($B$356),IF(DAY(Tabla1[[#This Row],[FECHA DE MONITOREO]])&lt;8,"SEMANA 1",IF(DAY(Tabla1[[#This Row],[FECHA DE MONITOREO]])&lt;15,"SEMANA 2",IF(DAY(Tabla1[[#This Row],[FECHA DE MONITOREO]])&lt;22,"SEMANA 3","SEMANA 4"))),"SEMANA 4")</f>
        <v>SEMANA 2</v>
      </c>
      <c r="C11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16" s="5" t="s">
        <v>841</v>
      </c>
      <c r="E116" s="5" t="s">
        <v>842</v>
      </c>
      <c r="F116" s="5">
        <v>1</v>
      </c>
      <c r="G116" s="5" t="s">
        <v>118</v>
      </c>
      <c r="H116" s="5" t="s">
        <v>119</v>
      </c>
      <c r="I116" s="6">
        <v>43655</v>
      </c>
      <c r="J116" s="5" t="s">
        <v>120</v>
      </c>
      <c r="K116" s="5" t="s">
        <v>1001</v>
      </c>
      <c r="L116" s="6">
        <v>43653</v>
      </c>
      <c r="M116" s="7">
        <v>0.74960648148148146</v>
      </c>
      <c r="N116" s="5">
        <v>316</v>
      </c>
      <c r="O116" s="5" t="s">
        <v>1002</v>
      </c>
      <c r="P116" s="5" t="s">
        <v>1003</v>
      </c>
      <c r="Q116" s="5" t="s">
        <v>1004</v>
      </c>
      <c r="R116" s="5" t="s">
        <v>157</v>
      </c>
      <c r="S116" s="5" t="s">
        <v>1005</v>
      </c>
      <c r="T116" s="5" t="s">
        <v>1006</v>
      </c>
      <c r="U116" s="5" t="s">
        <v>249</v>
      </c>
      <c r="V116" s="5" t="s">
        <v>129</v>
      </c>
      <c r="W116" s="5" t="s">
        <v>130</v>
      </c>
      <c r="X116" s="5" t="s">
        <v>161</v>
      </c>
      <c r="Y116" s="5" t="s">
        <v>131</v>
      </c>
      <c r="Z116" s="5" t="s">
        <v>132</v>
      </c>
      <c r="AA116" s="5" t="s">
        <v>133</v>
      </c>
      <c r="AB116" s="5" t="s">
        <v>131</v>
      </c>
      <c r="AC116" s="5" t="s">
        <v>134</v>
      </c>
      <c r="AD116" s="5" t="s">
        <v>131</v>
      </c>
      <c r="AE116" s="5" t="s">
        <v>131</v>
      </c>
      <c r="AF116" s="5" t="s">
        <v>131</v>
      </c>
      <c r="AG116" s="5" t="s">
        <v>131</v>
      </c>
      <c r="AH116" s="5" t="s">
        <v>131</v>
      </c>
      <c r="AI116" s="8">
        <v>100</v>
      </c>
      <c r="AJ116" s="5" t="s">
        <v>131</v>
      </c>
      <c r="AK116" s="5" t="s">
        <v>133</v>
      </c>
      <c r="AL116" s="5" t="s">
        <v>131</v>
      </c>
      <c r="AM116" s="5" t="s">
        <v>131</v>
      </c>
      <c r="AN116" s="8">
        <v>100</v>
      </c>
      <c r="AO116" s="5" t="s">
        <v>131</v>
      </c>
      <c r="AP116" s="5" t="s">
        <v>131</v>
      </c>
      <c r="AQ116" s="5" t="s">
        <v>131</v>
      </c>
      <c r="AR116" s="5" t="s">
        <v>133</v>
      </c>
      <c r="AS116" s="5" t="s">
        <v>133</v>
      </c>
      <c r="AT116" s="5" t="s">
        <v>131</v>
      </c>
      <c r="AU116" s="5" t="s">
        <v>133</v>
      </c>
      <c r="AV116" s="5" t="s">
        <v>133</v>
      </c>
      <c r="AW116" s="5" t="s">
        <v>133</v>
      </c>
      <c r="AX116" s="5" t="s">
        <v>129</v>
      </c>
      <c r="AY116" s="5" t="s">
        <v>133</v>
      </c>
      <c r="AZ116" s="8">
        <v>78.787878787878782</v>
      </c>
      <c r="BA116" s="5" t="s">
        <v>131</v>
      </c>
      <c r="BB116" s="5" t="s">
        <v>131</v>
      </c>
      <c r="BC116" s="5" t="s">
        <v>131</v>
      </c>
      <c r="BD116" s="5" t="s">
        <v>131</v>
      </c>
      <c r="BE116" s="9">
        <v>100</v>
      </c>
      <c r="BF116" s="5" t="s">
        <v>131</v>
      </c>
      <c r="BG116" s="5" t="s">
        <v>131</v>
      </c>
      <c r="BH116" s="5" t="s">
        <v>131</v>
      </c>
      <c r="BI116" s="8">
        <v>100</v>
      </c>
      <c r="BJ116" s="5" t="s">
        <v>133</v>
      </c>
      <c r="BK116" s="8">
        <v>100</v>
      </c>
      <c r="BL116" s="8">
        <v>92.575757575757578</v>
      </c>
      <c r="BM116" s="5">
        <v>1</v>
      </c>
      <c r="BN116" s="5">
        <v>0</v>
      </c>
      <c r="BO116" s="5">
        <v>0</v>
      </c>
      <c r="BP116" s="5">
        <v>1</v>
      </c>
      <c r="BQ116" s="5">
        <v>0</v>
      </c>
      <c r="BR116" s="8">
        <v>92.575757575757578</v>
      </c>
      <c r="BS116" s="5" t="s">
        <v>129</v>
      </c>
      <c r="BT116" s="5" t="s">
        <v>129</v>
      </c>
      <c r="BU116" s="5" t="s">
        <v>129</v>
      </c>
      <c r="BV116" s="5" t="s">
        <v>129</v>
      </c>
      <c r="BW116" s="5" t="s">
        <v>129</v>
      </c>
      <c r="BX116" s="5" t="s">
        <v>129</v>
      </c>
      <c r="BY116" s="5" t="s">
        <v>135</v>
      </c>
      <c r="BZ116" s="5" t="s">
        <v>174</v>
      </c>
      <c r="CA116" s="5" t="s">
        <v>175</v>
      </c>
      <c r="CB116" s="5" t="s">
        <v>176</v>
      </c>
      <c r="CC116" s="5" t="s">
        <v>250</v>
      </c>
      <c r="CD116" s="5" t="e">
        <v>#N/A</v>
      </c>
      <c r="CE116" s="5" t="e">
        <v>#N/A</v>
      </c>
      <c r="CF116" s="5" t="s">
        <v>129</v>
      </c>
      <c r="CG116" s="5" t="s">
        <v>1007</v>
      </c>
      <c r="CH116">
        <f>IF(Tabla1[[#This Row],[1.1 Saluda y se despide del cliente, de acuerdo a lo establecido en el manual de campaña.]]="NO",1,0)</f>
        <v>0</v>
      </c>
      <c r="CI116">
        <f>IF(Tabla1[[#This Row],[1.2 Se dirige al cliente por su nombre durante el transcurso de la llamada, sin tutearlo en ninguna ocasión.]]="NO",1,0)</f>
        <v>0</v>
      </c>
      <c r="CJ116">
        <f>IF(Tabla1[[#This Row],[1.3 Interactua con el cliente mientras realiza las validaciones en el sistema.]]="NO",1,0)</f>
        <v>0</v>
      </c>
      <c r="CK116">
        <f>IF(Tabla1[[#This Row],[1.4 Evita el uso de tecnicismos.]]="NO",1,0)</f>
        <v>0</v>
      </c>
      <c r="CL116">
        <f>IF(Tabla1[[#This Row],[1.5 Se despide de acuerdo a lo indicado en el Manual de Campaña]]="NO",1,0)</f>
        <v>0</v>
      </c>
      <c r="CM116">
        <f>IF(Tabla1[[#This Row],[2.1 Valida si la consulta o transacción corresponde a un producto/servicio/línea de la campaña.]]="NO",1,0)</f>
        <v>0</v>
      </c>
      <c r="CN116">
        <f>IF(Tabla1[[#This Row],[2.2 Si lo expuesto por el cliente no es claro, realiza preguntas de precisión o preguntas filtro.]]="NO",1,0)</f>
        <v>0</v>
      </c>
      <c r="CO116">
        <f>IF(Tabla1[[#This Row],[2.3 Valida el MOTIVO REAL de la necesidad (información, preocupación, problema) mediante parafraseo o pregunta de confirmación.]]="NO",1,0)</f>
        <v>0</v>
      </c>
      <c r="CP116">
        <f>IF(Tabla1[[#This Row],[2.4 De acuerdo con lo expuesto por el cliente por el cliente y/o por lo revisado en sistemas, valida si existe alguna atención previa por el mismo motivo.]]="NO",1,0)</f>
        <v>0</v>
      </c>
      <c r="CQ116">
        <f>IF(Tabla1[[#This Row],[3.1 Valida en el CES el estado de los servicios y equipos, estado de cuenta y adicionalmente si se encuentra en averia.]]="NO",1,0)</f>
        <v>0</v>
      </c>
      <c r="CR116">
        <f>IF(Tabla1[[#This Row],[3.2 La atencion se realizo siguiendo el paso a paso de la herramienta o el proceso establecido en el portal de conocimiento (en caso no se encuentre en la herramienta), no se vuelve a evaluar el ingreso al CES.]]="NO",1,0)</f>
        <v>0</v>
      </c>
      <c r="CS116">
        <f>IF(Tabla1[[#This Row],[3.2.1 Solicita el número de documento de identidad, nombres y apellidos del titular para identificar el servicio y en caso lo amerite fecha y lugar de nacimiento.]]="NO",1,0)</f>
        <v>0</v>
      </c>
      <c r="CT116">
        <f>IF(Tabla1[[#This Row],[3.2.2  Valida en TRACER que el servicio del cliente esta conectado, no se encuentra en averia y no tiene algun flag alarmado]]="NO",1,0)</f>
        <v>0</v>
      </c>
      <c r="CU116">
        <f>IF(Tabla1[[#This Row],[3.2.3  Verifica en la web de averias si el servicio esta afectado]]="NO",1,0)</f>
        <v>0</v>
      </c>
      <c r="CV116">
        <f>IF(Tabla1[[#This Row],[3.2.4  Verifica en Incognito si los parametros de los servicios estan correctos. ]]="NO",1,0)</f>
        <v>0</v>
      </c>
      <c r="CW11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16">
        <f>IF(Tabla1[[#This Row],[3.2.6  Para telefonia, ingresa a JANUS y validad que la linea este configurada y tenga saldo, tambien se debe validar con el cliente si la linea esta en Tel 1 o Tel 1/2, en caso no haya servicio]]="NO",1,0)</f>
        <v>0</v>
      </c>
      <c r="CY116">
        <f>IF(Tabla1[[#This Row],[3.2.7  Para internet, cuando el problema es con SmarTV se le sugiere que utilice internet de manera cableada]]="NO",1,0)</f>
        <v>0</v>
      </c>
      <c r="CZ116">
        <f>IF(Tabla1[[#This Row],[3.3  La explicación brindada al cliente corresponde con el paso a paso de la herramienta o el proceso establecido en el portal de conocimiento (en caso no se encuentre en la herramienta).]]="NO",1,0)</f>
        <v>1</v>
      </c>
      <c r="DA116">
        <f>IF(Tabla1[[#This Row],[3.4  Valida con el cliente si la gestión/información brindada fue clara]]="NO",1,0)</f>
        <v>0</v>
      </c>
      <c r="DB116">
        <f>IF(Tabla1[[#This Row],[4.1 Ejecuta las acciones en los aplicativos de acuerdo al proceso establecido en el portal de conocimiento.]]="NO",1,0)</f>
        <v>0</v>
      </c>
      <c r="DC116">
        <f>IF(Tabla1[[#This Row],[4.2 Se tipifica en siac acorde con la gestión.]]="NO",1,0)</f>
        <v>0</v>
      </c>
      <c r="DD116">
        <f>IF(Tabla1[[#This Row],[4.3 Notas y/o plantilla de la tipificación son correctas.]]="NO",1,0)</f>
        <v>0</v>
      </c>
      <c r="DE116">
        <f>IF(Tabla1[[#This Row],[4.4 Se tipifica en siac durante la llamada.]]="NO",1,0)</f>
        <v>0</v>
      </c>
      <c r="DF116">
        <f>IF(Tabla1[[#This Row],[5.1 Evita comentarios negativos de la empresa y/o sus proveedores.]]="NO",1,0)</f>
        <v>0</v>
      </c>
      <c r="DG116">
        <f>IF(Tabla1[[#This Row],[5.2 Evita palabras soeces]]="NO",1,0)</f>
        <v>0</v>
      </c>
      <c r="DH116">
        <f>IF(Tabla1[[#This Row],[5.3 Escucha al cliente sin interrumpirlo.]]="NO",1,0)</f>
        <v>0</v>
      </c>
      <c r="DI116">
        <f>IF(Tabla1[[#This Row],[6.1 Cumple con dar la información establecida y/o fomenta en el cliente la adquisición/activación/uso de algún servicio/producto/promoción CLARO (definido por cada campaña)]]="NO",1,0)</f>
        <v>0</v>
      </c>
      <c r="DJ116">
        <v>1</v>
      </c>
      <c r="DK116" t="e">
        <f>IF(Tabla1[[#This Row],[TNPS]]&lt;6,-1,IF(Tabla1[[#This Row],[TNPS]]&lt;8,0,1))</f>
        <v>#N/A</v>
      </c>
      <c r="DL116" t="e">
        <f>IF(Tabla1[[#This Row],[NPS]]&lt;&gt;"",IF(Tabla1[[#This Row],[NPS]]&lt;7,-1,IF(Tabla1[[#This Row],[NPS]]&lt;8,0,1))," ")</f>
        <v>#N/A</v>
      </c>
    </row>
    <row r="117" spans="1:116" x14ac:dyDescent="0.25">
      <c r="A117">
        <v>386</v>
      </c>
      <c r="B117" t="str">
        <f>IF(MONTH(Tabla1[[#This Row],[FECHA DE MONITOREO]])=MONTH($B$356),IF(DAY(Tabla1[[#This Row],[FECHA DE MONITOREO]])&lt;8,"SEMANA 1",IF(DAY(Tabla1[[#This Row],[FECHA DE MONITOREO]])&lt;15,"SEMANA 2",IF(DAY(Tabla1[[#This Row],[FECHA DE MONITOREO]])&lt;22,"SEMANA 3","SEMANA 4"))),"SEMANA 4")</f>
        <v>SEMANA 2</v>
      </c>
      <c r="C11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17" s="5" t="s">
        <v>1008</v>
      </c>
      <c r="E117" s="5" t="s">
        <v>1009</v>
      </c>
      <c r="F117" s="5">
        <v>4</v>
      </c>
      <c r="G117" s="5" t="s">
        <v>118</v>
      </c>
      <c r="H117" s="5" t="s">
        <v>119</v>
      </c>
      <c r="I117" s="6">
        <v>43655</v>
      </c>
      <c r="J117" s="5" t="s">
        <v>120</v>
      </c>
      <c r="K117" s="5" t="s">
        <v>1010</v>
      </c>
      <c r="L117" s="6">
        <v>43654</v>
      </c>
      <c r="M117" s="7">
        <v>0.35755787037037035</v>
      </c>
      <c r="N117" s="5">
        <v>789</v>
      </c>
      <c r="O117" s="5" t="s">
        <v>1011</v>
      </c>
      <c r="P117" s="5" t="s">
        <v>1012</v>
      </c>
      <c r="Q117" s="5" t="s">
        <v>1013</v>
      </c>
      <c r="R117" s="5" t="s">
        <v>125</v>
      </c>
      <c r="S117" s="5" t="s">
        <v>184</v>
      </c>
      <c r="T117" s="5" t="s">
        <v>1014</v>
      </c>
      <c r="U117" s="5" t="s">
        <v>1015</v>
      </c>
      <c r="V117" s="5" t="s">
        <v>129</v>
      </c>
      <c r="W117" s="5" t="s">
        <v>133</v>
      </c>
      <c r="X117" s="5" t="s">
        <v>279</v>
      </c>
      <c r="Y117" s="5" t="s">
        <v>131</v>
      </c>
      <c r="Z117" s="5" t="s">
        <v>132</v>
      </c>
      <c r="AA117" s="5" t="s">
        <v>133</v>
      </c>
      <c r="AB117" s="5" t="s">
        <v>131</v>
      </c>
      <c r="AC117" s="5" t="s">
        <v>134</v>
      </c>
      <c r="AD117" s="5" t="s">
        <v>131</v>
      </c>
      <c r="AE117" s="5" t="s">
        <v>131</v>
      </c>
      <c r="AF117" s="5" t="s">
        <v>131</v>
      </c>
      <c r="AG117" s="5" t="s">
        <v>131</v>
      </c>
      <c r="AH117" s="5" t="s">
        <v>131</v>
      </c>
      <c r="AI117" s="8">
        <v>100</v>
      </c>
      <c r="AJ117" s="5" t="s">
        <v>131</v>
      </c>
      <c r="AK117" s="5" t="s">
        <v>133</v>
      </c>
      <c r="AL117" s="5" t="s">
        <v>129</v>
      </c>
      <c r="AM117" s="5" t="s">
        <v>131</v>
      </c>
      <c r="AN117" s="8">
        <v>47.368421052631575</v>
      </c>
      <c r="AO117" s="5" t="s">
        <v>133</v>
      </c>
      <c r="AP117" s="5" t="s">
        <v>131</v>
      </c>
      <c r="AQ117" s="5" t="s">
        <v>131</v>
      </c>
      <c r="AR117" s="5" t="s">
        <v>131</v>
      </c>
      <c r="AS117" s="5" t="s">
        <v>131</v>
      </c>
      <c r="AT117" s="5" t="s">
        <v>131</v>
      </c>
      <c r="AU117" s="5" t="s">
        <v>131</v>
      </c>
      <c r="AV117" s="5" t="s">
        <v>133</v>
      </c>
      <c r="AW117" s="5" t="s">
        <v>133</v>
      </c>
      <c r="AX117" s="5" t="s">
        <v>131</v>
      </c>
      <c r="AY117" s="5" t="s">
        <v>131</v>
      </c>
      <c r="AZ117" s="8">
        <v>100</v>
      </c>
      <c r="BA117" s="5" t="s">
        <v>131</v>
      </c>
      <c r="BB117" s="5" t="s">
        <v>131</v>
      </c>
      <c r="BC117" s="5" t="s">
        <v>131</v>
      </c>
      <c r="BD117" s="5" t="s">
        <v>131</v>
      </c>
      <c r="BE117" s="9">
        <v>100</v>
      </c>
      <c r="BF117" s="5" t="s">
        <v>131</v>
      </c>
      <c r="BG117" s="5" t="s">
        <v>131</v>
      </c>
      <c r="BH117" s="5" t="s">
        <v>131</v>
      </c>
      <c r="BI117" s="8">
        <v>100</v>
      </c>
      <c r="BJ117" s="5" t="s">
        <v>129</v>
      </c>
      <c r="BK117" s="8">
        <v>0</v>
      </c>
      <c r="BL117" s="8">
        <v>84.89473684210526</v>
      </c>
      <c r="BM117" s="5">
        <v>1</v>
      </c>
      <c r="BN117" s="5">
        <v>0</v>
      </c>
      <c r="BO117" s="5">
        <v>0</v>
      </c>
      <c r="BP117" s="5">
        <v>1</v>
      </c>
      <c r="BQ117" s="5">
        <v>1</v>
      </c>
      <c r="BR117" s="8">
        <v>84.89473684210526</v>
      </c>
      <c r="BS117" s="5" t="s">
        <v>129</v>
      </c>
      <c r="BT117" s="5" t="s">
        <v>129</v>
      </c>
      <c r="BU117" s="5" t="s">
        <v>129</v>
      </c>
      <c r="BV117" s="5" t="s">
        <v>129</v>
      </c>
      <c r="BW117" s="5" t="s">
        <v>129</v>
      </c>
      <c r="BX117" s="5" t="s">
        <v>131</v>
      </c>
      <c r="BY117" s="5" t="s">
        <v>132</v>
      </c>
      <c r="BZ117" s="5" t="s">
        <v>132</v>
      </c>
      <c r="CA117" s="5" t="s">
        <v>132</v>
      </c>
      <c r="CB117" s="5" t="s">
        <v>132</v>
      </c>
      <c r="CC117" s="5" t="s">
        <v>132</v>
      </c>
      <c r="CD117" s="5" t="e">
        <v>#N/A</v>
      </c>
      <c r="CE117" s="5" t="e">
        <v>#N/A</v>
      </c>
      <c r="CF117" s="5" t="s">
        <v>129</v>
      </c>
      <c r="CG117" s="5" t="s">
        <v>150</v>
      </c>
      <c r="CH117">
        <f>IF(Tabla1[[#This Row],[1.1 Saluda y se despide del cliente, de acuerdo a lo establecido en el manual de campaña.]]="NO",1,0)</f>
        <v>0</v>
      </c>
      <c r="CI117">
        <f>IF(Tabla1[[#This Row],[1.2 Se dirige al cliente por su nombre durante el transcurso de la llamada, sin tutearlo en ninguna ocasión.]]="NO",1,0)</f>
        <v>0</v>
      </c>
      <c r="CJ117">
        <f>IF(Tabla1[[#This Row],[1.3 Interactua con el cliente mientras realiza las validaciones en el sistema.]]="NO",1,0)</f>
        <v>0</v>
      </c>
      <c r="CK117">
        <f>IF(Tabla1[[#This Row],[1.4 Evita el uso de tecnicismos.]]="NO",1,0)</f>
        <v>0</v>
      </c>
      <c r="CL117">
        <f>IF(Tabla1[[#This Row],[1.5 Se despide de acuerdo a lo indicado en el Manual de Campaña]]="NO",1,0)</f>
        <v>0</v>
      </c>
      <c r="CM117">
        <f>IF(Tabla1[[#This Row],[2.1 Valida si la consulta o transacción corresponde a un producto/servicio/línea de la campaña.]]="NO",1,0)</f>
        <v>0</v>
      </c>
      <c r="CN117">
        <f>IF(Tabla1[[#This Row],[2.2 Si lo expuesto por el cliente no es claro, realiza preguntas de precisión o preguntas filtro.]]="NO",1,0)</f>
        <v>0</v>
      </c>
      <c r="CO117">
        <f>IF(Tabla1[[#This Row],[2.3 Valida el MOTIVO REAL de la necesidad (información, preocupación, problema) mediante parafraseo o pregunta de confirmación.]]="NO",1,0)</f>
        <v>1</v>
      </c>
      <c r="CP117">
        <f>IF(Tabla1[[#This Row],[2.4 De acuerdo con lo expuesto por el cliente por el cliente y/o por lo revisado en sistemas, valida si existe alguna atención previa por el mismo motivo.]]="NO",1,0)</f>
        <v>0</v>
      </c>
      <c r="CQ117">
        <f>IF(Tabla1[[#This Row],[3.1 Valida en el CES el estado de los servicios y equipos, estado de cuenta y adicionalmente si se encuentra en averia.]]="NO",1,0)</f>
        <v>0</v>
      </c>
      <c r="CR117">
        <f>IF(Tabla1[[#This Row],[3.2 La atencion se realizo siguiendo el paso a paso de la herramienta o el proceso establecido en el portal de conocimiento (en caso no se encuentre en la herramienta), no se vuelve a evaluar el ingreso al CES.]]="NO",1,0)</f>
        <v>0</v>
      </c>
      <c r="CS117">
        <f>IF(Tabla1[[#This Row],[3.2.1 Solicita el número de documento de identidad, nombres y apellidos del titular para identificar el servicio y en caso lo amerite fecha y lugar de nacimiento.]]="NO",1,0)</f>
        <v>0</v>
      </c>
      <c r="CT117">
        <f>IF(Tabla1[[#This Row],[3.2.2  Valida en TRACER que el servicio del cliente esta conectado, no se encuentra en averia y no tiene algun flag alarmado]]="NO",1,0)</f>
        <v>0</v>
      </c>
      <c r="CU117">
        <f>IF(Tabla1[[#This Row],[3.2.3  Verifica en la web de averias si el servicio esta afectado]]="NO",1,0)</f>
        <v>0</v>
      </c>
      <c r="CV117">
        <f>IF(Tabla1[[#This Row],[3.2.4  Verifica en Incognito si los parametros de los servicios estan correctos. ]]="NO",1,0)</f>
        <v>0</v>
      </c>
      <c r="CW11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17">
        <f>IF(Tabla1[[#This Row],[3.2.6  Para telefonia, ingresa a JANUS y validad que la linea este configurada y tenga saldo, tambien se debe validar con el cliente si la linea esta en Tel 1 o Tel 1/2, en caso no haya servicio]]="NO",1,0)</f>
        <v>0</v>
      </c>
      <c r="CY117">
        <f>IF(Tabla1[[#This Row],[3.2.7  Para internet, cuando el problema es con SmarTV se le sugiere que utilice internet de manera cableada]]="NO",1,0)</f>
        <v>0</v>
      </c>
      <c r="CZ117">
        <f>IF(Tabla1[[#This Row],[3.3  La explicación brindada al cliente corresponde con el paso a paso de la herramienta o el proceso establecido en el portal de conocimiento (en caso no se encuentre en la herramienta).]]="NO",1,0)</f>
        <v>0</v>
      </c>
      <c r="DA117">
        <f>IF(Tabla1[[#This Row],[3.4  Valida con el cliente si la gestión/información brindada fue clara]]="NO",1,0)</f>
        <v>0</v>
      </c>
      <c r="DB117">
        <f>IF(Tabla1[[#This Row],[4.1 Ejecuta las acciones en los aplicativos de acuerdo al proceso establecido en el portal de conocimiento.]]="NO",1,0)</f>
        <v>0</v>
      </c>
      <c r="DC117">
        <f>IF(Tabla1[[#This Row],[4.2 Se tipifica en siac acorde con la gestión.]]="NO",1,0)</f>
        <v>0</v>
      </c>
      <c r="DD117">
        <f>IF(Tabla1[[#This Row],[4.3 Notas y/o plantilla de la tipificación son correctas.]]="NO",1,0)</f>
        <v>0</v>
      </c>
      <c r="DE117">
        <f>IF(Tabla1[[#This Row],[4.4 Se tipifica en siac durante la llamada.]]="NO",1,0)</f>
        <v>0</v>
      </c>
      <c r="DF117">
        <f>IF(Tabla1[[#This Row],[5.1 Evita comentarios negativos de la empresa y/o sus proveedores.]]="NO",1,0)</f>
        <v>0</v>
      </c>
      <c r="DG117">
        <f>IF(Tabla1[[#This Row],[5.2 Evita palabras soeces]]="NO",1,0)</f>
        <v>0</v>
      </c>
      <c r="DH117">
        <f>IF(Tabla1[[#This Row],[5.3 Escucha al cliente sin interrumpirlo.]]="NO",1,0)</f>
        <v>0</v>
      </c>
      <c r="DI117">
        <f>IF(Tabla1[[#This Row],[6.1 Cumple con dar la información establecida y/o fomenta en el cliente la adquisición/activación/uso de algún servicio/producto/promoción CLARO (definido por cada campaña)]]="NO",1,0)</f>
        <v>1</v>
      </c>
      <c r="DJ117">
        <v>1</v>
      </c>
      <c r="DK117" t="e">
        <f>IF(Tabla1[[#This Row],[TNPS]]&lt;6,-1,IF(Tabla1[[#This Row],[TNPS]]&lt;8,0,1))</f>
        <v>#N/A</v>
      </c>
      <c r="DL117" t="e">
        <f>IF(Tabla1[[#This Row],[NPS]]&lt;&gt;"",IF(Tabla1[[#This Row],[NPS]]&lt;7,-1,IF(Tabla1[[#This Row],[NPS]]&lt;8,0,1))," ")</f>
        <v>#N/A</v>
      </c>
    </row>
    <row r="118" spans="1:116" x14ac:dyDescent="0.25">
      <c r="A118">
        <v>386</v>
      </c>
      <c r="B118" t="str">
        <f>IF(MONTH(Tabla1[[#This Row],[FECHA DE MONITOREO]])=MONTH($B$356),IF(DAY(Tabla1[[#This Row],[FECHA DE MONITOREO]])&lt;8,"SEMANA 1",IF(DAY(Tabla1[[#This Row],[FECHA DE MONITOREO]])&lt;15,"SEMANA 2",IF(DAY(Tabla1[[#This Row],[FECHA DE MONITOREO]])&lt;22,"SEMANA 3","SEMANA 4"))),"SEMANA 4")</f>
        <v>SEMANA 2</v>
      </c>
      <c r="C11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18" s="5" t="s">
        <v>332</v>
      </c>
      <c r="E118" s="5" t="s">
        <v>333</v>
      </c>
      <c r="F118" s="5">
        <v>1</v>
      </c>
      <c r="G118" s="5" t="s">
        <v>118</v>
      </c>
      <c r="H118" s="5" t="s">
        <v>119</v>
      </c>
      <c r="I118" s="6">
        <v>43655</v>
      </c>
      <c r="J118" s="5" t="s">
        <v>120</v>
      </c>
      <c r="K118" s="5" t="s">
        <v>1016</v>
      </c>
      <c r="L118" s="6">
        <v>43654</v>
      </c>
      <c r="M118" s="7">
        <v>0.42222222222222222</v>
      </c>
      <c r="N118" s="5">
        <v>669</v>
      </c>
      <c r="O118" s="5" t="s">
        <v>1017</v>
      </c>
      <c r="P118" s="5" t="s">
        <v>1018</v>
      </c>
      <c r="Q118" s="5" t="s">
        <v>1019</v>
      </c>
      <c r="R118" s="5" t="s">
        <v>125</v>
      </c>
      <c r="S118" s="5" t="s">
        <v>460</v>
      </c>
      <c r="T118" s="5" t="s">
        <v>1020</v>
      </c>
      <c r="U118" s="5" t="s">
        <v>305</v>
      </c>
      <c r="V118" s="5" t="s">
        <v>129</v>
      </c>
      <c r="W118" s="5" t="s">
        <v>130</v>
      </c>
      <c r="X118" s="5" t="s">
        <v>130</v>
      </c>
      <c r="Y118" s="5" t="s">
        <v>131</v>
      </c>
      <c r="Z118" s="5" t="s">
        <v>132</v>
      </c>
      <c r="AA118" s="5" t="s">
        <v>133</v>
      </c>
      <c r="AB118" s="5" t="s">
        <v>131</v>
      </c>
      <c r="AC118" s="5" t="s">
        <v>134</v>
      </c>
      <c r="AD118" s="5" t="s">
        <v>131</v>
      </c>
      <c r="AE118" s="5" t="s">
        <v>131</v>
      </c>
      <c r="AF118" s="5" t="s">
        <v>131</v>
      </c>
      <c r="AG118" s="5" t="s">
        <v>131</v>
      </c>
      <c r="AH118" s="5" t="s">
        <v>131</v>
      </c>
      <c r="AI118" s="8">
        <v>100</v>
      </c>
      <c r="AJ118" s="5" t="s">
        <v>131</v>
      </c>
      <c r="AK118" s="5" t="s">
        <v>133</v>
      </c>
      <c r="AL118" s="5" t="s">
        <v>131</v>
      </c>
      <c r="AM118" s="5" t="s">
        <v>131</v>
      </c>
      <c r="AN118" s="8">
        <v>100</v>
      </c>
      <c r="AO118" s="5" t="s">
        <v>131</v>
      </c>
      <c r="AP118" s="5" t="s">
        <v>131</v>
      </c>
      <c r="AQ118" s="5" t="s">
        <v>131</v>
      </c>
      <c r="AR118" s="5" t="s">
        <v>131</v>
      </c>
      <c r="AS118" s="5" t="s">
        <v>131</v>
      </c>
      <c r="AT118" s="5" t="s">
        <v>131</v>
      </c>
      <c r="AU118" s="5" t="s">
        <v>133</v>
      </c>
      <c r="AV118" s="5" t="s">
        <v>131</v>
      </c>
      <c r="AW118" s="5" t="s">
        <v>133</v>
      </c>
      <c r="AX118" s="5" t="s">
        <v>131</v>
      </c>
      <c r="AY118" s="5" t="s">
        <v>131</v>
      </c>
      <c r="AZ118" s="8">
        <v>100</v>
      </c>
      <c r="BA118" s="5" t="s">
        <v>133</v>
      </c>
      <c r="BB118" s="5" t="s">
        <v>131</v>
      </c>
      <c r="BC118" s="5" t="s">
        <v>131</v>
      </c>
      <c r="BD118" s="5" t="s">
        <v>131</v>
      </c>
      <c r="BE118" s="9">
        <v>100</v>
      </c>
      <c r="BF118" s="5" t="s">
        <v>131</v>
      </c>
      <c r="BG118" s="5" t="s">
        <v>131</v>
      </c>
      <c r="BH118" s="5" t="s">
        <v>131</v>
      </c>
      <c r="BI118" s="8">
        <v>100</v>
      </c>
      <c r="BJ118" s="5" t="s">
        <v>133</v>
      </c>
      <c r="BK118" s="8">
        <v>100</v>
      </c>
      <c r="BL118" s="8">
        <v>100</v>
      </c>
      <c r="BM118" s="5">
        <v>0</v>
      </c>
      <c r="BN118" s="5">
        <v>0</v>
      </c>
      <c r="BO118" s="5">
        <v>0</v>
      </c>
      <c r="BP118" s="5">
        <v>0</v>
      </c>
      <c r="BQ118" s="5">
        <v>0</v>
      </c>
      <c r="BR118" s="8">
        <v>100</v>
      </c>
      <c r="BS118" s="5" t="s">
        <v>129</v>
      </c>
      <c r="BT118" s="5" t="s">
        <v>129</v>
      </c>
      <c r="BU118" s="5" t="s">
        <v>129</v>
      </c>
      <c r="BV118" s="5" t="s">
        <v>129</v>
      </c>
      <c r="BW118" s="5" t="s">
        <v>129</v>
      </c>
      <c r="BX118" s="5" t="s">
        <v>131</v>
      </c>
      <c r="BY118" s="5" t="s">
        <v>132</v>
      </c>
      <c r="BZ118" s="5" t="s">
        <v>132</v>
      </c>
      <c r="CA118" s="5" t="s">
        <v>132</v>
      </c>
      <c r="CB118" s="5" t="s">
        <v>132</v>
      </c>
      <c r="CC118" s="5" t="s">
        <v>132</v>
      </c>
      <c r="CD118" s="5">
        <v>8</v>
      </c>
      <c r="CE118" s="5">
        <v>8</v>
      </c>
      <c r="CF118" s="5" t="s">
        <v>129</v>
      </c>
      <c r="CG118" s="5" t="s">
        <v>140</v>
      </c>
      <c r="CH118">
        <f>IF(Tabla1[[#This Row],[1.1 Saluda y se despide del cliente, de acuerdo a lo establecido en el manual de campaña.]]="NO",1,0)</f>
        <v>0</v>
      </c>
      <c r="CI118">
        <f>IF(Tabla1[[#This Row],[1.2 Se dirige al cliente por su nombre durante el transcurso de la llamada, sin tutearlo en ninguna ocasión.]]="NO",1,0)</f>
        <v>0</v>
      </c>
      <c r="CJ118">
        <f>IF(Tabla1[[#This Row],[1.3 Interactua con el cliente mientras realiza las validaciones en el sistema.]]="NO",1,0)</f>
        <v>0</v>
      </c>
      <c r="CK118">
        <f>IF(Tabla1[[#This Row],[1.4 Evita el uso de tecnicismos.]]="NO",1,0)</f>
        <v>0</v>
      </c>
      <c r="CL118">
        <f>IF(Tabla1[[#This Row],[1.5 Se despide de acuerdo a lo indicado en el Manual de Campaña]]="NO",1,0)</f>
        <v>0</v>
      </c>
      <c r="CM118">
        <f>IF(Tabla1[[#This Row],[2.1 Valida si la consulta o transacción corresponde a un producto/servicio/línea de la campaña.]]="NO",1,0)</f>
        <v>0</v>
      </c>
      <c r="CN118">
        <f>IF(Tabla1[[#This Row],[2.2 Si lo expuesto por el cliente no es claro, realiza preguntas de precisión o preguntas filtro.]]="NO",1,0)</f>
        <v>0</v>
      </c>
      <c r="CO118">
        <f>IF(Tabla1[[#This Row],[2.3 Valida el MOTIVO REAL de la necesidad (información, preocupación, problema) mediante parafraseo o pregunta de confirmación.]]="NO",1,0)</f>
        <v>0</v>
      </c>
      <c r="CP118">
        <f>IF(Tabla1[[#This Row],[2.4 De acuerdo con lo expuesto por el cliente por el cliente y/o por lo revisado en sistemas, valida si existe alguna atención previa por el mismo motivo.]]="NO",1,0)</f>
        <v>0</v>
      </c>
      <c r="CQ118">
        <f>IF(Tabla1[[#This Row],[3.1 Valida en el CES el estado de los servicios y equipos, estado de cuenta y adicionalmente si se encuentra en averia.]]="NO",1,0)</f>
        <v>0</v>
      </c>
      <c r="CR118">
        <f>IF(Tabla1[[#This Row],[3.2 La atencion se realizo siguiendo el paso a paso de la herramienta o el proceso establecido en el portal de conocimiento (en caso no se encuentre en la herramienta), no se vuelve a evaluar el ingreso al CES.]]="NO",1,0)</f>
        <v>0</v>
      </c>
      <c r="CS118">
        <f>IF(Tabla1[[#This Row],[3.2.1 Solicita el número de documento de identidad, nombres y apellidos del titular para identificar el servicio y en caso lo amerite fecha y lugar de nacimiento.]]="NO",1,0)</f>
        <v>0</v>
      </c>
      <c r="CT118">
        <f>IF(Tabla1[[#This Row],[3.2.2  Valida en TRACER que el servicio del cliente esta conectado, no se encuentra en averia y no tiene algun flag alarmado]]="NO",1,0)</f>
        <v>0</v>
      </c>
      <c r="CU118">
        <f>IF(Tabla1[[#This Row],[3.2.3  Verifica en la web de averias si el servicio esta afectado]]="NO",1,0)</f>
        <v>0</v>
      </c>
      <c r="CV118">
        <f>IF(Tabla1[[#This Row],[3.2.4  Verifica en Incognito si los parametros de los servicios estan correctos. ]]="NO",1,0)</f>
        <v>0</v>
      </c>
      <c r="CW11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18">
        <f>IF(Tabla1[[#This Row],[3.2.6  Para telefonia, ingresa a JANUS y validad que la linea este configurada y tenga saldo, tambien se debe validar con el cliente si la linea esta en Tel 1 o Tel 1/2, en caso no haya servicio]]="NO",1,0)</f>
        <v>0</v>
      </c>
      <c r="CY118">
        <f>IF(Tabla1[[#This Row],[3.2.7  Para internet, cuando el problema es con SmarTV se le sugiere que utilice internet de manera cableada]]="NO",1,0)</f>
        <v>0</v>
      </c>
      <c r="CZ118">
        <f>IF(Tabla1[[#This Row],[3.3  La explicación brindada al cliente corresponde con el paso a paso de la herramienta o el proceso establecido en el portal de conocimiento (en caso no se encuentre en la herramienta).]]="NO",1,0)</f>
        <v>0</v>
      </c>
      <c r="DA118">
        <f>IF(Tabla1[[#This Row],[3.4  Valida con el cliente si la gestión/información brindada fue clara]]="NO",1,0)</f>
        <v>0</v>
      </c>
      <c r="DB118">
        <f>IF(Tabla1[[#This Row],[4.1 Ejecuta las acciones en los aplicativos de acuerdo al proceso establecido en el portal de conocimiento.]]="NO",1,0)</f>
        <v>0</v>
      </c>
      <c r="DC118">
        <f>IF(Tabla1[[#This Row],[4.2 Se tipifica en siac acorde con la gestión.]]="NO",1,0)</f>
        <v>0</v>
      </c>
      <c r="DD118">
        <f>IF(Tabla1[[#This Row],[4.3 Notas y/o plantilla de la tipificación son correctas.]]="NO",1,0)</f>
        <v>0</v>
      </c>
      <c r="DE118">
        <f>IF(Tabla1[[#This Row],[4.4 Se tipifica en siac durante la llamada.]]="NO",1,0)</f>
        <v>0</v>
      </c>
      <c r="DF118">
        <f>IF(Tabla1[[#This Row],[5.1 Evita comentarios negativos de la empresa y/o sus proveedores.]]="NO",1,0)</f>
        <v>0</v>
      </c>
      <c r="DG118">
        <f>IF(Tabla1[[#This Row],[5.2 Evita palabras soeces]]="NO",1,0)</f>
        <v>0</v>
      </c>
      <c r="DH118">
        <f>IF(Tabla1[[#This Row],[5.3 Escucha al cliente sin interrumpirlo.]]="NO",1,0)</f>
        <v>0</v>
      </c>
      <c r="DI118">
        <f>IF(Tabla1[[#This Row],[6.1 Cumple con dar la información establecida y/o fomenta en el cliente la adquisición/activación/uso de algún servicio/producto/promoción CLARO (definido por cada campaña)]]="NO",1,0)</f>
        <v>0</v>
      </c>
      <c r="DJ118">
        <v>1</v>
      </c>
      <c r="DK118">
        <f>IF(Tabla1[[#This Row],[TNPS]]&lt;6,-1,IF(Tabla1[[#This Row],[TNPS]]&lt;8,0,1))</f>
        <v>1</v>
      </c>
      <c r="DL118">
        <f>IF(Tabla1[[#This Row],[NPS]]&lt;&gt;"",IF(Tabla1[[#This Row],[NPS]]&lt;7,-1,IF(Tabla1[[#This Row],[NPS]]&lt;8,0,1))," ")</f>
        <v>1</v>
      </c>
    </row>
    <row r="119" spans="1:116" x14ac:dyDescent="0.25">
      <c r="A119">
        <v>386</v>
      </c>
      <c r="B119" t="str">
        <f>IF(MONTH(Tabla1[[#This Row],[FECHA DE MONITOREO]])=MONTH($B$356),IF(DAY(Tabla1[[#This Row],[FECHA DE MONITOREO]])&lt;8,"SEMANA 1",IF(DAY(Tabla1[[#This Row],[FECHA DE MONITOREO]])&lt;15,"SEMANA 2",IF(DAY(Tabla1[[#This Row],[FECHA DE MONITOREO]])&lt;22,"SEMANA 3","SEMANA 4"))),"SEMANA 4")</f>
        <v>SEMANA 2</v>
      </c>
      <c r="C11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19" s="5" t="s">
        <v>339</v>
      </c>
      <c r="E119" s="5" t="s">
        <v>340</v>
      </c>
      <c r="F119" s="5">
        <v>14</v>
      </c>
      <c r="G119" s="5" t="s">
        <v>118</v>
      </c>
      <c r="H119" s="5" t="s">
        <v>119</v>
      </c>
      <c r="I119" s="6">
        <v>43656</v>
      </c>
      <c r="J119" s="5" t="s">
        <v>120</v>
      </c>
      <c r="K119" s="5" t="s">
        <v>1021</v>
      </c>
      <c r="L119" s="6">
        <v>43654</v>
      </c>
      <c r="M119" s="7">
        <v>0.86869212962962961</v>
      </c>
      <c r="N119" s="5">
        <v>695</v>
      </c>
      <c r="O119" s="5" t="s">
        <v>1022</v>
      </c>
      <c r="P119" s="5" t="s">
        <v>1023</v>
      </c>
      <c r="Q119" s="5" t="s">
        <v>1024</v>
      </c>
      <c r="R119" s="5" t="s">
        <v>157</v>
      </c>
      <c r="S119" s="5" t="s">
        <v>158</v>
      </c>
      <c r="T119" s="5" t="s">
        <v>1025</v>
      </c>
      <c r="U119" s="5" t="s">
        <v>160</v>
      </c>
      <c r="V119" s="5" t="s">
        <v>129</v>
      </c>
      <c r="W119" s="5" t="s">
        <v>130</v>
      </c>
      <c r="X119" s="5" t="s">
        <v>161</v>
      </c>
      <c r="Y119" s="5" t="s">
        <v>131</v>
      </c>
      <c r="Z119" s="5" t="s">
        <v>132</v>
      </c>
      <c r="AA119" s="5" t="s">
        <v>133</v>
      </c>
      <c r="AB119" s="5" t="s">
        <v>131</v>
      </c>
      <c r="AC119" s="5" t="s">
        <v>134</v>
      </c>
      <c r="AD119" s="5" t="s">
        <v>131</v>
      </c>
      <c r="AE119" s="5" t="s">
        <v>131</v>
      </c>
      <c r="AF119" s="5" t="s">
        <v>131</v>
      </c>
      <c r="AG119" s="5" t="s">
        <v>131</v>
      </c>
      <c r="AH119" s="5" t="s">
        <v>131</v>
      </c>
      <c r="AI119" s="8">
        <v>100</v>
      </c>
      <c r="AJ119" s="5" t="s">
        <v>133</v>
      </c>
      <c r="AK119" s="5" t="s">
        <v>133</v>
      </c>
      <c r="AL119" s="5" t="s">
        <v>131</v>
      </c>
      <c r="AM119" s="5" t="s">
        <v>131</v>
      </c>
      <c r="AN119" s="8">
        <v>100</v>
      </c>
      <c r="AO119" s="5" t="s">
        <v>131</v>
      </c>
      <c r="AP119" s="5" t="s">
        <v>131</v>
      </c>
      <c r="AQ119" s="5" t="s">
        <v>131</v>
      </c>
      <c r="AR119" s="5" t="s">
        <v>131</v>
      </c>
      <c r="AS119" s="5" t="s">
        <v>131</v>
      </c>
      <c r="AT119" s="5" t="s">
        <v>131</v>
      </c>
      <c r="AU119" s="5" t="s">
        <v>133</v>
      </c>
      <c r="AV119" s="5" t="s">
        <v>133</v>
      </c>
      <c r="AW119" s="5" t="s">
        <v>133</v>
      </c>
      <c r="AX119" s="5" t="s">
        <v>131</v>
      </c>
      <c r="AY119" s="5" t="s">
        <v>131</v>
      </c>
      <c r="AZ119" s="8">
        <v>100</v>
      </c>
      <c r="BA119" s="5" t="s">
        <v>133</v>
      </c>
      <c r="BB119" s="5" t="s">
        <v>129</v>
      </c>
      <c r="BC119" s="5" t="s">
        <v>129</v>
      </c>
      <c r="BD119" s="5" t="s">
        <v>129</v>
      </c>
      <c r="BE119" s="9">
        <v>0</v>
      </c>
      <c r="BF119" s="5" t="s">
        <v>131</v>
      </c>
      <c r="BG119" s="5" t="s">
        <v>131</v>
      </c>
      <c r="BH119" s="5" t="s">
        <v>131</v>
      </c>
      <c r="BI119" s="8">
        <v>100</v>
      </c>
      <c r="BJ119" s="5" t="s">
        <v>133</v>
      </c>
      <c r="BK119" s="8">
        <v>100</v>
      </c>
      <c r="BL119" s="8">
        <v>76</v>
      </c>
      <c r="BM119" s="5">
        <v>0</v>
      </c>
      <c r="BN119" s="5">
        <v>3</v>
      </c>
      <c r="BO119" s="5">
        <v>0</v>
      </c>
      <c r="BP119" s="5">
        <v>3</v>
      </c>
      <c r="BQ119" s="5">
        <v>0</v>
      </c>
      <c r="BR119" s="8">
        <v>76</v>
      </c>
      <c r="BS119" s="5" t="s">
        <v>129</v>
      </c>
      <c r="BT119" s="5" t="s">
        <v>129</v>
      </c>
      <c r="BU119" s="5" t="s">
        <v>129</v>
      </c>
      <c r="BV119" s="5" t="s">
        <v>129</v>
      </c>
      <c r="BW119" s="5" t="s">
        <v>129</v>
      </c>
      <c r="BX119" s="5" t="s">
        <v>129</v>
      </c>
      <c r="BY119" s="5" t="s">
        <v>135</v>
      </c>
      <c r="BZ119" s="5" t="s">
        <v>174</v>
      </c>
      <c r="CA119" s="5" t="s">
        <v>1026</v>
      </c>
      <c r="CB119" s="5" t="s">
        <v>1027</v>
      </c>
      <c r="CC119" s="5" t="s">
        <v>1028</v>
      </c>
      <c r="CD119" s="5">
        <v>9</v>
      </c>
      <c r="CE119" s="5">
        <v>9</v>
      </c>
      <c r="CF119" s="5" t="s">
        <v>129</v>
      </c>
      <c r="CG119" s="5" t="s">
        <v>1029</v>
      </c>
      <c r="CH119">
        <f>IF(Tabla1[[#This Row],[1.1 Saluda y se despide del cliente, de acuerdo a lo establecido en el manual de campaña.]]="NO",1,0)</f>
        <v>0</v>
      </c>
      <c r="CI119">
        <f>IF(Tabla1[[#This Row],[1.2 Se dirige al cliente por su nombre durante el transcurso de la llamada, sin tutearlo en ninguna ocasión.]]="NO",1,0)</f>
        <v>0</v>
      </c>
      <c r="CJ119">
        <f>IF(Tabla1[[#This Row],[1.3 Interactua con el cliente mientras realiza las validaciones en el sistema.]]="NO",1,0)</f>
        <v>0</v>
      </c>
      <c r="CK119">
        <f>IF(Tabla1[[#This Row],[1.4 Evita el uso de tecnicismos.]]="NO",1,0)</f>
        <v>0</v>
      </c>
      <c r="CL119">
        <f>IF(Tabla1[[#This Row],[1.5 Se despide de acuerdo a lo indicado en el Manual de Campaña]]="NO",1,0)</f>
        <v>0</v>
      </c>
      <c r="CM119">
        <f>IF(Tabla1[[#This Row],[2.1 Valida si la consulta o transacción corresponde a un producto/servicio/línea de la campaña.]]="NO",1,0)</f>
        <v>0</v>
      </c>
      <c r="CN119">
        <f>IF(Tabla1[[#This Row],[2.2 Si lo expuesto por el cliente no es claro, realiza preguntas de precisión o preguntas filtro.]]="NO",1,0)</f>
        <v>0</v>
      </c>
      <c r="CO119">
        <f>IF(Tabla1[[#This Row],[2.3 Valida el MOTIVO REAL de la necesidad (información, preocupación, problema) mediante parafraseo o pregunta de confirmación.]]="NO",1,0)</f>
        <v>0</v>
      </c>
      <c r="CP119">
        <f>IF(Tabla1[[#This Row],[2.4 De acuerdo con lo expuesto por el cliente por el cliente y/o por lo revisado en sistemas, valida si existe alguna atención previa por el mismo motivo.]]="NO",1,0)</f>
        <v>0</v>
      </c>
      <c r="CQ119">
        <f>IF(Tabla1[[#This Row],[3.1 Valida en el CES el estado de los servicios y equipos, estado de cuenta y adicionalmente si se encuentra en averia.]]="NO",1,0)</f>
        <v>0</v>
      </c>
      <c r="CR119">
        <f>IF(Tabla1[[#This Row],[3.2 La atencion se realizo siguiendo el paso a paso de la herramienta o el proceso establecido en el portal de conocimiento (en caso no se encuentre en la herramienta), no se vuelve a evaluar el ingreso al CES.]]="NO",1,0)</f>
        <v>0</v>
      </c>
      <c r="CS119">
        <f>IF(Tabla1[[#This Row],[3.2.1 Solicita el número de documento de identidad, nombres y apellidos del titular para identificar el servicio y en caso lo amerite fecha y lugar de nacimiento.]]="NO",1,0)</f>
        <v>0</v>
      </c>
      <c r="CT119">
        <f>IF(Tabla1[[#This Row],[3.2.2  Valida en TRACER que el servicio del cliente esta conectado, no se encuentra en averia y no tiene algun flag alarmado]]="NO",1,0)</f>
        <v>0</v>
      </c>
      <c r="CU119">
        <f>IF(Tabla1[[#This Row],[3.2.3  Verifica en la web de averias si el servicio esta afectado]]="NO",1,0)</f>
        <v>0</v>
      </c>
      <c r="CV119">
        <f>IF(Tabla1[[#This Row],[3.2.4  Verifica en Incognito si los parametros de los servicios estan correctos. ]]="NO",1,0)</f>
        <v>0</v>
      </c>
      <c r="CW11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19">
        <f>IF(Tabla1[[#This Row],[3.2.6  Para telefonia, ingresa a JANUS y validad que la linea este configurada y tenga saldo, tambien se debe validar con el cliente si la linea esta en Tel 1 o Tel 1/2, en caso no haya servicio]]="NO",1,0)</f>
        <v>0</v>
      </c>
      <c r="CY119">
        <f>IF(Tabla1[[#This Row],[3.2.7  Para internet, cuando el problema es con SmarTV se le sugiere que utilice internet de manera cableada]]="NO",1,0)</f>
        <v>0</v>
      </c>
      <c r="CZ119">
        <f>IF(Tabla1[[#This Row],[3.3  La explicación brindada al cliente corresponde con el paso a paso de la herramienta o el proceso establecido en el portal de conocimiento (en caso no se encuentre en la herramienta).]]="NO",1,0)</f>
        <v>0</v>
      </c>
      <c r="DA119">
        <f>IF(Tabla1[[#This Row],[3.4  Valida con el cliente si la gestión/información brindada fue clara]]="NO",1,0)</f>
        <v>0</v>
      </c>
      <c r="DB119">
        <f>IF(Tabla1[[#This Row],[4.1 Ejecuta las acciones en los aplicativos de acuerdo al proceso establecido en el portal de conocimiento.]]="NO",1,0)</f>
        <v>0</v>
      </c>
      <c r="DC119">
        <f>IF(Tabla1[[#This Row],[4.2 Se tipifica en siac acorde con la gestión.]]="NO",1,0)</f>
        <v>1</v>
      </c>
      <c r="DD119">
        <f>IF(Tabla1[[#This Row],[4.3 Notas y/o plantilla de la tipificación son correctas.]]="NO",1,0)</f>
        <v>1</v>
      </c>
      <c r="DE119">
        <f>IF(Tabla1[[#This Row],[4.4 Se tipifica en siac durante la llamada.]]="NO",1,0)</f>
        <v>1</v>
      </c>
      <c r="DF119">
        <f>IF(Tabla1[[#This Row],[5.1 Evita comentarios negativos de la empresa y/o sus proveedores.]]="NO",1,0)</f>
        <v>0</v>
      </c>
      <c r="DG119">
        <f>IF(Tabla1[[#This Row],[5.2 Evita palabras soeces]]="NO",1,0)</f>
        <v>0</v>
      </c>
      <c r="DH119">
        <f>IF(Tabla1[[#This Row],[5.3 Escucha al cliente sin interrumpirlo.]]="NO",1,0)</f>
        <v>0</v>
      </c>
      <c r="DI119">
        <f>IF(Tabla1[[#This Row],[6.1 Cumple con dar la información establecida y/o fomenta en el cliente la adquisición/activación/uso de algún servicio/producto/promoción CLARO (definido por cada campaña)]]="NO",1,0)</f>
        <v>0</v>
      </c>
      <c r="DJ119">
        <v>1</v>
      </c>
      <c r="DK119">
        <f>IF(Tabla1[[#This Row],[TNPS]]&lt;6,-1,IF(Tabla1[[#This Row],[TNPS]]&lt;8,0,1))</f>
        <v>1</v>
      </c>
      <c r="DL119">
        <f>IF(Tabla1[[#This Row],[NPS]]&lt;&gt;"",IF(Tabla1[[#This Row],[NPS]]&lt;7,-1,IF(Tabla1[[#This Row],[NPS]]&lt;8,0,1))," ")</f>
        <v>1</v>
      </c>
    </row>
    <row r="120" spans="1:116" x14ac:dyDescent="0.25">
      <c r="A120">
        <v>386</v>
      </c>
      <c r="B120" t="str">
        <f>IF(MONTH(Tabla1[[#This Row],[FECHA DE MONITOREO]])=MONTH($B$356),IF(DAY(Tabla1[[#This Row],[FECHA DE MONITOREO]])&lt;8,"SEMANA 1",IF(DAY(Tabla1[[#This Row],[FECHA DE MONITOREO]])&lt;15,"SEMANA 2",IF(DAY(Tabla1[[#This Row],[FECHA DE MONITOREO]])&lt;22,"SEMANA 3","SEMANA 4"))),"SEMANA 4")</f>
        <v>SEMANA 2</v>
      </c>
      <c r="C12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20" s="5" t="s">
        <v>1030</v>
      </c>
      <c r="E120" s="5" t="s">
        <v>1031</v>
      </c>
      <c r="F120" s="5">
        <v>1</v>
      </c>
      <c r="G120" s="5" t="s">
        <v>118</v>
      </c>
      <c r="H120" s="5" t="s">
        <v>119</v>
      </c>
      <c r="I120" s="6">
        <v>43656</v>
      </c>
      <c r="J120" s="5" t="s">
        <v>120</v>
      </c>
      <c r="K120" s="5" t="s">
        <v>1032</v>
      </c>
      <c r="L120" s="6">
        <v>43654</v>
      </c>
      <c r="M120" s="7">
        <v>0.94915509259259256</v>
      </c>
      <c r="N120" s="5">
        <v>467</v>
      </c>
      <c r="O120" s="5" t="s">
        <v>1033</v>
      </c>
      <c r="P120" s="5" t="s">
        <v>1034</v>
      </c>
      <c r="Q120" s="5" t="s">
        <v>1035</v>
      </c>
      <c r="R120" s="5" t="s">
        <v>125</v>
      </c>
      <c r="S120" s="5" t="s">
        <v>227</v>
      </c>
      <c r="T120" s="5" t="s">
        <v>1036</v>
      </c>
      <c r="U120" s="5" t="s">
        <v>239</v>
      </c>
      <c r="V120" s="5" t="s">
        <v>129</v>
      </c>
      <c r="W120" s="5" t="s">
        <v>130</v>
      </c>
      <c r="X120" s="5" t="s">
        <v>130</v>
      </c>
      <c r="Y120" s="5" t="s">
        <v>131</v>
      </c>
      <c r="Z120" s="5" t="s">
        <v>132</v>
      </c>
      <c r="AA120" s="5" t="s">
        <v>133</v>
      </c>
      <c r="AB120" s="5" t="s">
        <v>131</v>
      </c>
      <c r="AC120" s="5" t="s">
        <v>134</v>
      </c>
      <c r="AD120" s="5" t="s">
        <v>131</v>
      </c>
      <c r="AE120" s="5" t="s">
        <v>131</v>
      </c>
      <c r="AF120" s="5" t="s">
        <v>131</v>
      </c>
      <c r="AG120" s="5" t="s">
        <v>131</v>
      </c>
      <c r="AH120" s="5" t="s">
        <v>131</v>
      </c>
      <c r="AI120" s="8">
        <v>100</v>
      </c>
      <c r="AJ120" s="5" t="s">
        <v>131</v>
      </c>
      <c r="AK120" s="5" t="s">
        <v>133</v>
      </c>
      <c r="AL120" s="5" t="s">
        <v>131</v>
      </c>
      <c r="AM120" s="5" t="s">
        <v>131</v>
      </c>
      <c r="AN120" s="8">
        <v>100</v>
      </c>
      <c r="AO120" s="5" t="s">
        <v>131</v>
      </c>
      <c r="AP120" s="5" t="s">
        <v>131</v>
      </c>
      <c r="AQ120" s="5" t="s">
        <v>131</v>
      </c>
      <c r="AR120" s="5" t="s">
        <v>131</v>
      </c>
      <c r="AS120" s="5" t="s">
        <v>131</v>
      </c>
      <c r="AT120" s="5" t="s">
        <v>131</v>
      </c>
      <c r="AU120" s="5" t="s">
        <v>133</v>
      </c>
      <c r="AV120" s="5" t="s">
        <v>133</v>
      </c>
      <c r="AW120" s="5" t="s">
        <v>133</v>
      </c>
      <c r="AX120" s="5" t="s">
        <v>131</v>
      </c>
      <c r="AY120" s="5" t="s">
        <v>131</v>
      </c>
      <c r="AZ120" s="8">
        <v>100</v>
      </c>
      <c r="BA120" s="5" t="s">
        <v>131</v>
      </c>
      <c r="BB120" s="5" t="s">
        <v>131</v>
      </c>
      <c r="BC120" s="5" t="s">
        <v>131</v>
      </c>
      <c r="BD120" s="5" t="s">
        <v>131</v>
      </c>
      <c r="BE120" s="9">
        <v>100</v>
      </c>
      <c r="BF120" s="5" t="s">
        <v>131</v>
      </c>
      <c r="BG120" s="5" t="s">
        <v>131</v>
      </c>
      <c r="BH120" s="5" t="s">
        <v>131</v>
      </c>
      <c r="BI120" s="8">
        <v>100</v>
      </c>
      <c r="BJ120" s="5" t="s">
        <v>129</v>
      </c>
      <c r="BK120" s="8">
        <v>0</v>
      </c>
      <c r="BL120" s="8">
        <v>97</v>
      </c>
      <c r="BM120" s="5">
        <v>0</v>
      </c>
      <c r="BN120" s="5">
        <v>0</v>
      </c>
      <c r="BO120" s="5">
        <v>0</v>
      </c>
      <c r="BP120" s="5">
        <v>0</v>
      </c>
      <c r="BQ120" s="5">
        <v>1</v>
      </c>
      <c r="BR120" s="8">
        <v>97</v>
      </c>
      <c r="BS120" s="5" t="s">
        <v>129</v>
      </c>
      <c r="BT120" s="5" t="s">
        <v>129</v>
      </c>
      <c r="BU120" s="5" t="s">
        <v>129</v>
      </c>
      <c r="BV120" s="5" t="s">
        <v>129</v>
      </c>
      <c r="BW120" s="5" t="s">
        <v>129</v>
      </c>
      <c r="BX120" s="5" t="s">
        <v>131</v>
      </c>
      <c r="BY120" s="5" t="s">
        <v>132</v>
      </c>
      <c r="BZ120" s="5" t="s">
        <v>132</v>
      </c>
      <c r="CA120" s="5" t="s">
        <v>132</v>
      </c>
      <c r="CB120" s="5" t="s">
        <v>132</v>
      </c>
      <c r="CC120" s="5" t="s">
        <v>132</v>
      </c>
      <c r="CD120" s="5">
        <v>9</v>
      </c>
      <c r="CE120" s="5">
        <v>9</v>
      </c>
      <c r="CF120" s="5" t="s">
        <v>129</v>
      </c>
      <c r="CG120" s="5" t="s">
        <v>150</v>
      </c>
      <c r="CH120">
        <f>IF(Tabla1[[#This Row],[1.1 Saluda y se despide del cliente, de acuerdo a lo establecido en el manual de campaña.]]="NO",1,0)</f>
        <v>0</v>
      </c>
      <c r="CI120">
        <f>IF(Tabla1[[#This Row],[1.2 Se dirige al cliente por su nombre durante el transcurso de la llamada, sin tutearlo en ninguna ocasión.]]="NO",1,0)</f>
        <v>0</v>
      </c>
      <c r="CJ120">
        <f>IF(Tabla1[[#This Row],[1.3 Interactua con el cliente mientras realiza las validaciones en el sistema.]]="NO",1,0)</f>
        <v>0</v>
      </c>
      <c r="CK120">
        <f>IF(Tabla1[[#This Row],[1.4 Evita el uso de tecnicismos.]]="NO",1,0)</f>
        <v>0</v>
      </c>
      <c r="CL120">
        <f>IF(Tabla1[[#This Row],[1.5 Se despide de acuerdo a lo indicado en el Manual de Campaña]]="NO",1,0)</f>
        <v>0</v>
      </c>
      <c r="CM120">
        <f>IF(Tabla1[[#This Row],[2.1 Valida si la consulta o transacción corresponde a un producto/servicio/línea de la campaña.]]="NO",1,0)</f>
        <v>0</v>
      </c>
      <c r="CN120">
        <f>IF(Tabla1[[#This Row],[2.2 Si lo expuesto por el cliente no es claro, realiza preguntas de precisión o preguntas filtro.]]="NO",1,0)</f>
        <v>0</v>
      </c>
      <c r="CO120">
        <f>IF(Tabla1[[#This Row],[2.3 Valida el MOTIVO REAL de la necesidad (información, preocupación, problema) mediante parafraseo o pregunta de confirmación.]]="NO",1,0)</f>
        <v>0</v>
      </c>
      <c r="CP120">
        <f>IF(Tabla1[[#This Row],[2.4 De acuerdo con lo expuesto por el cliente por el cliente y/o por lo revisado en sistemas, valida si existe alguna atención previa por el mismo motivo.]]="NO",1,0)</f>
        <v>0</v>
      </c>
      <c r="CQ120">
        <f>IF(Tabla1[[#This Row],[3.1 Valida en el CES el estado de los servicios y equipos, estado de cuenta y adicionalmente si se encuentra en averia.]]="NO",1,0)</f>
        <v>0</v>
      </c>
      <c r="CR120">
        <f>IF(Tabla1[[#This Row],[3.2 La atencion se realizo siguiendo el paso a paso de la herramienta o el proceso establecido en el portal de conocimiento (en caso no se encuentre en la herramienta), no se vuelve a evaluar el ingreso al CES.]]="NO",1,0)</f>
        <v>0</v>
      </c>
      <c r="CS120">
        <f>IF(Tabla1[[#This Row],[3.2.1 Solicita el número de documento de identidad, nombres y apellidos del titular para identificar el servicio y en caso lo amerite fecha y lugar de nacimiento.]]="NO",1,0)</f>
        <v>0</v>
      </c>
      <c r="CT120">
        <f>IF(Tabla1[[#This Row],[3.2.2  Valida en TRACER que el servicio del cliente esta conectado, no se encuentra en averia y no tiene algun flag alarmado]]="NO",1,0)</f>
        <v>0</v>
      </c>
      <c r="CU120">
        <f>IF(Tabla1[[#This Row],[3.2.3  Verifica en la web de averias si el servicio esta afectado]]="NO",1,0)</f>
        <v>0</v>
      </c>
      <c r="CV120">
        <f>IF(Tabla1[[#This Row],[3.2.4  Verifica en Incognito si los parametros de los servicios estan correctos. ]]="NO",1,0)</f>
        <v>0</v>
      </c>
      <c r="CW12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20">
        <f>IF(Tabla1[[#This Row],[3.2.6  Para telefonia, ingresa a JANUS y validad que la linea este configurada y tenga saldo, tambien se debe validar con el cliente si la linea esta en Tel 1 o Tel 1/2, en caso no haya servicio]]="NO",1,0)</f>
        <v>0</v>
      </c>
      <c r="CY120">
        <f>IF(Tabla1[[#This Row],[3.2.7  Para internet, cuando el problema es con SmarTV se le sugiere que utilice internet de manera cableada]]="NO",1,0)</f>
        <v>0</v>
      </c>
      <c r="CZ120">
        <f>IF(Tabla1[[#This Row],[3.3  La explicación brindada al cliente corresponde con el paso a paso de la herramienta o el proceso establecido en el portal de conocimiento (en caso no se encuentre en la herramienta).]]="NO",1,0)</f>
        <v>0</v>
      </c>
      <c r="DA120">
        <f>IF(Tabla1[[#This Row],[3.4  Valida con el cliente si la gestión/información brindada fue clara]]="NO",1,0)</f>
        <v>0</v>
      </c>
      <c r="DB120">
        <f>IF(Tabla1[[#This Row],[4.1 Ejecuta las acciones en los aplicativos de acuerdo al proceso establecido en el portal de conocimiento.]]="NO",1,0)</f>
        <v>0</v>
      </c>
      <c r="DC120">
        <f>IF(Tabla1[[#This Row],[4.2 Se tipifica en siac acorde con la gestión.]]="NO",1,0)</f>
        <v>0</v>
      </c>
      <c r="DD120">
        <f>IF(Tabla1[[#This Row],[4.3 Notas y/o plantilla de la tipificación son correctas.]]="NO",1,0)</f>
        <v>0</v>
      </c>
      <c r="DE120">
        <f>IF(Tabla1[[#This Row],[4.4 Se tipifica en siac durante la llamada.]]="NO",1,0)</f>
        <v>0</v>
      </c>
      <c r="DF120">
        <f>IF(Tabla1[[#This Row],[5.1 Evita comentarios negativos de la empresa y/o sus proveedores.]]="NO",1,0)</f>
        <v>0</v>
      </c>
      <c r="DG120">
        <f>IF(Tabla1[[#This Row],[5.2 Evita palabras soeces]]="NO",1,0)</f>
        <v>0</v>
      </c>
      <c r="DH120">
        <f>IF(Tabla1[[#This Row],[5.3 Escucha al cliente sin interrumpirlo.]]="NO",1,0)</f>
        <v>0</v>
      </c>
      <c r="DI120">
        <f>IF(Tabla1[[#This Row],[6.1 Cumple con dar la información establecida y/o fomenta en el cliente la adquisición/activación/uso de algún servicio/producto/promoción CLARO (definido por cada campaña)]]="NO",1,0)</f>
        <v>1</v>
      </c>
      <c r="DJ120">
        <v>1</v>
      </c>
      <c r="DK120">
        <f>IF(Tabla1[[#This Row],[TNPS]]&lt;6,-1,IF(Tabla1[[#This Row],[TNPS]]&lt;8,0,1))</f>
        <v>1</v>
      </c>
      <c r="DL120">
        <f>IF(Tabla1[[#This Row],[NPS]]&lt;&gt;"",IF(Tabla1[[#This Row],[NPS]]&lt;7,-1,IF(Tabla1[[#This Row],[NPS]]&lt;8,0,1))," ")</f>
        <v>1</v>
      </c>
    </row>
    <row r="121" spans="1:116" x14ac:dyDescent="0.25">
      <c r="A121">
        <v>386</v>
      </c>
      <c r="B121" t="str">
        <f>IF(MONTH(Tabla1[[#This Row],[FECHA DE MONITOREO]])=MONTH($B$356),IF(DAY(Tabla1[[#This Row],[FECHA DE MONITOREO]])&lt;8,"SEMANA 1",IF(DAY(Tabla1[[#This Row],[FECHA DE MONITOREO]])&lt;15,"SEMANA 2",IF(DAY(Tabla1[[#This Row],[FECHA DE MONITOREO]])&lt;22,"SEMANA 3","SEMANA 4"))),"SEMANA 4")</f>
        <v>SEMANA 2</v>
      </c>
      <c r="C12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21" s="5" t="s">
        <v>363</v>
      </c>
      <c r="E121" s="5" t="s">
        <v>364</v>
      </c>
      <c r="F121" s="5">
        <v>1</v>
      </c>
      <c r="G121" s="5" t="s">
        <v>118</v>
      </c>
      <c r="H121" s="5" t="s">
        <v>119</v>
      </c>
      <c r="I121" s="6">
        <v>43656</v>
      </c>
      <c r="J121" s="5" t="s">
        <v>120</v>
      </c>
      <c r="K121" s="5" t="s">
        <v>1037</v>
      </c>
      <c r="L121" s="6">
        <v>43654</v>
      </c>
      <c r="M121" s="7">
        <v>0.61107638888888893</v>
      </c>
      <c r="N121" s="5">
        <v>212</v>
      </c>
      <c r="O121" s="5" t="s">
        <v>1038</v>
      </c>
      <c r="P121" s="5" t="s">
        <v>1039</v>
      </c>
      <c r="Q121" s="5" t="s">
        <v>1040</v>
      </c>
      <c r="R121" s="5" t="s">
        <v>125</v>
      </c>
      <c r="S121" s="5" t="s">
        <v>460</v>
      </c>
      <c r="T121" s="5" t="s">
        <v>1041</v>
      </c>
      <c r="U121" s="5" t="s">
        <v>132</v>
      </c>
      <c r="V121" s="5" t="s">
        <v>129</v>
      </c>
      <c r="W121" s="5" t="s">
        <v>133</v>
      </c>
      <c r="X121" s="5" t="s">
        <v>279</v>
      </c>
      <c r="Y121" s="5" t="s">
        <v>131</v>
      </c>
      <c r="Z121" s="5" t="s">
        <v>132</v>
      </c>
      <c r="AA121" s="5" t="s">
        <v>133</v>
      </c>
      <c r="AB121" s="5" t="s">
        <v>131</v>
      </c>
      <c r="AC121" s="5" t="s">
        <v>134</v>
      </c>
      <c r="AD121" s="5" t="s">
        <v>131</v>
      </c>
      <c r="AE121" s="5" t="s">
        <v>131</v>
      </c>
      <c r="AF121" s="5" t="s">
        <v>131</v>
      </c>
      <c r="AG121" s="5" t="s">
        <v>131</v>
      </c>
      <c r="AH121" s="5" t="s">
        <v>131</v>
      </c>
      <c r="AI121" s="8">
        <v>100</v>
      </c>
      <c r="AJ121" s="5" t="s">
        <v>131</v>
      </c>
      <c r="AK121" s="5" t="s">
        <v>133</v>
      </c>
      <c r="AL121" s="5" t="s">
        <v>129</v>
      </c>
      <c r="AM121" s="5" t="s">
        <v>133</v>
      </c>
      <c r="AN121" s="8">
        <v>33.333333333333329</v>
      </c>
      <c r="AO121" s="5" t="s">
        <v>133</v>
      </c>
      <c r="AP121" s="5" t="s">
        <v>131</v>
      </c>
      <c r="AQ121" s="5" t="s">
        <v>131</v>
      </c>
      <c r="AR121" s="5" t="s">
        <v>133</v>
      </c>
      <c r="AS121" s="5" t="s">
        <v>133</v>
      </c>
      <c r="AT121" s="5" t="s">
        <v>131</v>
      </c>
      <c r="AU121" s="5" t="s">
        <v>133</v>
      </c>
      <c r="AV121" s="5" t="s">
        <v>133</v>
      </c>
      <c r="AW121" s="5" t="s">
        <v>133</v>
      </c>
      <c r="AX121" s="5" t="s">
        <v>133</v>
      </c>
      <c r="AY121" s="5" t="s">
        <v>133</v>
      </c>
      <c r="AZ121" s="8">
        <v>100</v>
      </c>
      <c r="BA121" s="5" t="s">
        <v>133</v>
      </c>
      <c r="BB121" s="5" t="s">
        <v>129</v>
      </c>
      <c r="BC121" s="5" t="s">
        <v>131</v>
      </c>
      <c r="BD121" s="5" t="s">
        <v>129</v>
      </c>
      <c r="BE121" s="9">
        <v>33.333333333333329</v>
      </c>
      <c r="BF121" s="5" t="s">
        <v>131</v>
      </c>
      <c r="BG121" s="5" t="s">
        <v>131</v>
      </c>
      <c r="BH121" s="5" t="s">
        <v>131</v>
      </c>
      <c r="BI121" s="8">
        <v>100</v>
      </c>
      <c r="BJ121" s="5" t="s">
        <v>133</v>
      </c>
      <c r="BK121" s="8">
        <v>100</v>
      </c>
      <c r="BL121" s="8">
        <v>68.666666666666671</v>
      </c>
      <c r="BM121" s="5">
        <v>1</v>
      </c>
      <c r="BN121" s="5">
        <v>2</v>
      </c>
      <c r="BO121" s="5">
        <v>0</v>
      </c>
      <c r="BP121" s="5">
        <v>3</v>
      </c>
      <c r="BQ121" s="5">
        <v>0</v>
      </c>
      <c r="BR121" s="8">
        <v>68.666666666666671</v>
      </c>
      <c r="BS121" s="5" t="s">
        <v>129</v>
      </c>
      <c r="BT121" s="5" t="s">
        <v>129</v>
      </c>
      <c r="BU121" s="5" t="s">
        <v>129</v>
      </c>
      <c r="BV121" s="5" t="s">
        <v>129</v>
      </c>
      <c r="BW121" s="5" t="s">
        <v>129</v>
      </c>
      <c r="BX121" s="5" t="s">
        <v>129</v>
      </c>
      <c r="BY121" s="5" t="s">
        <v>162</v>
      </c>
      <c r="BZ121" s="5" t="s">
        <v>541</v>
      </c>
      <c r="CA121" s="5" t="s">
        <v>541</v>
      </c>
      <c r="CB121" s="5" t="s">
        <v>541</v>
      </c>
      <c r="CC121" s="5" t="s">
        <v>541</v>
      </c>
      <c r="CD121" s="5" t="e">
        <v>#N/A</v>
      </c>
      <c r="CE121" s="5" t="e">
        <v>#N/A</v>
      </c>
      <c r="CF121" s="5" t="s">
        <v>129</v>
      </c>
      <c r="CG121" s="5" t="s">
        <v>1042</v>
      </c>
      <c r="CH121">
        <f>IF(Tabla1[[#This Row],[1.1 Saluda y se despide del cliente, de acuerdo a lo establecido en el manual de campaña.]]="NO",1,0)</f>
        <v>0</v>
      </c>
      <c r="CI121">
        <f>IF(Tabla1[[#This Row],[1.2 Se dirige al cliente por su nombre durante el transcurso de la llamada, sin tutearlo en ninguna ocasión.]]="NO",1,0)</f>
        <v>0</v>
      </c>
      <c r="CJ121">
        <f>IF(Tabla1[[#This Row],[1.3 Interactua con el cliente mientras realiza las validaciones en el sistema.]]="NO",1,0)</f>
        <v>0</v>
      </c>
      <c r="CK121">
        <f>IF(Tabla1[[#This Row],[1.4 Evita el uso de tecnicismos.]]="NO",1,0)</f>
        <v>0</v>
      </c>
      <c r="CL121">
        <f>IF(Tabla1[[#This Row],[1.5 Se despide de acuerdo a lo indicado en el Manual de Campaña]]="NO",1,0)</f>
        <v>0</v>
      </c>
      <c r="CM121">
        <f>IF(Tabla1[[#This Row],[2.1 Valida si la consulta o transacción corresponde a un producto/servicio/línea de la campaña.]]="NO",1,0)</f>
        <v>0</v>
      </c>
      <c r="CN121">
        <f>IF(Tabla1[[#This Row],[2.2 Si lo expuesto por el cliente no es claro, realiza preguntas de precisión o preguntas filtro.]]="NO",1,0)</f>
        <v>0</v>
      </c>
      <c r="CO121">
        <f>IF(Tabla1[[#This Row],[2.3 Valida el MOTIVO REAL de la necesidad (información, preocupación, problema) mediante parafraseo o pregunta de confirmación.]]="NO",1,0)</f>
        <v>1</v>
      </c>
      <c r="CP121">
        <f>IF(Tabla1[[#This Row],[2.4 De acuerdo con lo expuesto por el cliente por el cliente y/o por lo revisado en sistemas, valida si existe alguna atención previa por el mismo motivo.]]="NO",1,0)</f>
        <v>0</v>
      </c>
      <c r="CQ121">
        <f>IF(Tabla1[[#This Row],[3.1 Valida en el CES el estado de los servicios y equipos, estado de cuenta y adicionalmente si se encuentra en averia.]]="NO",1,0)</f>
        <v>0</v>
      </c>
      <c r="CR121">
        <f>IF(Tabla1[[#This Row],[3.2 La atencion se realizo siguiendo el paso a paso de la herramienta o el proceso establecido en el portal de conocimiento (en caso no se encuentre en la herramienta), no se vuelve a evaluar el ingreso al CES.]]="NO",1,0)</f>
        <v>0</v>
      </c>
      <c r="CS121">
        <f>IF(Tabla1[[#This Row],[3.2.1 Solicita el número de documento de identidad, nombres y apellidos del titular para identificar el servicio y en caso lo amerite fecha y lugar de nacimiento.]]="NO",1,0)</f>
        <v>0</v>
      </c>
      <c r="CT121">
        <f>IF(Tabla1[[#This Row],[3.2.2  Valida en TRACER que el servicio del cliente esta conectado, no se encuentra en averia y no tiene algun flag alarmado]]="NO",1,0)</f>
        <v>0</v>
      </c>
      <c r="CU121">
        <f>IF(Tabla1[[#This Row],[3.2.3  Verifica en la web de averias si el servicio esta afectado]]="NO",1,0)</f>
        <v>0</v>
      </c>
      <c r="CV121">
        <f>IF(Tabla1[[#This Row],[3.2.4  Verifica en Incognito si los parametros de los servicios estan correctos. ]]="NO",1,0)</f>
        <v>0</v>
      </c>
      <c r="CW12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21">
        <f>IF(Tabla1[[#This Row],[3.2.6  Para telefonia, ingresa a JANUS y validad que la linea este configurada y tenga saldo, tambien se debe validar con el cliente si la linea esta en Tel 1 o Tel 1/2, en caso no haya servicio]]="NO",1,0)</f>
        <v>0</v>
      </c>
      <c r="CY121">
        <f>IF(Tabla1[[#This Row],[3.2.7  Para internet, cuando el problema es con SmarTV se le sugiere que utilice internet de manera cableada]]="NO",1,0)</f>
        <v>0</v>
      </c>
      <c r="CZ121">
        <f>IF(Tabla1[[#This Row],[3.3  La explicación brindada al cliente corresponde con el paso a paso de la herramienta o el proceso establecido en el portal de conocimiento (en caso no se encuentre en la herramienta).]]="NO",1,0)</f>
        <v>0</v>
      </c>
      <c r="DA121">
        <f>IF(Tabla1[[#This Row],[3.4  Valida con el cliente si la gestión/información brindada fue clara]]="NO",1,0)</f>
        <v>0</v>
      </c>
      <c r="DB121">
        <f>IF(Tabla1[[#This Row],[4.1 Ejecuta las acciones en los aplicativos de acuerdo al proceso establecido en el portal de conocimiento.]]="NO",1,0)</f>
        <v>0</v>
      </c>
      <c r="DC121">
        <f>IF(Tabla1[[#This Row],[4.2 Se tipifica en siac acorde con la gestión.]]="NO",1,0)</f>
        <v>1</v>
      </c>
      <c r="DD121">
        <f>IF(Tabla1[[#This Row],[4.3 Notas y/o plantilla de la tipificación son correctas.]]="NO",1,0)</f>
        <v>0</v>
      </c>
      <c r="DE121">
        <f>IF(Tabla1[[#This Row],[4.4 Se tipifica en siac durante la llamada.]]="NO",1,0)</f>
        <v>1</v>
      </c>
      <c r="DF121">
        <f>IF(Tabla1[[#This Row],[5.1 Evita comentarios negativos de la empresa y/o sus proveedores.]]="NO",1,0)</f>
        <v>0</v>
      </c>
      <c r="DG121">
        <f>IF(Tabla1[[#This Row],[5.2 Evita palabras soeces]]="NO",1,0)</f>
        <v>0</v>
      </c>
      <c r="DH121">
        <f>IF(Tabla1[[#This Row],[5.3 Escucha al cliente sin interrumpirlo.]]="NO",1,0)</f>
        <v>0</v>
      </c>
      <c r="DI121">
        <f>IF(Tabla1[[#This Row],[6.1 Cumple con dar la información establecida y/o fomenta en el cliente la adquisición/activación/uso de algún servicio/producto/promoción CLARO (definido por cada campaña)]]="NO",1,0)</f>
        <v>0</v>
      </c>
      <c r="DJ121">
        <v>1</v>
      </c>
      <c r="DK121" t="e">
        <f>IF(Tabla1[[#This Row],[TNPS]]&lt;6,-1,IF(Tabla1[[#This Row],[TNPS]]&lt;8,0,1))</f>
        <v>#N/A</v>
      </c>
      <c r="DL121" t="e">
        <f>IF(Tabla1[[#This Row],[NPS]]&lt;&gt;"",IF(Tabla1[[#This Row],[NPS]]&lt;7,-1,IF(Tabla1[[#This Row],[NPS]]&lt;8,0,1))," ")</f>
        <v>#N/A</v>
      </c>
    </row>
    <row r="122" spans="1:116" x14ac:dyDescent="0.25">
      <c r="A122">
        <v>386</v>
      </c>
      <c r="B122" t="str">
        <f>IF(MONTH(Tabla1[[#This Row],[FECHA DE MONITOREO]])=MONTH($B$356),IF(DAY(Tabla1[[#This Row],[FECHA DE MONITOREO]])&lt;8,"SEMANA 1",IF(DAY(Tabla1[[#This Row],[FECHA DE MONITOREO]])&lt;15,"SEMANA 2",IF(DAY(Tabla1[[#This Row],[FECHA DE MONITOREO]])&lt;22,"SEMANA 3","SEMANA 4"))),"SEMANA 4")</f>
        <v>SEMANA 2</v>
      </c>
      <c r="C12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22" s="5" t="s">
        <v>274</v>
      </c>
      <c r="E122" s="5" t="s">
        <v>275</v>
      </c>
      <c r="F122" s="5">
        <v>4</v>
      </c>
      <c r="G122" s="5" t="s">
        <v>118</v>
      </c>
      <c r="H122" s="5" t="s">
        <v>119</v>
      </c>
      <c r="I122" s="6">
        <v>43656</v>
      </c>
      <c r="J122" s="5" t="s">
        <v>120</v>
      </c>
      <c r="K122" s="5" t="s">
        <v>1043</v>
      </c>
      <c r="L122" s="6">
        <v>43654</v>
      </c>
      <c r="M122" s="7">
        <v>0.5881481481481482</v>
      </c>
      <c r="N122" s="5">
        <v>140</v>
      </c>
      <c r="O122" s="5" t="s">
        <v>132</v>
      </c>
      <c r="P122" s="5" t="s">
        <v>1044</v>
      </c>
      <c r="Q122" s="5" t="s">
        <v>132</v>
      </c>
      <c r="R122" s="5" t="s">
        <v>157</v>
      </c>
      <c r="S122" s="5" t="s">
        <v>761</v>
      </c>
      <c r="T122" s="5" t="s">
        <v>1045</v>
      </c>
      <c r="U122" s="5" t="s">
        <v>132</v>
      </c>
      <c r="V122" s="5" t="s">
        <v>129</v>
      </c>
      <c r="W122" s="5" t="s">
        <v>133</v>
      </c>
      <c r="X122" s="5" t="s">
        <v>279</v>
      </c>
      <c r="Y122" s="5" t="s">
        <v>131</v>
      </c>
      <c r="Z122" s="5" t="s">
        <v>132</v>
      </c>
      <c r="AA122" s="5" t="s">
        <v>133</v>
      </c>
      <c r="AB122" s="5" t="s">
        <v>131</v>
      </c>
      <c r="AC122" s="5" t="s">
        <v>134</v>
      </c>
      <c r="AD122" s="5" t="s">
        <v>131</v>
      </c>
      <c r="AE122" s="5" t="s">
        <v>131</v>
      </c>
      <c r="AF122" s="5" t="s">
        <v>131</v>
      </c>
      <c r="AG122" s="5" t="s">
        <v>131</v>
      </c>
      <c r="AH122" s="5" t="s">
        <v>131</v>
      </c>
      <c r="AI122" s="8">
        <v>100</v>
      </c>
      <c r="AJ122" s="5" t="s">
        <v>131</v>
      </c>
      <c r="AK122" s="5" t="s">
        <v>133</v>
      </c>
      <c r="AL122" s="5" t="s">
        <v>131</v>
      </c>
      <c r="AM122" s="5" t="s">
        <v>133</v>
      </c>
      <c r="AN122" s="8">
        <v>100</v>
      </c>
      <c r="AO122" s="5" t="s">
        <v>133</v>
      </c>
      <c r="AP122" s="5" t="s">
        <v>131</v>
      </c>
      <c r="AQ122" s="5" t="s">
        <v>131</v>
      </c>
      <c r="AR122" s="5" t="s">
        <v>133</v>
      </c>
      <c r="AS122" s="5" t="s">
        <v>133</v>
      </c>
      <c r="AT122" s="5" t="s">
        <v>133</v>
      </c>
      <c r="AU122" s="5" t="s">
        <v>133</v>
      </c>
      <c r="AV122" s="5" t="s">
        <v>133</v>
      </c>
      <c r="AW122" s="5" t="s">
        <v>133</v>
      </c>
      <c r="AX122" s="5" t="s">
        <v>131</v>
      </c>
      <c r="AY122" s="5" t="s">
        <v>133</v>
      </c>
      <c r="AZ122" s="8">
        <v>100</v>
      </c>
      <c r="BA122" s="5" t="s">
        <v>133</v>
      </c>
      <c r="BB122" s="5" t="s">
        <v>133</v>
      </c>
      <c r="BC122" s="5" t="s">
        <v>133</v>
      </c>
      <c r="BD122" s="5" t="s">
        <v>133</v>
      </c>
      <c r="BE122" s="9">
        <v>100</v>
      </c>
      <c r="BF122" s="5" t="s">
        <v>131</v>
      </c>
      <c r="BG122" s="5" t="s">
        <v>131</v>
      </c>
      <c r="BH122" s="5" t="s">
        <v>131</v>
      </c>
      <c r="BI122" s="8">
        <v>100</v>
      </c>
      <c r="BJ122" s="5" t="s">
        <v>133</v>
      </c>
      <c r="BK122" s="8">
        <v>100</v>
      </c>
      <c r="BL122" s="8">
        <v>100</v>
      </c>
      <c r="BM122" s="5">
        <v>0</v>
      </c>
      <c r="BN122" s="5">
        <v>0</v>
      </c>
      <c r="BO122" s="5">
        <v>0</v>
      </c>
      <c r="BP122" s="5">
        <v>0</v>
      </c>
      <c r="BQ122" s="5">
        <v>0</v>
      </c>
      <c r="BR122" s="8">
        <v>100</v>
      </c>
      <c r="BS122" s="5" t="s">
        <v>129</v>
      </c>
      <c r="BT122" s="5" t="s">
        <v>129</v>
      </c>
      <c r="BU122" s="5" t="s">
        <v>129</v>
      </c>
      <c r="BV122" s="5" t="s">
        <v>129</v>
      </c>
      <c r="BW122" s="5" t="s">
        <v>129</v>
      </c>
      <c r="BX122" s="5" t="s">
        <v>131</v>
      </c>
      <c r="BY122" s="5" t="s">
        <v>132</v>
      </c>
      <c r="BZ122" s="5" t="s">
        <v>132</v>
      </c>
      <c r="CA122" s="5" t="s">
        <v>132</v>
      </c>
      <c r="CB122" s="5" t="s">
        <v>132</v>
      </c>
      <c r="CC122" s="5" t="s">
        <v>132</v>
      </c>
      <c r="CD122" s="5" t="e">
        <v>#N/A</v>
      </c>
      <c r="CE122" s="5" t="e">
        <v>#N/A</v>
      </c>
      <c r="CF122" s="5" t="s">
        <v>129</v>
      </c>
      <c r="CG122" s="5" t="s">
        <v>140</v>
      </c>
      <c r="CH122">
        <f>IF(Tabla1[[#This Row],[1.1 Saluda y se despide del cliente, de acuerdo a lo establecido en el manual de campaña.]]="NO",1,0)</f>
        <v>0</v>
      </c>
      <c r="CI122">
        <f>IF(Tabla1[[#This Row],[1.2 Se dirige al cliente por su nombre durante el transcurso de la llamada, sin tutearlo en ninguna ocasión.]]="NO",1,0)</f>
        <v>0</v>
      </c>
      <c r="CJ122">
        <f>IF(Tabla1[[#This Row],[1.3 Interactua con el cliente mientras realiza las validaciones en el sistema.]]="NO",1,0)</f>
        <v>0</v>
      </c>
      <c r="CK122">
        <f>IF(Tabla1[[#This Row],[1.4 Evita el uso de tecnicismos.]]="NO",1,0)</f>
        <v>0</v>
      </c>
      <c r="CL122">
        <f>IF(Tabla1[[#This Row],[1.5 Se despide de acuerdo a lo indicado en el Manual de Campaña]]="NO",1,0)</f>
        <v>0</v>
      </c>
      <c r="CM122">
        <f>IF(Tabla1[[#This Row],[2.1 Valida si la consulta o transacción corresponde a un producto/servicio/línea de la campaña.]]="NO",1,0)</f>
        <v>0</v>
      </c>
      <c r="CN122">
        <f>IF(Tabla1[[#This Row],[2.2 Si lo expuesto por el cliente no es claro, realiza preguntas de precisión o preguntas filtro.]]="NO",1,0)</f>
        <v>0</v>
      </c>
      <c r="CO122">
        <f>IF(Tabla1[[#This Row],[2.3 Valida el MOTIVO REAL de la necesidad (información, preocupación, problema) mediante parafraseo o pregunta de confirmación.]]="NO",1,0)</f>
        <v>0</v>
      </c>
      <c r="CP122">
        <f>IF(Tabla1[[#This Row],[2.4 De acuerdo con lo expuesto por el cliente por el cliente y/o por lo revisado en sistemas, valida si existe alguna atención previa por el mismo motivo.]]="NO",1,0)</f>
        <v>0</v>
      </c>
      <c r="CQ122">
        <f>IF(Tabla1[[#This Row],[3.1 Valida en el CES el estado de los servicios y equipos, estado de cuenta y adicionalmente si se encuentra en averia.]]="NO",1,0)</f>
        <v>0</v>
      </c>
      <c r="CR122">
        <f>IF(Tabla1[[#This Row],[3.2 La atencion se realizo siguiendo el paso a paso de la herramienta o el proceso establecido en el portal de conocimiento (en caso no se encuentre en la herramienta), no se vuelve a evaluar el ingreso al CES.]]="NO",1,0)</f>
        <v>0</v>
      </c>
      <c r="CS122">
        <f>IF(Tabla1[[#This Row],[3.2.1 Solicita el número de documento de identidad, nombres y apellidos del titular para identificar el servicio y en caso lo amerite fecha y lugar de nacimiento.]]="NO",1,0)</f>
        <v>0</v>
      </c>
      <c r="CT122">
        <f>IF(Tabla1[[#This Row],[3.2.2  Valida en TRACER que el servicio del cliente esta conectado, no se encuentra en averia y no tiene algun flag alarmado]]="NO",1,0)</f>
        <v>0</v>
      </c>
      <c r="CU122">
        <f>IF(Tabla1[[#This Row],[3.2.3  Verifica en la web de averias si el servicio esta afectado]]="NO",1,0)</f>
        <v>0</v>
      </c>
      <c r="CV122">
        <f>IF(Tabla1[[#This Row],[3.2.4  Verifica en Incognito si los parametros de los servicios estan correctos. ]]="NO",1,0)</f>
        <v>0</v>
      </c>
      <c r="CW12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22">
        <f>IF(Tabla1[[#This Row],[3.2.6  Para telefonia, ingresa a JANUS y validad que la linea este configurada y tenga saldo, tambien se debe validar con el cliente si la linea esta en Tel 1 o Tel 1/2, en caso no haya servicio]]="NO",1,0)</f>
        <v>0</v>
      </c>
      <c r="CY122">
        <f>IF(Tabla1[[#This Row],[3.2.7  Para internet, cuando el problema es con SmarTV se le sugiere que utilice internet de manera cableada]]="NO",1,0)</f>
        <v>0</v>
      </c>
      <c r="CZ122">
        <f>IF(Tabla1[[#This Row],[3.3  La explicación brindada al cliente corresponde con el paso a paso de la herramienta o el proceso establecido en el portal de conocimiento (en caso no se encuentre en la herramienta).]]="NO",1,0)</f>
        <v>0</v>
      </c>
      <c r="DA122">
        <f>IF(Tabla1[[#This Row],[3.4  Valida con el cliente si la gestión/información brindada fue clara]]="NO",1,0)</f>
        <v>0</v>
      </c>
      <c r="DB122">
        <f>IF(Tabla1[[#This Row],[4.1 Ejecuta las acciones en los aplicativos de acuerdo al proceso establecido en el portal de conocimiento.]]="NO",1,0)</f>
        <v>0</v>
      </c>
      <c r="DC122">
        <f>IF(Tabla1[[#This Row],[4.2 Se tipifica en siac acorde con la gestión.]]="NO",1,0)</f>
        <v>0</v>
      </c>
      <c r="DD122">
        <f>IF(Tabla1[[#This Row],[4.3 Notas y/o plantilla de la tipificación son correctas.]]="NO",1,0)</f>
        <v>0</v>
      </c>
      <c r="DE122">
        <f>IF(Tabla1[[#This Row],[4.4 Se tipifica en siac durante la llamada.]]="NO",1,0)</f>
        <v>0</v>
      </c>
      <c r="DF122">
        <f>IF(Tabla1[[#This Row],[5.1 Evita comentarios negativos de la empresa y/o sus proveedores.]]="NO",1,0)</f>
        <v>0</v>
      </c>
      <c r="DG122">
        <f>IF(Tabla1[[#This Row],[5.2 Evita palabras soeces]]="NO",1,0)</f>
        <v>0</v>
      </c>
      <c r="DH122">
        <f>IF(Tabla1[[#This Row],[5.3 Escucha al cliente sin interrumpirlo.]]="NO",1,0)</f>
        <v>0</v>
      </c>
      <c r="DI122">
        <f>IF(Tabla1[[#This Row],[6.1 Cumple con dar la información establecida y/o fomenta en el cliente la adquisición/activación/uso de algún servicio/producto/promoción CLARO (definido por cada campaña)]]="NO",1,0)</f>
        <v>0</v>
      </c>
      <c r="DJ122">
        <v>1</v>
      </c>
      <c r="DK122" t="e">
        <f>IF(Tabla1[[#This Row],[TNPS]]&lt;6,-1,IF(Tabla1[[#This Row],[TNPS]]&lt;8,0,1))</f>
        <v>#N/A</v>
      </c>
      <c r="DL122" t="e">
        <f>IF(Tabla1[[#This Row],[NPS]]&lt;&gt;"",IF(Tabla1[[#This Row],[NPS]]&lt;7,-1,IF(Tabla1[[#This Row],[NPS]]&lt;8,0,1))," ")</f>
        <v>#N/A</v>
      </c>
    </row>
    <row r="123" spans="1:116" x14ac:dyDescent="0.25">
      <c r="A123">
        <v>386</v>
      </c>
      <c r="B123" t="str">
        <f>IF(MONTH(Tabla1[[#This Row],[FECHA DE MONITOREO]])=MONTH($B$356),IF(DAY(Tabla1[[#This Row],[FECHA DE MONITOREO]])&lt;8,"SEMANA 1",IF(DAY(Tabla1[[#This Row],[FECHA DE MONITOREO]])&lt;15,"SEMANA 2",IF(DAY(Tabla1[[#This Row],[FECHA DE MONITOREO]])&lt;22,"SEMANA 3","SEMANA 4"))),"SEMANA 4")</f>
        <v>SEMANA 2</v>
      </c>
      <c r="C12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23" s="5" t="s">
        <v>1046</v>
      </c>
      <c r="E123" s="5" t="s">
        <v>1047</v>
      </c>
      <c r="F123" s="5">
        <v>9</v>
      </c>
      <c r="G123" s="5" t="s">
        <v>118</v>
      </c>
      <c r="H123" s="5" t="s">
        <v>119</v>
      </c>
      <c r="I123" s="6">
        <v>43656</v>
      </c>
      <c r="J123" s="5" t="s">
        <v>120</v>
      </c>
      <c r="K123" s="5" t="s">
        <v>1048</v>
      </c>
      <c r="L123" s="6">
        <v>43654</v>
      </c>
      <c r="M123" s="7">
        <v>0.67656250000000007</v>
      </c>
      <c r="N123" s="5">
        <v>373</v>
      </c>
      <c r="O123" s="5" t="s">
        <v>1049</v>
      </c>
      <c r="P123" s="5" t="s">
        <v>1050</v>
      </c>
      <c r="Q123" s="5" t="s">
        <v>1051</v>
      </c>
      <c r="R123" s="5" t="s">
        <v>157</v>
      </c>
      <c r="S123" s="5" t="s">
        <v>158</v>
      </c>
      <c r="T123" s="5" t="s">
        <v>1052</v>
      </c>
      <c r="U123" s="5" t="s">
        <v>160</v>
      </c>
      <c r="V123" s="5" t="s">
        <v>129</v>
      </c>
      <c r="W123" s="5" t="s">
        <v>130</v>
      </c>
      <c r="X123" s="5" t="s">
        <v>161</v>
      </c>
      <c r="Y123" s="5" t="s">
        <v>131</v>
      </c>
      <c r="Z123" s="5" t="s">
        <v>132</v>
      </c>
      <c r="AA123" s="5" t="s">
        <v>133</v>
      </c>
      <c r="AB123" s="5" t="s">
        <v>131</v>
      </c>
      <c r="AC123" s="5" t="s">
        <v>134</v>
      </c>
      <c r="AD123" s="5" t="s">
        <v>131</v>
      </c>
      <c r="AE123" s="5" t="s">
        <v>131</v>
      </c>
      <c r="AF123" s="5" t="s">
        <v>131</v>
      </c>
      <c r="AG123" s="5" t="s">
        <v>131</v>
      </c>
      <c r="AH123" s="5" t="s">
        <v>131</v>
      </c>
      <c r="AI123" s="8">
        <v>100</v>
      </c>
      <c r="AJ123" s="5" t="s">
        <v>131</v>
      </c>
      <c r="AK123" s="5" t="s">
        <v>133</v>
      </c>
      <c r="AL123" s="5" t="s">
        <v>131</v>
      </c>
      <c r="AM123" s="5" t="s">
        <v>131</v>
      </c>
      <c r="AN123" s="8">
        <v>100</v>
      </c>
      <c r="AO123" s="5" t="s">
        <v>131</v>
      </c>
      <c r="AP123" s="5" t="s">
        <v>131</v>
      </c>
      <c r="AQ123" s="5" t="s">
        <v>131</v>
      </c>
      <c r="AR123" s="5" t="s">
        <v>133</v>
      </c>
      <c r="AS123" s="5" t="s">
        <v>131</v>
      </c>
      <c r="AT123" s="5" t="s">
        <v>131</v>
      </c>
      <c r="AU123" s="5" t="s">
        <v>133</v>
      </c>
      <c r="AV123" s="5" t="s">
        <v>133</v>
      </c>
      <c r="AW123" s="5" t="s">
        <v>133</v>
      </c>
      <c r="AX123" s="5" t="s">
        <v>131</v>
      </c>
      <c r="AY123" s="5" t="s">
        <v>131</v>
      </c>
      <c r="AZ123" s="8">
        <v>100</v>
      </c>
      <c r="BA123" s="5" t="s">
        <v>133</v>
      </c>
      <c r="BB123" s="5" t="s">
        <v>131</v>
      </c>
      <c r="BC123" s="5" t="s">
        <v>131</v>
      </c>
      <c r="BD123" s="5" t="s">
        <v>131</v>
      </c>
      <c r="BE123" s="9">
        <v>100</v>
      </c>
      <c r="BF123" s="5" t="s">
        <v>131</v>
      </c>
      <c r="BG123" s="5" t="s">
        <v>131</v>
      </c>
      <c r="BH123" s="5" t="s">
        <v>131</v>
      </c>
      <c r="BI123" s="8">
        <v>100</v>
      </c>
      <c r="BJ123" s="5" t="s">
        <v>133</v>
      </c>
      <c r="BK123" s="8">
        <v>100</v>
      </c>
      <c r="BL123" s="8">
        <v>100</v>
      </c>
      <c r="BM123" s="5">
        <v>0</v>
      </c>
      <c r="BN123" s="5">
        <v>0</v>
      </c>
      <c r="BO123" s="5">
        <v>0</v>
      </c>
      <c r="BP123" s="5">
        <v>0</v>
      </c>
      <c r="BQ123" s="5">
        <v>0</v>
      </c>
      <c r="BR123" s="8">
        <v>100</v>
      </c>
      <c r="BS123" s="5" t="s">
        <v>129</v>
      </c>
      <c r="BT123" s="5" t="s">
        <v>129</v>
      </c>
      <c r="BU123" s="5" t="s">
        <v>129</v>
      </c>
      <c r="BV123" s="5" t="s">
        <v>129</v>
      </c>
      <c r="BW123" s="5" t="s">
        <v>129</v>
      </c>
      <c r="BX123" s="5" t="s">
        <v>131</v>
      </c>
      <c r="BY123" s="5" t="s">
        <v>132</v>
      </c>
      <c r="BZ123" s="5" t="s">
        <v>132</v>
      </c>
      <c r="CA123" s="5" t="s">
        <v>132</v>
      </c>
      <c r="CB123" s="5" t="s">
        <v>132</v>
      </c>
      <c r="CC123" s="5" t="s">
        <v>132</v>
      </c>
      <c r="CD123" s="5" t="e">
        <v>#N/A</v>
      </c>
      <c r="CE123" s="5" t="e">
        <v>#N/A</v>
      </c>
      <c r="CF123" s="5" t="s">
        <v>129</v>
      </c>
      <c r="CG123" s="5" t="s">
        <v>140</v>
      </c>
      <c r="CH123">
        <f>IF(Tabla1[[#This Row],[1.1 Saluda y se despide del cliente, de acuerdo a lo establecido en el manual de campaña.]]="NO",1,0)</f>
        <v>0</v>
      </c>
      <c r="CI123">
        <f>IF(Tabla1[[#This Row],[1.2 Se dirige al cliente por su nombre durante el transcurso de la llamada, sin tutearlo en ninguna ocasión.]]="NO",1,0)</f>
        <v>0</v>
      </c>
      <c r="CJ123">
        <f>IF(Tabla1[[#This Row],[1.3 Interactua con el cliente mientras realiza las validaciones en el sistema.]]="NO",1,0)</f>
        <v>0</v>
      </c>
      <c r="CK123">
        <f>IF(Tabla1[[#This Row],[1.4 Evita el uso de tecnicismos.]]="NO",1,0)</f>
        <v>0</v>
      </c>
      <c r="CL123">
        <f>IF(Tabla1[[#This Row],[1.5 Se despide de acuerdo a lo indicado en el Manual de Campaña]]="NO",1,0)</f>
        <v>0</v>
      </c>
      <c r="CM123">
        <f>IF(Tabla1[[#This Row],[2.1 Valida si la consulta o transacción corresponde a un producto/servicio/línea de la campaña.]]="NO",1,0)</f>
        <v>0</v>
      </c>
      <c r="CN123">
        <f>IF(Tabla1[[#This Row],[2.2 Si lo expuesto por el cliente no es claro, realiza preguntas de precisión o preguntas filtro.]]="NO",1,0)</f>
        <v>0</v>
      </c>
      <c r="CO123">
        <f>IF(Tabla1[[#This Row],[2.3 Valida el MOTIVO REAL de la necesidad (información, preocupación, problema) mediante parafraseo o pregunta de confirmación.]]="NO",1,0)</f>
        <v>0</v>
      </c>
      <c r="CP123">
        <f>IF(Tabla1[[#This Row],[2.4 De acuerdo con lo expuesto por el cliente por el cliente y/o por lo revisado en sistemas, valida si existe alguna atención previa por el mismo motivo.]]="NO",1,0)</f>
        <v>0</v>
      </c>
      <c r="CQ123">
        <f>IF(Tabla1[[#This Row],[3.1 Valida en el CES el estado de los servicios y equipos, estado de cuenta y adicionalmente si se encuentra en averia.]]="NO",1,0)</f>
        <v>0</v>
      </c>
      <c r="CR123">
        <f>IF(Tabla1[[#This Row],[3.2 La atencion se realizo siguiendo el paso a paso de la herramienta o el proceso establecido en el portal de conocimiento (en caso no se encuentre en la herramienta), no se vuelve a evaluar el ingreso al CES.]]="NO",1,0)</f>
        <v>0</v>
      </c>
      <c r="CS123">
        <f>IF(Tabla1[[#This Row],[3.2.1 Solicita el número de documento de identidad, nombres y apellidos del titular para identificar el servicio y en caso lo amerite fecha y lugar de nacimiento.]]="NO",1,0)</f>
        <v>0</v>
      </c>
      <c r="CT123">
        <f>IF(Tabla1[[#This Row],[3.2.2  Valida en TRACER que el servicio del cliente esta conectado, no se encuentra en averia y no tiene algun flag alarmado]]="NO",1,0)</f>
        <v>0</v>
      </c>
      <c r="CU123">
        <f>IF(Tabla1[[#This Row],[3.2.3  Verifica en la web de averias si el servicio esta afectado]]="NO",1,0)</f>
        <v>0</v>
      </c>
      <c r="CV123">
        <f>IF(Tabla1[[#This Row],[3.2.4  Verifica en Incognito si los parametros de los servicios estan correctos. ]]="NO",1,0)</f>
        <v>0</v>
      </c>
      <c r="CW12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23">
        <f>IF(Tabla1[[#This Row],[3.2.6  Para telefonia, ingresa a JANUS y validad que la linea este configurada y tenga saldo, tambien se debe validar con el cliente si la linea esta en Tel 1 o Tel 1/2, en caso no haya servicio]]="NO",1,0)</f>
        <v>0</v>
      </c>
      <c r="CY123">
        <f>IF(Tabla1[[#This Row],[3.2.7  Para internet, cuando el problema es con SmarTV se le sugiere que utilice internet de manera cableada]]="NO",1,0)</f>
        <v>0</v>
      </c>
      <c r="CZ123">
        <f>IF(Tabla1[[#This Row],[3.3  La explicación brindada al cliente corresponde con el paso a paso de la herramienta o el proceso establecido en el portal de conocimiento (en caso no se encuentre en la herramienta).]]="NO",1,0)</f>
        <v>0</v>
      </c>
      <c r="DA123">
        <f>IF(Tabla1[[#This Row],[3.4  Valida con el cliente si la gestión/información brindada fue clara]]="NO",1,0)</f>
        <v>0</v>
      </c>
      <c r="DB123">
        <f>IF(Tabla1[[#This Row],[4.1 Ejecuta las acciones en los aplicativos de acuerdo al proceso establecido en el portal de conocimiento.]]="NO",1,0)</f>
        <v>0</v>
      </c>
      <c r="DC123">
        <f>IF(Tabla1[[#This Row],[4.2 Se tipifica en siac acorde con la gestión.]]="NO",1,0)</f>
        <v>0</v>
      </c>
      <c r="DD123">
        <f>IF(Tabla1[[#This Row],[4.3 Notas y/o plantilla de la tipificación son correctas.]]="NO",1,0)</f>
        <v>0</v>
      </c>
      <c r="DE123">
        <f>IF(Tabla1[[#This Row],[4.4 Se tipifica en siac durante la llamada.]]="NO",1,0)</f>
        <v>0</v>
      </c>
      <c r="DF123">
        <f>IF(Tabla1[[#This Row],[5.1 Evita comentarios negativos de la empresa y/o sus proveedores.]]="NO",1,0)</f>
        <v>0</v>
      </c>
      <c r="DG123">
        <f>IF(Tabla1[[#This Row],[5.2 Evita palabras soeces]]="NO",1,0)</f>
        <v>0</v>
      </c>
      <c r="DH123">
        <f>IF(Tabla1[[#This Row],[5.3 Escucha al cliente sin interrumpirlo.]]="NO",1,0)</f>
        <v>0</v>
      </c>
      <c r="DI123">
        <f>IF(Tabla1[[#This Row],[6.1 Cumple con dar la información establecida y/o fomenta en el cliente la adquisición/activación/uso de algún servicio/producto/promoción CLARO (definido por cada campaña)]]="NO",1,0)</f>
        <v>0</v>
      </c>
      <c r="DJ123">
        <v>1</v>
      </c>
      <c r="DK123" t="e">
        <f>IF(Tabla1[[#This Row],[TNPS]]&lt;6,-1,IF(Tabla1[[#This Row],[TNPS]]&lt;8,0,1))</f>
        <v>#N/A</v>
      </c>
      <c r="DL123" t="e">
        <f>IF(Tabla1[[#This Row],[NPS]]&lt;&gt;"",IF(Tabla1[[#This Row],[NPS]]&lt;7,-1,IF(Tabla1[[#This Row],[NPS]]&lt;8,0,1))," ")</f>
        <v>#N/A</v>
      </c>
    </row>
    <row r="124" spans="1:116" x14ac:dyDescent="0.25">
      <c r="A124">
        <v>386</v>
      </c>
      <c r="B124" t="str">
        <f>IF(MONTH(Tabla1[[#This Row],[FECHA DE MONITOREO]])=MONTH($B$356),IF(DAY(Tabla1[[#This Row],[FECHA DE MONITOREO]])&lt;8,"SEMANA 1",IF(DAY(Tabla1[[#This Row],[FECHA DE MONITOREO]])&lt;15,"SEMANA 2",IF(DAY(Tabla1[[#This Row],[FECHA DE MONITOREO]])&lt;22,"SEMANA 3","SEMANA 4"))),"SEMANA 4")</f>
        <v>SEMANA 2</v>
      </c>
      <c r="C12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24" s="5" t="s">
        <v>1053</v>
      </c>
      <c r="E124" s="5" t="s">
        <v>1054</v>
      </c>
      <c r="F124" s="5">
        <v>1</v>
      </c>
      <c r="G124" s="5" t="s">
        <v>118</v>
      </c>
      <c r="H124" s="5" t="s">
        <v>119</v>
      </c>
      <c r="I124" s="6">
        <v>43656</v>
      </c>
      <c r="J124" s="5" t="s">
        <v>120</v>
      </c>
      <c r="K124" s="5" t="s">
        <v>1055</v>
      </c>
      <c r="L124" s="6">
        <v>43654</v>
      </c>
      <c r="M124" s="7">
        <v>0.40335648148148145</v>
      </c>
      <c r="N124" s="5">
        <v>879</v>
      </c>
      <c r="O124" s="5" t="s">
        <v>1056</v>
      </c>
      <c r="P124" s="5" t="s">
        <v>1057</v>
      </c>
      <c r="Q124" s="5" t="s">
        <v>1058</v>
      </c>
      <c r="R124" s="5" t="s">
        <v>125</v>
      </c>
      <c r="S124" s="5" t="s">
        <v>147</v>
      </c>
      <c r="T124" s="5" t="s">
        <v>1059</v>
      </c>
      <c r="U124" s="5" t="s">
        <v>149</v>
      </c>
      <c r="V124" s="5" t="s">
        <v>129</v>
      </c>
      <c r="W124" s="5" t="s">
        <v>130</v>
      </c>
      <c r="X124" s="5" t="s">
        <v>161</v>
      </c>
      <c r="Y124" s="5" t="s">
        <v>131</v>
      </c>
      <c r="Z124" s="5" t="s">
        <v>132</v>
      </c>
      <c r="AA124" s="5" t="s">
        <v>133</v>
      </c>
      <c r="AB124" s="5" t="s">
        <v>131</v>
      </c>
      <c r="AC124" s="5" t="s">
        <v>134</v>
      </c>
      <c r="AD124" s="5" t="s">
        <v>131</v>
      </c>
      <c r="AE124" s="5" t="s">
        <v>131</v>
      </c>
      <c r="AF124" s="5" t="s">
        <v>131</v>
      </c>
      <c r="AG124" s="5" t="s">
        <v>131</v>
      </c>
      <c r="AH124" s="5" t="s">
        <v>131</v>
      </c>
      <c r="AI124" s="8">
        <v>100</v>
      </c>
      <c r="AJ124" s="5" t="s">
        <v>131</v>
      </c>
      <c r="AK124" s="5" t="s">
        <v>133</v>
      </c>
      <c r="AL124" s="5" t="s">
        <v>131</v>
      </c>
      <c r="AM124" s="5" t="s">
        <v>131</v>
      </c>
      <c r="AN124" s="8">
        <v>100</v>
      </c>
      <c r="AO124" s="5" t="s">
        <v>131</v>
      </c>
      <c r="AP124" s="5" t="s">
        <v>131</v>
      </c>
      <c r="AQ124" s="5" t="s">
        <v>131</v>
      </c>
      <c r="AR124" s="5" t="s">
        <v>131</v>
      </c>
      <c r="AS124" s="5" t="s">
        <v>131</v>
      </c>
      <c r="AT124" s="5" t="s">
        <v>131</v>
      </c>
      <c r="AU124" s="5" t="s">
        <v>133</v>
      </c>
      <c r="AV124" s="5" t="s">
        <v>133</v>
      </c>
      <c r="AW124" s="5" t="s">
        <v>133</v>
      </c>
      <c r="AX124" s="5" t="s">
        <v>131</v>
      </c>
      <c r="AY124" s="5" t="s">
        <v>131</v>
      </c>
      <c r="AZ124" s="8">
        <v>100</v>
      </c>
      <c r="BA124" s="5" t="s">
        <v>131</v>
      </c>
      <c r="BB124" s="5" t="s">
        <v>131</v>
      </c>
      <c r="BC124" s="5" t="s">
        <v>131</v>
      </c>
      <c r="BD124" s="5" t="s">
        <v>131</v>
      </c>
      <c r="BE124" s="9">
        <v>100</v>
      </c>
      <c r="BF124" s="5" t="s">
        <v>131</v>
      </c>
      <c r="BG124" s="5" t="s">
        <v>131</v>
      </c>
      <c r="BH124" s="5" t="s">
        <v>131</v>
      </c>
      <c r="BI124" s="8">
        <v>100</v>
      </c>
      <c r="BJ124" s="5" t="s">
        <v>129</v>
      </c>
      <c r="BK124" s="8">
        <v>0</v>
      </c>
      <c r="BL124" s="8">
        <v>97</v>
      </c>
      <c r="BM124" s="5">
        <v>0</v>
      </c>
      <c r="BN124" s="5">
        <v>0</v>
      </c>
      <c r="BO124" s="5">
        <v>0</v>
      </c>
      <c r="BP124" s="5">
        <v>0</v>
      </c>
      <c r="BQ124" s="5">
        <v>1</v>
      </c>
      <c r="BR124" s="8">
        <v>97</v>
      </c>
      <c r="BS124" s="5" t="s">
        <v>129</v>
      </c>
      <c r="BT124" s="5" t="s">
        <v>129</v>
      </c>
      <c r="BU124" s="5" t="s">
        <v>129</v>
      </c>
      <c r="BV124" s="5" t="s">
        <v>129</v>
      </c>
      <c r="BW124" s="5" t="s">
        <v>129</v>
      </c>
      <c r="BX124" s="5" t="s">
        <v>131</v>
      </c>
      <c r="BY124" s="5" t="s">
        <v>132</v>
      </c>
      <c r="BZ124" s="5" t="s">
        <v>132</v>
      </c>
      <c r="CA124" s="5" t="s">
        <v>132</v>
      </c>
      <c r="CB124" s="5" t="s">
        <v>132</v>
      </c>
      <c r="CC124" s="5" t="s">
        <v>132</v>
      </c>
      <c r="CD124" s="5">
        <v>9</v>
      </c>
      <c r="CE124" s="5">
        <v>9</v>
      </c>
      <c r="CF124" s="5" t="s">
        <v>129</v>
      </c>
      <c r="CG124" s="5" t="s">
        <v>150</v>
      </c>
      <c r="CH124">
        <f>IF(Tabla1[[#This Row],[1.1 Saluda y se despide del cliente, de acuerdo a lo establecido en el manual de campaña.]]="NO",1,0)</f>
        <v>0</v>
      </c>
      <c r="CI124">
        <f>IF(Tabla1[[#This Row],[1.2 Se dirige al cliente por su nombre durante el transcurso de la llamada, sin tutearlo en ninguna ocasión.]]="NO",1,0)</f>
        <v>0</v>
      </c>
      <c r="CJ124">
        <f>IF(Tabla1[[#This Row],[1.3 Interactua con el cliente mientras realiza las validaciones en el sistema.]]="NO",1,0)</f>
        <v>0</v>
      </c>
      <c r="CK124">
        <f>IF(Tabla1[[#This Row],[1.4 Evita el uso de tecnicismos.]]="NO",1,0)</f>
        <v>0</v>
      </c>
      <c r="CL124">
        <f>IF(Tabla1[[#This Row],[1.5 Se despide de acuerdo a lo indicado en el Manual de Campaña]]="NO",1,0)</f>
        <v>0</v>
      </c>
      <c r="CM124">
        <f>IF(Tabla1[[#This Row],[2.1 Valida si la consulta o transacción corresponde a un producto/servicio/línea de la campaña.]]="NO",1,0)</f>
        <v>0</v>
      </c>
      <c r="CN124">
        <f>IF(Tabla1[[#This Row],[2.2 Si lo expuesto por el cliente no es claro, realiza preguntas de precisión o preguntas filtro.]]="NO",1,0)</f>
        <v>0</v>
      </c>
      <c r="CO124">
        <f>IF(Tabla1[[#This Row],[2.3 Valida el MOTIVO REAL de la necesidad (información, preocupación, problema) mediante parafraseo o pregunta de confirmación.]]="NO",1,0)</f>
        <v>0</v>
      </c>
      <c r="CP124">
        <f>IF(Tabla1[[#This Row],[2.4 De acuerdo con lo expuesto por el cliente por el cliente y/o por lo revisado en sistemas, valida si existe alguna atención previa por el mismo motivo.]]="NO",1,0)</f>
        <v>0</v>
      </c>
      <c r="CQ124">
        <f>IF(Tabla1[[#This Row],[3.1 Valida en el CES el estado de los servicios y equipos, estado de cuenta y adicionalmente si se encuentra en averia.]]="NO",1,0)</f>
        <v>0</v>
      </c>
      <c r="CR124">
        <f>IF(Tabla1[[#This Row],[3.2 La atencion se realizo siguiendo el paso a paso de la herramienta o el proceso establecido en el portal de conocimiento (en caso no se encuentre en la herramienta), no se vuelve a evaluar el ingreso al CES.]]="NO",1,0)</f>
        <v>0</v>
      </c>
      <c r="CS124">
        <f>IF(Tabla1[[#This Row],[3.2.1 Solicita el número de documento de identidad, nombres y apellidos del titular para identificar el servicio y en caso lo amerite fecha y lugar de nacimiento.]]="NO",1,0)</f>
        <v>0</v>
      </c>
      <c r="CT124">
        <f>IF(Tabla1[[#This Row],[3.2.2  Valida en TRACER que el servicio del cliente esta conectado, no se encuentra en averia y no tiene algun flag alarmado]]="NO",1,0)</f>
        <v>0</v>
      </c>
      <c r="CU124">
        <f>IF(Tabla1[[#This Row],[3.2.3  Verifica en la web de averias si el servicio esta afectado]]="NO",1,0)</f>
        <v>0</v>
      </c>
      <c r="CV124">
        <f>IF(Tabla1[[#This Row],[3.2.4  Verifica en Incognito si los parametros de los servicios estan correctos. ]]="NO",1,0)</f>
        <v>0</v>
      </c>
      <c r="CW12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24">
        <f>IF(Tabla1[[#This Row],[3.2.6  Para telefonia, ingresa a JANUS y validad que la linea este configurada y tenga saldo, tambien se debe validar con el cliente si la linea esta en Tel 1 o Tel 1/2, en caso no haya servicio]]="NO",1,0)</f>
        <v>0</v>
      </c>
      <c r="CY124">
        <f>IF(Tabla1[[#This Row],[3.2.7  Para internet, cuando el problema es con SmarTV se le sugiere que utilice internet de manera cableada]]="NO",1,0)</f>
        <v>0</v>
      </c>
      <c r="CZ124">
        <f>IF(Tabla1[[#This Row],[3.3  La explicación brindada al cliente corresponde con el paso a paso de la herramienta o el proceso establecido en el portal de conocimiento (en caso no se encuentre en la herramienta).]]="NO",1,0)</f>
        <v>0</v>
      </c>
      <c r="DA124">
        <f>IF(Tabla1[[#This Row],[3.4  Valida con el cliente si la gestión/información brindada fue clara]]="NO",1,0)</f>
        <v>0</v>
      </c>
      <c r="DB124">
        <f>IF(Tabla1[[#This Row],[4.1 Ejecuta las acciones en los aplicativos de acuerdo al proceso establecido en el portal de conocimiento.]]="NO",1,0)</f>
        <v>0</v>
      </c>
      <c r="DC124">
        <f>IF(Tabla1[[#This Row],[4.2 Se tipifica en siac acorde con la gestión.]]="NO",1,0)</f>
        <v>0</v>
      </c>
      <c r="DD124">
        <f>IF(Tabla1[[#This Row],[4.3 Notas y/o plantilla de la tipificación son correctas.]]="NO",1,0)</f>
        <v>0</v>
      </c>
      <c r="DE124">
        <f>IF(Tabla1[[#This Row],[4.4 Se tipifica en siac durante la llamada.]]="NO",1,0)</f>
        <v>0</v>
      </c>
      <c r="DF124">
        <f>IF(Tabla1[[#This Row],[5.1 Evita comentarios negativos de la empresa y/o sus proveedores.]]="NO",1,0)</f>
        <v>0</v>
      </c>
      <c r="DG124">
        <f>IF(Tabla1[[#This Row],[5.2 Evita palabras soeces]]="NO",1,0)</f>
        <v>0</v>
      </c>
      <c r="DH124">
        <f>IF(Tabla1[[#This Row],[5.3 Escucha al cliente sin interrumpirlo.]]="NO",1,0)</f>
        <v>0</v>
      </c>
      <c r="DI124">
        <f>IF(Tabla1[[#This Row],[6.1 Cumple con dar la información establecida y/o fomenta en el cliente la adquisición/activación/uso de algún servicio/producto/promoción CLARO (definido por cada campaña)]]="NO",1,0)</f>
        <v>1</v>
      </c>
      <c r="DJ124">
        <v>1</v>
      </c>
      <c r="DK124">
        <f>IF(Tabla1[[#This Row],[TNPS]]&lt;6,-1,IF(Tabla1[[#This Row],[TNPS]]&lt;8,0,1))</f>
        <v>1</v>
      </c>
      <c r="DL124">
        <f>IF(Tabla1[[#This Row],[NPS]]&lt;&gt;"",IF(Tabla1[[#This Row],[NPS]]&lt;7,-1,IF(Tabla1[[#This Row],[NPS]]&lt;8,0,1))," ")</f>
        <v>1</v>
      </c>
    </row>
    <row r="125" spans="1:116" x14ac:dyDescent="0.25">
      <c r="A125">
        <v>386</v>
      </c>
      <c r="B125" t="str">
        <f>IF(MONTH(Tabla1[[#This Row],[FECHA DE MONITOREO]])=MONTH($B$356),IF(DAY(Tabla1[[#This Row],[FECHA DE MONITOREO]])&lt;8,"SEMANA 1",IF(DAY(Tabla1[[#This Row],[FECHA DE MONITOREO]])&lt;15,"SEMANA 2",IF(DAY(Tabla1[[#This Row],[FECHA DE MONITOREO]])&lt;22,"SEMANA 3","SEMANA 4"))),"SEMANA 4")</f>
        <v>SEMANA 2</v>
      </c>
      <c r="C12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25" s="5" t="s">
        <v>418</v>
      </c>
      <c r="E125" s="5" t="s">
        <v>419</v>
      </c>
      <c r="F125" s="5">
        <v>6</v>
      </c>
      <c r="G125" s="5" t="s">
        <v>118</v>
      </c>
      <c r="H125" s="5" t="s">
        <v>119</v>
      </c>
      <c r="I125" s="6">
        <v>43656</v>
      </c>
      <c r="J125" s="5" t="s">
        <v>120</v>
      </c>
      <c r="K125" s="5" t="s">
        <v>1060</v>
      </c>
      <c r="L125" s="6">
        <v>43654</v>
      </c>
      <c r="M125" s="7">
        <v>0.43136574074074074</v>
      </c>
      <c r="N125" s="5">
        <v>313</v>
      </c>
      <c r="O125" s="5" t="s">
        <v>1061</v>
      </c>
      <c r="P125" s="5" t="s">
        <v>1062</v>
      </c>
      <c r="Q125" s="5" t="s">
        <v>1063</v>
      </c>
      <c r="R125" s="5" t="s">
        <v>157</v>
      </c>
      <c r="S125" s="5" t="s">
        <v>158</v>
      </c>
      <c r="T125" s="5" t="s">
        <v>1064</v>
      </c>
      <c r="U125" s="5" t="s">
        <v>149</v>
      </c>
      <c r="V125" s="5" t="s">
        <v>129</v>
      </c>
      <c r="W125" s="5" t="s">
        <v>130</v>
      </c>
      <c r="X125" s="5" t="s">
        <v>161</v>
      </c>
      <c r="Y125" s="5" t="s">
        <v>131</v>
      </c>
      <c r="Z125" s="5" t="s">
        <v>132</v>
      </c>
      <c r="AA125" s="5" t="s">
        <v>133</v>
      </c>
      <c r="AB125" s="5" t="s">
        <v>131</v>
      </c>
      <c r="AC125" s="5" t="s">
        <v>134</v>
      </c>
      <c r="AD125" s="5" t="s">
        <v>131</v>
      </c>
      <c r="AE125" s="5" t="s">
        <v>131</v>
      </c>
      <c r="AF125" s="5" t="s">
        <v>131</v>
      </c>
      <c r="AG125" s="5" t="s">
        <v>131</v>
      </c>
      <c r="AH125" s="5" t="s">
        <v>131</v>
      </c>
      <c r="AI125" s="8">
        <v>100</v>
      </c>
      <c r="AJ125" s="5" t="s">
        <v>133</v>
      </c>
      <c r="AK125" s="5" t="s">
        <v>133</v>
      </c>
      <c r="AL125" s="5" t="s">
        <v>131</v>
      </c>
      <c r="AM125" s="5" t="s">
        <v>131</v>
      </c>
      <c r="AN125" s="8">
        <v>100</v>
      </c>
      <c r="AO125" s="5" t="s">
        <v>133</v>
      </c>
      <c r="AP125" s="5" t="s">
        <v>131</v>
      </c>
      <c r="AQ125" s="5" t="s">
        <v>131</v>
      </c>
      <c r="AR125" s="5" t="s">
        <v>133</v>
      </c>
      <c r="AS125" s="5" t="s">
        <v>133</v>
      </c>
      <c r="AT125" s="5" t="s">
        <v>133</v>
      </c>
      <c r="AU125" s="5" t="s">
        <v>133</v>
      </c>
      <c r="AV125" s="5" t="s">
        <v>133</v>
      </c>
      <c r="AW125" s="5" t="s">
        <v>133</v>
      </c>
      <c r="AX125" s="5" t="s">
        <v>131</v>
      </c>
      <c r="AY125" s="5" t="s">
        <v>131</v>
      </c>
      <c r="AZ125" s="8">
        <v>100</v>
      </c>
      <c r="BA125" s="5" t="s">
        <v>133</v>
      </c>
      <c r="BB125" s="5" t="s">
        <v>131</v>
      </c>
      <c r="BC125" s="5" t="s">
        <v>131</v>
      </c>
      <c r="BD125" s="5" t="s">
        <v>131</v>
      </c>
      <c r="BE125" s="9">
        <v>100</v>
      </c>
      <c r="BF125" s="5" t="s">
        <v>131</v>
      </c>
      <c r="BG125" s="5" t="s">
        <v>131</v>
      </c>
      <c r="BH125" s="5" t="s">
        <v>131</v>
      </c>
      <c r="BI125" s="8">
        <v>100</v>
      </c>
      <c r="BJ125" s="5" t="s">
        <v>133</v>
      </c>
      <c r="BK125" s="8">
        <v>100</v>
      </c>
      <c r="BL125" s="8">
        <v>100</v>
      </c>
      <c r="BM125" s="5">
        <v>0</v>
      </c>
      <c r="BN125" s="5">
        <v>0</v>
      </c>
      <c r="BO125" s="5">
        <v>0</v>
      </c>
      <c r="BP125" s="5">
        <v>0</v>
      </c>
      <c r="BQ125" s="5">
        <v>0</v>
      </c>
      <c r="BR125" s="8">
        <v>100</v>
      </c>
      <c r="BS125" s="5" t="s">
        <v>129</v>
      </c>
      <c r="BT125" s="5" t="s">
        <v>129</v>
      </c>
      <c r="BU125" s="5" t="s">
        <v>129</v>
      </c>
      <c r="BV125" s="5" t="s">
        <v>129</v>
      </c>
      <c r="BW125" s="5" t="s">
        <v>129</v>
      </c>
      <c r="BX125" s="5" t="s">
        <v>131</v>
      </c>
      <c r="BY125" s="5" t="s">
        <v>132</v>
      </c>
      <c r="BZ125" s="5" t="s">
        <v>132</v>
      </c>
      <c r="CA125" s="5" t="s">
        <v>132</v>
      </c>
      <c r="CB125" s="5" t="s">
        <v>132</v>
      </c>
      <c r="CC125" s="5" t="s">
        <v>132</v>
      </c>
      <c r="CD125" s="5">
        <v>7</v>
      </c>
      <c r="CE125" s="5">
        <v>7</v>
      </c>
      <c r="CF125" s="5" t="s">
        <v>129</v>
      </c>
      <c r="CG125" s="5" t="s">
        <v>140</v>
      </c>
      <c r="CH125">
        <f>IF(Tabla1[[#This Row],[1.1 Saluda y se despide del cliente, de acuerdo a lo establecido en el manual de campaña.]]="NO",1,0)</f>
        <v>0</v>
      </c>
      <c r="CI125">
        <f>IF(Tabla1[[#This Row],[1.2 Se dirige al cliente por su nombre durante el transcurso de la llamada, sin tutearlo en ninguna ocasión.]]="NO",1,0)</f>
        <v>0</v>
      </c>
      <c r="CJ125">
        <f>IF(Tabla1[[#This Row],[1.3 Interactua con el cliente mientras realiza las validaciones en el sistema.]]="NO",1,0)</f>
        <v>0</v>
      </c>
      <c r="CK125">
        <f>IF(Tabla1[[#This Row],[1.4 Evita el uso de tecnicismos.]]="NO",1,0)</f>
        <v>0</v>
      </c>
      <c r="CL125">
        <f>IF(Tabla1[[#This Row],[1.5 Se despide de acuerdo a lo indicado en el Manual de Campaña]]="NO",1,0)</f>
        <v>0</v>
      </c>
      <c r="CM125">
        <f>IF(Tabla1[[#This Row],[2.1 Valida si la consulta o transacción corresponde a un producto/servicio/línea de la campaña.]]="NO",1,0)</f>
        <v>0</v>
      </c>
      <c r="CN125">
        <f>IF(Tabla1[[#This Row],[2.2 Si lo expuesto por el cliente no es claro, realiza preguntas de precisión o preguntas filtro.]]="NO",1,0)</f>
        <v>0</v>
      </c>
      <c r="CO125">
        <f>IF(Tabla1[[#This Row],[2.3 Valida el MOTIVO REAL de la necesidad (información, preocupación, problema) mediante parafraseo o pregunta de confirmación.]]="NO",1,0)</f>
        <v>0</v>
      </c>
      <c r="CP125">
        <f>IF(Tabla1[[#This Row],[2.4 De acuerdo con lo expuesto por el cliente por el cliente y/o por lo revisado en sistemas, valida si existe alguna atención previa por el mismo motivo.]]="NO",1,0)</f>
        <v>0</v>
      </c>
      <c r="CQ125">
        <f>IF(Tabla1[[#This Row],[3.1 Valida en el CES el estado de los servicios y equipos, estado de cuenta y adicionalmente si se encuentra en averia.]]="NO",1,0)</f>
        <v>0</v>
      </c>
      <c r="CR125">
        <f>IF(Tabla1[[#This Row],[3.2 La atencion se realizo siguiendo el paso a paso de la herramienta o el proceso establecido en el portal de conocimiento (en caso no se encuentre en la herramienta), no se vuelve a evaluar el ingreso al CES.]]="NO",1,0)</f>
        <v>0</v>
      </c>
      <c r="CS125">
        <f>IF(Tabla1[[#This Row],[3.2.1 Solicita el número de documento de identidad, nombres y apellidos del titular para identificar el servicio y en caso lo amerite fecha y lugar de nacimiento.]]="NO",1,0)</f>
        <v>0</v>
      </c>
      <c r="CT125">
        <f>IF(Tabla1[[#This Row],[3.2.2  Valida en TRACER que el servicio del cliente esta conectado, no se encuentra en averia y no tiene algun flag alarmado]]="NO",1,0)</f>
        <v>0</v>
      </c>
      <c r="CU125">
        <f>IF(Tabla1[[#This Row],[3.2.3  Verifica en la web de averias si el servicio esta afectado]]="NO",1,0)</f>
        <v>0</v>
      </c>
      <c r="CV125">
        <f>IF(Tabla1[[#This Row],[3.2.4  Verifica en Incognito si los parametros de los servicios estan correctos. ]]="NO",1,0)</f>
        <v>0</v>
      </c>
      <c r="CW12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25">
        <f>IF(Tabla1[[#This Row],[3.2.6  Para telefonia, ingresa a JANUS y validad que la linea este configurada y tenga saldo, tambien se debe validar con el cliente si la linea esta en Tel 1 o Tel 1/2, en caso no haya servicio]]="NO",1,0)</f>
        <v>0</v>
      </c>
      <c r="CY125">
        <f>IF(Tabla1[[#This Row],[3.2.7  Para internet, cuando el problema es con SmarTV se le sugiere que utilice internet de manera cableada]]="NO",1,0)</f>
        <v>0</v>
      </c>
      <c r="CZ125">
        <f>IF(Tabla1[[#This Row],[3.3  La explicación brindada al cliente corresponde con el paso a paso de la herramienta o el proceso establecido en el portal de conocimiento (en caso no se encuentre en la herramienta).]]="NO",1,0)</f>
        <v>0</v>
      </c>
      <c r="DA125">
        <f>IF(Tabla1[[#This Row],[3.4  Valida con el cliente si la gestión/información brindada fue clara]]="NO",1,0)</f>
        <v>0</v>
      </c>
      <c r="DB125">
        <f>IF(Tabla1[[#This Row],[4.1 Ejecuta las acciones en los aplicativos de acuerdo al proceso establecido en el portal de conocimiento.]]="NO",1,0)</f>
        <v>0</v>
      </c>
      <c r="DC125">
        <f>IF(Tabla1[[#This Row],[4.2 Se tipifica en siac acorde con la gestión.]]="NO",1,0)</f>
        <v>0</v>
      </c>
      <c r="DD125">
        <f>IF(Tabla1[[#This Row],[4.3 Notas y/o plantilla de la tipificación son correctas.]]="NO",1,0)</f>
        <v>0</v>
      </c>
      <c r="DE125">
        <f>IF(Tabla1[[#This Row],[4.4 Se tipifica en siac durante la llamada.]]="NO",1,0)</f>
        <v>0</v>
      </c>
      <c r="DF125">
        <f>IF(Tabla1[[#This Row],[5.1 Evita comentarios negativos de la empresa y/o sus proveedores.]]="NO",1,0)</f>
        <v>0</v>
      </c>
      <c r="DG125">
        <f>IF(Tabla1[[#This Row],[5.2 Evita palabras soeces]]="NO",1,0)</f>
        <v>0</v>
      </c>
      <c r="DH125">
        <f>IF(Tabla1[[#This Row],[5.3 Escucha al cliente sin interrumpirlo.]]="NO",1,0)</f>
        <v>0</v>
      </c>
      <c r="DI125">
        <f>IF(Tabla1[[#This Row],[6.1 Cumple con dar la información establecida y/o fomenta en el cliente la adquisición/activación/uso de algún servicio/producto/promoción CLARO (definido por cada campaña)]]="NO",1,0)</f>
        <v>0</v>
      </c>
      <c r="DJ125">
        <v>1</v>
      </c>
      <c r="DK125">
        <f>IF(Tabla1[[#This Row],[TNPS]]&lt;6,-1,IF(Tabla1[[#This Row],[TNPS]]&lt;8,0,1))</f>
        <v>0</v>
      </c>
      <c r="DL125">
        <f>IF(Tabla1[[#This Row],[NPS]]&lt;&gt;"",IF(Tabla1[[#This Row],[NPS]]&lt;7,-1,IF(Tabla1[[#This Row],[NPS]]&lt;8,0,1))," ")</f>
        <v>0</v>
      </c>
    </row>
    <row r="126" spans="1:116" x14ac:dyDescent="0.25">
      <c r="A126">
        <v>386</v>
      </c>
      <c r="B126" t="str">
        <f>IF(MONTH(Tabla1[[#This Row],[FECHA DE MONITOREO]])=MONTH($B$356),IF(DAY(Tabla1[[#This Row],[FECHA DE MONITOREO]])&lt;8,"SEMANA 1",IF(DAY(Tabla1[[#This Row],[FECHA DE MONITOREO]])&lt;15,"SEMANA 2",IF(DAY(Tabla1[[#This Row],[FECHA DE MONITOREO]])&lt;22,"SEMANA 3","SEMANA 4"))),"SEMANA 4")</f>
        <v>SEMANA 2</v>
      </c>
      <c r="C12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26" s="5" t="s">
        <v>866</v>
      </c>
      <c r="E126" s="5" t="s">
        <v>867</v>
      </c>
      <c r="F126" s="5">
        <v>1</v>
      </c>
      <c r="G126" s="5" t="s">
        <v>118</v>
      </c>
      <c r="H126" s="5" t="s">
        <v>119</v>
      </c>
      <c r="I126" s="6">
        <v>43656</v>
      </c>
      <c r="J126" s="5" t="s">
        <v>120</v>
      </c>
      <c r="K126" s="5" t="s">
        <v>1065</v>
      </c>
      <c r="L126" s="6">
        <v>43654</v>
      </c>
      <c r="M126" s="7">
        <v>0.39999999999999997</v>
      </c>
      <c r="N126" s="5">
        <v>772</v>
      </c>
      <c r="O126" s="5" t="s">
        <v>1066</v>
      </c>
      <c r="P126" s="5" t="s">
        <v>1067</v>
      </c>
      <c r="Q126" s="5" t="s">
        <v>1068</v>
      </c>
      <c r="R126" s="5" t="s">
        <v>125</v>
      </c>
      <c r="S126" s="5" t="s">
        <v>460</v>
      </c>
      <c r="T126" s="5" t="s">
        <v>1069</v>
      </c>
      <c r="U126" s="5" t="s">
        <v>305</v>
      </c>
      <c r="V126" s="5" t="s">
        <v>129</v>
      </c>
      <c r="W126" s="5" t="s">
        <v>130</v>
      </c>
      <c r="X126" s="5" t="s">
        <v>130</v>
      </c>
      <c r="Y126" s="5" t="s">
        <v>131</v>
      </c>
      <c r="Z126" s="5" t="s">
        <v>132</v>
      </c>
      <c r="AA126" s="5" t="s">
        <v>133</v>
      </c>
      <c r="AB126" s="5" t="s">
        <v>131</v>
      </c>
      <c r="AC126" s="5" t="s">
        <v>134</v>
      </c>
      <c r="AD126" s="5" t="s">
        <v>131</v>
      </c>
      <c r="AE126" s="5" t="s">
        <v>131</v>
      </c>
      <c r="AF126" s="5" t="s">
        <v>131</v>
      </c>
      <c r="AG126" s="5" t="s">
        <v>131</v>
      </c>
      <c r="AH126" s="5" t="s">
        <v>131</v>
      </c>
      <c r="AI126" s="8">
        <v>100</v>
      </c>
      <c r="AJ126" s="5" t="s">
        <v>131</v>
      </c>
      <c r="AK126" s="5" t="s">
        <v>133</v>
      </c>
      <c r="AL126" s="5" t="s">
        <v>131</v>
      </c>
      <c r="AM126" s="5" t="s">
        <v>131</v>
      </c>
      <c r="AN126" s="8">
        <v>100</v>
      </c>
      <c r="AO126" s="5" t="s">
        <v>131</v>
      </c>
      <c r="AP126" s="5" t="s">
        <v>129</v>
      </c>
      <c r="AQ126" s="5" t="s">
        <v>131</v>
      </c>
      <c r="AR126" s="5" t="s">
        <v>131</v>
      </c>
      <c r="AS126" s="5" t="s">
        <v>131</v>
      </c>
      <c r="AT126" s="5" t="s">
        <v>129</v>
      </c>
      <c r="AU126" s="5" t="s">
        <v>133</v>
      </c>
      <c r="AV126" s="5" t="s">
        <v>131</v>
      </c>
      <c r="AW126" s="5" t="s">
        <v>133</v>
      </c>
      <c r="AX126" s="5" t="s">
        <v>131</v>
      </c>
      <c r="AY126" s="5" t="s">
        <v>131</v>
      </c>
      <c r="AZ126" s="8">
        <v>37.142857142857146</v>
      </c>
      <c r="BA126" s="5" t="s">
        <v>131</v>
      </c>
      <c r="BB126" s="5" t="s">
        <v>131</v>
      </c>
      <c r="BC126" s="5" t="s">
        <v>131</v>
      </c>
      <c r="BD126" s="5" t="s">
        <v>131</v>
      </c>
      <c r="BE126" s="9">
        <v>100</v>
      </c>
      <c r="BF126" s="5" t="s">
        <v>131</v>
      </c>
      <c r="BG126" s="5" t="s">
        <v>131</v>
      </c>
      <c r="BH126" s="5" t="s">
        <v>131</v>
      </c>
      <c r="BI126" s="8">
        <v>100</v>
      </c>
      <c r="BJ126" s="5" t="s">
        <v>129</v>
      </c>
      <c r="BK126" s="8">
        <v>0</v>
      </c>
      <c r="BL126" s="8">
        <v>75</v>
      </c>
      <c r="BM126" s="5">
        <v>1</v>
      </c>
      <c r="BN126" s="5">
        <v>0</v>
      </c>
      <c r="BO126" s="5">
        <v>0</v>
      </c>
      <c r="BP126" s="5">
        <v>1</v>
      </c>
      <c r="BQ126" s="5">
        <v>2</v>
      </c>
      <c r="BR126" s="8">
        <v>75</v>
      </c>
      <c r="BS126" s="5" t="s">
        <v>129</v>
      </c>
      <c r="BT126" s="5" t="s">
        <v>129</v>
      </c>
      <c r="BU126" s="5" t="s">
        <v>129</v>
      </c>
      <c r="BV126" s="5" t="s">
        <v>129</v>
      </c>
      <c r="BW126" s="5" t="s">
        <v>129</v>
      </c>
      <c r="BX126" s="5" t="s">
        <v>131</v>
      </c>
      <c r="BY126" s="5" t="s">
        <v>132</v>
      </c>
      <c r="BZ126" s="5" t="s">
        <v>132</v>
      </c>
      <c r="CA126" s="5" t="s">
        <v>132</v>
      </c>
      <c r="CB126" s="5" t="s">
        <v>132</v>
      </c>
      <c r="CC126" s="5" t="s">
        <v>132</v>
      </c>
      <c r="CD126" s="5">
        <v>8</v>
      </c>
      <c r="CE126" s="5">
        <v>9</v>
      </c>
      <c r="CF126" s="5" t="s">
        <v>129</v>
      </c>
      <c r="CG126" s="5" t="s">
        <v>1070</v>
      </c>
      <c r="CH126">
        <f>IF(Tabla1[[#This Row],[1.1 Saluda y se despide del cliente, de acuerdo a lo establecido en el manual de campaña.]]="NO",1,0)</f>
        <v>0</v>
      </c>
      <c r="CI126">
        <f>IF(Tabla1[[#This Row],[1.2 Se dirige al cliente por su nombre durante el transcurso de la llamada, sin tutearlo en ninguna ocasión.]]="NO",1,0)</f>
        <v>0</v>
      </c>
      <c r="CJ126">
        <f>IF(Tabla1[[#This Row],[1.3 Interactua con el cliente mientras realiza las validaciones en el sistema.]]="NO",1,0)</f>
        <v>0</v>
      </c>
      <c r="CK126">
        <f>IF(Tabla1[[#This Row],[1.4 Evita el uso de tecnicismos.]]="NO",1,0)</f>
        <v>0</v>
      </c>
      <c r="CL126">
        <f>IF(Tabla1[[#This Row],[1.5 Se despide de acuerdo a lo indicado en el Manual de Campaña]]="NO",1,0)</f>
        <v>0</v>
      </c>
      <c r="CM126">
        <f>IF(Tabla1[[#This Row],[2.1 Valida si la consulta o transacción corresponde a un producto/servicio/línea de la campaña.]]="NO",1,0)</f>
        <v>0</v>
      </c>
      <c r="CN126">
        <f>IF(Tabla1[[#This Row],[2.2 Si lo expuesto por el cliente no es claro, realiza preguntas de precisión o preguntas filtro.]]="NO",1,0)</f>
        <v>0</v>
      </c>
      <c r="CO126">
        <f>IF(Tabla1[[#This Row],[2.3 Valida el MOTIVO REAL de la necesidad (información, preocupación, problema) mediante parafraseo o pregunta de confirmación.]]="NO",1,0)</f>
        <v>0</v>
      </c>
      <c r="CP126">
        <f>IF(Tabla1[[#This Row],[2.4 De acuerdo con lo expuesto por el cliente por el cliente y/o por lo revisado en sistemas, valida si existe alguna atención previa por el mismo motivo.]]="NO",1,0)</f>
        <v>0</v>
      </c>
      <c r="CQ126">
        <f>IF(Tabla1[[#This Row],[3.1 Valida en el CES el estado de los servicios y equipos, estado de cuenta y adicionalmente si se encuentra en averia.]]="NO",1,0)</f>
        <v>0</v>
      </c>
      <c r="CR126">
        <f>IF(Tabla1[[#This Row],[3.2 La atencion se realizo siguiendo el paso a paso de la herramienta o el proceso establecido en el portal de conocimiento (en caso no se encuentre en la herramienta), no se vuelve a evaluar el ingreso al CES.]]="NO",1,0)</f>
        <v>1</v>
      </c>
      <c r="CS126">
        <f>IF(Tabla1[[#This Row],[3.2.1 Solicita el número de documento de identidad, nombres y apellidos del titular para identificar el servicio y en caso lo amerite fecha y lugar de nacimiento.]]="NO",1,0)</f>
        <v>0</v>
      </c>
      <c r="CT126">
        <f>IF(Tabla1[[#This Row],[3.2.2  Valida en TRACER que el servicio del cliente esta conectado, no se encuentra en averia y no tiene algun flag alarmado]]="NO",1,0)</f>
        <v>0</v>
      </c>
      <c r="CU126">
        <f>IF(Tabla1[[#This Row],[3.2.3  Verifica en la web de averias si el servicio esta afectado]]="NO",1,0)</f>
        <v>0</v>
      </c>
      <c r="CV126">
        <f>IF(Tabla1[[#This Row],[3.2.4  Verifica en Incognito si los parametros de los servicios estan correctos. ]]="NO",1,0)</f>
        <v>1</v>
      </c>
      <c r="CW12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26">
        <f>IF(Tabla1[[#This Row],[3.2.6  Para telefonia, ingresa a JANUS y validad que la linea este configurada y tenga saldo, tambien se debe validar con el cliente si la linea esta en Tel 1 o Tel 1/2, en caso no haya servicio]]="NO",1,0)</f>
        <v>0</v>
      </c>
      <c r="CY126">
        <f>IF(Tabla1[[#This Row],[3.2.7  Para internet, cuando el problema es con SmarTV se le sugiere que utilice internet de manera cableada]]="NO",1,0)</f>
        <v>0</v>
      </c>
      <c r="CZ126">
        <f>IF(Tabla1[[#This Row],[3.3  La explicación brindada al cliente corresponde con el paso a paso de la herramienta o el proceso establecido en el portal de conocimiento (en caso no se encuentre en la herramienta).]]="NO",1,0)</f>
        <v>0</v>
      </c>
      <c r="DA126">
        <f>IF(Tabla1[[#This Row],[3.4  Valida con el cliente si la gestión/información brindada fue clara]]="NO",1,0)</f>
        <v>0</v>
      </c>
      <c r="DB126">
        <f>IF(Tabla1[[#This Row],[4.1 Ejecuta las acciones en los aplicativos de acuerdo al proceso establecido en el portal de conocimiento.]]="NO",1,0)</f>
        <v>0</v>
      </c>
      <c r="DC126">
        <f>IF(Tabla1[[#This Row],[4.2 Se tipifica en siac acorde con la gestión.]]="NO",1,0)</f>
        <v>0</v>
      </c>
      <c r="DD126">
        <f>IF(Tabla1[[#This Row],[4.3 Notas y/o plantilla de la tipificación son correctas.]]="NO",1,0)</f>
        <v>0</v>
      </c>
      <c r="DE126">
        <f>IF(Tabla1[[#This Row],[4.4 Se tipifica en siac durante la llamada.]]="NO",1,0)</f>
        <v>0</v>
      </c>
      <c r="DF126">
        <f>IF(Tabla1[[#This Row],[5.1 Evita comentarios negativos de la empresa y/o sus proveedores.]]="NO",1,0)</f>
        <v>0</v>
      </c>
      <c r="DG126">
        <f>IF(Tabla1[[#This Row],[5.2 Evita palabras soeces]]="NO",1,0)</f>
        <v>0</v>
      </c>
      <c r="DH126">
        <f>IF(Tabla1[[#This Row],[5.3 Escucha al cliente sin interrumpirlo.]]="NO",1,0)</f>
        <v>0</v>
      </c>
      <c r="DI126">
        <f>IF(Tabla1[[#This Row],[6.1 Cumple con dar la información establecida y/o fomenta en el cliente la adquisición/activación/uso de algún servicio/producto/promoción CLARO (definido por cada campaña)]]="NO",1,0)</f>
        <v>1</v>
      </c>
      <c r="DJ126">
        <v>1</v>
      </c>
      <c r="DK126">
        <f>IF(Tabla1[[#This Row],[TNPS]]&lt;6,-1,IF(Tabla1[[#This Row],[TNPS]]&lt;8,0,1))</f>
        <v>1</v>
      </c>
      <c r="DL126">
        <f>IF(Tabla1[[#This Row],[NPS]]&lt;&gt;"",IF(Tabla1[[#This Row],[NPS]]&lt;7,-1,IF(Tabla1[[#This Row],[NPS]]&lt;8,0,1))," ")</f>
        <v>1</v>
      </c>
    </row>
    <row r="127" spans="1:116" x14ac:dyDescent="0.25">
      <c r="A127">
        <v>386</v>
      </c>
      <c r="B127" t="str">
        <f>IF(MONTH(Tabla1[[#This Row],[FECHA DE MONITOREO]])=MONTH($B$356),IF(DAY(Tabla1[[#This Row],[FECHA DE MONITOREO]])&lt;8,"SEMANA 1",IF(DAY(Tabla1[[#This Row],[FECHA DE MONITOREO]])&lt;15,"SEMANA 2",IF(DAY(Tabla1[[#This Row],[FECHA DE MONITOREO]])&lt;22,"SEMANA 3","SEMANA 4"))),"SEMANA 4")</f>
        <v>SEMANA 2</v>
      </c>
      <c r="C12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27" s="5" t="s">
        <v>1071</v>
      </c>
      <c r="E127" s="5" t="s">
        <v>1072</v>
      </c>
      <c r="F127" s="5">
        <v>17</v>
      </c>
      <c r="G127" s="5" t="s">
        <v>118</v>
      </c>
      <c r="H127" s="5" t="s">
        <v>119</v>
      </c>
      <c r="I127" s="6">
        <v>43656</v>
      </c>
      <c r="J127" s="5" t="s">
        <v>120</v>
      </c>
      <c r="K127" s="5" t="s">
        <v>1073</v>
      </c>
      <c r="L127" s="6">
        <v>43654</v>
      </c>
      <c r="M127" s="7">
        <v>0.52033564814814814</v>
      </c>
      <c r="N127" s="5">
        <v>493</v>
      </c>
      <c r="O127" s="5" t="s">
        <v>1074</v>
      </c>
      <c r="P127" s="5" t="s">
        <v>1075</v>
      </c>
      <c r="Q127" s="5" t="s">
        <v>1076</v>
      </c>
      <c r="R127" s="5" t="s">
        <v>125</v>
      </c>
      <c r="S127" s="5" t="s">
        <v>184</v>
      </c>
      <c r="T127" s="5" t="s">
        <v>1077</v>
      </c>
      <c r="U127" s="5" t="s">
        <v>195</v>
      </c>
      <c r="V127" s="5" t="s">
        <v>129</v>
      </c>
      <c r="W127" s="5" t="s">
        <v>130</v>
      </c>
      <c r="X127" s="5" t="s">
        <v>161</v>
      </c>
      <c r="Y127" s="5" t="s">
        <v>131</v>
      </c>
      <c r="Z127" s="5" t="s">
        <v>132</v>
      </c>
      <c r="AA127" s="5" t="s">
        <v>133</v>
      </c>
      <c r="AB127" s="5" t="s">
        <v>131</v>
      </c>
      <c r="AC127" s="5" t="s">
        <v>134</v>
      </c>
      <c r="AD127" s="5" t="s">
        <v>131</v>
      </c>
      <c r="AE127" s="5" t="s">
        <v>131</v>
      </c>
      <c r="AF127" s="5" t="s">
        <v>131</v>
      </c>
      <c r="AG127" s="5" t="s">
        <v>131</v>
      </c>
      <c r="AH127" s="5" t="s">
        <v>131</v>
      </c>
      <c r="AI127" s="8">
        <v>100</v>
      </c>
      <c r="AJ127" s="5" t="s">
        <v>129</v>
      </c>
      <c r="AK127" s="5" t="s">
        <v>133</v>
      </c>
      <c r="AL127" s="5" t="s">
        <v>131</v>
      </c>
      <c r="AM127" s="5" t="s">
        <v>131</v>
      </c>
      <c r="AN127" s="8">
        <v>73.68421052631578</v>
      </c>
      <c r="AO127" s="5" t="s">
        <v>131</v>
      </c>
      <c r="AP127" s="5" t="s">
        <v>131</v>
      </c>
      <c r="AQ127" s="5" t="s">
        <v>131</v>
      </c>
      <c r="AR127" s="5" t="s">
        <v>131</v>
      </c>
      <c r="AS127" s="5" t="s">
        <v>131</v>
      </c>
      <c r="AT127" s="5" t="s">
        <v>131</v>
      </c>
      <c r="AU127" s="5" t="s">
        <v>131</v>
      </c>
      <c r="AV127" s="5" t="s">
        <v>133</v>
      </c>
      <c r="AW127" s="5" t="s">
        <v>133</v>
      </c>
      <c r="AX127" s="5" t="s">
        <v>131</v>
      </c>
      <c r="AY127" s="5" t="s">
        <v>131</v>
      </c>
      <c r="AZ127" s="8">
        <v>100</v>
      </c>
      <c r="BA127" s="5" t="s">
        <v>131</v>
      </c>
      <c r="BB127" s="5" t="s">
        <v>129</v>
      </c>
      <c r="BC127" s="5" t="s">
        <v>131</v>
      </c>
      <c r="BD127" s="5" t="s">
        <v>131</v>
      </c>
      <c r="BE127" s="9">
        <v>87.5</v>
      </c>
      <c r="BF127" s="5" t="s">
        <v>131</v>
      </c>
      <c r="BG127" s="5" t="s">
        <v>131</v>
      </c>
      <c r="BH127" s="5" t="s">
        <v>131</v>
      </c>
      <c r="BI127" s="8">
        <v>100</v>
      </c>
      <c r="BJ127" s="5" t="s">
        <v>133</v>
      </c>
      <c r="BK127" s="8">
        <v>100</v>
      </c>
      <c r="BL127" s="8">
        <v>90.947368421052644</v>
      </c>
      <c r="BM127" s="5">
        <v>0</v>
      </c>
      <c r="BN127" s="5">
        <v>2</v>
      </c>
      <c r="BO127" s="5">
        <v>0</v>
      </c>
      <c r="BP127" s="5">
        <v>2</v>
      </c>
      <c r="BQ127" s="5">
        <v>0</v>
      </c>
      <c r="BR127" s="8">
        <v>90.947368421052644</v>
      </c>
      <c r="BS127" s="5" t="s">
        <v>129</v>
      </c>
      <c r="BT127" s="5" t="s">
        <v>129</v>
      </c>
      <c r="BU127" s="5" t="s">
        <v>129</v>
      </c>
      <c r="BV127" s="5" t="s">
        <v>129</v>
      </c>
      <c r="BW127" s="5" t="s">
        <v>129</v>
      </c>
      <c r="BX127" s="5" t="s">
        <v>129</v>
      </c>
      <c r="BY127" s="5" t="s">
        <v>135</v>
      </c>
      <c r="BZ127" s="5" t="s">
        <v>136</v>
      </c>
      <c r="CA127" s="5" t="s">
        <v>137</v>
      </c>
      <c r="CB127" s="5" t="s">
        <v>138</v>
      </c>
      <c r="CC127" s="5" t="s">
        <v>289</v>
      </c>
      <c r="CD127" s="5" t="e">
        <v>#N/A</v>
      </c>
      <c r="CE127" s="5" t="e">
        <v>#N/A</v>
      </c>
      <c r="CF127" s="5" t="s">
        <v>129</v>
      </c>
      <c r="CG127" s="5" t="s">
        <v>1078</v>
      </c>
      <c r="CH127">
        <f>IF(Tabla1[[#This Row],[1.1 Saluda y se despide del cliente, de acuerdo a lo establecido en el manual de campaña.]]="NO",1,0)</f>
        <v>0</v>
      </c>
      <c r="CI127">
        <f>IF(Tabla1[[#This Row],[1.2 Se dirige al cliente por su nombre durante el transcurso de la llamada, sin tutearlo en ninguna ocasión.]]="NO",1,0)</f>
        <v>0</v>
      </c>
      <c r="CJ127">
        <f>IF(Tabla1[[#This Row],[1.3 Interactua con el cliente mientras realiza las validaciones en el sistema.]]="NO",1,0)</f>
        <v>0</v>
      </c>
      <c r="CK127">
        <f>IF(Tabla1[[#This Row],[1.4 Evita el uso de tecnicismos.]]="NO",1,0)</f>
        <v>0</v>
      </c>
      <c r="CL127">
        <f>IF(Tabla1[[#This Row],[1.5 Se despide de acuerdo a lo indicado en el Manual de Campaña]]="NO",1,0)</f>
        <v>0</v>
      </c>
      <c r="CM127">
        <f>IF(Tabla1[[#This Row],[2.1 Valida si la consulta o transacción corresponde a un producto/servicio/línea de la campaña.]]="NO",1,0)</f>
        <v>1</v>
      </c>
      <c r="CN127">
        <f>IF(Tabla1[[#This Row],[2.2 Si lo expuesto por el cliente no es claro, realiza preguntas de precisión o preguntas filtro.]]="NO",1,0)</f>
        <v>0</v>
      </c>
      <c r="CO127">
        <f>IF(Tabla1[[#This Row],[2.3 Valida el MOTIVO REAL de la necesidad (información, preocupación, problema) mediante parafraseo o pregunta de confirmación.]]="NO",1,0)</f>
        <v>0</v>
      </c>
      <c r="CP127">
        <f>IF(Tabla1[[#This Row],[2.4 De acuerdo con lo expuesto por el cliente por el cliente y/o por lo revisado en sistemas, valida si existe alguna atención previa por el mismo motivo.]]="NO",1,0)</f>
        <v>0</v>
      </c>
      <c r="CQ127">
        <f>IF(Tabla1[[#This Row],[3.1 Valida en el CES el estado de los servicios y equipos, estado de cuenta y adicionalmente si se encuentra en averia.]]="NO",1,0)</f>
        <v>0</v>
      </c>
      <c r="CR127">
        <f>IF(Tabla1[[#This Row],[3.2 La atencion se realizo siguiendo el paso a paso de la herramienta o el proceso establecido en el portal de conocimiento (en caso no se encuentre en la herramienta), no se vuelve a evaluar el ingreso al CES.]]="NO",1,0)</f>
        <v>0</v>
      </c>
      <c r="CS127">
        <f>IF(Tabla1[[#This Row],[3.2.1 Solicita el número de documento de identidad, nombres y apellidos del titular para identificar el servicio y en caso lo amerite fecha y lugar de nacimiento.]]="NO",1,0)</f>
        <v>0</v>
      </c>
      <c r="CT127">
        <f>IF(Tabla1[[#This Row],[3.2.2  Valida en TRACER que el servicio del cliente esta conectado, no se encuentra en averia y no tiene algun flag alarmado]]="NO",1,0)</f>
        <v>0</v>
      </c>
      <c r="CU127">
        <f>IF(Tabla1[[#This Row],[3.2.3  Verifica en la web de averias si el servicio esta afectado]]="NO",1,0)</f>
        <v>0</v>
      </c>
      <c r="CV127">
        <f>IF(Tabla1[[#This Row],[3.2.4  Verifica en Incognito si los parametros de los servicios estan correctos. ]]="NO",1,0)</f>
        <v>0</v>
      </c>
      <c r="CW12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27">
        <f>IF(Tabla1[[#This Row],[3.2.6  Para telefonia, ingresa a JANUS y validad que la linea este configurada y tenga saldo, tambien se debe validar con el cliente si la linea esta en Tel 1 o Tel 1/2, en caso no haya servicio]]="NO",1,0)</f>
        <v>0</v>
      </c>
      <c r="CY127">
        <f>IF(Tabla1[[#This Row],[3.2.7  Para internet, cuando el problema es con SmarTV se le sugiere que utilice internet de manera cableada]]="NO",1,0)</f>
        <v>0</v>
      </c>
      <c r="CZ127">
        <f>IF(Tabla1[[#This Row],[3.3  La explicación brindada al cliente corresponde con el paso a paso de la herramienta o el proceso establecido en el portal de conocimiento (en caso no se encuentre en la herramienta).]]="NO",1,0)</f>
        <v>0</v>
      </c>
      <c r="DA127">
        <f>IF(Tabla1[[#This Row],[3.4  Valida con el cliente si la gestión/información brindada fue clara]]="NO",1,0)</f>
        <v>0</v>
      </c>
      <c r="DB127">
        <f>IF(Tabla1[[#This Row],[4.1 Ejecuta las acciones en los aplicativos de acuerdo al proceso establecido en el portal de conocimiento.]]="NO",1,0)</f>
        <v>0</v>
      </c>
      <c r="DC127">
        <f>IF(Tabla1[[#This Row],[4.2 Se tipifica en siac acorde con la gestión.]]="NO",1,0)</f>
        <v>1</v>
      </c>
      <c r="DD127">
        <f>IF(Tabla1[[#This Row],[4.3 Notas y/o plantilla de la tipificación son correctas.]]="NO",1,0)</f>
        <v>0</v>
      </c>
      <c r="DE127">
        <f>IF(Tabla1[[#This Row],[4.4 Se tipifica en siac durante la llamada.]]="NO",1,0)</f>
        <v>0</v>
      </c>
      <c r="DF127">
        <f>IF(Tabla1[[#This Row],[5.1 Evita comentarios negativos de la empresa y/o sus proveedores.]]="NO",1,0)</f>
        <v>0</v>
      </c>
      <c r="DG127">
        <f>IF(Tabla1[[#This Row],[5.2 Evita palabras soeces]]="NO",1,0)</f>
        <v>0</v>
      </c>
      <c r="DH127">
        <f>IF(Tabla1[[#This Row],[5.3 Escucha al cliente sin interrumpirlo.]]="NO",1,0)</f>
        <v>0</v>
      </c>
      <c r="DI127">
        <f>IF(Tabla1[[#This Row],[6.1 Cumple con dar la información establecida y/o fomenta en el cliente la adquisición/activación/uso de algún servicio/producto/promoción CLARO (definido por cada campaña)]]="NO",1,0)</f>
        <v>0</v>
      </c>
      <c r="DJ127">
        <v>1</v>
      </c>
      <c r="DK127" t="e">
        <f>IF(Tabla1[[#This Row],[TNPS]]&lt;6,-1,IF(Tabla1[[#This Row],[TNPS]]&lt;8,0,1))</f>
        <v>#N/A</v>
      </c>
      <c r="DL127" t="e">
        <f>IF(Tabla1[[#This Row],[NPS]]&lt;&gt;"",IF(Tabla1[[#This Row],[NPS]]&lt;7,-1,IF(Tabla1[[#This Row],[NPS]]&lt;8,0,1))," ")</f>
        <v>#N/A</v>
      </c>
    </row>
    <row r="128" spans="1:116" x14ac:dyDescent="0.25">
      <c r="A128">
        <v>386</v>
      </c>
      <c r="B128" t="str">
        <f>IF(MONTH(Tabla1[[#This Row],[FECHA DE MONITOREO]])=MONTH($B$356),IF(DAY(Tabla1[[#This Row],[FECHA DE MONITOREO]])&lt;8,"SEMANA 1",IF(DAY(Tabla1[[#This Row],[FECHA DE MONITOREO]])&lt;15,"SEMANA 2",IF(DAY(Tabla1[[#This Row],[FECHA DE MONITOREO]])&lt;22,"SEMANA 3","SEMANA 4"))),"SEMANA 4")</f>
        <v>SEMANA 2</v>
      </c>
      <c r="C12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28" s="5" t="s">
        <v>767</v>
      </c>
      <c r="E128" s="5" t="s">
        <v>768</v>
      </c>
      <c r="F128" s="5">
        <v>1</v>
      </c>
      <c r="G128" s="5" t="s">
        <v>118</v>
      </c>
      <c r="H128" s="5" t="s">
        <v>119</v>
      </c>
      <c r="I128" s="6">
        <v>43656</v>
      </c>
      <c r="J128" s="5" t="s">
        <v>120</v>
      </c>
      <c r="K128" s="5" t="s">
        <v>1079</v>
      </c>
      <c r="L128" s="6">
        <v>43654</v>
      </c>
      <c r="M128" s="7">
        <v>0.47065972222222219</v>
      </c>
      <c r="N128" s="5">
        <v>897</v>
      </c>
      <c r="O128" s="5" t="s">
        <v>1080</v>
      </c>
      <c r="P128" s="5" t="s">
        <v>1081</v>
      </c>
      <c r="Q128" s="5" t="s">
        <v>1082</v>
      </c>
      <c r="R128" s="5" t="s">
        <v>125</v>
      </c>
      <c r="S128" s="5" t="s">
        <v>227</v>
      </c>
      <c r="T128" s="5" t="s">
        <v>1083</v>
      </c>
      <c r="U128" s="5" t="s">
        <v>195</v>
      </c>
      <c r="V128" s="5" t="s">
        <v>131</v>
      </c>
      <c r="W128" s="5" t="s">
        <v>130</v>
      </c>
      <c r="X128" s="5" t="s">
        <v>161</v>
      </c>
      <c r="Y128" s="5" t="s">
        <v>131</v>
      </c>
      <c r="Z128" s="5" t="s">
        <v>132</v>
      </c>
      <c r="AA128" s="5" t="s">
        <v>133</v>
      </c>
      <c r="AB128" s="5" t="s">
        <v>131</v>
      </c>
      <c r="AC128" s="5" t="s">
        <v>134</v>
      </c>
      <c r="AD128" s="5" t="s">
        <v>131</v>
      </c>
      <c r="AE128" s="5" t="s">
        <v>131</v>
      </c>
      <c r="AF128" s="5" t="s">
        <v>131</v>
      </c>
      <c r="AG128" s="5" t="s">
        <v>131</v>
      </c>
      <c r="AH128" s="5" t="s">
        <v>131</v>
      </c>
      <c r="AI128" s="8">
        <v>100</v>
      </c>
      <c r="AJ128" s="5" t="s">
        <v>129</v>
      </c>
      <c r="AK128" s="5" t="s">
        <v>133</v>
      </c>
      <c r="AL128" s="5" t="s">
        <v>131</v>
      </c>
      <c r="AM128" s="5" t="s">
        <v>131</v>
      </c>
      <c r="AN128" s="8">
        <v>73.68421052631578</v>
      </c>
      <c r="AO128" s="5" t="s">
        <v>131</v>
      </c>
      <c r="AP128" s="5" t="s">
        <v>131</v>
      </c>
      <c r="AQ128" s="5" t="s">
        <v>131</v>
      </c>
      <c r="AR128" s="5" t="s">
        <v>131</v>
      </c>
      <c r="AS128" s="5" t="s">
        <v>131</v>
      </c>
      <c r="AT128" s="5" t="s">
        <v>131</v>
      </c>
      <c r="AU128" s="5" t="s">
        <v>133</v>
      </c>
      <c r="AV128" s="5" t="s">
        <v>133</v>
      </c>
      <c r="AW128" s="5" t="s">
        <v>133</v>
      </c>
      <c r="AX128" s="5" t="s">
        <v>129</v>
      </c>
      <c r="AY128" s="5" t="s">
        <v>133</v>
      </c>
      <c r="AZ128" s="8">
        <v>78.787878787878782</v>
      </c>
      <c r="BA128" s="5" t="s">
        <v>131</v>
      </c>
      <c r="BB128" s="5" t="s">
        <v>129</v>
      </c>
      <c r="BC128" s="5" t="s">
        <v>129</v>
      </c>
      <c r="BD128" s="5" t="s">
        <v>129</v>
      </c>
      <c r="BE128" s="9">
        <v>62.5</v>
      </c>
      <c r="BF128" s="5" t="s">
        <v>131</v>
      </c>
      <c r="BG128" s="5" t="s">
        <v>131</v>
      </c>
      <c r="BH128" s="5" t="s">
        <v>131</v>
      </c>
      <c r="BI128" s="8">
        <v>100</v>
      </c>
      <c r="BJ128" s="5" t="s">
        <v>133</v>
      </c>
      <c r="BK128" s="8">
        <v>100</v>
      </c>
      <c r="BL128" s="8">
        <v>77.523125996810222</v>
      </c>
      <c r="BM128" s="5">
        <v>1</v>
      </c>
      <c r="BN128" s="5">
        <v>4</v>
      </c>
      <c r="BO128" s="5">
        <v>0</v>
      </c>
      <c r="BP128" s="5">
        <v>5</v>
      </c>
      <c r="BQ128" s="5">
        <v>0</v>
      </c>
      <c r="BR128" s="8">
        <v>77.523125996810222</v>
      </c>
      <c r="BS128" s="5" t="s">
        <v>129</v>
      </c>
      <c r="BT128" s="5" t="s">
        <v>129</v>
      </c>
      <c r="BU128" s="5" t="s">
        <v>129</v>
      </c>
      <c r="BV128" s="5" t="s">
        <v>129</v>
      </c>
      <c r="BW128" s="5" t="s">
        <v>129</v>
      </c>
      <c r="BX128" s="5" t="s">
        <v>129</v>
      </c>
      <c r="BY128" s="5" t="s">
        <v>135</v>
      </c>
      <c r="BZ128" s="5" t="s">
        <v>136</v>
      </c>
      <c r="CA128" s="5" t="s">
        <v>137</v>
      </c>
      <c r="CB128" s="5" t="s">
        <v>138</v>
      </c>
      <c r="CC128" s="5" t="s">
        <v>289</v>
      </c>
      <c r="CD128" s="5" t="e">
        <v>#N/A</v>
      </c>
      <c r="CE128" s="5" t="e">
        <v>#N/A</v>
      </c>
      <c r="CF128" s="5" t="s">
        <v>129</v>
      </c>
      <c r="CG128" s="5" t="s">
        <v>1084</v>
      </c>
      <c r="CH128">
        <f>IF(Tabla1[[#This Row],[1.1 Saluda y se despide del cliente, de acuerdo a lo establecido en el manual de campaña.]]="NO",1,0)</f>
        <v>0</v>
      </c>
      <c r="CI128">
        <f>IF(Tabla1[[#This Row],[1.2 Se dirige al cliente por su nombre durante el transcurso de la llamada, sin tutearlo en ninguna ocasión.]]="NO",1,0)</f>
        <v>0</v>
      </c>
      <c r="CJ128">
        <f>IF(Tabla1[[#This Row],[1.3 Interactua con el cliente mientras realiza las validaciones en el sistema.]]="NO",1,0)</f>
        <v>0</v>
      </c>
      <c r="CK128">
        <f>IF(Tabla1[[#This Row],[1.4 Evita el uso de tecnicismos.]]="NO",1,0)</f>
        <v>0</v>
      </c>
      <c r="CL128">
        <f>IF(Tabla1[[#This Row],[1.5 Se despide de acuerdo a lo indicado en el Manual de Campaña]]="NO",1,0)</f>
        <v>0</v>
      </c>
      <c r="CM128">
        <f>IF(Tabla1[[#This Row],[2.1 Valida si la consulta o transacción corresponde a un producto/servicio/línea de la campaña.]]="NO",1,0)</f>
        <v>1</v>
      </c>
      <c r="CN128">
        <f>IF(Tabla1[[#This Row],[2.2 Si lo expuesto por el cliente no es claro, realiza preguntas de precisión o preguntas filtro.]]="NO",1,0)</f>
        <v>0</v>
      </c>
      <c r="CO128">
        <f>IF(Tabla1[[#This Row],[2.3 Valida el MOTIVO REAL de la necesidad (información, preocupación, problema) mediante parafraseo o pregunta de confirmación.]]="NO",1,0)</f>
        <v>0</v>
      </c>
      <c r="CP128">
        <f>IF(Tabla1[[#This Row],[2.4 De acuerdo con lo expuesto por el cliente por el cliente y/o por lo revisado en sistemas, valida si existe alguna atención previa por el mismo motivo.]]="NO",1,0)</f>
        <v>0</v>
      </c>
      <c r="CQ128">
        <f>IF(Tabla1[[#This Row],[3.1 Valida en el CES el estado de los servicios y equipos, estado de cuenta y adicionalmente si se encuentra en averia.]]="NO",1,0)</f>
        <v>0</v>
      </c>
      <c r="CR128">
        <f>IF(Tabla1[[#This Row],[3.2 La atencion se realizo siguiendo el paso a paso de la herramienta o el proceso establecido en el portal de conocimiento (en caso no se encuentre en la herramienta), no se vuelve a evaluar el ingreso al CES.]]="NO",1,0)</f>
        <v>0</v>
      </c>
      <c r="CS128">
        <f>IF(Tabla1[[#This Row],[3.2.1 Solicita el número de documento de identidad, nombres y apellidos del titular para identificar el servicio y en caso lo amerite fecha y lugar de nacimiento.]]="NO",1,0)</f>
        <v>0</v>
      </c>
      <c r="CT128">
        <f>IF(Tabla1[[#This Row],[3.2.2  Valida en TRACER que el servicio del cliente esta conectado, no se encuentra en averia y no tiene algun flag alarmado]]="NO",1,0)</f>
        <v>0</v>
      </c>
      <c r="CU128">
        <f>IF(Tabla1[[#This Row],[3.2.3  Verifica en la web de averias si el servicio esta afectado]]="NO",1,0)</f>
        <v>0</v>
      </c>
      <c r="CV128">
        <f>IF(Tabla1[[#This Row],[3.2.4  Verifica en Incognito si los parametros de los servicios estan correctos. ]]="NO",1,0)</f>
        <v>0</v>
      </c>
      <c r="CW12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28">
        <f>IF(Tabla1[[#This Row],[3.2.6  Para telefonia, ingresa a JANUS y validad que la linea este configurada y tenga saldo, tambien se debe validar con el cliente si la linea esta en Tel 1 o Tel 1/2, en caso no haya servicio]]="NO",1,0)</f>
        <v>0</v>
      </c>
      <c r="CY128">
        <f>IF(Tabla1[[#This Row],[3.2.7  Para internet, cuando el problema es con SmarTV se le sugiere que utilice internet de manera cableada]]="NO",1,0)</f>
        <v>0</v>
      </c>
      <c r="CZ128">
        <f>IF(Tabla1[[#This Row],[3.3  La explicación brindada al cliente corresponde con el paso a paso de la herramienta o el proceso establecido en el portal de conocimiento (en caso no se encuentre en la herramienta).]]="NO",1,0)</f>
        <v>1</v>
      </c>
      <c r="DA128">
        <f>IF(Tabla1[[#This Row],[3.4  Valida con el cliente si la gestión/información brindada fue clara]]="NO",1,0)</f>
        <v>0</v>
      </c>
      <c r="DB128">
        <f>IF(Tabla1[[#This Row],[4.1 Ejecuta las acciones en los aplicativos de acuerdo al proceso establecido en el portal de conocimiento.]]="NO",1,0)</f>
        <v>0</v>
      </c>
      <c r="DC128">
        <f>IF(Tabla1[[#This Row],[4.2 Se tipifica en siac acorde con la gestión.]]="NO",1,0)</f>
        <v>1</v>
      </c>
      <c r="DD128">
        <f>IF(Tabla1[[#This Row],[4.3 Notas y/o plantilla de la tipificación son correctas.]]="NO",1,0)</f>
        <v>1</v>
      </c>
      <c r="DE128">
        <f>IF(Tabla1[[#This Row],[4.4 Se tipifica en siac durante la llamada.]]="NO",1,0)</f>
        <v>1</v>
      </c>
      <c r="DF128">
        <f>IF(Tabla1[[#This Row],[5.1 Evita comentarios negativos de la empresa y/o sus proveedores.]]="NO",1,0)</f>
        <v>0</v>
      </c>
      <c r="DG128">
        <f>IF(Tabla1[[#This Row],[5.2 Evita palabras soeces]]="NO",1,0)</f>
        <v>0</v>
      </c>
      <c r="DH128">
        <f>IF(Tabla1[[#This Row],[5.3 Escucha al cliente sin interrumpirlo.]]="NO",1,0)</f>
        <v>0</v>
      </c>
      <c r="DI128">
        <f>IF(Tabla1[[#This Row],[6.1 Cumple con dar la información establecida y/o fomenta en el cliente la adquisición/activación/uso de algún servicio/producto/promoción CLARO (definido por cada campaña)]]="NO",1,0)</f>
        <v>0</v>
      </c>
      <c r="DJ128">
        <v>1</v>
      </c>
      <c r="DK128" t="e">
        <f>IF(Tabla1[[#This Row],[TNPS]]&lt;6,-1,IF(Tabla1[[#This Row],[TNPS]]&lt;8,0,1))</f>
        <v>#N/A</v>
      </c>
      <c r="DL128" t="e">
        <f>IF(Tabla1[[#This Row],[NPS]]&lt;&gt;"",IF(Tabla1[[#This Row],[NPS]]&lt;7,-1,IF(Tabla1[[#This Row],[NPS]]&lt;8,0,1))," ")</f>
        <v>#N/A</v>
      </c>
    </row>
    <row r="129" spans="1:116" x14ac:dyDescent="0.25">
      <c r="A129">
        <v>386</v>
      </c>
      <c r="B129" t="str">
        <f>IF(MONTH(Tabla1[[#This Row],[FECHA DE MONITOREO]])=MONTH($B$356),IF(DAY(Tabla1[[#This Row],[FECHA DE MONITOREO]])&lt;8,"SEMANA 1",IF(DAY(Tabla1[[#This Row],[FECHA DE MONITOREO]])&lt;15,"SEMANA 2",IF(DAY(Tabla1[[#This Row],[FECHA DE MONITOREO]])&lt;22,"SEMANA 3","SEMANA 4"))),"SEMANA 4")</f>
        <v>SEMANA 2</v>
      </c>
      <c r="C12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29" s="5" t="s">
        <v>463</v>
      </c>
      <c r="E129" s="5" t="s">
        <v>464</v>
      </c>
      <c r="F129" s="5">
        <v>3</v>
      </c>
      <c r="G129" s="5" t="s">
        <v>118</v>
      </c>
      <c r="H129" s="5" t="s">
        <v>119</v>
      </c>
      <c r="I129" s="6">
        <v>43656</v>
      </c>
      <c r="J129" s="5" t="s">
        <v>120</v>
      </c>
      <c r="K129" s="5" t="s">
        <v>1085</v>
      </c>
      <c r="L129" s="6">
        <v>43654</v>
      </c>
      <c r="M129" s="7">
        <v>0.68459490740740747</v>
      </c>
      <c r="N129" s="5">
        <v>534</v>
      </c>
      <c r="O129" s="5" t="s">
        <v>1086</v>
      </c>
      <c r="P129" s="5" t="s">
        <v>1087</v>
      </c>
      <c r="Q129" s="5" t="s">
        <v>1088</v>
      </c>
      <c r="R129" s="5" t="s">
        <v>157</v>
      </c>
      <c r="S129" s="5" t="s">
        <v>158</v>
      </c>
      <c r="T129" s="5" t="s">
        <v>1089</v>
      </c>
      <c r="U129" s="5" t="s">
        <v>229</v>
      </c>
      <c r="V129" s="5" t="s">
        <v>129</v>
      </c>
      <c r="W129" s="5" t="s">
        <v>130</v>
      </c>
      <c r="X129" s="5" t="s">
        <v>161</v>
      </c>
      <c r="Y129" s="5" t="s">
        <v>131</v>
      </c>
      <c r="Z129" s="5" t="s">
        <v>132</v>
      </c>
      <c r="AA129" s="5" t="s">
        <v>133</v>
      </c>
      <c r="AB129" s="5" t="s">
        <v>131</v>
      </c>
      <c r="AC129" s="5" t="s">
        <v>134</v>
      </c>
      <c r="AD129" s="5" t="s">
        <v>131</v>
      </c>
      <c r="AE129" s="5" t="s">
        <v>131</v>
      </c>
      <c r="AF129" s="5" t="s">
        <v>131</v>
      </c>
      <c r="AG129" s="5" t="s">
        <v>131</v>
      </c>
      <c r="AH129" s="5" t="s">
        <v>131</v>
      </c>
      <c r="AI129" s="8">
        <v>100</v>
      </c>
      <c r="AJ129" s="5" t="s">
        <v>131</v>
      </c>
      <c r="AK129" s="5" t="s">
        <v>133</v>
      </c>
      <c r="AL129" s="5" t="s">
        <v>131</v>
      </c>
      <c r="AM129" s="5" t="s">
        <v>131</v>
      </c>
      <c r="AN129" s="8">
        <v>100</v>
      </c>
      <c r="AO129" s="5" t="s">
        <v>131</v>
      </c>
      <c r="AP129" s="5" t="s">
        <v>131</v>
      </c>
      <c r="AQ129" s="5" t="s">
        <v>131</v>
      </c>
      <c r="AR129" s="5" t="s">
        <v>133</v>
      </c>
      <c r="AS129" s="5" t="s">
        <v>133</v>
      </c>
      <c r="AT129" s="5" t="s">
        <v>131</v>
      </c>
      <c r="AU129" s="5" t="s">
        <v>133</v>
      </c>
      <c r="AV129" s="5" t="s">
        <v>133</v>
      </c>
      <c r="AW129" s="5" t="s">
        <v>133</v>
      </c>
      <c r="AX129" s="5" t="s">
        <v>131</v>
      </c>
      <c r="AY129" s="5" t="s">
        <v>129</v>
      </c>
      <c r="AZ129" s="8">
        <v>94.285714285714278</v>
      </c>
      <c r="BA129" s="5" t="s">
        <v>133</v>
      </c>
      <c r="BB129" s="5" t="s">
        <v>129</v>
      </c>
      <c r="BC129" s="5" t="s">
        <v>131</v>
      </c>
      <c r="BD129" s="5" t="s">
        <v>131</v>
      </c>
      <c r="BE129" s="9">
        <v>66.666666666666657</v>
      </c>
      <c r="BF129" s="5" t="s">
        <v>131</v>
      </c>
      <c r="BG129" s="5" t="s">
        <v>131</v>
      </c>
      <c r="BH129" s="5" t="s">
        <v>131</v>
      </c>
      <c r="BI129" s="8">
        <v>100</v>
      </c>
      <c r="BJ129" s="5" t="s">
        <v>133</v>
      </c>
      <c r="BK129" s="8">
        <v>100</v>
      </c>
      <c r="BL129" s="8">
        <v>90.000000000000014</v>
      </c>
      <c r="BM129" s="5">
        <v>1</v>
      </c>
      <c r="BN129" s="5">
        <v>1</v>
      </c>
      <c r="BO129" s="5">
        <v>0</v>
      </c>
      <c r="BP129" s="5">
        <v>2</v>
      </c>
      <c r="BQ129" s="5">
        <v>0</v>
      </c>
      <c r="BR129" s="8">
        <v>90.000000000000014</v>
      </c>
      <c r="BS129" s="5" t="s">
        <v>129</v>
      </c>
      <c r="BT129" s="5" t="s">
        <v>129</v>
      </c>
      <c r="BU129" s="5" t="s">
        <v>129</v>
      </c>
      <c r="BV129" s="5" t="s">
        <v>129</v>
      </c>
      <c r="BW129" s="5" t="s">
        <v>129</v>
      </c>
      <c r="BX129" s="5" t="s">
        <v>129</v>
      </c>
      <c r="BY129" s="5" t="s">
        <v>162</v>
      </c>
      <c r="BZ129" s="5" t="s">
        <v>163</v>
      </c>
      <c r="CA129" s="5" t="s">
        <v>164</v>
      </c>
      <c r="CB129" s="5" t="s">
        <v>165</v>
      </c>
      <c r="CC129" s="5" t="s">
        <v>166</v>
      </c>
      <c r="CD129" s="5" t="e">
        <v>#N/A</v>
      </c>
      <c r="CE129" s="5" t="e">
        <v>#N/A</v>
      </c>
      <c r="CF129" s="5" t="s">
        <v>129</v>
      </c>
      <c r="CG129" s="5" t="s">
        <v>1090</v>
      </c>
      <c r="CH129">
        <f>IF(Tabla1[[#This Row],[1.1 Saluda y se despide del cliente, de acuerdo a lo establecido en el manual de campaña.]]="NO",1,0)</f>
        <v>0</v>
      </c>
      <c r="CI129">
        <f>IF(Tabla1[[#This Row],[1.2 Se dirige al cliente por su nombre durante el transcurso de la llamada, sin tutearlo en ninguna ocasión.]]="NO",1,0)</f>
        <v>0</v>
      </c>
      <c r="CJ129">
        <f>IF(Tabla1[[#This Row],[1.3 Interactua con el cliente mientras realiza las validaciones en el sistema.]]="NO",1,0)</f>
        <v>0</v>
      </c>
      <c r="CK129">
        <f>IF(Tabla1[[#This Row],[1.4 Evita el uso de tecnicismos.]]="NO",1,0)</f>
        <v>0</v>
      </c>
      <c r="CL129">
        <f>IF(Tabla1[[#This Row],[1.5 Se despide de acuerdo a lo indicado en el Manual de Campaña]]="NO",1,0)</f>
        <v>0</v>
      </c>
      <c r="CM129">
        <f>IF(Tabla1[[#This Row],[2.1 Valida si la consulta o transacción corresponde a un producto/servicio/línea de la campaña.]]="NO",1,0)</f>
        <v>0</v>
      </c>
      <c r="CN129">
        <f>IF(Tabla1[[#This Row],[2.2 Si lo expuesto por el cliente no es claro, realiza preguntas de precisión o preguntas filtro.]]="NO",1,0)</f>
        <v>0</v>
      </c>
      <c r="CO129">
        <f>IF(Tabla1[[#This Row],[2.3 Valida el MOTIVO REAL de la necesidad (información, preocupación, problema) mediante parafraseo o pregunta de confirmación.]]="NO",1,0)</f>
        <v>0</v>
      </c>
      <c r="CP129">
        <f>IF(Tabla1[[#This Row],[2.4 De acuerdo con lo expuesto por el cliente por el cliente y/o por lo revisado en sistemas, valida si existe alguna atención previa por el mismo motivo.]]="NO",1,0)</f>
        <v>0</v>
      </c>
      <c r="CQ129">
        <f>IF(Tabla1[[#This Row],[3.1 Valida en el CES el estado de los servicios y equipos, estado de cuenta y adicionalmente si se encuentra en averia.]]="NO",1,0)</f>
        <v>0</v>
      </c>
      <c r="CR129">
        <f>IF(Tabla1[[#This Row],[3.2 La atencion se realizo siguiendo el paso a paso de la herramienta o el proceso establecido en el portal de conocimiento (en caso no se encuentre en la herramienta), no se vuelve a evaluar el ingreso al CES.]]="NO",1,0)</f>
        <v>0</v>
      </c>
      <c r="CS129">
        <f>IF(Tabla1[[#This Row],[3.2.1 Solicita el número de documento de identidad, nombres y apellidos del titular para identificar el servicio y en caso lo amerite fecha y lugar de nacimiento.]]="NO",1,0)</f>
        <v>0</v>
      </c>
      <c r="CT129">
        <f>IF(Tabla1[[#This Row],[3.2.2  Valida en TRACER que el servicio del cliente esta conectado, no se encuentra en averia y no tiene algun flag alarmado]]="NO",1,0)</f>
        <v>0</v>
      </c>
      <c r="CU129">
        <f>IF(Tabla1[[#This Row],[3.2.3  Verifica en la web de averias si el servicio esta afectado]]="NO",1,0)</f>
        <v>0</v>
      </c>
      <c r="CV129">
        <f>IF(Tabla1[[#This Row],[3.2.4  Verifica en Incognito si los parametros de los servicios estan correctos. ]]="NO",1,0)</f>
        <v>0</v>
      </c>
      <c r="CW12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29">
        <f>IF(Tabla1[[#This Row],[3.2.6  Para telefonia, ingresa a JANUS y validad que la linea este configurada y tenga saldo, tambien se debe validar con el cliente si la linea esta en Tel 1 o Tel 1/2, en caso no haya servicio]]="NO",1,0)</f>
        <v>0</v>
      </c>
      <c r="CY129">
        <f>IF(Tabla1[[#This Row],[3.2.7  Para internet, cuando el problema es con SmarTV se le sugiere que utilice internet de manera cableada]]="NO",1,0)</f>
        <v>0</v>
      </c>
      <c r="CZ129">
        <f>IF(Tabla1[[#This Row],[3.3  La explicación brindada al cliente corresponde con el paso a paso de la herramienta o el proceso establecido en el portal de conocimiento (en caso no se encuentre en la herramienta).]]="NO",1,0)</f>
        <v>0</v>
      </c>
      <c r="DA129">
        <f>IF(Tabla1[[#This Row],[3.4  Valida con el cliente si la gestión/información brindada fue clara]]="NO",1,0)</f>
        <v>1</v>
      </c>
      <c r="DB129">
        <f>IF(Tabla1[[#This Row],[4.1 Ejecuta las acciones en los aplicativos de acuerdo al proceso establecido en el portal de conocimiento.]]="NO",1,0)</f>
        <v>0</v>
      </c>
      <c r="DC129">
        <f>IF(Tabla1[[#This Row],[4.2 Se tipifica en siac acorde con la gestión.]]="NO",1,0)</f>
        <v>1</v>
      </c>
      <c r="DD129">
        <f>IF(Tabla1[[#This Row],[4.3 Notas y/o plantilla de la tipificación son correctas.]]="NO",1,0)</f>
        <v>0</v>
      </c>
      <c r="DE129">
        <f>IF(Tabla1[[#This Row],[4.4 Se tipifica en siac durante la llamada.]]="NO",1,0)</f>
        <v>0</v>
      </c>
      <c r="DF129">
        <f>IF(Tabla1[[#This Row],[5.1 Evita comentarios negativos de la empresa y/o sus proveedores.]]="NO",1,0)</f>
        <v>0</v>
      </c>
      <c r="DG129">
        <f>IF(Tabla1[[#This Row],[5.2 Evita palabras soeces]]="NO",1,0)</f>
        <v>0</v>
      </c>
      <c r="DH129">
        <f>IF(Tabla1[[#This Row],[5.3 Escucha al cliente sin interrumpirlo.]]="NO",1,0)</f>
        <v>0</v>
      </c>
      <c r="DI129">
        <f>IF(Tabla1[[#This Row],[6.1 Cumple con dar la información establecida y/o fomenta en el cliente la adquisición/activación/uso de algún servicio/producto/promoción CLARO (definido por cada campaña)]]="NO",1,0)</f>
        <v>0</v>
      </c>
      <c r="DJ129">
        <v>1</v>
      </c>
      <c r="DK129" t="e">
        <f>IF(Tabla1[[#This Row],[TNPS]]&lt;6,-1,IF(Tabla1[[#This Row],[TNPS]]&lt;8,0,1))</f>
        <v>#N/A</v>
      </c>
      <c r="DL129" t="e">
        <f>IF(Tabla1[[#This Row],[NPS]]&lt;&gt;"",IF(Tabla1[[#This Row],[NPS]]&lt;7,-1,IF(Tabla1[[#This Row],[NPS]]&lt;8,0,1))," ")</f>
        <v>#N/A</v>
      </c>
    </row>
    <row r="130" spans="1:116" x14ac:dyDescent="0.25">
      <c r="A130">
        <v>386</v>
      </c>
      <c r="B130" t="str">
        <f>IF(MONTH(Tabla1[[#This Row],[FECHA DE MONITOREO]])=MONTH($B$356),IF(DAY(Tabla1[[#This Row],[FECHA DE MONITOREO]])&lt;8,"SEMANA 1",IF(DAY(Tabla1[[#This Row],[FECHA DE MONITOREO]])&lt;15,"SEMANA 2",IF(DAY(Tabla1[[#This Row],[FECHA DE MONITOREO]])&lt;22,"SEMANA 3","SEMANA 4"))),"SEMANA 4")</f>
        <v>SEMANA 2</v>
      </c>
      <c r="C13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30" s="5" t="s">
        <v>1091</v>
      </c>
      <c r="E130" s="5" t="s">
        <v>1092</v>
      </c>
      <c r="F130" s="5">
        <v>4</v>
      </c>
      <c r="G130" s="5" t="s">
        <v>118</v>
      </c>
      <c r="H130" s="5" t="s">
        <v>119</v>
      </c>
      <c r="I130" s="6">
        <v>43656</v>
      </c>
      <c r="J130" s="5" t="s">
        <v>120</v>
      </c>
      <c r="K130" s="5" t="s">
        <v>1093</v>
      </c>
      <c r="L130" s="6">
        <v>43654</v>
      </c>
      <c r="M130" s="7">
        <v>0.70134259259259257</v>
      </c>
      <c r="N130" s="5">
        <v>187</v>
      </c>
      <c r="O130" s="5" t="s">
        <v>1094</v>
      </c>
      <c r="P130" s="5" t="s">
        <v>1095</v>
      </c>
      <c r="Q130" s="5" t="s">
        <v>1096</v>
      </c>
      <c r="R130" s="5" t="s">
        <v>157</v>
      </c>
      <c r="S130" s="5" t="s">
        <v>1097</v>
      </c>
      <c r="T130" s="5" t="s">
        <v>1098</v>
      </c>
      <c r="U130" s="5" t="s">
        <v>132</v>
      </c>
      <c r="V130" s="5" t="s">
        <v>129</v>
      </c>
      <c r="W130" s="5" t="s">
        <v>133</v>
      </c>
      <c r="X130" s="5" t="s">
        <v>279</v>
      </c>
      <c r="Y130" s="5" t="s">
        <v>131</v>
      </c>
      <c r="Z130" s="5" t="s">
        <v>132</v>
      </c>
      <c r="AA130" s="5" t="s">
        <v>133</v>
      </c>
      <c r="AB130" s="5" t="s">
        <v>131</v>
      </c>
      <c r="AC130" s="5" t="s">
        <v>134</v>
      </c>
      <c r="AD130" s="5" t="s">
        <v>129</v>
      </c>
      <c r="AE130" s="5" t="s">
        <v>131</v>
      </c>
      <c r="AF130" s="5" t="s">
        <v>131</v>
      </c>
      <c r="AG130" s="5" t="s">
        <v>131</v>
      </c>
      <c r="AH130" s="5" t="s">
        <v>131</v>
      </c>
      <c r="AI130" s="8">
        <v>87.5</v>
      </c>
      <c r="AJ130" s="5" t="s">
        <v>131</v>
      </c>
      <c r="AK130" s="5" t="s">
        <v>133</v>
      </c>
      <c r="AL130" s="5" t="s">
        <v>131</v>
      </c>
      <c r="AM130" s="5" t="s">
        <v>131</v>
      </c>
      <c r="AN130" s="8">
        <v>100</v>
      </c>
      <c r="AO130" s="5" t="s">
        <v>133</v>
      </c>
      <c r="AP130" s="5" t="s">
        <v>131</v>
      </c>
      <c r="AQ130" s="5" t="s">
        <v>131</v>
      </c>
      <c r="AR130" s="5" t="s">
        <v>133</v>
      </c>
      <c r="AS130" s="5" t="s">
        <v>133</v>
      </c>
      <c r="AT130" s="5" t="s">
        <v>133</v>
      </c>
      <c r="AU130" s="5" t="s">
        <v>133</v>
      </c>
      <c r="AV130" s="5" t="s">
        <v>133</v>
      </c>
      <c r="AW130" s="5" t="s">
        <v>133</v>
      </c>
      <c r="AX130" s="5" t="s">
        <v>131</v>
      </c>
      <c r="AY130" s="5" t="s">
        <v>133</v>
      </c>
      <c r="AZ130" s="8">
        <v>100</v>
      </c>
      <c r="BA130" s="5" t="s">
        <v>131</v>
      </c>
      <c r="BB130" s="5" t="s">
        <v>129</v>
      </c>
      <c r="BC130" s="5" t="s">
        <v>129</v>
      </c>
      <c r="BD130" s="5" t="s">
        <v>129</v>
      </c>
      <c r="BE130" s="9">
        <v>62.5</v>
      </c>
      <c r="BF130" s="5" t="s">
        <v>131</v>
      </c>
      <c r="BG130" s="5" t="s">
        <v>131</v>
      </c>
      <c r="BH130" s="5" t="s">
        <v>131</v>
      </c>
      <c r="BI130" s="8">
        <v>100</v>
      </c>
      <c r="BJ130" s="5" t="s">
        <v>133</v>
      </c>
      <c r="BK130" s="8">
        <v>100</v>
      </c>
      <c r="BL130" s="8">
        <v>90.000000000000014</v>
      </c>
      <c r="BM130" s="5">
        <v>0</v>
      </c>
      <c r="BN130" s="5">
        <v>3</v>
      </c>
      <c r="BO130" s="5">
        <v>0</v>
      </c>
      <c r="BP130" s="5">
        <v>3</v>
      </c>
      <c r="BQ130" s="5">
        <v>1</v>
      </c>
      <c r="BR130" s="8">
        <v>90.000000000000014</v>
      </c>
      <c r="BS130" s="5" t="s">
        <v>129</v>
      </c>
      <c r="BT130" s="5" t="s">
        <v>129</v>
      </c>
      <c r="BU130" s="5" t="s">
        <v>129</v>
      </c>
      <c r="BV130" s="5" t="s">
        <v>129</v>
      </c>
      <c r="BW130" s="5" t="s">
        <v>129</v>
      </c>
      <c r="BX130" s="5" t="s">
        <v>129</v>
      </c>
      <c r="BY130" s="5" t="s">
        <v>135</v>
      </c>
      <c r="BZ130" s="5" t="s">
        <v>174</v>
      </c>
      <c r="CA130" s="5" t="s">
        <v>175</v>
      </c>
      <c r="CB130" s="5" t="s">
        <v>176</v>
      </c>
      <c r="CC130" s="5" t="s">
        <v>250</v>
      </c>
      <c r="CD130" s="5" t="e">
        <v>#N/A</v>
      </c>
      <c r="CE130" s="5" t="e">
        <v>#N/A</v>
      </c>
      <c r="CF130" s="5" t="s">
        <v>129</v>
      </c>
      <c r="CG130" s="5" t="s">
        <v>1099</v>
      </c>
      <c r="CH130">
        <f>IF(Tabla1[[#This Row],[1.1 Saluda y se despide del cliente, de acuerdo a lo establecido en el manual de campaña.]]="NO",1,0)</f>
        <v>1</v>
      </c>
      <c r="CI130">
        <f>IF(Tabla1[[#This Row],[1.2 Se dirige al cliente por su nombre durante el transcurso de la llamada, sin tutearlo en ninguna ocasión.]]="NO",1,0)</f>
        <v>0</v>
      </c>
      <c r="CJ130">
        <f>IF(Tabla1[[#This Row],[1.3 Interactua con el cliente mientras realiza las validaciones en el sistema.]]="NO",1,0)</f>
        <v>0</v>
      </c>
      <c r="CK130">
        <f>IF(Tabla1[[#This Row],[1.4 Evita el uso de tecnicismos.]]="NO",1,0)</f>
        <v>0</v>
      </c>
      <c r="CL130">
        <f>IF(Tabla1[[#This Row],[1.5 Se despide de acuerdo a lo indicado en el Manual de Campaña]]="NO",1,0)</f>
        <v>0</v>
      </c>
      <c r="CM130">
        <f>IF(Tabla1[[#This Row],[2.1 Valida si la consulta o transacción corresponde a un producto/servicio/línea de la campaña.]]="NO",1,0)</f>
        <v>0</v>
      </c>
      <c r="CN130">
        <f>IF(Tabla1[[#This Row],[2.2 Si lo expuesto por el cliente no es claro, realiza preguntas de precisión o preguntas filtro.]]="NO",1,0)</f>
        <v>0</v>
      </c>
      <c r="CO130">
        <f>IF(Tabla1[[#This Row],[2.3 Valida el MOTIVO REAL de la necesidad (información, preocupación, problema) mediante parafraseo o pregunta de confirmación.]]="NO",1,0)</f>
        <v>0</v>
      </c>
      <c r="CP130">
        <f>IF(Tabla1[[#This Row],[2.4 De acuerdo con lo expuesto por el cliente por el cliente y/o por lo revisado en sistemas, valida si existe alguna atención previa por el mismo motivo.]]="NO",1,0)</f>
        <v>0</v>
      </c>
      <c r="CQ130">
        <f>IF(Tabla1[[#This Row],[3.1 Valida en el CES el estado de los servicios y equipos, estado de cuenta y adicionalmente si se encuentra en averia.]]="NO",1,0)</f>
        <v>0</v>
      </c>
      <c r="CR130">
        <f>IF(Tabla1[[#This Row],[3.2 La atencion se realizo siguiendo el paso a paso de la herramienta o el proceso establecido en el portal de conocimiento (en caso no se encuentre en la herramienta), no se vuelve a evaluar el ingreso al CES.]]="NO",1,0)</f>
        <v>0</v>
      </c>
      <c r="CS130">
        <f>IF(Tabla1[[#This Row],[3.2.1 Solicita el número de documento de identidad, nombres y apellidos del titular para identificar el servicio y en caso lo amerite fecha y lugar de nacimiento.]]="NO",1,0)</f>
        <v>0</v>
      </c>
      <c r="CT130">
        <f>IF(Tabla1[[#This Row],[3.2.2  Valida en TRACER que el servicio del cliente esta conectado, no se encuentra en averia y no tiene algun flag alarmado]]="NO",1,0)</f>
        <v>0</v>
      </c>
      <c r="CU130">
        <f>IF(Tabla1[[#This Row],[3.2.3  Verifica en la web de averias si el servicio esta afectado]]="NO",1,0)</f>
        <v>0</v>
      </c>
      <c r="CV130">
        <f>IF(Tabla1[[#This Row],[3.2.4  Verifica en Incognito si los parametros de los servicios estan correctos. ]]="NO",1,0)</f>
        <v>0</v>
      </c>
      <c r="CW13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30">
        <f>IF(Tabla1[[#This Row],[3.2.6  Para telefonia, ingresa a JANUS y validad que la linea este configurada y tenga saldo, tambien se debe validar con el cliente si la linea esta en Tel 1 o Tel 1/2, en caso no haya servicio]]="NO",1,0)</f>
        <v>0</v>
      </c>
      <c r="CY130">
        <f>IF(Tabla1[[#This Row],[3.2.7  Para internet, cuando el problema es con SmarTV se le sugiere que utilice internet de manera cableada]]="NO",1,0)</f>
        <v>0</v>
      </c>
      <c r="CZ130">
        <f>IF(Tabla1[[#This Row],[3.3  La explicación brindada al cliente corresponde con el paso a paso de la herramienta o el proceso establecido en el portal de conocimiento (en caso no se encuentre en la herramienta).]]="NO",1,0)</f>
        <v>0</v>
      </c>
      <c r="DA130">
        <f>IF(Tabla1[[#This Row],[3.4  Valida con el cliente si la gestión/información brindada fue clara]]="NO",1,0)</f>
        <v>0</v>
      </c>
      <c r="DB130">
        <f>IF(Tabla1[[#This Row],[4.1 Ejecuta las acciones en los aplicativos de acuerdo al proceso establecido en el portal de conocimiento.]]="NO",1,0)</f>
        <v>0</v>
      </c>
      <c r="DC130">
        <f>IF(Tabla1[[#This Row],[4.2 Se tipifica en siac acorde con la gestión.]]="NO",1,0)</f>
        <v>1</v>
      </c>
      <c r="DD130">
        <f>IF(Tabla1[[#This Row],[4.3 Notas y/o plantilla de la tipificación son correctas.]]="NO",1,0)</f>
        <v>1</v>
      </c>
      <c r="DE130">
        <f>IF(Tabla1[[#This Row],[4.4 Se tipifica en siac durante la llamada.]]="NO",1,0)</f>
        <v>1</v>
      </c>
      <c r="DF130">
        <f>IF(Tabla1[[#This Row],[5.1 Evita comentarios negativos de la empresa y/o sus proveedores.]]="NO",1,0)</f>
        <v>0</v>
      </c>
      <c r="DG130">
        <f>IF(Tabla1[[#This Row],[5.2 Evita palabras soeces]]="NO",1,0)</f>
        <v>0</v>
      </c>
      <c r="DH130">
        <f>IF(Tabla1[[#This Row],[5.3 Escucha al cliente sin interrumpirlo.]]="NO",1,0)</f>
        <v>0</v>
      </c>
      <c r="DI130">
        <f>IF(Tabla1[[#This Row],[6.1 Cumple con dar la información establecida y/o fomenta en el cliente la adquisición/activación/uso de algún servicio/producto/promoción CLARO (definido por cada campaña)]]="NO",1,0)</f>
        <v>0</v>
      </c>
      <c r="DJ130">
        <v>1</v>
      </c>
      <c r="DK130" t="e">
        <f>IF(Tabla1[[#This Row],[TNPS]]&lt;6,-1,IF(Tabla1[[#This Row],[TNPS]]&lt;8,0,1))</f>
        <v>#N/A</v>
      </c>
      <c r="DL130" t="e">
        <f>IF(Tabla1[[#This Row],[NPS]]&lt;&gt;"",IF(Tabla1[[#This Row],[NPS]]&lt;7,-1,IF(Tabla1[[#This Row],[NPS]]&lt;8,0,1))," ")</f>
        <v>#N/A</v>
      </c>
    </row>
    <row r="131" spans="1:116" x14ac:dyDescent="0.25">
      <c r="A131">
        <v>386</v>
      </c>
      <c r="B131" t="str">
        <f>IF(MONTH(Tabla1[[#This Row],[FECHA DE MONITOREO]])=MONTH($B$356),IF(DAY(Tabla1[[#This Row],[FECHA DE MONITOREO]])&lt;8,"SEMANA 1",IF(DAY(Tabla1[[#This Row],[FECHA DE MONITOREO]])&lt;15,"SEMANA 2",IF(DAY(Tabla1[[#This Row],[FECHA DE MONITOREO]])&lt;22,"SEMANA 3","SEMANA 4"))),"SEMANA 4")</f>
        <v>SEMANA 2</v>
      </c>
      <c r="C13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31" s="5" t="s">
        <v>472</v>
      </c>
      <c r="E131" s="5" t="s">
        <v>473</v>
      </c>
      <c r="F131" s="5">
        <v>1</v>
      </c>
      <c r="G131" s="5" t="s">
        <v>118</v>
      </c>
      <c r="H131" s="5" t="s">
        <v>119</v>
      </c>
      <c r="I131" s="6">
        <v>43656</v>
      </c>
      <c r="J131" s="5" t="s">
        <v>120</v>
      </c>
      <c r="K131" s="5" t="s">
        <v>1100</v>
      </c>
      <c r="L131" s="6">
        <v>43654</v>
      </c>
      <c r="M131" s="7">
        <v>0.59187500000000004</v>
      </c>
      <c r="N131" s="5">
        <v>3</v>
      </c>
      <c r="O131" s="5" t="s">
        <v>132</v>
      </c>
      <c r="P131" s="5" t="s">
        <v>1101</v>
      </c>
      <c r="Q131" s="5" t="s">
        <v>132</v>
      </c>
      <c r="R131" s="5" t="s">
        <v>157</v>
      </c>
      <c r="S131" s="5" t="s">
        <v>761</v>
      </c>
      <c r="T131" s="5" t="s">
        <v>1102</v>
      </c>
      <c r="U131" s="5" t="s">
        <v>132</v>
      </c>
      <c r="V131" s="5" t="s">
        <v>129</v>
      </c>
      <c r="W131" s="5" t="s">
        <v>133</v>
      </c>
      <c r="X131" s="5" t="s">
        <v>133</v>
      </c>
      <c r="Y131" s="5" t="s">
        <v>133</v>
      </c>
      <c r="Z131" s="5" t="s">
        <v>132</v>
      </c>
      <c r="AA131" s="5" t="s">
        <v>133</v>
      </c>
      <c r="AB131" s="5" t="s">
        <v>131</v>
      </c>
      <c r="AC131" s="5" t="s">
        <v>134</v>
      </c>
      <c r="AD131" s="5" t="s">
        <v>131</v>
      </c>
      <c r="AE131" s="5" t="s">
        <v>133</v>
      </c>
      <c r="AF131" s="5" t="s">
        <v>131</v>
      </c>
      <c r="AG131" s="5" t="s">
        <v>131</v>
      </c>
      <c r="AH131" s="5" t="s">
        <v>133</v>
      </c>
      <c r="AI131" s="8">
        <v>100</v>
      </c>
      <c r="AJ131" s="5" t="s">
        <v>133</v>
      </c>
      <c r="AK131" s="5" t="s">
        <v>133</v>
      </c>
      <c r="AL131" s="5" t="s">
        <v>133</v>
      </c>
      <c r="AM131" s="5" t="s">
        <v>133</v>
      </c>
      <c r="AN131" s="8">
        <v>100</v>
      </c>
      <c r="AO131" s="5" t="s">
        <v>133</v>
      </c>
      <c r="AP131" s="5" t="s">
        <v>133</v>
      </c>
      <c r="AQ131" s="5" t="s">
        <v>133</v>
      </c>
      <c r="AR131" s="5" t="s">
        <v>133</v>
      </c>
      <c r="AS131" s="5" t="s">
        <v>133</v>
      </c>
      <c r="AT131" s="5" t="s">
        <v>133</v>
      </c>
      <c r="AU131" s="5" t="s">
        <v>133</v>
      </c>
      <c r="AV131" s="5" t="s">
        <v>133</v>
      </c>
      <c r="AW131" s="5" t="s">
        <v>133</v>
      </c>
      <c r="AX131" s="5" t="s">
        <v>133</v>
      </c>
      <c r="AY131" s="5" t="s">
        <v>133</v>
      </c>
      <c r="AZ131" s="8">
        <v>100</v>
      </c>
      <c r="BA131" s="5" t="s">
        <v>133</v>
      </c>
      <c r="BB131" s="5" t="s">
        <v>133</v>
      </c>
      <c r="BC131" s="5" t="s">
        <v>133</v>
      </c>
      <c r="BD131" s="5" t="s">
        <v>133</v>
      </c>
      <c r="BE131" s="9">
        <v>100</v>
      </c>
      <c r="BF131" s="5" t="s">
        <v>131</v>
      </c>
      <c r="BG131" s="5" t="s">
        <v>131</v>
      </c>
      <c r="BH131" s="5" t="s">
        <v>131</v>
      </c>
      <c r="BI131" s="8">
        <v>100</v>
      </c>
      <c r="BJ131" s="5" t="s">
        <v>133</v>
      </c>
      <c r="BK131" s="8">
        <v>100</v>
      </c>
      <c r="BL131" s="8">
        <v>100</v>
      </c>
      <c r="BM131" s="5">
        <v>0</v>
      </c>
      <c r="BN131" s="5">
        <v>0</v>
      </c>
      <c r="BO131" s="5">
        <v>0</v>
      </c>
      <c r="BP131" s="5">
        <v>0</v>
      </c>
      <c r="BQ131" s="5">
        <v>0</v>
      </c>
      <c r="BR131" s="8">
        <v>100</v>
      </c>
      <c r="BS131" s="5" t="s">
        <v>129</v>
      </c>
      <c r="BT131" s="5" t="s">
        <v>129</v>
      </c>
      <c r="BU131" s="5" t="s">
        <v>129</v>
      </c>
      <c r="BV131" s="5" t="s">
        <v>129</v>
      </c>
      <c r="BW131" s="5" t="s">
        <v>129</v>
      </c>
      <c r="BX131" s="5" t="s">
        <v>129</v>
      </c>
      <c r="BY131" s="5" t="s">
        <v>162</v>
      </c>
      <c r="BZ131" s="5" t="s">
        <v>541</v>
      </c>
      <c r="CA131" s="5" t="s">
        <v>541</v>
      </c>
      <c r="CB131" s="5" t="s">
        <v>541</v>
      </c>
      <c r="CC131" s="5" t="s">
        <v>541</v>
      </c>
      <c r="CD131" s="5" t="e">
        <v>#N/A</v>
      </c>
      <c r="CE131" s="5" t="e">
        <v>#N/A</v>
      </c>
      <c r="CF131" s="5" t="s">
        <v>129</v>
      </c>
      <c r="CG131" s="5" t="s">
        <v>140</v>
      </c>
      <c r="CH131">
        <f>IF(Tabla1[[#This Row],[1.1 Saluda y se despide del cliente, de acuerdo a lo establecido en el manual de campaña.]]="NO",1,0)</f>
        <v>0</v>
      </c>
      <c r="CI131">
        <f>IF(Tabla1[[#This Row],[1.2 Se dirige al cliente por su nombre durante el transcurso de la llamada, sin tutearlo en ninguna ocasión.]]="NO",1,0)</f>
        <v>0</v>
      </c>
      <c r="CJ131">
        <f>IF(Tabla1[[#This Row],[1.3 Interactua con el cliente mientras realiza las validaciones en el sistema.]]="NO",1,0)</f>
        <v>0</v>
      </c>
      <c r="CK131">
        <f>IF(Tabla1[[#This Row],[1.4 Evita el uso de tecnicismos.]]="NO",1,0)</f>
        <v>0</v>
      </c>
      <c r="CL131">
        <f>IF(Tabla1[[#This Row],[1.5 Se despide de acuerdo a lo indicado en el Manual de Campaña]]="NO",1,0)</f>
        <v>0</v>
      </c>
      <c r="CM131">
        <f>IF(Tabla1[[#This Row],[2.1 Valida si la consulta o transacción corresponde a un producto/servicio/línea de la campaña.]]="NO",1,0)</f>
        <v>0</v>
      </c>
      <c r="CN131">
        <f>IF(Tabla1[[#This Row],[2.2 Si lo expuesto por el cliente no es claro, realiza preguntas de precisión o preguntas filtro.]]="NO",1,0)</f>
        <v>0</v>
      </c>
      <c r="CO131">
        <f>IF(Tabla1[[#This Row],[2.3 Valida el MOTIVO REAL de la necesidad (información, preocupación, problema) mediante parafraseo o pregunta de confirmación.]]="NO",1,0)</f>
        <v>0</v>
      </c>
      <c r="CP131">
        <f>IF(Tabla1[[#This Row],[2.4 De acuerdo con lo expuesto por el cliente por el cliente y/o por lo revisado en sistemas, valida si existe alguna atención previa por el mismo motivo.]]="NO",1,0)</f>
        <v>0</v>
      </c>
      <c r="CQ131">
        <f>IF(Tabla1[[#This Row],[3.1 Valida en el CES el estado de los servicios y equipos, estado de cuenta y adicionalmente si se encuentra en averia.]]="NO",1,0)</f>
        <v>0</v>
      </c>
      <c r="CR131">
        <f>IF(Tabla1[[#This Row],[3.2 La atencion se realizo siguiendo el paso a paso de la herramienta o el proceso establecido en el portal de conocimiento (en caso no se encuentre en la herramienta), no se vuelve a evaluar el ingreso al CES.]]="NO",1,0)</f>
        <v>0</v>
      </c>
      <c r="CS131">
        <f>IF(Tabla1[[#This Row],[3.2.1 Solicita el número de documento de identidad, nombres y apellidos del titular para identificar el servicio y en caso lo amerite fecha y lugar de nacimiento.]]="NO",1,0)</f>
        <v>0</v>
      </c>
      <c r="CT131">
        <f>IF(Tabla1[[#This Row],[3.2.2  Valida en TRACER que el servicio del cliente esta conectado, no se encuentra en averia y no tiene algun flag alarmado]]="NO",1,0)</f>
        <v>0</v>
      </c>
      <c r="CU131">
        <f>IF(Tabla1[[#This Row],[3.2.3  Verifica en la web de averias si el servicio esta afectado]]="NO",1,0)</f>
        <v>0</v>
      </c>
      <c r="CV131">
        <f>IF(Tabla1[[#This Row],[3.2.4  Verifica en Incognito si los parametros de los servicios estan correctos. ]]="NO",1,0)</f>
        <v>0</v>
      </c>
      <c r="CW13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31">
        <f>IF(Tabla1[[#This Row],[3.2.6  Para telefonia, ingresa a JANUS y validad que la linea este configurada y tenga saldo, tambien se debe validar con el cliente si la linea esta en Tel 1 o Tel 1/2, en caso no haya servicio]]="NO",1,0)</f>
        <v>0</v>
      </c>
      <c r="CY131">
        <f>IF(Tabla1[[#This Row],[3.2.7  Para internet, cuando el problema es con SmarTV se le sugiere que utilice internet de manera cableada]]="NO",1,0)</f>
        <v>0</v>
      </c>
      <c r="CZ131">
        <f>IF(Tabla1[[#This Row],[3.3  La explicación brindada al cliente corresponde con el paso a paso de la herramienta o el proceso establecido en el portal de conocimiento (en caso no se encuentre en la herramienta).]]="NO",1,0)</f>
        <v>0</v>
      </c>
      <c r="DA131">
        <f>IF(Tabla1[[#This Row],[3.4  Valida con el cliente si la gestión/información brindada fue clara]]="NO",1,0)</f>
        <v>0</v>
      </c>
      <c r="DB131">
        <f>IF(Tabla1[[#This Row],[4.1 Ejecuta las acciones en los aplicativos de acuerdo al proceso establecido en el portal de conocimiento.]]="NO",1,0)</f>
        <v>0</v>
      </c>
      <c r="DC131">
        <f>IF(Tabla1[[#This Row],[4.2 Se tipifica en siac acorde con la gestión.]]="NO",1,0)</f>
        <v>0</v>
      </c>
      <c r="DD131">
        <f>IF(Tabla1[[#This Row],[4.3 Notas y/o plantilla de la tipificación son correctas.]]="NO",1,0)</f>
        <v>0</v>
      </c>
      <c r="DE131">
        <f>IF(Tabla1[[#This Row],[4.4 Se tipifica en siac durante la llamada.]]="NO",1,0)</f>
        <v>0</v>
      </c>
      <c r="DF131">
        <f>IF(Tabla1[[#This Row],[5.1 Evita comentarios negativos de la empresa y/o sus proveedores.]]="NO",1,0)</f>
        <v>0</v>
      </c>
      <c r="DG131">
        <f>IF(Tabla1[[#This Row],[5.2 Evita palabras soeces]]="NO",1,0)</f>
        <v>0</v>
      </c>
      <c r="DH131">
        <f>IF(Tabla1[[#This Row],[5.3 Escucha al cliente sin interrumpirlo.]]="NO",1,0)</f>
        <v>0</v>
      </c>
      <c r="DI131">
        <f>IF(Tabla1[[#This Row],[6.1 Cumple con dar la información establecida y/o fomenta en el cliente la adquisición/activación/uso de algún servicio/producto/promoción CLARO (definido por cada campaña)]]="NO",1,0)</f>
        <v>0</v>
      </c>
      <c r="DJ131">
        <v>1</v>
      </c>
      <c r="DK131" t="e">
        <f>IF(Tabla1[[#This Row],[TNPS]]&lt;6,-1,IF(Tabla1[[#This Row],[TNPS]]&lt;8,0,1))</f>
        <v>#N/A</v>
      </c>
      <c r="DL131" t="e">
        <f>IF(Tabla1[[#This Row],[NPS]]&lt;&gt;"",IF(Tabla1[[#This Row],[NPS]]&lt;7,-1,IF(Tabla1[[#This Row],[NPS]]&lt;8,0,1))," ")</f>
        <v>#N/A</v>
      </c>
    </row>
    <row r="132" spans="1:116" x14ac:dyDescent="0.25">
      <c r="A132">
        <v>386</v>
      </c>
      <c r="B132" t="str">
        <f>IF(MONTH(Tabla1[[#This Row],[FECHA DE MONITOREO]])=MONTH($B$356),IF(DAY(Tabla1[[#This Row],[FECHA DE MONITOREO]])&lt;8,"SEMANA 1",IF(DAY(Tabla1[[#This Row],[FECHA DE MONITOREO]])&lt;15,"SEMANA 2",IF(DAY(Tabla1[[#This Row],[FECHA DE MONITOREO]])&lt;22,"SEMANA 3","SEMANA 4"))),"SEMANA 4")</f>
        <v>SEMANA 2</v>
      </c>
      <c r="C13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32" s="5" t="s">
        <v>588</v>
      </c>
      <c r="E132" s="5" t="s">
        <v>589</v>
      </c>
      <c r="F132" s="5">
        <v>1</v>
      </c>
      <c r="G132" s="5" t="s">
        <v>118</v>
      </c>
      <c r="H132" s="5" t="s">
        <v>119</v>
      </c>
      <c r="I132" s="6">
        <v>43656</v>
      </c>
      <c r="J132" s="5" t="s">
        <v>120</v>
      </c>
      <c r="K132" s="5" t="s">
        <v>1103</v>
      </c>
      <c r="L132" s="6">
        <v>43654</v>
      </c>
      <c r="M132" s="7">
        <v>0.74351851851851858</v>
      </c>
      <c r="N132" s="5">
        <v>261</v>
      </c>
      <c r="O132" s="5" t="s">
        <v>1104</v>
      </c>
      <c r="P132" s="5" t="s">
        <v>1105</v>
      </c>
      <c r="Q132" s="5" t="s">
        <v>1106</v>
      </c>
      <c r="R132" s="5" t="s">
        <v>125</v>
      </c>
      <c r="S132" s="5" t="s">
        <v>227</v>
      </c>
      <c r="T132" s="5" t="s">
        <v>1107</v>
      </c>
      <c r="U132" s="5" t="s">
        <v>132</v>
      </c>
      <c r="V132" s="5" t="s">
        <v>129</v>
      </c>
      <c r="W132" s="5" t="s">
        <v>130</v>
      </c>
      <c r="X132" s="5" t="s">
        <v>161</v>
      </c>
      <c r="Y132" s="5" t="s">
        <v>131</v>
      </c>
      <c r="Z132" s="5" t="s">
        <v>132</v>
      </c>
      <c r="AA132" s="5" t="s">
        <v>133</v>
      </c>
      <c r="AB132" s="5" t="s">
        <v>131</v>
      </c>
      <c r="AC132" s="5" t="s">
        <v>134</v>
      </c>
      <c r="AD132" s="5" t="s">
        <v>131</v>
      </c>
      <c r="AE132" s="5" t="s">
        <v>131</v>
      </c>
      <c r="AF132" s="5" t="s">
        <v>131</v>
      </c>
      <c r="AG132" s="5" t="s">
        <v>131</v>
      </c>
      <c r="AH132" s="5" t="s">
        <v>131</v>
      </c>
      <c r="AI132" s="8">
        <v>100</v>
      </c>
      <c r="AJ132" s="5" t="s">
        <v>133</v>
      </c>
      <c r="AK132" s="5" t="s">
        <v>133</v>
      </c>
      <c r="AL132" s="5" t="s">
        <v>129</v>
      </c>
      <c r="AM132" s="5" t="s">
        <v>131</v>
      </c>
      <c r="AN132" s="8">
        <v>28.571428571428569</v>
      </c>
      <c r="AO132" s="5" t="s">
        <v>131</v>
      </c>
      <c r="AP132" s="5" t="s">
        <v>131</v>
      </c>
      <c r="AQ132" s="5" t="s">
        <v>131</v>
      </c>
      <c r="AR132" s="5" t="s">
        <v>131</v>
      </c>
      <c r="AS132" s="5" t="s">
        <v>131</v>
      </c>
      <c r="AT132" s="5" t="s">
        <v>131</v>
      </c>
      <c r="AU132" s="5" t="s">
        <v>133</v>
      </c>
      <c r="AV132" s="5" t="s">
        <v>133</v>
      </c>
      <c r="AW132" s="5" t="s">
        <v>133</v>
      </c>
      <c r="AX132" s="5" t="s">
        <v>131</v>
      </c>
      <c r="AY132" s="5" t="s">
        <v>131</v>
      </c>
      <c r="AZ132" s="8">
        <v>100</v>
      </c>
      <c r="BA132" s="5" t="s">
        <v>133</v>
      </c>
      <c r="BB132" s="5" t="s">
        <v>129</v>
      </c>
      <c r="BC132" s="5" t="s">
        <v>129</v>
      </c>
      <c r="BD132" s="5" t="s">
        <v>129</v>
      </c>
      <c r="BE132" s="9">
        <v>0</v>
      </c>
      <c r="BF132" s="5" t="s">
        <v>131</v>
      </c>
      <c r="BG132" s="5" t="s">
        <v>131</v>
      </c>
      <c r="BH132" s="5" t="s">
        <v>131</v>
      </c>
      <c r="BI132" s="8">
        <v>100</v>
      </c>
      <c r="BJ132" s="5" t="s">
        <v>133</v>
      </c>
      <c r="BK132" s="8">
        <v>100</v>
      </c>
      <c r="BL132" s="8">
        <v>59.571428571428584</v>
      </c>
      <c r="BM132" s="5">
        <v>1</v>
      </c>
      <c r="BN132" s="5">
        <v>3</v>
      </c>
      <c r="BO132" s="5">
        <v>0</v>
      </c>
      <c r="BP132" s="5">
        <v>4</v>
      </c>
      <c r="BQ132" s="5">
        <v>0</v>
      </c>
      <c r="BR132" s="8">
        <v>59.571428571428584</v>
      </c>
      <c r="BS132" s="5" t="s">
        <v>129</v>
      </c>
      <c r="BT132" s="5" t="s">
        <v>129</v>
      </c>
      <c r="BU132" s="5" t="s">
        <v>129</v>
      </c>
      <c r="BV132" s="5" t="s">
        <v>129</v>
      </c>
      <c r="BW132" s="5" t="s">
        <v>129</v>
      </c>
      <c r="BX132" s="5" t="s">
        <v>129</v>
      </c>
      <c r="BY132" s="5" t="s">
        <v>162</v>
      </c>
      <c r="BZ132" s="5" t="s">
        <v>163</v>
      </c>
      <c r="CA132" s="5" t="s">
        <v>230</v>
      </c>
      <c r="CB132" s="5" t="s">
        <v>165</v>
      </c>
      <c r="CC132" s="5" t="s">
        <v>231</v>
      </c>
      <c r="CD132" s="5" t="e">
        <v>#N/A</v>
      </c>
      <c r="CE132" s="5" t="e">
        <v>#N/A</v>
      </c>
      <c r="CF132" s="5" t="s">
        <v>129</v>
      </c>
      <c r="CG132" s="5" t="s">
        <v>1108</v>
      </c>
      <c r="CH132">
        <f>IF(Tabla1[[#This Row],[1.1 Saluda y se despide del cliente, de acuerdo a lo establecido en el manual de campaña.]]="NO",1,0)</f>
        <v>0</v>
      </c>
      <c r="CI132">
        <f>IF(Tabla1[[#This Row],[1.2 Se dirige al cliente por su nombre durante el transcurso de la llamada, sin tutearlo en ninguna ocasión.]]="NO",1,0)</f>
        <v>0</v>
      </c>
      <c r="CJ132">
        <f>IF(Tabla1[[#This Row],[1.3 Interactua con el cliente mientras realiza las validaciones en el sistema.]]="NO",1,0)</f>
        <v>0</v>
      </c>
      <c r="CK132">
        <f>IF(Tabla1[[#This Row],[1.4 Evita el uso de tecnicismos.]]="NO",1,0)</f>
        <v>0</v>
      </c>
      <c r="CL132">
        <f>IF(Tabla1[[#This Row],[1.5 Se despide de acuerdo a lo indicado en el Manual de Campaña]]="NO",1,0)</f>
        <v>0</v>
      </c>
      <c r="CM132">
        <f>IF(Tabla1[[#This Row],[2.1 Valida si la consulta o transacción corresponde a un producto/servicio/línea de la campaña.]]="NO",1,0)</f>
        <v>0</v>
      </c>
      <c r="CN132">
        <f>IF(Tabla1[[#This Row],[2.2 Si lo expuesto por el cliente no es claro, realiza preguntas de precisión o preguntas filtro.]]="NO",1,0)</f>
        <v>0</v>
      </c>
      <c r="CO132">
        <f>IF(Tabla1[[#This Row],[2.3 Valida el MOTIVO REAL de la necesidad (información, preocupación, problema) mediante parafraseo o pregunta de confirmación.]]="NO",1,0)</f>
        <v>1</v>
      </c>
      <c r="CP132">
        <f>IF(Tabla1[[#This Row],[2.4 De acuerdo con lo expuesto por el cliente por el cliente y/o por lo revisado en sistemas, valida si existe alguna atención previa por el mismo motivo.]]="NO",1,0)</f>
        <v>0</v>
      </c>
      <c r="CQ132">
        <f>IF(Tabla1[[#This Row],[3.1 Valida en el CES el estado de los servicios y equipos, estado de cuenta y adicionalmente si se encuentra en averia.]]="NO",1,0)</f>
        <v>0</v>
      </c>
      <c r="CR132">
        <f>IF(Tabla1[[#This Row],[3.2 La atencion se realizo siguiendo el paso a paso de la herramienta o el proceso establecido en el portal de conocimiento (en caso no se encuentre en la herramienta), no se vuelve a evaluar el ingreso al CES.]]="NO",1,0)</f>
        <v>0</v>
      </c>
      <c r="CS132">
        <f>IF(Tabla1[[#This Row],[3.2.1 Solicita el número de documento de identidad, nombres y apellidos del titular para identificar el servicio y en caso lo amerite fecha y lugar de nacimiento.]]="NO",1,0)</f>
        <v>0</v>
      </c>
      <c r="CT132">
        <f>IF(Tabla1[[#This Row],[3.2.2  Valida en TRACER que el servicio del cliente esta conectado, no se encuentra en averia y no tiene algun flag alarmado]]="NO",1,0)</f>
        <v>0</v>
      </c>
      <c r="CU132">
        <f>IF(Tabla1[[#This Row],[3.2.3  Verifica en la web de averias si el servicio esta afectado]]="NO",1,0)</f>
        <v>0</v>
      </c>
      <c r="CV132">
        <f>IF(Tabla1[[#This Row],[3.2.4  Verifica en Incognito si los parametros de los servicios estan correctos. ]]="NO",1,0)</f>
        <v>0</v>
      </c>
      <c r="CW13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32">
        <f>IF(Tabla1[[#This Row],[3.2.6  Para telefonia, ingresa a JANUS y validad que la linea este configurada y tenga saldo, tambien se debe validar con el cliente si la linea esta en Tel 1 o Tel 1/2, en caso no haya servicio]]="NO",1,0)</f>
        <v>0</v>
      </c>
      <c r="CY132">
        <f>IF(Tabla1[[#This Row],[3.2.7  Para internet, cuando el problema es con SmarTV se le sugiere que utilice internet de manera cableada]]="NO",1,0)</f>
        <v>0</v>
      </c>
      <c r="CZ132">
        <f>IF(Tabla1[[#This Row],[3.3  La explicación brindada al cliente corresponde con el paso a paso de la herramienta o el proceso establecido en el portal de conocimiento (en caso no se encuentre en la herramienta).]]="NO",1,0)</f>
        <v>0</v>
      </c>
      <c r="DA132">
        <f>IF(Tabla1[[#This Row],[3.4  Valida con el cliente si la gestión/información brindada fue clara]]="NO",1,0)</f>
        <v>0</v>
      </c>
      <c r="DB132">
        <f>IF(Tabla1[[#This Row],[4.1 Ejecuta las acciones en los aplicativos de acuerdo al proceso establecido en el portal de conocimiento.]]="NO",1,0)</f>
        <v>0</v>
      </c>
      <c r="DC132">
        <f>IF(Tabla1[[#This Row],[4.2 Se tipifica en siac acorde con la gestión.]]="NO",1,0)</f>
        <v>1</v>
      </c>
      <c r="DD132">
        <f>IF(Tabla1[[#This Row],[4.3 Notas y/o plantilla de la tipificación son correctas.]]="NO",1,0)</f>
        <v>1</v>
      </c>
      <c r="DE132">
        <f>IF(Tabla1[[#This Row],[4.4 Se tipifica en siac durante la llamada.]]="NO",1,0)</f>
        <v>1</v>
      </c>
      <c r="DF132">
        <f>IF(Tabla1[[#This Row],[5.1 Evita comentarios negativos de la empresa y/o sus proveedores.]]="NO",1,0)</f>
        <v>0</v>
      </c>
      <c r="DG132">
        <f>IF(Tabla1[[#This Row],[5.2 Evita palabras soeces]]="NO",1,0)</f>
        <v>0</v>
      </c>
      <c r="DH132">
        <f>IF(Tabla1[[#This Row],[5.3 Escucha al cliente sin interrumpirlo.]]="NO",1,0)</f>
        <v>0</v>
      </c>
      <c r="DI132">
        <f>IF(Tabla1[[#This Row],[6.1 Cumple con dar la información establecida y/o fomenta en el cliente la adquisición/activación/uso de algún servicio/producto/promoción CLARO (definido por cada campaña)]]="NO",1,0)</f>
        <v>0</v>
      </c>
      <c r="DJ132">
        <v>1</v>
      </c>
      <c r="DK132" t="e">
        <f>IF(Tabla1[[#This Row],[TNPS]]&lt;6,-1,IF(Tabla1[[#This Row],[TNPS]]&lt;8,0,1))</f>
        <v>#N/A</v>
      </c>
      <c r="DL132" t="e">
        <f>IF(Tabla1[[#This Row],[NPS]]&lt;&gt;"",IF(Tabla1[[#This Row],[NPS]]&lt;7,-1,IF(Tabla1[[#This Row],[NPS]]&lt;8,0,1))," ")</f>
        <v>#N/A</v>
      </c>
    </row>
    <row r="133" spans="1:116" x14ac:dyDescent="0.25">
      <c r="A133">
        <v>386</v>
      </c>
      <c r="B133" t="str">
        <f>IF(MONTH(Tabla1[[#This Row],[FECHA DE MONITOREO]])=MONTH($B$356),IF(DAY(Tabla1[[#This Row],[FECHA DE MONITOREO]])&lt;8,"SEMANA 1",IF(DAY(Tabla1[[#This Row],[FECHA DE MONITOREO]])&lt;15,"SEMANA 2",IF(DAY(Tabla1[[#This Row],[FECHA DE MONITOREO]])&lt;22,"SEMANA 3","SEMANA 4"))),"SEMANA 4")</f>
        <v>SEMANA 2</v>
      </c>
      <c r="C13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33" s="5" t="s">
        <v>151</v>
      </c>
      <c r="E133" s="5" t="s">
        <v>152</v>
      </c>
      <c r="F133" s="5">
        <v>1</v>
      </c>
      <c r="G133" s="5" t="s">
        <v>118</v>
      </c>
      <c r="H133" s="5" t="s">
        <v>119</v>
      </c>
      <c r="I133" s="6">
        <v>43656</v>
      </c>
      <c r="J133" s="5" t="s">
        <v>120</v>
      </c>
      <c r="K133" s="5" t="s">
        <v>1109</v>
      </c>
      <c r="L133" s="6">
        <v>43654</v>
      </c>
      <c r="M133" s="7">
        <v>0.4788425925925926</v>
      </c>
      <c r="N133" s="5">
        <v>159</v>
      </c>
      <c r="O133" s="5" t="s">
        <v>132</v>
      </c>
      <c r="P133" s="5" t="s">
        <v>1110</v>
      </c>
      <c r="Q133" s="5" t="s">
        <v>132</v>
      </c>
      <c r="R133" s="5" t="s">
        <v>157</v>
      </c>
      <c r="S133" s="5" t="s">
        <v>172</v>
      </c>
      <c r="T133" s="5" t="s">
        <v>1111</v>
      </c>
      <c r="U133" s="5" t="s">
        <v>132</v>
      </c>
      <c r="V133" s="5" t="s">
        <v>129</v>
      </c>
      <c r="W133" s="5" t="s">
        <v>133</v>
      </c>
      <c r="X133" s="5" t="s">
        <v>133</v>
      </c>
      <c r="Y133" s="5" t="s">
        <v>131</v>
      </c>
      <c r="Z133" s="5" t="s">
        <v>132</v>
      </c>
      <c r="AA133" s="5" t="s">
        <v>133</v>
      </c>
      <c r="AB133" s="5" t="s">
        <v>131</v>
      </c>
      <c r="AC133" s="5" t="s">
        <v>134</v>
      </c>
      <c r="AD133" s="5" t="s">
        <v>131</v>
      </c>
      <c r="AE133" s="5" t="s">
        <v>131</v>
      </c>
      <c r="AF133" s="5" t="s">
        <v>131</v>
      </c>
      <c r="AG133" s="5" t="s">
        <v>131</v>
      </c>
      <c r="AH133" s="5" t="s">
        <v>131</v>
      </c>
      <c r="AI133" s="8">
        <v>100</v>
      </c>
      <c r="AJ133" s="5" t="s">
        <v>133</v>
      </c>
      <c r="AK133" s="5" t="s">
        <v>133</v>
      </c>
      <c r="AL133" s="5" t="s">
        <v>131</v>
      </c>
      <c r="AM133" s="5" t="s">
        <v>133</v>
      </c>
      <c r="AN133" s="8">
        <v>100</v>
      </c>
      <c r="AO133" s="5" t="s">
        <v>133</v>
      </c>
      <c r="AP133" s="5" t="s">
        <v>131</v>
      </c>
      <c r="AQ133" s="5" t="s">
        <v>131</v>
      </c>
      <c r="AR133" s="5" t="s">
        <v>133</v>
      </c>
      <c r="AS133" s="5" t="s">
        <v>133</v>
      </c>
      <c r="AT133" s="5" t="s">
        <v>133</v>
      </c>
      <c r="AU133" s="5" t="s">
        <v>133</v>
      </c>
      <c r="AV133" s="5" t="s">
        <v>133</v>
      </c>
      <c r="AW133" s="5" t="s">
        <v>133</v>
      </c>
      <c r="AX133" s="5" t="s">
        <v>131</v>
      </c>
      <c r="AY133" s="5" t="s">
        <v>133</v>
      </c>
      <c r="AZ133" s="8">
        <v>100</v>
      </c>
      <c r="BA133" s="5" t="s">
        <v>131</v>
      </c>
      <c r="BB133" s="5" t="s">
        <v>133</v>
      </c>
      <c r="BC133" s="5" t="s">
        <v>133</v>
      </c>
      <c r="BD133" s="5" t="s">
        <v>133</v>
      </c>
      <c r="BE133" s="9">
        <v>100</v>
      </c>
      <c r="BF133" s="5" t="s">
        <v>131</v>
      </c>
      <c r="BG133" s="5" t="s">
        <v>131</v>
      </c>
      <c r="BH133" s="5" t="s">
        <v>131</v>
      </c>
      <c r="BI133" s="8">
        <v>100</v>
      </c>
      <c r="BJ133" s="5" t="s">
        <v>133</v>
      </c>
      <c r="BK133" s="8">
        <v>100</v>
      </c>
      <c r="BL133" s="8">
        <v>100</v>
      </c>
      <c r="BM133" s="5">
        <v>0</v>
      </c>
      <c r="BN133" s="5">
        <v>0</v>
      </c>
      <c r="BO133" s="5">
        <v>0</v>
      </c>
      <c r="BP133" s="5">
        <v>0</v>
      </c>
      <c r="BQ133" s="5">
        <v>0</v>
      </c>
      <c r="BR133" s="8">
        <v>100</v>
      </c>
      <c r="BS133" s="5" t="s">
        <v>129</v>
      </c>
      <c r="BT133" s="5" t="s">
        <v>129</v>
      </c>
      <c r="BU133" s="5" t="s">
        <v>129</v>
      </c>
      <c r="BV133" s="5" t="s">
        <v>129</v>
      </c>
      <c r="BW133" s="5" t="s">
        <v>129</v>
      </c>
      <c r="BX133" s="5" t="s">
        <v>129</v>
      </c>
      <c r="BY133" s="5" t="s">
        <v>135</v>
      </c>
      <c r="BZ133" s="5" t="s">
        <v>174</v>
      </c>
      <c r="CA133" s="5" t="s">
        <v>175</v>
      </c>
      <c r="CB133" s="5" t="s">
        <v>176</v>
      </c>
      <c r="CC133" s="5" t="s">
        <v>177</v>
      </c>
      <c r="CD133" s="5" t="e">
        <v>#N/A</v>
      </c>
      <c r="CE133" s="5" t="e">
        <v>#N/A</v>
      </c>
      <c r="CF133" s="5" t="s">
        <v>129</v>
      </c>
      <c r="CG133" s="5" t="s">
        <v>140</v>
      </c>
      <c r="CH133">
        <f>IF(Tabla1[[#This Row],[1.1 Saluda y se despide del cliente, de acuerdo a lo establecido en el manual de campaña.]]="NO",1,0)</f>
        <v>0</v>
      </c>
      <c r="CI133">
        <f>IF(Tabla1[[#This Row],[1.2 Se dirige al cliente por su nombre durante el transcurso de la llamada, sin tutearlo en ninguna ocasión.]]="NO",1,0)</f>
        <v>0</v>
      </c>
      <c r="CJ133">
        <f>IF(Tabla1[[#This Row],[1.3 Interactua con el cliente mientras realiza las validaciones en el sistema.]]="NO",1,0)</f>
        <v>0</v>
      </c>
      <c r="CK133">
        <f>IF(Tabla1[[#This Row],[1.4 Evita el uso de tecnicismos.]]="NO",1,0)</f>
        <v>0</v>
      </c>
      <c r="CL133">
        <f>IF(Tabla1[[#This Row],[1.5 Se despide de acuerdo a lo indicado en el Manual de Campaña]]="NO",1,0)</f>
        <v>0</v>
      </c>
      <c r="CM133">
        <f>IF(Tabla1[[#This Row],[2.1 Valida si la consulta o transacción corresponde a un producto/servicio/línea de la campaña.]]="NO",1,0)</f>
        <v>0</v>
      </c>
      <c r="CN133">
        <f>IF(Tabla1[[#This Row],[2.2 Si lo expuesto por el cliente no es claro, realiza preguntas de precisión o preguntas filtro.]]="NO",1,0)</f>
        <v>0</v>
      </c>
      <c r="CO133">
        <f>IF(Tabla1[[#This Row],[2.3 Valida el MOTIVO REAL de la necesidad (información, preocupación, problema) mediante parafraseo o pregunta de confirmación.]]="NO",1,0)</f>
        <v>0</v>
      </c>
      <c r="CP133">
        <f>IF(Tabla1[[#This Row],[2.4 De acuerdo con lo expuesto por el cliente por el cliente y/o por lo revisado en sistemas, valida si existe alguna atención previa por el mismo motivo.]]="NO",1,0)</f>
        <v>0</v>
      </c>
      <c r="CQ133">
        <f>IF(Tabla1[[#This Row],[3.1 Valida en el CES el estado de los servicios y equipos, estado de cuenta y adicionalmente si se encuentra en averia.]]="NO",1,0)</f>
        <v>0</v>
      </c>
      <c r="CR133">
        <f>IF(Tabla1[[#This Row],[3.2 La atencion se realizo siguiendo el paso a paso de la herramienta o el proceso establecido en el portal de conocimiento (en caso no se encuentre en la herramienta), no se vuelve a evaluar el ingreso al CES.]]="NO",1,0)</f>
        <v>0</v>
      </c>
      <c r="CS133">
        <f>IF(Tabla1[[#This Row],[3.2.1 Solicita el número de documento de identidad, nombres y apellidos del titular para identificar el servicio y en caso lo amerite fecha y lugar de nacimiento.]]="NO",1,0)</f>
        <v>0</v>
      </c>
      <c r="CT133">
        <f>IF(Tabla1[[#This Row],[3.2.2  Valida en TRACER que el servicio del cliente esta conectado, no se encuentra en averia y no tiene algun flag alarmado]]="NO",1,0)</f>
        <v>0</v>
      </c>
      <c r="CU133">
        <f>IF(Tabla1[[#This Row],[3.2.3  Verifica en la web de averias si el servicio esta afectado]]="NO",1,0)</f>
        <v>0</v>
      </c>
      <c r="CV133">
        <f>IF(Tabla1[[#This Row],[3.2.4  Verifica en Incognito si los parametros de los servicios estan correctos. ]]="NO",1,0)</f>
        <v>0</v>
      </c>
      <c r="CW13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33">
        <f>IF(Tabla1[[#This Row],[3.2.6  Para telefonia, ingresa a JANUS y validad que la linea este configurada y tenga saldo, tambien se debe validar con el cliente si la linea esta en Tel 1 o Tel 1/2, en caso no haya servicio]]="NO",1,0)</f>
        <v>0</v>
      </c>
      <c r="CY133">
        <f>IF(Tabla1[[#This Row],[3.2.7  Para internet, cuando el problema es con SmarTV se le sugiere que utilice internet de manera cableada]]="NO",1,0)</f>
        <v>0</v>
      </c>
      <c r="CZ133">
        <f>IF(Tabla1[[#This Row],[3.3  La explicación brindada al cliente corresponde con el paso a paso de la herramienta o el proceso establecido en el portal de conocimiento (en caso no se encuentre en la herramienta).]]="NO",1,0)</f>
        <v>0</v>
      </c>
      <c r="DA133">
        <f>IF(Tabla1[[#This Row],[3.4  Valida con el cliente si la gestión/información brindada fue clara]]="NO",1,0)</f>
        <v>0</v>
      </c>
      <c r="DB133">
        <f>IF(Tabla1[[#This Row],[4.1 Ejecuta las acciones en los aplicativos de acuerdo al proceso establecido en el portal de conocimiento.]]="NO",1,0)</f>
        <v>0</v>
      </c>
      <c r="DC133">
        <f>IF(Tabla1[[#This Row],[4.2 Se tipifica en siac acorde con la gestión.]]="NO",1,0)</f>
        <v>0</v>
      </c>
      <c r="DD133">
        <f>IF(Tabla1[[#This Row],[4.3 Notas y/o plantilla de la tipificación son correctas.]]="NO",1,0)</f>
        <v>0</v>
      </c>
      <c r="DE133">
        <f>IF(Tabla1[[#This Row],[4.4 Se tipifica en siac durante la llamada.]]="NO",1,0)</f>
        <v>0</v>
      </c>
      <c r="DF133">
        <f>IF(Tabla1[[#This Row],[5.1 Evita comentarios negativos de la empresa y/o sus proveedores.]]="NO",1,0)</f>
        <v>0</v>
      </c>
      <c r="DG133">
        <f>IF(Tabla1[[#This Row],[5.2 Evita palabras soeces]]="NO",1,0)</f>
        <v>0</v>
      </c>
      <c r="DH133">
        <f>IF(Tabla1[[#This Row],[5.3 Escucha al cliente sin interrumpirlo.]]="NO",1,0)</f>
        <v>0</v>
      </c>
      <c r="DI133">
        <f>IF(Tabla1[[#This Row],[6.1 Cumple con dar la información establecida y/o fomenta en el cliente la adquisición/activación/uso de algún servicio/producto/promoción CLARO (definido por cada campaña)]]="NO",1,0)</f>
        <v>0</v>
      </c>
      <c r="DJ133">
        <v>1</v>
      </c>
      <c r="DK133" t="e">
        <f>IF(Tabla1[[#This Row],[TNPS]]&lt;6,-1,IF(Tabla1[[#This Row],[TNPS]]&lt;8,0,1))</f>
        <v>#N/A</v>
      </c>
      <c r="DL133" t="e">
        <f>IF(Tabla1[[#This Row],[NPS]]&lt;&gt;"",IF(Tabla1[[#This Row],[NPS]]&lt;7,-1,IF(Tabla1[[#This Row],[NPS]]&lt;8,0,1))," ")</f>
        <v>#N/A</v>
      </c>
    </row>
    <row r="134" spans="1:116" x14ac:dyDescent="0.25">
      <c r="A134">
        <v>386</v>
      </c>
      <c r="B134" t="str">
        <f>IF(MONTH(Tabla1[[#This Row],[FECHA DE MONITOREO]])=MONTH($B$356),IF(DAY(Tabla1[[#This Row],[FECHA DE MONITOREO]])&lt;8,"SEMANA 1",IF(DAY(Tabla1[[#This Row],[FECHA DE MONITOREO]])&lt;15,"SEMANA 2",IF(DAY(Tabla1[[#This Row],[FECHA DE MONITOREO]])&lt;22,"SEMANA 3","SEMANA 4"))),"SEMANA 4")</f>
        <v>SEMANA 2</v>
      </c>
      <c r="C13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34" s="5" t="s">
        <v>1112</v>
      </c>
      <c r="E134" s="5" t="s">
        <v>1113</v>
      </c>
      <c r="F134" s="5">
        <v>1</v>
      </c>
      <c r="G134" s="5" t="s">
        <v>118</v>
      </c>
      <c r="H134" s="5" t="s">
        <v>119</v>
      </c>
      <c r="I134" s="6">
        <v>43657</v>
      </c>
      <c r="J134" s="5" t="s">
        <v>120</v>
      </c>
      <c r="K134" s="5" t="s">
        <v>1114</v>
      </c>
      <c r="L134" s="6">
        <v>43655</v>
      </c>
      <c r="M134" s="7">
        <v>0.84620370370370368</v>
      </c>
      <c r="N134" s="5">
        <v>569</v>
      </c>
      <c r="O134" s="5" t="s">
        <v>1115</v>
      </c>
      <c r="P134" s="5" t="s">
        <v>1116</v>
      </c>
      <c r="Q134" s="5" t="s">
        <v>1117</v>
      </c>
      <c r="R134" s="5" t="s">
        <v>125</v>
      </c>
      <c r="S134" s="5" t="s">
        <v>287</v>
      </c>
      <c r="T134" s="5" t="s">
        <v>1118</v>
      </c>
      <c r="U134" s="5" t="s">
        <v>219</v>
      </c>
      <c r="V134" s="5" t="s">
        <v>129</v>
      </c>
      <c r="W134" s="5" t="s">
        <v>130</v>
      </c>
      <c r="X134" s="5" t="s">
        <v>130</v>
      </c>
      <c r="Y134" s="5" t="s">
        <v>131</v>
      </c>
      <c r="Z134" s="5" t="s">
        <v>132</v>
      </c>
      <c r="AA134" s="5" t="s">
        <v>133</v>
      </c>
      <c r="AB134" s="5" t="s">
        <v>131</v>
      </c>
      <c r="AC134" s="5" t="s">
        <v>134</v>
      </c>
      <c r="AD134" s="5" t="s">
        <v>131</v>
      </c>
      <c r="AE134" s="5" t="s">
        <v>131</v>
      </c>
      <c r="AF134" s="5" t="s">
        <v>131</v>
      </c>
      <c r="AG134" s="5" t="s">
        <v>131</v>
      </c>
      <c r="AH134" s="5" t="s">
        <v>131</v>
      </c>
      <c r="AI134" s="8">
        <v>100</v>
      </c>
      <c r="AJ134" s="5" t="s">
        <v>131</v>
      </c>
      <c r="AK134" s="5" t="s">
        <v>133</v>
      </c>
      <c r="AL134" s="5" t="s">
        <v>131</v>
      </c>
      <c r="AM134" s="5" t="s">
        <v>131</v>
      </c>
      <c r="AN134" s="8">
        <v>100</v>
      </c>
      <c r="AO134" s="5" t="s">
        <v>131</v>
      </c>
      <c r="AP134" s="5" t="s">
        <v>131</v>
      </c>
      <c r="AQ134" s="5" t="s">
        <v>131</v>
      </c>
      <c r="AR134" s="5" t="s">
        <v>131</v>
      </c>
      <c r="AS134" s="5" t="s">
        <v>131</v>
      </c>
      <c r="AT134" s="5" t="s">
        <v>131</v>
      </c>
      <c r="AU134" s="5" t="s">
        <v>133</v>
      </c>
      <c r="AV134" s="5" t="s">
        <v>133</v>
      </c>
      <c r="AW134" s="5" t="s">
        <v>133</v>
      </c>
      <c r="AX134" s="5" t="s">
        <v>131</v>
      </c>
      <c r="AY134" s="5" t="s">
        <v>131</v>
      </c>
      <c r="AZ134" s="8">
        <v>100</v>
      </c>
      <c r="BA134" s="5" t="s">
        <v>129</v>
      </c>
      <c r="BB134" s="5" t="s">
        <v>131</v>
      </c>
      <c r="BC134" s="5" t="s">
        <v>131</v>
      </c>
      <c r="BD134" s="5" t="s">
        <v>131</v>
      </c>
      <c r="BE134" s="9">
        <v>37.5</v>
      </c>
      <c r="BF134" s="5" t="s">
        <v>131</v>
      </c>
      <c r="BG134" s="5" t="s">
        <v>131</v>
      </c>
      <c r="BH134" s="5" t="s">
        <v>131</v>
      </c>
      <c r="BI134" s="8">
        <v>100</v>
      </c>
      <c r="BJ134" s="5" t="s">
        <v>133</v>
      </c>
      <c r="BK134" s="8">
        <v>100</v>
      </c>
      <c r="BL134" s="8">
        <v>85.000000000000014</v>
      </c>
      <c r="BM134" s="5">
        <v>1</v>
      </c>
      <c r="BN134" s="5">
        <v>0</v>
      </c>
      <c r="BO134" s="5">
        <v>0</v>
      </c>
      <c r="BP134" s="5">
        <v>1</v>
      </c>
      <c r="BQ134" s="5">
        <v>0</v>
      </c>
      <c r="BR134" s="8">
        <v>85.000000000000014</v>
      </c>
      <c r="BS134" s="5" t="s">
        <v>129</v>
      </c>
      <c r="BT134" s="5" t="s">
        <v>129</v>
      </c>
      <c r="BU134" s="5" t="s">
        <v>129</v>
      </c>
      <c r="BV134" s="5" t="s">
        <v>129</v>
      </c>
      <c r="BW134" s="5" t="s">
        <v>129</v>
      </c>
      <c r="BX134" s="5" t="s">
        <v>129</v>
      </c>
      <c r="BY134" s="5" t="s">
        <v>135</v>
      </c>
      <c r="BZ134" s="5" t="s">
        <v>136</v>
      </c>
      <c r="CA134" s="5" t="s">
        <v>137</v>
      </c>
      <c r="CB134" s="5" t="s">
        <v>138</v>
      </c>
      <c r="CC134" s="5" t="s">
        <v>139</v>
      </c>
      <c r="CD134" s="5">
        <v>5</v>
      </c>
      <c r="CE134" s="5">
        <v>7</v>
      </c>
      <c r="CF134" s="5" t="s">
        <v>129</v>
      </c>
      <c r="CG134" s="5" t="s">
        <v>1119</v>
      </c>
      <c r="CH134">
        <f>IF(Tabla1[[#This Row],[1.1 Saluda y se despide del cliente, de acuerdo a lo establecido en el manual de campaña.]]="NO",1,0)</f>
        <v>0</v>
      </c>
      <c r="CI134">
        <f>IF(Tabla1[[#This Row],[1.2 Se dirige al cliente por su nombre durante el transcurso de la llamada, sin tutearlo en ninguna ocasión.]]="NO",1,0)</f>
        <v>0</v>
      </c>
      <c r="CJ134">
        <f>IF(Tabla1[[#This Row],[1.3 Interactua con el cliente mientras realiza las validaciones en el sistema.]]="NO",1,0)</f>
        <v>0</v>
      </c>
      <c r="CK134">
        <f>IF(Tabla1[[#This Row],[1.4 Evita el uso de tecnicismos.]]="NO",1,0)</f>
        <v>0</v>
      </c>
      <c r="CL134">
        <f>IF(Tabla1[[#This Row],[1.5 Se despide de acuerdo a lo indicado en el Manual de Campaña]]="NO",1,0)</f>
        <v>0</v>
      </c>
      <c r="CM134">
        <f>IF(Tabla1[[#This Row],[2.1 Valida si la consulta o transacción corresponde a un producto/servicio/línea de la campaña.]]="NO",1,0)</f>
        <v>0</v>
      </c>
      <c r="CN134">
        <f>IF(Tabla1[[#This Row],[2.2 Si lo expuesto por el cliente no es claro, realiza preguntas de precisión o preguntas filtro.]]="NO",1,0)</f>
        <v>0</v>
      </c>
      <c r="CO134">
        <f>IF(Tabla1[[#This Row],[2.3 Valida el MOTIVO REAL de la necesidad (información, preocupación, problema) mediante parafraseo o pregunta de confirmación.]]="NO",1,0)</f>
        <v>0</v>
      </c>
      <c r="CP134">
        <f>IF(Tabla1[[#This Row],[2.4 De acuerdo con lo expuesto por el cliente por el cliente y/o por lo revisado en sistemas, valida si existe alguna atención previa por el mismo motivo.]]="NO",1,0)</f>
        <v>0</v>
      </c>
      <c r="CQ134">
        <f>IF(Tabla1[[#This Row],[3.1 Valida en el CES el estado de los servicios y equipos, estado de cuenta y adicionalmente si se encuentra en averia.]]="NO",1,0)</f>
        <v>0</v>
      </c>
      <c r="CR134">
        <f>IF(Tabla1[[#This Row],[3.2 La atencion se realizo siguiendo el paso a paso de la herramienta o el proceso establecido en el portal de conocimiento (en caso no se encuentre en la herramienta), no se vuelve a evaluar el ingreso al CES.]]="NO",1,0)</f>
        <v>0</v>
      </c>
      <c r="CS134">
        <f>IF(Tabla1[[#This Row],[3.2.1 Solicita el número de documento de identidad, nombres y apellidos del titular para identificar el servicio y en caso lo amerite fecha y lugar de nacimiento.]]="NO",1,0)</f>
        <v>0</v>
      </c>
      <c r="CT134">
        <f>IF(Tabla1[[#This Row],[3.2.2  Valida en TRACER que el servicio del cliente esta conectado, no se encuentra en averia y no tiene algun flag alarmado]]="NO",1,0)</f>
        <v>0</v>
      </c>
      <c r="CU134">
        <f>IF(Tabla1[[#This Row],[3.2.3  Verifica en la web de averias si el servicio esta afectado]]="NO",1,0)</f>
        <v>0</v>
      </c>
      <c r="CV134">
        <f>IF(Tabla1[[#This Row],[3.2.4  Verifica en Incognito si los parametros de los servicios estan correctos. ]]="NO",1,0)</f>
        <v>0</v>
      </c>
      <c r="CW13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34">
        <f>IF(Tabla1[[#This Row],[3.2.6  Para telefonia, ingresa a JANUS y validad que la linea este configurada y tenga saldo, tambien se debe validar con el cliente si la linea esta en Tel 1 o Tel 1/2, en caso no haya servicio]]="NO",1,0)</f>
        <v>0</v>
      </c>
      <c r="CY134">
        <f>IF(Tabla1[[#This Row],[3.2.7  Para internet, cuando el problema es con SmarTV se le sugiere que utilice internet de manera cableada]]="NO",1,0)</f>
        <v>0</v>
      </c>
      <c r="CZ134">
        <f>IF(Tabla1[[#This Row],[3.3  La explicación brindada al cliente corresponde con el paso a paso de la herramienta o el proceso establecido en el portal de conocimiento (en caso no se encuentre en la herramienta).]]="NO",1,0)</f>
        <v>0</v>
      </c>
      <c r="DA134">
        <f>IF(Tabla1[[#This Row],[3.4  Valida con el cliente si la gestión/información brindada fue clara]]="NO",1,0)</f>
        <v>0</v>
      </c>
      <c r="DB134">
        <f>IF(Tabla1[[#This Row],[4.1 Ejecuta las acciones en los aplicativos de acuerdo al proceso establecido en el portal de conocimiento.]]="NO",1,0)</f>
        <v>1</v>
      </c>
      <c r="DC134">
        <f>IF(Tabla1[[#This Row],[4.2 Se tipifica en siac acorde con la gestión.]]="NO",1,0)</f>
        <v>0</v>
      </c>
      <c r="DD134">
        <f>IF(Tabla1[[#This Row],[4.3 Notas y/o plantilla de la tipificación son correctas.]]="NO",1,0)</f>
        <v>0</v>
      </c>
      <c r="DE134">
        <f>IF(Tabla1[[#This Row],[4.4 Se tipifica en siac durante la llamada.]]="NO",1,0)</f>
        <v>0</v>
      </c>
      <c r="DF134">
        <f>IF(Tabla1[[#This Row],[5.1 Evita comentarios negativos de la empresa y/o sus proveedores.]]="NO",1,0)</f>
        <v>0</v>
      </c>
      <c r="DG134">
        <f>IF(Tabla1[[#This Row],[5.2 Evita palabras soeces]]="NO",1,0)</f>
        <v>0</v>
      </c>
      <c r="DH134">
        <f>IF(Tabla1[[#This Row],[5.3 Escucha al cliente sin interrumpirlo.]]="NO",1,0)</f>
        <v>0</v>
      </c>
      <c r="DI134">
        <f>IF(Tabla1[[#This Row],[6.1 Cumple con dar la información establecida y/o fomenta en el cliente la adquisición/activación/uso de algún servicio/producto/promoción CLARO (definido por cada campaña)]]="NO",1,0)</f>
        <v>0</v>
      </c>
      <c r="DJ134">
        <v>1</v>
      </c>
      <c r="DK134">
        <f>IF(Tabla1[[#This Row],[TNPS]]&lt;6,-1,IF(Tabla1[[#This Row],[TNPS]]&lt;8,0,1))</f>
        <v>-1</v>
      </c>
      <c r="DL134">
        <f>IF(Tabla1[[#This Row],[NPS]]&lt;&gt;"",IF(Tabla1[[#This Row],[NPS]]&lt;7,-1,IF(Tabla1[[#This Row],[NPS]]&lt;8,0,1))," ")</f>
        <v>0</v>
      </c>
    </row>
    <row r="135" spans="1:116" x14ac:dyDescent="0.25">
      <c r="A135">
        <v>386</v>
      </c>
      <c r="B135" t="str">
        <f>IF(MONTH(Tabla1[[#This Row],[FECHA DE MONITOREO]])=MONTH($B$356),IF(DAY(Tabla1[[#This Row],[FECHA DE MONITOREO]])&lt;8,"SEMANA 1",IF(DAY(Tabla1[[#This Row],[FECHA DE MONITOREO]])&lt;15,"SEMANA 2",IF(DAY(Tabla1[[#This Row],[FECHA DE MONITOREO]])&lt;22,"SEMANA 3","SEMANA 4"))),"SEMANA 4")</f>
        <v>SEMANA 2</v>
      </c>
      <c r="C13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35" s="5" t="s">
        <v>1120</v>
      </c>
      <c r="E135" s="5" t="s">
        <v>1121</v>
      </c>
      <c r="F135" s="5">
        <v>1</v>
      </c>
      <c r="G135" s="5" t="s">
        <v>118</v>
      </c>
      <c r="H135" s="5" t="s">
        <v>119</v>
      </c>
      <c r="I135" s="6">
        <v>43657</v>
      </c>
      <c r="J135" s="5" t="s">
        <v>120</v>
      </c>
      <c r="K135" s="5" t="s">
        <v>1122</v>
      </c>
      <c r="L135" s="6">
        <v>43655</v>
      </c>
      <c r="M135" s="7">
        <v>0.77200231481481485</v>
      </c>
      <c r="N135" s="5">
        <v>268</v>
      </c>
      <c r="O135" s="5" t="s">
        <v>1123</v>
      </c>
      <c r="P135" s="5" t="s">
        <v>1124</v>
      </c>
      <c r="Q135" s="5" t="s">
        <v>1125</v>
      </c>
      <c r="R135" s="5" t="s">
        <v>157</v>
      </c>
      <c r="S135" s="5" t="s">
        <v>1126</v>
      </c>
      <c r="T135" s="5" t="s">
        <v>1127</v>
      </c>
      <c r="U135" s="5" t="s">
        <v>249</v>
      </c>
      <c r="V135" s="5" t="s">
        <v>129</v>
      </c>
      <c r="W135" s="5" t="s">
        <v>130</v>
      </c>
      <c r="X135" s="5" t="s">
        <v>130</v>
      </c>
      <c r="Y135" s="5" t="s">
        <v>131</v>
      </c>
      <c r="Z135" s="5" t="s">
        <v>132</v>
      </c>
      <c r="AA135" s="5" t="s">
        <v>133</v>
      </c>
      <c r="AB135" s="5" t="s">
        <v>131</v>
      </c>
      <c r="AC135" s="5" t="s">
        <v>134</v>
      </c>
      <c r="AD135" s="5" t="s">
        <v>131</v>
      </c>
      <c r="AE135" s="5" t="s">
        <v>131</v>
      </c>
      <c r="AF135" s="5" t="s">
        <v>131</v>
      </c>
      <c r="AG135" s="5" t="s">
        <v>131</v>
      </c>
      <c r="AH135" s="5" t="s">
        <v>131</v>
      </c>
      <c r="AI135" s="8">
        <v>100</v>
      </c>
      <c r="AJ135" s="5" t="s">
        <v>131</v>
      </c>
      <c r="AK135" s="5" t="s">
        <v>133</v>
      </c>
      <c r="AL135" s="5" t="s">
        <v>131</v>
      </c>
      <c r="AM135" s="5" t="s">
        <v>131</v>
      </c>
      <c r="AN135" s="8">
        <v>100</v>
      </c>
      <c r="AO135" s="5" t="s">
        <v>131</v>
      </c>
      <c r="AP135" s="5" t="s">
        <v>131</v>
      </c>
      <c r="AQ135" s="5" t="s">
        <v>131</v>
      </c>
      <c r="AR135" s="5" t="s">
        <v>131</v>
      </c>
      <c r="AS135" s="5" t="s">
        <v>131</v>
      </c>
      <c r="AT135" s="5" t="s">
        <v>131</v>
      </c>
      <c r="AU135" s="5" t="s">
        <v>133</v>
      </c>
      <c r="AV135" s="5" t="s">
        <v>133</v>
      </c>
      <c r="AW135" s="5" t="s">
        <v>133</v>
      </c>
      <c r="AX135" s="5" t="s">
        <v>131</v>
      </c>
      <c r="AY135" s="5" t="s">
        <v>133</v>
      </c>
      <c r="AZ135" s="8">
        <v>100</v>
      </c>
      <c r="BA135" s="5" t="s">
        <v>131</v>
      </c>
      <c r="BB135" s="5" t="s">
        <v>131</v>
      </c>
      <c r="BC135" s="5" t="s">
        <v>131</v>
      </c>
      <c r="BD135" s="5" t="s">
        <v>131</v>
      </c>
      <c r="BE135" s="9">
        <v>100</v>
      </c>
      <c r="BF135" s="5" t="s">
        <v>131</v>
      </c>
      <c r="BG135" s="5" t="s">
        <v>131</v>
      </c>
      <c r="BH135" s="5" t="s">
        <v>131</v>
      </c>
      <c r="BI135" s="8">
        <v>100</v>
      </c>
      <c r="BJ135" s="5" t="s">
        <v>133</v>
      </c>
      <c r="BK135" s="8">
        <v>100</v>
      </c>
      <c r="BL135" s="8">
        <v>100</v>
      </c>
      <c r="BM135" s="5">
        <v>0</v>
      </c>
      <c r="BN135" s="5">
        <v>0</v>
      </c>
      <c r="BO135" s="5">
        <v>0</v>
      </c>
      <c r="BP135" s="5">
        <v>0</v>
      </c>
      <c r="BQ135" s="5">
        <v>0</v>
      </c>
      <c r="BR135" s="8">
        <v>100</v>
      </c>
      <c r="BS135" s="5" t="s">
        <v>129</v>
      </c>
      <c r="BT135" s="5" t="s">
        <v>129</v>
      </c>
      <c r="BU135" s="5" t="s">
        <v>129</v>
      </c>
      <c r="BV135" s="5" t="s">
        <v>129</v>
      </c>
      <c r="BW135" s="5" t="s">
        <v>129</v>
      </c>
      <c r="BX135" s="5" t="s">
        <v>129</v>
      </c>
      <c r="BY135" s="5" t="s">
        <v>135</v>
      </c>
      <c r="BZ135" s="5" t="s">
        <v>174</v>
      </c>
      <c r="CA135" s="5" t="s">
        <v>175</v>
      </c>
      <c r="CB135" s="5" t="s">
        <v>176</v>
      </c>
      <c r="CC135" s="5" t="s">
        <v>250</v>
      </c>
      <c r="CD135" s="5" t="e">
        <v>#N/A</v>
      </c>
      <c r="CE135" s="5" t="e">
        <v>#N/A</v>
      </c>
      <c r="CF135" s="5" t="s">
        <v>129</v>
      </c>
      <c r="CG135" s="5" t="s">
        <v>140</v>
      </c>
      <c r="CH135">
        <f>IF(Tabla1[[#This Row],[1.1 Saluda y se despide del cliente, de acuerdo a lo establecido en el manual de campaña.]]="NO",1,0)</f>
        <v>0</v>
      </c>
      <c r="CI135">
        <f>IF(Tabla1[[#This Row],[1.2 Se dirige al cliente por su nombre durante el transcurso de la llamada, sin tutearlo en ninguna ocasión.]]="NO",1,0)</f>
        <v>0</v>
      </c>
      <c r="CJ135">
        <f>IF(Tabla1[[#This Row],[1.3 Interactua con el cliente mientras realiza las validaciones en el sistema.]]="NO",1,0)</f>
        <v>0</v>
      </c>
      <c r="CK135">
        <f>IF(Tabla1[[#This Row],[1.4 Evita el uso de tecnicismos.]]="NO",1,0)</f>
        <v>0</v>
      </c>
      <c r="CL135">
        <f>IF(Tabla1[[#This Row],[1.5 Se despide de acuerdo a lo indicado en el Manual de Campaña]]="NO",1,0)</f>
        <v>0</v>
      </c>
      <c r="CM135">
        <f>IF(Tabla1[[#This Row],[2.1 Valida si la consulta o transacción corresponde a un producto/servicio/línea de la campaña.]]="NO",1,0)</f>
        <v>0</v>
      </c>
      <c r="CN135">
        <f>IF(Tabla1[[#This Row],[2.2 Si lo expuesto por el cliente no es claro, realiza preguntas de precisión o preguntas filtro.]]="NO",1,0)</f>
        <v>0</v>
      </c>
      <c r="CO135">
        <f>IF(Tabla1[[#This Row],[2.3 Valida el MOTIVO REAL de la necesidad (información, preocupación, problema) mediante parafraseo o pregunta de confirmación.]]="NO",1,0)</f>
        <v>0</v>
      </c>
      <c r="CP135">
        <f>IF(Tabla1[[#This Row],[2.4 De acuerdo con lo expuesto por el cliente por el cliente y/o por lo revisado en sistemas, valida si existe alguna atención previa por el mismo motivo.]]="NO",1,0)</f>
        <v>0</v>
      </c>
      <c r="CQ135">
        <f>IF(Tabla1[[#This Row],[3.1 Valida en el CES el estado de los servicios y equipos, estado de cuenta y adicionalmente si se encuentra en averia.]]="NO",1,0)</f>
        <v>0</v>
      </c>
      <c r="CR135">
        <f>IF(Tabla1[[#This Row],[3.2 La atencion se realizo siguiendo el paso a paso de la herramienta o el proceso establecido en el portal de conocimiento (en caso no se encuentre en la herramienta), no se vuelve a evaluar el ingreso al CES.]]="NO",1,0)</f>
        <v>0</v>
      </c>
      <c r="CS135">
        <f>IF(Tabla1[[#This Row],[3.2.1 Solicita el número de documento de identidad, nombres y apellidos del titular para identificar el servicio y en caso lo amerite fecha y lugar de nacimiento.]]="NO",1,0)</f>
        <v>0</v>
      </c>
      <c r="CT135">
        <f>IF(Tabla1[[#This Row],[3.2.2  Valida en TRACER que el servicio del cliente esta conectado, no se encuentra en averia y no tiene algun flag alarmado]]="NO",1,0)</f>
        <v>0</v>
      </c>
      <c r="CU135">
        <f>IF(Tabla1[[#This Row],[3.2.3  Verifica en la web de averias si el servicio esta afectado]]="NO",1,0)</f>
        <v>0</v>
      </c>
      <c r="CV135">
        <f>IF(Tabla1[[#This Row],[3.2.4  Verifica en Incognito si los parametros de los servicios estan correctos. ]]="NO",1,0)</f>
        <v>0</v>
      </c>
      <c r="CW13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35">
        <f>IF(Tabla1[[#This Row],[3.2.6  Para telefonia, ingresa a JANUS y validad que la linea este configurada y tenga saldo, tambien se debe validar con el cliente si la linea esta en Tel 1 o Tel 1/2, en caso no haya servicio]]="NO",1,0)</f>
        <v>0</v>
      </c>
      <c r="CY135">
        <f>IF(Tabla1[[#This Row],[3.2.7  Para internet, cuando el problema es con SmarTV se le sugiere que utilice internet de manera cableada]]="NO",1,0)</f>
        <v>0</v>
      </c>
      <c r="CZ135">
        <f>IF(Tabla1[[#This Row],[3.3  La explicación brindada al cliente corresponde con el paso a paso de la herramienta o el proceso establecido en el portal de conocimiento (en caso no se encuentre en la herramienta).]]="NO",1,0)</f>
        <v>0</v>
      </c>
      <c r="DA135">
        <f>IF(Tabla1[[#This Row],[3.4  Valida con el cliente si la gestión/información brindada fue clara]]="NO",1,0)</f>
        <v>0</v>
      </c>
      <c r="DB135">
        <f>IF(Tabla1[[#This Row],[4.1 Ejecuta las acciones en los aplicativos de acuerdo al proceso establecido en el portal de conocimiento.]]="NO",1,0)</f>
        <v>0</v>
      </c>
      <c r="DC135">
        <f>IF(Tabla1[[#This Row],[4.2 Se tipifica en siac acorde con la gestión.]]="NO",1,0)</f>
        <v>0</v>
      </c>
      <c r="DD135">
        <f>IF(Tabla1[[#This Row],[4.3 Notas y/o plantilla de la tipificación son correctas.]]="NO",1,0)</f>
        <v>0</v>
      </c>
      <c r="DE135">
        <f>IF(Tabla1[[#This Row],[4.4 Se tipifica en siac durante la llamada.]]="NO",1,0)</f>
        <v>0</v>
      </c>
      <c r="DF135">
        <f>IF(Tabla1[[#This Row],[5.1 Evita comentarios negativos de la empresa y/o sus proveedores.]]="NO",1,0)</f>
        <v>0</v>
      </c>
      <c r="DG135">
        <f>IF(Tabla1[[#This Row],[5.2 Evita palabras soeces]]="NO",1,0)</f>
        <v>0</v>
      </c>
      <c r="DH135">
        <f>IF(Tabla1[[#This Row],[5.3 Escucha al cliente sin interrumpirlo.]]="NO",1,0)</f>
        <v>0</v>
      </c>
      <c r="DI135">
        <f>IF(Tabla1[[#This Row],[6.1 Cumple con dar la información establecida y/o fomenta en el cliente la adquisición/activación/uso de algún servicio/producto/promoción CLARO (definido por cada campaña)]]="NO",1,0)</f>
        <v>0</v>
      </c>
      <c r="DJ135">
        <v>1</v>
      </c>
      <c r="DK135" t="e">
        <f>IF(Tabla1[[#This Row],[TNPS]]&lt;6,-1,IF(Tabla1[[#This Row],[TNPS]]&lt;8,0,1))</f>
        <v>#N/A</v>
      </c>
      <c r="DL135" t="e">
        <f>IF(Tabla1[[#This Row],[NPS]]&lt;&gt;"",IF(Tabla1[[#This Row],[NPS]]&lt;7,-1,IF(Tabla1[[#This Row],[NPS]]&lt;8,0,1))," ")</f>
        <v>#N/A</v>
      </c>
    </row>
    <row r="136" spans="1:116" x14ac:dyDescent="0.25">
      <c r="A136">
        <v>386</v>
      </c>
      <c r="B136" t="str">
        <f>IF(MONTH(Tabla1[[#This Row],[FECHA DE MONITOREO]])=MONTH($B$356),IF(DAY(Tabla1[[#This Row],[FECHA DE MONITOREO]])&lt;8,"SEMANA 1",IF(DAY(Tabla1[[#This Row],[FECHA DE MONITOREO]])&lt;15,"SEMANA 2",IF(DAY(Tabla1[[#This Row],[FECHA DE MONITOREO]])&lt;22,"SEMANA 3","SEMANA 4"))),"SEMANA 4")</f>
        <v>SEMANA 2</v>
      </c>
      <c r="C13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36" s="5" t="s">
        <v>116</v>
      </c>
      <c r="E136" s="5" t="s">
        <v>117</v>
      </c>
      <c r="F136" s="5">
        <v>1</v>
      </c>
      <c r="G136" s="5" t="s">
        <v>118</v>
      </c>
      <c r="H136" s="5" t="s">
        <v>119</v>
      </c>
      <c r="I136" s="6">
        <v>43657</v>
      </c>
      <c r="J136" s="5" t="s">
        <v>120</v>
      </c>
      <c r="K136" s="5" t="s">
        <v>1128</v>
      </c>
      <c r="L136" s="6">
        <v>43655</v>
      </c>
      <c r="M136" s="7">
        <v>0.47533564814814816</v>
      </c>
      <c r="N136" s="5">
        <v>707</v>
      </c>
      <c r="O136" s="5" t="s">
        <v>1129</v>
      </c>
      <c r="P136" s="5" t="s">
        <v>1130</v>
      </c>
      <c r="Q136" s="5" t="s">
        <v>1131</v>
      </c>
      <c r="R136" s="5" t="s">
        <v>125</v>
      </c>
      <c r="S136" s="5" t="s">
        <v>881</v>
      </c>
      <c r="T136" s="5" t="s">
        <v>1132</v>
      </c>
      <c r="U136" s="5" t="s">
        <v>1133</v>
      </c>
      <c r="V136" s="5" t="s">
        <v>129</v>
      </c>
      <c r="W136" s="5" t="s">
        <v>130</v>
      </c>
      <c r="X136" s="5" t="s">
        <v>161</v>
      </c>
      <c r="Y136" s="5" t="s">
        <v>131</v>
      </c>
      <c r="Z136" s="5" t="s">
        <v>132</v>
      </c>
      <c r="AA136" s="5" t="s">
        <v>133</v>
      </c>
      <c r="AB136" s="5" t="s">
        <v>131</v>
      </c>
      <c r="AC136" s="5" t="s">
        <v>134</v>
      </c>
      <c r="AD136" s="5" t="s">
        <v>131</v>
      </c>
      <c r="AE136" s="5" t="s">
        <v>131</v>
      </c>
      <c r="AF136" s="5" t="s">
        <v>131</v>
      </c>
      <c r="AG136" s="5" t="s">
        <v>131</v>
      </c>
      <c r="AH136" s="5" t="s">
        <v>131</v>
      </c>
      <c r="AI136" s="8">
        <v>100</v>
      </c>
      <c r="AJ136" s="5" t="s">
        <v>131</v>
      </c>
      <c r="AK136" s="5" t="s">
        <v>133</v>
      </c>
      <c r="AL136" s="5" t="s">
        <v>131</v>
      </c>
      <c r="AM136" s="5" t="s">
        <v>131</v>
      </c>
      <c r="AN136" s="8">
        <v>100</v>
      </c>
      <c r="AO136" s="5" t="s">
        <v>131</v>
      </c>
      <c r="AP136" s="5" t="s">
        <v>131</v>
      </c>
      <c r="AQ136" s="5" t="s">
        <v>131</v>
      </c>
      <c r="AR136" s="5" t="s">
        <v>131</v>
      </c>
      <c r="AS136" s="5" t="s">
        <v>131</v>
      </c>
      <c r="AT136" s="5" t="s">
        <v>131</v>
      </c>
      <c r="AU136" s="5" t="s">
        <v>133</v>
      </c>
      <c r="AV136" s="5" t="s">
        <v>133</v>
      </c>
      <c r="AW136" s="5" t="s">
        <v>133</v>
      </c>
      <c r="AX136" s="5" t="s">
        <v>129</v>
      </c>
      <c r="AY136" s="5" t="s">
        <v>131</v>
      </c>
      <c r="AZ136" s="8">
        <v>80</v>
      </c>
      <c r="BA136" s="5" t="s">
        <v>129</v>
      </c>
      <c r="BB136" s="5" t="s">
        <v>129</v>
      </c>
      <c r="BC136" s="5" t="s">
        <v>131</v>
      </c>
      <c r="BD136" s="5" t="s">
        <v>131</v>
      </c>
      <c r="BE136" s="9">
        <v>25</v>
      </c>
      <c r="BF136" s="5" t="s">
        <v>131</v>
      </c>
      <c r="BG136" s="5" t="s">
        <v>131</v>
      </c>
      <c r="BH136" s="5" t="s">
        <v>131</v>
      </c>
      <c r="BI136" s="8">
        <v>100</v>
      </c>
      <c r="BJ136" s="5" t="s">
        <v>133</v>
      </c>
      <c r="BK136" s="8">
        <v>100</v>
      </c>
      <c r="BL136" s="8">
        <v>75.000000000000028</v>
      </c>
      <c r="BM136" s="5">
        <v>2</v>
      </c>
      <c r="BN136" s="5">
        <v>1</v>
      </c>
      <c r="BO136" s="5">
        <v>0</v>
      </c>
      <c r="BP136" s="5">
        <v>3</v>
      </c>
      <c r="BQ136" s="5">
        <v>0</v>
      </c>
      <c r="BR136" s="8">
        <v>75.000000000000028</v>
      </c>
      <c r="BS136" s="5" t="s">
        <v>129</v>
      </c>
      <c r="BT136" s="5" t="s">
        <v>129</v>
      </c>
      <c r="BU136" s="5" t="s">
        <v>129</v>
      </c>
      <c r="BV136" s="5" t="s">
        <v>129</v>
      </c>
      <c r="BW136" s="5" t="s">
        <v>129</v>
      </c>
      <c r="BX136" s="5" t="s">
        <v>129</v>
      </c>
      <c r="BY136" s="5" t="s">
        <v>346</v>
      </c>
      <c r="BZ136" s="5" t="s">
        <v>347</v>
      </c>
      <c r="CA136" s="5" t="s">
        <v>348</v>
      </c>
      <c r="CB136" s="5" t="s">
        <v>349</v>
      </c>
      <c r="CC136" s="5" t="s">
        <v>350</v>
      </c>
      <c r="CD136" s="5" t="e">
        <v>#N/A</v>
      </c>
      <c r="CE136" s="5" t="e">
        <v>#N/A</v>
      </c>
      <c r="CF136" s="5" t="s">
        <v>129</v>
      </c>
      <c r="CG136" s="5" t="s">
        <v>1134</v>
      </c>
      <c r="CH136">
        <f>IF(Tabla1[[#This Row],[1.1 Saluda y se despide del cliente, de acuerdo a lo establecido en el manual de campaña.]]="NO",1,0)</f>
        <v>0</v>
      </c>
      <c r="CI136">
        <f>IF(Tabla1[[#This Row],[1.2 Se dirige al cliente por su nombre durante el transcurso de la llamada, sin tutearlo en ninguna ocasión.]]="NO",1,0)</f>
        <v>0</v>
      </c>
      <c r="CJ136">
        <f>IF(Tabla1[[#This Row],[1.3 Interactua con el cliente mientras realiza las validaciones en el sistema.]]="NO",1,0)</f>
        <v>0</v>
      </c>
      <c r="CK136">
        <f>IF(Tabla1[[#This Row],[1.4 Evita el uso de tecnicismos.]]="NO",1,0)</f>
        <v>0</v>
      </c>
      <c r="CL136">
        <f>IF(Tabla1[[#This Row],[1.5 Se despide de acuerdo a lo indicado en el Manual de Campaña]]="NO",1,0)</f>
        <v>0</v>
      </c>
      <c r="CM136">
        <f>IF(Tabla1[[#This Row],[2.1 Valida si la consulta o transacción corresponde a un producto/servicio/línea de la campaña.]]="NO",1,0)</f>
        <v>0</v>
      </c>
      <c r="CN136">
        <f>IF(Tabla1[[#This Row],[2.2 Si lo expuesto por el cliente no es claro, realiza preguntas de precisión o preguntas filtro.]]="NO",1,0)</f>
        <v>0</v>
      </c>
      <c r="CO136">
        <f>IF(Tabla1[[#This Row],[2.3 Valida el MOTIVO REAL de la necesidad (información, preocupación, problema) mediante parafraseo o pregunta de confirmación.]]="NO",1,0)</f>
        <v>0</v>
      </c>
      <c r="CP136">
        <f>IF(Tabla1[[#This Row],[2.4 De acuerdo con lo expuesto por el cliente por el cliente y/o por lo revisado en sistemas, valida si existe alguna atención previa por el mismo motivo.]]="NO",1,0)</f>
        <v>0</v>
      </c>
      <c r="CQ136">
        <f>IF(Tabla1[[#This Row],[3.1 Valida en el CES el estado de los servicios y equipos, estado de cuenta y adicionalmente si se encuentra en averia.]]="NO",1,0)</f>
        <v>0</v>
      </c>
      <c r="CR136">
        <f>IF(Tabla1[[#This Row],[3.2 La atencion se realizo siguiendo el paso a paso de la herramienta o el proceso establecido en el portal de conocimiento (en caso no se encuentre en la herramienta), no se vuelve a evaluar el ingreso al CES.]]="NO",1,0)</f>
        <v>0</v>
      </c>
      <c r="CS136">
        <f>IF(Tabla1[[#This Row],[3.2.1 Solicita el número de documento de identidad, nombres y apellidos del titular para identificar el servicio y en caso lo amerite fecha y lugar de nacimiento.]]="NO",1,0)</f>
        <v>0</v>
      </c>
      <c r="CT136">
        <f>IF(Tabla1[[#This Row],[3.2.2  Valida en TRACER que el servicio del cliente esta conectado, no se encuentra en averia y no tiene algun flag alarmado]]="NO",1,0)</f>
        <v>0</v>
      </c>
      <c r="CU136">
        <f>IF(Tabla1[[#This Row],[3.2.3  Verifica en la web de averias si el servicio esta afectado]]="NO",1,0)</f>
        <v>0</v>
      </c>
      <c r="CV136">
        <f>IF(Tabla1[[#This Row],[3.2.4  Verifica en Incognito si los parametros de los servicios estan correctos. ]]="NO",1,0)</f>
        <v>0</v>
      </c>
      <c r="CW13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36">
        <f>IF(Tabla1[[#This Row],[3.2.6  Para telefonia, ingresa a JANUS y validad que la linea este configurada y tenga saldo, tambien se debe validar con el cliente si la linea esta en Tel 1 o Tel 1/2, en caso no haya servicio]]="NO",1,0)</f>
        <v>0</v>
      </c>
      <c r="CY136">
        <f>IF(Tabla1[[#This Row],[3.2.7  Para internet, cuando el problema es con SmarTV se le sugiere que utilice internet de manera cableada]]="NO",1,0)</f>
        <v>0</v>
      </c>
      <c r="CZ136">
        <f>IF(Tabla1[[#This Row],[3.3  La explicación brindada al cliente corresponde con el paso a paso de la herramienta o el proceso establecido en el portal de conocimiento (en caso no se encuentre en la herramienta).]]="NO",1,0)</f>
        <v>1</v>
      </c>
      <c r="DA136">
        <f>IF(Tabla1[[#This Row],[3.4  Valida con el cliente si la gestión/información brindada fue clara]]="NO",1,0)</f>
        <v>0</v>
      </c>
      <c r="DB136">
        <f>IF(Tabla1[[#This Row],[4.1 Ejecuta las acciones en los aplicativos de acuerdo al proceso establecido en el portal de conocimiento.]]="NO",1,0)</f>
        <v>1</v>
      </c>
      <c r="DC136">
        <f>IF(Tabla1[[#This Row],[4.2 Se tipifica en siac acorde con la gestión.]]="NO",1,0)</f>
        <v>1</v>
      </c>
      <c r="DD136">
        <f>IF(Tabla1[[#This Row],[4.3 Notas y/o plantilla de la tipificación son correctas.]]="NO",1,0)</f>
        <v>0</v>
      </c>
      <c r="DE136">
        <f>IF(Tabla1[[#This Row],[4.4 Se tipifica en siac durante la llamada.]]="NO",1,0)</f>
        <v>0</v>
      </c>
      <c r="DF136">
        <f>IF(Tabla1[[#This Row],[5.1 Evita comentarios negativos de la empresa y/o sus proveedores.]]="NO",1,0)</f>
        <v>0</v>
      </c>
      <c r="DG136">
        <f>IF(Tabla1[[#This Row],[5.2 Evita palabras soeces]]="NO",1,0)</f>
        <v>0</v>
      </c>
      <c r="DH136">
        <f>IF(Tabla1[[#This Row],[5.3 Escucha al cliente sin interrumpirlo.]]="NO",1,0)</f>
        <v>0</v>
      </c>
      <c r="DI136">
        <f>IF(Tabla1[[#This Row],[6.1 Cumple con dar la información establecida y/o fomenta en el cliente la adquisición/activación/uso de algún servicio/producto/promoción CLARO (definido por cada campaña)]]="NO",1,0)</f>
        <v>0</v>
      </c>
      <c r="DJ136">
        <v>1</v>
      </c>
      <c r="DK136" t="e">
        <f>IF(Tabla1[[#This Row],[TNPS]]&lt;6,-1,IF(Tabla1[[#This Row],[TNPS]]&lt;8,0,1))</f>
        <v>#N/A</v>
      </c>
      <c r="DL136" t="e">
        <f>IF(Tabla1[[#This Row],[NPS]]&lt;&gt;"",IF(Tabla1[[#This Row],[NPS]]&lt;7,-1,IF(Tabla1[[#This Row],[NPS]]&lt;8,0,1))," ")</f>
        <v>#N/A</v>
      </c>
    </row>
    <row r="137" spans="1:116" x14ac:dyDescent="0.25">
      <c r="A137">
        <v>386</v>
      </c>
      <c r="B137" t="str">
        <f>IF(MONTH(Tabla1[[#This Row],[FECHA DE MONITOREO]])=MONTH($B$356),IF(DAY(Tabla1[[#This Row],[FECHA DE MONITOREO]])&lt;8,"SEMANA 1",IF(DAY(Tabla1[[#This Row],[FECHA DE MONITOREO]])&lt;15,"SEMANA 2",IF(DAY(Tabla1[[#This Row],[FECHA DE MONITOREO]])&lt;22,"SEMANA 3","SEMANA 4"))),"SEMANA 4")</f>
        <v>SEMANA 2</v>
      </c>
      <c r="C13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37" s="5" t="s">
        <v>507</v>
      </c>
      <c r="E137" s="5" t="s">
        <v>508</v>
      </c>
      <c r="F137" s="5">
        <v>2</v>
      </c>
      <c r="G137" s="5" t="s">
        <v>118</v>
      </c>
      <c r="H137" s="5" t="s">
        <v>119</v>
      </c>
      <c r="I137" s="6">
        <v>43657</v>
      </c>
      <c r="J137" s="5" t="s">
        <v>120</v>
      </c>
      <c r="K137" s="5" t="s">
        <v>1135</v>
      </c>
      <c r="L137" s="6">
        <v>43655</v>
      </c>
      <c r="M137" s="7">
        <v>0.81244212962962958</v>
      </c>
      <c r="N137" s="5">
        <v>485</v>
      </c>
      <c r="O137" s="5" t="s">
        <v>1136</v>
      </c>
      <c r="P137" s="5" t="s">
        <v>1137</v>
      </c>
      <c r="Q137" s="5" t="s">
        <v>1138</v>
      </c>
      <c r="R137" s="5" t="s">
        <v>125</v>
      </c>
      <c r="S137" s="5" t="s">
        <v>147</v>
      </c>
      <c r="T137" s="5" t="s">
        <v>1139</v>
      </c>
      <c r="U137" s="5" t="s">
        <v>149</v>
      </c>
      <c r="V137" s="5" t="s">
        <v>129</v>
      </c>
      <c r="W137" s="5" t="s">
        <v>130</v>
      </c>
      <c r="X137" s="5" t="s">
        <v>130</v>
      </c>
      <c r="Y137" s="5" t="s">
        <v>131</v>
      </c>
      <c r="Z137" s="5" t="s">
        <v>132</v>
      </c>
      <c r="AA137" s="5" t="s">
        <v>133</v>
      </c>
      <c r="AB137" s="5" t="s">
        <v>131</v>
      </c>
      <c r="AC137" s="5" t="s">
        <v>134</v>
      </c>
      <c r="AD137" s="5" t="s">
        <v>131</v>
      </c>
      <c r="AE137" s="5" t="s">
        <v>131</v>
      </c>
      <c r="AF137" s="5" t="s">
        <v>131</v>
      </c>
      <c r="AG137" s="5" t="s">
        <v>131</v>
      </c>
      <c r="AH137" s="5" t="s">
        <v>131</v>
      </c>
      <c r="AI137" s="8">
        <v>100</v>
      </c>
      <c r="AJ137" s="5" t="s">
        <v>131</v>
      </c>
      <c r="AK137" s="5" t="s">
        <v>133</v>
      </c>
      <c r="AL137" s="5" t="s">
        <v>131</v>
      </c>
      <c r="AM137" s="5" t="s">
        <v>131</v>
      </c>
      <c r="AN137" s="8">
        <v>100</v>
      </c>
      <c r="AO137" s="5" t="s">
        <v>131</v>
      </c>
      <c r="AP137" s="5" t="s">
        <v>131</v>
      </c>
      <c r="AQ137" s="5" t="s">
        <v>131</v>
      </c>
      <c r="AR137" s="5" t="s">
        <v>133</v>
      </c>
      <c r="AS137" s="5" t="s">
        <v>133</v>
      </c>
      <c r="AT137" s="5" t="s">
        <v>131</v>
      </c>
      <c r="AU137" s="5" t="s">
        <v>133</v>
      </c>
      <c r="AV137" s="5" t="s">
        <v>133</v>
      </c>
      <c r="AW137" s="5" t="s">
        <v>133</v>
      </c>
      <c r="AX137" s="5" t="s">
        <v>131</v>
      </c>
      <c r="AY137" s="5" t="s">
        <v>131</v>
      </c>
      <c r="AZ137" s="8">
        <v>100</v>
      </c>
      <c r="BA137" s="5" t="s">
        <v>131</v>
      </c>
      <c r="BB137" s="5" t="s">
        <v>131</v>
      </c>
      <c r="BC137" s="5" t="s">
        <v>131</v>
      </c>
      <c r="BD137" s="5" t="s">
        <v>131</v>
      </c>
      <c r="BE137" s="9">
        <v>100</v>
      </c>
      <c r="BF137" s="5" t="s">
        <v>131</v>
      </c>
      <c r="BG137" s="5" t="s">
        <v>131</v>
      </c>
      <c r="BH137" s="5" t="s">
        <v>131</v>
      </c>
      <c r="BI137" s="8">
        <v>100</v>
      </c>
      <c r="BJ137" s="5" t="s">
        <v>129</v>
      </c>
      <c r="BK137" s="8">
        <v>0</v>
      </c>
      <c r="BL137" s="8">
        <v>97</v>
      </c>
      <c r="BM137" s="5">
        <v>0</v>
      </c>
      <c r="BN137" s="5">
        <v>0</v>
      </c>
      <c r="BO137" s="5">
        <v>0</v>
      </c>
      <c r="BP137" s="5">
        <v>0</v>
      </c>
      <c r="BQ137" s="5">
        <v>1</v>
      </c>
      <c r="BR137" s="8">
        <v>97</v>
      </c>
      <c r="BS137" s="5" t="s">
        <v>129</v>
      </c>
      <c r="BT137" s="5" t="s">
        <v>129</v>
      </c>
      <c r="BU137" s="5" t="s">
        <v>129</v>
      </c>
      <c r="BV137" s="5" t="s">
        <v>129</v>
      </c>
      <c r="BW137" s="5" t="s">
        <v>129</v>
      </c>
      <c r="BX137" s="5" t="s">
        <v>131</v>
      </c>
      <c r="BY137" s="5" t="s">
        <v>132</v>
      </c>
      <c r="BZ137" s="5" t="s">
        <v>132</v>
      </c>
      <c r="CA137" s="5" t="s">
        <v>132</v>
      </c>
      <c r="CB137" s="5" t="s">
        <v>132</v>
      </c>
      <c r="CC137" s="5" t="s">
        <v>132</v>
      </c>
      <c r="CD137" s="5">
        <v>9</v>
      </c>
      <c r="CE137" s="5">
        <v>9</v>
      </c>
      <c r="CF137" s="5" t="s">
        <v>129</v>
      </c>
      <c r="CG137" s="5" t="s">
        <v>150</v>
      </c>
      <c r="CH137">
        <f>IF(Tabla1[[#This Row],[1.1 Saluda y se despide del cliente, de acuerdo a lo establecido en el manual de campaña.]]="NO",1,0)</f>
        <v>0</v>
      </c>
      <c r="CI137">
        <f>IF(Tabla1[[#This Row],[1.2 Se dirige al cliente por su nombre durante el transcurso de la llamada, sin tutearlo en ninguna ocasión.]]="NO",1,0)</f>
        <v>0</v>
      </c>
      <c r="CJ137">
        <f>IF(Tabla1[[#This Row],[1.3 Interactua con el cliente mientras realiza las validaciones en el sistema.]]="NO",1,0)</f>
        <v>0</v>
      </c>
      <c r="CK137">
        <f>IF(Tabla1[[#This Row],[1.4 Evita el uso de tecnicismos.]]="NO",1,0)</f>
        <v>0</v>
      </c>
      <c r="CL137">
        <f>IF(Tabla1[[#This Row],[1.5 Se despide de acuerdo a lo indicado en el Manual de Campaña]]="NO",1,0)</f>
        <v>0</v>
      </c>
      <c r="CM137">
        <f>IF(Tabla1[[#This Row],[2.1 Valida si la consulta o transacción corresponde a un producto/servicio/línea de la campaña.]]="NO",1,0)</f>
        <v>0</v>
      </c>
      <c r="CN137">
        <f>IF(Tabla1[[#This Row],[2.2 Si lo expuesto por el cliente no es claro, realiza preguntas de precisión o preguntas filtro.]]="NO",1,0)</f>
        <v>0</v>
      </c>
      <c r="CO137">
        <f>IF(Tabla1[[#This Row],[2.3 Valida el MOTIVO REAL de la necesidad (información, preocupación, problema) mediante parafraseo o pregunta de confirmación.]]="NO",1,0)</f>
        <v>0</v>
      </c>
      <c r="CP137">
        <f>IF(Tabla1[[#This Row],[2.4 De acuerdo con lo expuesto por el cliente por el cliente y/o por lo revisado en sistemas, valida si existe alguna atención previa por el mismo motivo.]]="NO",1,0)</f>
        <v>0</v>
      </c>
      <c r="CQ137">
        <f>IF(Tabla1[[#This Row],[3.1 Valida en el CES el estado de los servicios y equipos, estado de cuenta y adicionalmente si se encuentra en averia.]]="NO",1,0)</f>
        <v>0</v>
      </c>
      <c r="CR137">
        <f>IF(Tabla1[[#This Row],[3.2 La atencion se realizo siguiendo el paso a paso de la herramienta o el proceso establecido en el portal de conocimiento (en caso no se encuentre en la herramienta), no se vuelve a evaluar el ingreso al CES.]]="NO",1,0)</f>
        <v>0</v>
      </c>
      <c r="CS137">
        <f>IF(Tabla1[[#This Row],[3.2.1 Solicita el número de documento de identidad, nombres y apellidos del titular para identificar el servicio y en caso lo amerite fecha y lugar de nacimiento.]]="NO",1,0)</f>
        <v>0</v>
      </c>
      <c r="CT137">
        <f>IF(Tabla1[[#This Row],[3.2.2  Valida en TRACER que el servicio del cliente esta conectado, no se encuentra en averia y no tiene algun flag alarmado]]="NO",1,0)</f>
        <v>0</v>
      </c>
      <c r="CU137">
        <f>IF(Tabla1[[#This Row],[3.2.3  Verifica en la web de averias si el servicio esta afectado]]="NO",1,0)</f>
        <v>0</v>
      </c>
      <c r="CV137">
        <f>IF(Tabla1[[#This Row],[3.2.4  Verifica en Incognito si los parametros de los servicios estan correctos. ]]="NO",1,0)</f>
        <v>0</v>
      </c>
      <c r="CW13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37">
        <f>IF(Tabla1[[#This Row],[3.2.6  Para telefonia, ingresa a JANUS y validad que la linea este configurada y tenga saldo, tambien se debe validar con el cliente si la linea esta en Tel 1 o Tel 1/2, en caso no haya servicio]]="NO",1,0)</f>
        <v>0</v>
      </c>
      <c r="CY137">
        <f>IF(Tabla1[[#This Row],[3.2.7  Para internet, cuando el problema es con SmarTV se le sugiere que utilice internet de manera cableada]]="NO",1,0)</f>
        <v>0</v>
      </c>
      <c r="CZ137">
        <f>IF(Tabla1[[#This Row],[3.3  La explicación brindada al cliente corresponde con el paso a paso de la herramienta o el proceso establecido en el portal de conocimiento (en caso no se encuentre en la herramienta).]]="NO",1,0)</f>
        <v>0</v>
      </c>
      <c r="DA137">
        <f>IF(Tabla1[[#This Row],[3.4  Valida con el cliente si la gestión/información brindada fue clara]]="NO",1,0)</f>
        <v>0</v>
      </c>
      <c r="DB137">
        <f>IF(Tabla1[[#This Row],[4.1 Ejecuta las acciones en los aplicativos de acuerdo al proceso establecido en el portal de conocimiento.]]="NO",1,0)</f>
        <v>0</v>
      </c>
      <c r="DC137">
        <f>IF(Tabla1[[#This Row],[4.2 Se tipifica en siac acorde con la gestión.]]="NO",1,0)</f>
        <v>0</v>
      </c>
      <c r="DD137">
        <f>IF(Tabla1[[#This Row],[4.3 Notas y/o plantilla de la tipificación son correctas.]]="NO",1,0)</f>
        <v>0</v>
      </c>
      <c r="DE137">
        <f>IF(Tabla1[[#This Row],[4.4 Se tipifica en siac durante la llamada.]]="NO",1,0)</f>
        <v>0</v>
      </c>
      <c r="DF137">
        <f>IF(Tabla1[[#This Row],[5.1 Evita comentarios negativos de la empresa y/o sus proveedores.]]="NO",1,0)</f>
        <v>0</v>
      </c>
      <c r="DG137">
        <f>IF(Tabla1[[#This Row],[5.2 Evita palabras soeces]]="NO",1,0)</f>
        <v>0</v>
      </c>
      <c r="DH137">
        <f>IF(Tabla1[[#This Row],[5.3 Escucha al cliente sin interrumpirlo.]]="NO",1,0)</f>
        <v>0</v>
      </c>
      <c r="DI137">
        <f>IF(Tabla1[[#This Row],[6.1 Cumple con dar la información establecida y/o fomenta en el cliente la adquisición/activación/uso de algún servicio/producto/promoción CLARO (definido por cada campaña)]]="NO",1,0)</f>
        <v>1</v>
      </c>
      <c r="DJ137">
        <v>1</v>
      </c>
      <c r="DK137">
        <f>IF(Tabla1[[#This Row],[TNPS]]&lt;6,-1,IF(Tabla1[[#This Row],[TNPS]]&lt;8,0,1))</f>
        <v>1</v>
      </c>
      <c r="DL137">
        <f>IF(Tabla1[[#This Row],[NPS]]&lt;&gt;"",IF(Tabla1[[#This Row],[NPS]]&lt;7,-1,IF(Tabla1[[#This Row],[NPS]]&lt;8,0,1))," ")</f>
        <v>1</v>
      </c>
    </row>
    <row r="138" spans="1:116" x14ac:dyDescent="0.25">
      <c r="A138">
        <v>386</v>
      </c>
      <c r="B138" t="str">
        <f>IF(MONTH(Tabla1[[#This Row],[FECHA DE MONITOREO]])=MONTH($B$356),IF(DAY(Tabla1[[#This Row],[FECHA DE MONITOREO]])&lt;8,"SEMANA 1",IF(DAY(Tabla1[[#This Row],[FECHA DE MONITOREO]])&lt;15,"SEMANA 2",IF(DAY(Tabla1[[#This Row],[FECHA DE MONITOREO]])&lt;22,"SEMANA 3","SEMANA 4"))),"SEMANA 4")</f>
        <v>SEMANA 2</v>
      </c>
      <c r="C13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38" s="5" t="s">
        <v>1140</v>
      </c>
      <c r="E138" s="5" t="s">
        <v>1141</v>
      </c>
      <c r="F138" s="5">
        <v>1</v>
      </c>
      <c r="G138" s="5" t="s">
        <v>118</v>
      </c>
      <c r="H138" s="5" t="s">
        <v>119</v>
      </c>
      <c r="I138" s="6">
        <v>43657</v>
      </c>
      <c r="J138" s="5" t="s">
        <v>120</v>
      </c>
      <c r="K138" s="5" t="s">
        <v>1142</v>
      </c>
      <c r="L138" s="6">
        <v>43655</v>
      </c>
      <c r="M138" s="7">
        <v>0.75255787037037036</v>
      </c>
      <c r="N138" s="5">
        <v>310</v>
      </c>
      <c r="O138" s="5" t="s">
        <v>1143</v>
      </c>
      <c r="P138" s="5" t="s">
        <v>1144</v>
      </c>
      <c r="Q138" s="5" t="s">
        <v>1145</v>
      </c>
      <c r="R138" s="5" t="s">
        <v>125</v>
      </c>
      <c r="S138" s="5" t="s">
        <v>147</v>
      </c>
      <c r="T138" s="5" t="s">
        <v>1146</v>
      </c>
      <c r="U138" s="5" t="s">
        <v>149</v>
      </c>
      <c r="V138" s="5" t="s">
        <v>129</v>
      </c>
      <c r="W138" s="5" t="s">
        <v>130</v>
      </c>
      <c r="X138" s="5" t="s">
        <v>130</v>
      </c>
      <c r="Y138" s="5" t="s">
        <v>131</v>
      </c>
      <c r="Z138" s="5" t="s">
        <v>132</v>
      </c>
      <c r="AA138" s="5" t="s">
        <v>133</v>
      </c>
      <c r="AB138" s="5" t="s">
        <v>131</v>
      </c>
      <c r="AC138" s="5" t="s">
        <v>134</v>
      </c>
      <c r="AD138" s="5" t="s">
        <v>131</v>
      </c>
      <c r="AE138" s="5" t="s">
        <v>131</v>
      </c>
      <c r="AF138" s="5" t="s">
        <v>131</v>
      </c>
      <c r="AG138" s="5" t="s">
        <v>131</v>
      </c>
      <c r="AH138" s="5" t="s">
        <v>131</v>
      </c>
      <c r="AI138" s="8">
        <v>100</v>
      </c>
      <c r="AJ138" s="5" t="s">
        <v>131</v>
      </c>
      <c r="AK138" s="5" t="s">
        <v>133</v>
      </c>
      <c r="AL138" s="5" t="s">
        <v>131</v>
      </c>
      <c r="AM138" s="5" t="s">
        <v>131</v>
      </c>
      <c r="AN138" s="8">
        <v>100</v>
      </c>
      <c r="AO138" s="5" t="s">
        <v>131</v>
      </c>
      <c r="AP138" s="5" t="s">
        <v>131</v>
      </c>
      <c r="AQ138" s="5" t="s">
        <v>131</v>
      </c>
      <c r="AR138" s="5" t="s">
        <v>131</v>
      </c>
      <c r="AS138" s="5" t="s">
        <v>131</v>
      </c>
      <c r="AT138" s="5" t="s">
        <v>131</v>
      </c>
      <c r="AU138" s="5" t="s">
        <v>133</v>
      </c>
      <c r="AV138" s="5" t="s">
        <v>133</v>
      </c>
      <c r="AW138" s="5" t="s">
        <v>133</v>
      </c>
      <c r="AX138" s="5" t="s">
        <v>131</v>
      </c>
      <c r="AY138" s="5" t="s">
        <v>131</v>
      </c>
      <c r="AZ138" s="8">
        <v>100</v>
      </c>
      <c r="BA138" s="5" t="s">
        <v>131</v>
      </c>
      <c r="BB138" s="5" t="s">
        <v>131</v>
      </c>
      <c r="BC138" s="5" t="s">
        <v>131</v>
      </c>
      <c r="BD138" s="5" t="s">
        <v>131</v>
      </c>
      <c r="BE138" s="9">
        <v>100</v>
      </c>
      <c r="BF138" s="5" t="s">
        <v>131</v>
      </c>
      <c r="BG138" s="5" t="s">
        <v>131</v>
      </c>
      <c r="BH138" s="5" t="s">
        <v>131</v>
      </c>
      <c r="BI138" s="8">
        <v>100</v>
      </c>
      <c r="BJ138" s="5" t="s">
        <v>129</v>
      </c>
      <c r="BK138" s="8">
        <v>0</v>
      </c>
      <c r="BL138" s="8">
        <v>97</v>
      </c>
      <c r="BM138" s="5">
        <v>0</v>
      </c>
      <c r="BN138" s="5">
        <v>0</v>
      </c>
      <c r="BO138" s="5">
        <v>0</v>
      </c>
      <c r="BP138" s="5">
        <v>0</v>
      </c>
      <c r="BQ138" s="5">
        <v>1</v>
      </c>
      <c r="BR138" s="8">
        <v>97</v>
      </c>
      <c r="BS138" s="5" t="s">
        <v>129</v>
      </c>
      <c r="BT138" s="5" t="s">
        <v>129</v>
      </c>
      <c r="BU138" s="5" t="s">
        <v>129</v>
      </c>
      <c r="BV138" s="5" t="s">
        <v>129</v>
      </c>
      <c r="BW138" s="5" t="s">
        <v>129</v>
      </c>
      <c r="BX138" s="5" t="s">
        <v>131</v>
      </c>
      <c r="BY138" s="5" t="s">
        <v>132</v>
      </c>
      <c r="BZ138" s="5" t="s">
        <v>132</v>
      </c>
      <c r="CA138" s="5" t="s">
        <v>132</v>
      </c>
      <c r="CB138" s="5" t="s">
        <v>132</v>
      </c>
      <c r="CC138" s="5" t="s">
        <v>132</v>
      </c>
      <c r="CD138" s="5" t="e">
        <v>#N/A</v>
      </c>
      <c r="CE138" s="5" t="e">
        <v>#N/A</v>
      </c>
      <c r="CF138" s="5" t="s">
        <v>129</v>
      </c>
      <c r="CG138" s="5" t="s">
        <v>150</v>
      </c>
      <c r="CH138">
        <f>IF(Tabla1[[#This Row],[1.1 Saluda y se despide del cliente, de acuerdo a lo establecido en el manual de campaña.]]="NO",1,0)</f>
        <v>0</v>
      </c>
      <c r="CI138">
        <f>IF(Tabla1[[#This Row],[1.2 Se dirige al cliente por su nombre durante el transcurso de la llamada, sin tutearlo en ninguna ocasión.]]="NO",1,0)</f>
        <v>0</v>
      </c>
      <c r="CJ138">
        <f>IF(Tabla1[[#This Row],[1.3 Interactua con el cliente mientras realiza las validaciones en el sistema.]]="NO",1,0)</f>
        <v>0</v>
      </c>
      <c r="CK138">
        <f>IF(Tabla1[[#This Row],[1.4 Evita el uso de tecnicismos.]]="NO",1,0)</f>
        <v>0</v>
      </c>
      <c r="CL138">
        <f>IF(Tabla1[[#This Row],[1.5 Se despide de acuerdo a lo indicado en el Manual de Campaña]]="NO",1,0)</f>
        <v>0</v>
      </c>
      <c r="CM138">
        <f>IF(Tabla1[[#This Row],[2.1 Valida si la consulta o transacción corresponde a un producto/servicio/línea de la campaña.]]="NO",1,0)</f>
        <v>0</v>
      </c>
      <c r="CN138">
        <f>IF(Tabla1[[#This Row],[2.2 Si lo expuesto por el cliente no es claro, realiza preguntas de precisión o preguntas filtro.]]="NO",1,0)</f>
        <v>0</v>
      </c>
      <c r="CO138">
        <f>IF(Tabla1[[#This Row],[2.3 Valida el MOTIVO REAL de la necesidad (información, preocupación, problema) mediante parafraseo o pregunta de confirmación.]]="NO",1,0)</f>
        <v>0</v>
      </c>
      <c r="CP138">
        <f>IF(Tabla1[[#This Row],[2.4 De acuerdo con lo expuesto por el cliente por el cliente y/o por lo revisado en sistemas, valida si existe alguna atención previa por el mismo motivo.]]="NO",1,0)</f>
        <v>0</v>
      </c>
      <c r="CQ138">
        <f>IF(Tabla1[[#This Row],[3.1 Valida en el CES el estado de los servicios y equipos, estado de cuenta y adicionalmente si se encuentra en averia.]]="NO",1,0)</f>
        <v>0</v>
      </c>
      <c r="CR138">
        <f>IF(Tabla1[[#This Row],[3.2 La atencion se realizo siguiendo el paso a paso de la herramienta o el proceso establecido en el portal de conocimiento (en caso no se encuentre en la herramienta), no se vuelve a evaluar el ingreso al CES.]]="NO",1,0)</f>
        <v>0</v>
      </c>
      <c r="CS138">
        <f>IF(Tabla1[[#This Row],[3.2.1 Solicita el número de documento de identidad, nombres y apellidos del titular para identificar el servicio y en caso lo amerite fecha y lugar de nacimiento.]]="NO",1,0)</f>
        <v>0</v>
      </c>
      <c r="CT138">
        <f>IF(Tabla1[[#This Row],[3.2.2  Valida en TRACER que el servicio del cliente esta conectado, no se encuentra en averia y no tiene algun flag alarmado]]="NO",1,0)</f>
        <v>0</v>
      </c>
      <c r="CU138">
        <f>IF(Tabla1[[#This Row],[3.2.3  Verifica en la web de averias si el servicio esta afectado]]="NO",1,0)</f>
        <v>0</v>
      </c>
      <c r="CV138">
        <f>IF(Tabla1[[#This Row],[3.2.4  Verifica en Incognito si los parametros de los servicios estan correctos. ]]="NO",1,0)</f>
        <v>0</v>
      </c>
      <c r="CW13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38">
        <f>IF(Tabla1[[#This Row],[3.2.6  Para telefonia, ingresa a JANUS y validad que la linea este configurada y tenga saldo, tambien se debe validar con el cliente si la linea esta en Tel 1 o Tel 1/2, en caso no haya servicio]]="NO",1,0)</f>
        <v>0</v>
      </c>
      <c r="CY138">
        <f>IF(Tabla1[[#This Row],[3.2.7  Para internet, cuando el problema es con SmarTV se le sugiere que utilice internet de manera cableada]]="NO",1,0)</f>
        <v>0</v>
      </c>
      <c r="CZ138">
        <f>IF(Tabla1[[#This Row],[3.3  La explicación brindada al cliente corresponde con el paso a paso de la herramienta o el proceso establecido en el portal de conocimiento (en caso no se encuentre en la herramienta).]]="NO",1,0)</f>
        <v>0</v>
      </c>
      <c r="DA138">
        <f>IF(Tabla1[[#This Row],[3.4  Valida con el cliente si la gestión/información brindada fue clara]]="NO",1,0)</f>
        <v>0</v>
      </c>
      <c r="DB138">
        <f>IF(Tabla1[[#This Row],[4.1 Ejecuta las acciones en los aplicativos de acuerdo al proceso establecido en el portal de conocimiento.]]="NO",1,0)</f>
        <v>0</v>
      </c>
      <c r="DC138">
        <f>IF(Tabla1[[#This Row],[4.2 Se tipifica en siac acorde con la gestión.]]="NO",1,0)</f>
        <v>0</v>
      </c>
      <c r="DD138">
        <f>IF(Tabla1[[#This Row],[4.3 Notas y/o plantilla de la tipificación son correctas.]]="NO",1,0)</f>
        <v>0</v>
      </c>
      <c r="DE138">
        <f>IF(Tabla1[[#This Row],[4.4 Se tipifica en siac durante la llamada.]]="NO",1,0)</f>
        <v>0</v>
      </c>
      <c r="DF138">
        <f>IF(Tabla1[[#This Row],[5.1 Evita comentarios negativos de la empresa y/o sus proveedores.]]="NO",1,0)</f>
        <v>0</v>
      </c>
      <c r="DG138">
        <f>IF(Tabla1[[#This Row],[5.2 Evita palabras soeces]]="NO",1,0)</f>
        <v>0</v>
      </c>
      <c r="DH138">
        <f>IF(Tabla1[[#This Row],[5.3 Escucha al cliente sin interrumpirlo.]]="NO",1,0)</f>
        <v>0</v>
      </c>
      <c r="DI138">
        <f>IF(Tabla1[[#This Row],[6.1 Cumple con dar la información establecida y/o fomenta en el cliente la adquisición/activación/uso de algún servicio/producto/promoción CLARO (definido por cada campaña)]]="NO",1,0)</f>
        <v>1</v>
      </c>
      <c r="DJ138">
        <v>1</v>
      </c>
      <c r="DK138" t="e">
        <f>IF(Tabla1[[#This Row],[TNPS]]&lt;6,-1,IF(Tabla1[[#This Row],[TNPS]]&lt;8,0,1))</f>
        <v>#N/A</v>
      </c>
      <c r="DL138" t="e">
        <f>IF(Tabla1[[#This Row],[NPS]]&lt;&gt;"",IF(Tabla1[[#This Row],[NPS]]&lt;7,-1,IF(Tabla1[[#This Row],[NPS]]&lt;8,0,1))," ")</f>
        <v>#N/A</v>
      </c>
    </row>
    <row r="139" spans="1:116" x14ac:dyDescent="0.25">
      <c r="A139">
        <v>386</v>
      </c>
      <c r="B139" t="str">
        <f>IF(MONTH(Tabla1[[#This Row],[FECHA DE MONITOREO]])=MONTH($B$356),IF(DAY(Tabla1[[#This Row],[FECHA DE MONITOREO]])&lt;8,"SEMANA 1",IF(DAY(Tabla1[[#This Row],[FECHA DE MONITOREO]])&lt;15,"SEMANA 2",IF(DAY(Tabla1[[#This Row],[FECHA DE MONITOREO]])&lt;22,"SEMANA 3","SEMANA 4"))),"SEMANA 4")</f>
        <v>SEMANA 2</v>
      </c>
      <c r="C13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39" s="5" t="s">
        <v>1147</v>
      </c>
      <c r="E139" s="5" t="s">
        <v>1148</v>
      </c>
      <c r="F139" s="5">
        <v>1</v>
      </c>
      <c r="G139" s="5" t="s">
        <v>118</v>
      </c>
      <c r="H139" s="5" t="s">
        <v>119</v>
      </c>
      <c r="I139" s="6">
        <v>43657</v>
      </c>
      <c r="J139" s="5" t="s">
        <v>120</v>
      </c>
      <c r="K139" s="5" t="s">
        <v>1149</v>
      </c>
      <c r="L139" s="6">
        <v>43655</v>
      </c>
      <c r="M139" s="7">
        <v>0.86539351851851853</v>
      </c>
      <c r="N139" s="5">
        <v>437</v>
      </c>
      <c r="O139" s="5" t="s">
        <v>1150</v>
      </c>
      <c r="P139" s="5" t="s">
        <v>1151</v>
      </c>
      <c r="Q139" s="5" t="s">
        <v>1152</v>
      </c>
      <c r="R139" s="5" t="s">
        <v>125</v>
      </c>
      <c r="S139" s="5" t="s">
        <v>184</v>
      </c>
      <c r="T139" s="5" t="s">
        <v>1153</v>
      </c>
      <c r="U139" s="5" t="s">
        <v>195</v>
      </c>
      <c r="V139" s="5" t="s">
        <v>131</v>
      </c>
      <c r="W139" s="5" t="s">
        <v>130</v>
      </c>
      <c r="X139" s="5" t="s">
        <v>161</v>
      </c>
      <c r="Y139" s="5" t="s">
        <v>131</v>
      </c>
      <c r="Z139" s="5" t="s">
        <v>132</v>
      </c>
      <c r="AA139" s="5" t="s">
        <v>133</v>
      </c>
      <c r="AB139" s="5" t="s">
        <v>131</v>
      </c>
      <c r="AC139" s="5" t="s">
        <v>134</v>
      </c>
      <c r="AD139" s="5" t="s">
        <v>131</v>
      </c>
      <c r="AE139" s="5" t="s">
        <v>131</v>
      </c>
      <c r="AF139" s="5" t="s">
        <v>131</v>
      </c>
      <c r="AG139" s="5" t="s">
        <v>131</v>
      </c>
      <c r="AH139" s="5" t="s">
        <v>131</v>
      </c>
      <c r="AI139" s="8">
        <v>100</v>
      </c>
      <c r="AJ139" s="5" t="s">
        <v>131</v>
      </c>
      <c r="AK139" s="5" t="s">
        <v>133</v>
      </c>
      <c r="AL139" s="5" t="s">
        <v>131</v>
      </c>
      <c r="AM139" s="5" t="s">
        <v>131</v>
      </c>
      <c r="AN139" s="8">
        <v>100</v>
      </c>
      <c r="AO139" s="5" t="s">
        <v>131</v>
      </c>
      <c r="AP139" s="5" t="s">
        <v>131</v>
      </c>
      <c r="AQ139" s="5" t="s">
        <v>131</v>
      </c>
      <c r="AR139" s="5" t="s">
        <v>131</v>
      </c>
      <c r="AS139" s="5" t="s">
        <v>131</v>
      </c>
      <c r="AT139" s="5" t="s">
        <v>131</v>
      </c>
      <c r="AU139" s="5" t="s">
        <v>131</v>
      </c>
      <c r="AV139" s="5" t="s">
        <v>133</v>
      </c>
      <c r="AW139" s="5" t="s">
        <v>133</v>
      </c>
      <c r="AX139" s="5" t="s">
        <v>131</v>
      </c>
      <c r="AY139" s="5" t="s">
        <v>131</v>
      </c>
      <c r="AZ139" s="8">
        <v>100</v>
      </c>
      <c r="BA139" s="5" t="s">
        <v>131</v>
      </c>
      <c r="BB139" s="5" t="s">
        <v>131</v>
      </c>
      <c r="BC139" s="5" t="s">
        <v>131</v>
      </c>
      <c r="BD139" s="5" t="s">
        <v>131</v>
      </c>
      <c r="BE139" s="9">
        <v>100</v>
      </c>
      <c r="BF139" s="5" t="s">
        <v>131</v>
      </c>
      <c r="BG139" s="5" t="s">
        <v>131</v>
      </c>
      <c r="BH139" s="5" t="s">
        <v>131</v>
      </c>
      <c r="BI139" s="8">
        <v>100</v>
      </c>
      <c r="BJ139" s="5" t="s">
        <v>129</v>
      </c>
      <c r="BK139" s="8">
        <v>0</v>
      </c>
      <c r="BL139" s="8">
        <v>97</v>
      </c>
      <c r="BM139" s="5">
        <v>0</v>
      </c>
      <c r="BN139" s="5">
        <v>0</v>
      </c>
      <c r="BO139" s="5">
        <v>0</v>
      </c>
      <c r="BP139" s="5">
        <v>0</v>
      </c>
      <c r="BQ139" s="5">
        <v>1</v>
      </c>
      <c r="BR139" s="8">
        <v>97</v>
      </c>
      <c r="BS139" s="5" t="s">
        <v>129</v>
      </c>
      <c r="BT139" s="5" t="s">
        <v>129</v>
      </c>
      <c r="BU139" s="5" t="s">
        <v>129</v>
      </c>
      <c r="BV139" s="5" t="s">
        <v>129</v>
      </c>
      <c r="BW139" s="5" t="s">
        <v>129</v>
      </c>
      <c r="BX139" s="5" t="s">
        <v>131</v>
      </c>
      <c r="BY139" s="5" t="s">
        <v>132</v>
      </c>
      <c r="BZ139" s="5" t="s">
        <v>132</v>
      </c>
      <c r="CA139" s="5" t="s">
        <v>132</v>
      </c>
      <c r="CB139" s="5" t="s">
        <v>132</v>
      </c>
      <c r="CC139" s="5" t="s">
        <v>132</v>
      </c>
      <c r="CD139" s="5" t="e">
        <v>#N/A</v>
      </c>
      <c r="CE139" s="5" t="e">
        <v>#N/A</v>
      </c>
      <c r="CF139" s="5" t="s">
        <v>129</v>
      </c>
      <c r="CG139" s="5" t="s">
        <v>150</v>
      </c>
      <c r="CH139">
        <f>IF(Tabla1[[#This Row],[1.1 Saluda y se despide del cliente, de acuerdo a lo establecido en el manual de campaña.]]="NO",1,0)</f>
        <v>0</v>
      </c>
      <c r="CI139">
        <f>IF(Tabla1[[#This Row],[1.2 Se dirige al cliente por su nombre durante el transcurso de la llamada, sin tutearlo en ninguna ocasión.]]="NO",1,0)</f>
        <v>0</v>
      </c>
      <c r="CJ139">
        <f>IF(Tabla1[[#This Row],[1.3 Interactua con el cliente mientras realiza las validaciones en el sistema.]]="NO",1,0)</f>
        <v>0</v>
      </c>
      <c r="CK139">
        <f>IF(Tabla1[[#This Row],[1.4 Evita el uso de tecnicismos.]]="NO",1,0)</f>
        <v>0</v>
      </c>
      <c r="CL139">
        <f>IF(Tabla1[[#This Row],[1.5 Se despide de acuerdo a lo indicado en el Manual de Campaña]]="NO",1,0)</f>
        <v>0</v>
      </c>
      <c r="CM139">
        <f>IF(Tabla1[[#This Row],[2.1 Valida si la consulta o transacción corresponde a un producto/servicio/línea de la campaña.]]="NO",1,0)</f>
        <v>0</v>
      </c>
      <c r="CN139">
        <f>IF(Tabla1[[#This Row],[2.2 Si lo expuesto por el cliente no es claro, realiza preguntas de precisión o preguntas filtro.]]="NO",1,0)</f>
        <v>0</v>
      </c>
      <c r="CO139">
        <f>IF(Tabla1[[#This Row],[2.3 Valida el MOTIVO REAL de la necesidad (información, preocupación, problema) mediante parafraseo o pregunta de confirmación.]]="NO",1,0)</f>
        <v>0</v>
      </c>
      <c r="CP139">
        <f>IF(Tabla1[[#This Row],[2.4 De acuerdo con lo expuesto por el cliente por el cliente y/o por lo revisado en sistemas, valida si existe alguna atención previa por el mismo motivo.]]="NO",1,0)</f>
        <v>0</v>
      </c>
      <c r="CQ139">
        <f>IF(Tabla1[[#This Row],[3.1 Valida en el CES el estado de los servicios y equipos, estado de cuenta y adicionalmente si se encuentra en averia.]]="NO",1,0)</f>
        <v>0</v>
      </c>
      <c r="CR139">
        <f>IF(Tabla1[[#This Row],[3.2 La atencion se realizo siguiendo el paso a paso de la herramienta o el proceso establecido en el portal de conocimiento (en caso no se encuentre en la herramienta), no se vuelve a evaluar el ingreso al CES.]]="NO",1,0)</f>
        <v>0</v>
      </c>
      <c r="CS139">
        <f>IF(Tabla1[[#This Row],[3.2.1 Solicita el número de documento de identidad, nombres y apellidos del titular para identificar el servicio y en caso lo amerite fecha y lugar de nacimiento.]]="NO",1,0)</f>
        <v>0</v>
      </c>
      <c r="CT139">
        <f>IF(Tabla1[[#This Row],[3.2.2  Valida en TRACER que el servicio del cliente esta conectado, no se encuentra en averia y no tiene algun flag alarmado]]="NO",1,0)</f>
        <v>0</v>
      </c>
      <c r="CU139">
        <f>IF(Tabla1[[#This Row],[3.2.3  Verifica en la web de averias si el servicio esta afectado]]="NO",1,0)</f>
        <v>0</v>
      </c>
      <c r="CV139">
        <f>IF(Tabla1[[#This Row],[3.2.4  Verifica en Incognito si los parametros de los servicios estan correctos. ]]="NO",1,0)</f>
        <v>0</v>
      </c>
      <c r="CW13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39">
        <f>IF(Tabla1[[#This Row],[3.2.6  Para telefonia, ingresa a JANUS y validad que la linea este configurada y tenga saldo, tambien se debe validar con el cliente si la linea esta en Tel 1 o Tel 1/2, en caso no haya servicio]]="NO",1,0)</f>
        <v>0</v>
      </c>
      <c r="CY139">
        <f>IF(Tabla1[[#This Row],[3.2.7  Para internet, cuando el problema es con SmarTV se le sugiere que utilice internet de manera cableada]]="NO",1,0)</f>
        <v>0</v>
      </c>
      <c r="CZ139">
        <f>IF(Tabla1[[#This Row],[3.3  La explicación brindada al cliente corresponde con el paso a paso de la herramienta o el proceso establecido en el portal de conocimiento (en caso no se encuentre en la herramienta).]]="NO",1,0)</f>
        <v>0</v>
      </c>
      <c r="DA139">
        <f>IF(Tabla1[[#This Row],[3.4  Valida con el cliente si la gestión/información brindada fue clara]]="NO",1,0)</f>
        <v>0</v>
      </c>
      <c r="DB139">
        <f>IF(Tabla1[[#This Row],[4.1 Ejecuta las acciones en los aplicativos de acuerdo al proceso establecido en el portal de conocimiento.]]="NO",1,0)</f>
        <v>0</v>
      </c>
      <c r="DC139">
        <f>IF(Tabla1[[#This Row],[4.2 Se tipifica en siac acorde con la gestión.]]="NO",1,0)</f>
        <v>0</v>
      </c>
      <c r="DD139">
        <f>IF(Tabla1[[#This Row],[4.3 Notas y/o plantilla de la tipificación son correctas.]]="NO",1,0)</f>
        <v>0</v>
      </c>
      <c r="DE139">
        <f>IF(Tabla1[[#This Row],[4.4 Se tipifica en siac durante la llamada.]]="NO",1,0)</f>
        <v>0</v>
      </c>
      <c r="DF139">
        <f>IF(Tabla1[[#This Row],[5.1 Evita comentarios negativos de la empresa y/o sus proveedores.]]="NO",1,0)</f>
        <v>0</v>
      </c>
      <c r="DG139">
        <f>IF(Tabla1[[#This Row],[5.2 Evita palabras soeces]]="NO",1,0)</f>
        <v>0</v>
      </c>
      <c r="DH139">
        <f>IF(Tabla1[[#This Row],[5.3 Escucha al cliente sin interrumpirlo.]]="NO",1,0)</f>
        <v>0</v>
      </c>
      <c r="DI139">
        <f>IF(Tabla1[[#This Row],[6.1 Cumple con dar la información establecida y/o fomenta en el cliente la adquisición/activación/uso de algún servicio/producto/promoción CLARO (definido por cada campaña)]]="NO",1,0)</f>
        <v>1</v>
      </c>
      <c r="DJ139">
        <v>1</v>
      </c>
      <c r="DK139" t="e">
        <f>IF(Tabla1[[#This Row],[TNPS]]&lt;6,-1,IF(Tabla1[[#This Row],[TNPS]]&lt;8,0,1))</f>
        <v>#N/A</v>
      </c>
      <c r="DL139" t="e">
        <f>IF(Tabla1[[#This Row],[NPS]]&lt;&gt;"",IF(Tabla1[[#This Row],[NPS]]&lt;7,-1,IF(Tabla1[[#This Row],[NPS]]&lt;8,0,1))," ")</f>
        <v>#N/A</v>
      </c>
    </row>
    <row r="140" spans="1:116" x14ac:dyDescent="0.25">
      <c r="A140">
        <v>386</v>
      </c>
      <c r="B140" t="str">
        <f>IF(MONTH(Tabla1[[#This Row],[FECHA DE MONITOREO]])=MONTH($B$356),IF(DAY(Tabla1[[#This Row],[FECHA DE MONITOREO]])&lt;8,"SEMANA 1",IF(DAY(Tabla1[[#This Row],[FECHA DE MONITOREO]])&lt;15,"SEMANA 2",IF(DAY(Tabla1[[#This Row],[FECHA DE MONITOREO]])&lt;22,"SEMANA 3","SEMANA 4"))),"SEMANA 4")</f>
        <v>SEMANA 2</v>
      </c>
      <c r="C14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40" s="5" t="s">
        <v>472</v>
      </c>
      <c r="E140" s="5" t="s">
        <v>473</v>
      </c>
      <c r="F140" s="5">
        <v>2</v>
      </c>
      <c r="G140" s="5" t="s">
        <v>118</v>
      </c>
      <c r="H140" s="5" t="s">
        <v>119</v>
      </c>
      <c r="I140" s="6">
        <v>43657</v>
      </c>
      <c r="J140" s="5" t="s">
        <v>120</v>
      </c>
      <c r="K140" s="5" t="s">
        <v>1154</v>
      </c>
      <c r="L140" s="6">
        <v>43655</v>
      </c>
      <c r="M140" s="7">
        <v>0.77381944444444439</v>
      </c>
      <c r="N140" s="5">
        <v>353</v>
      </c>
      <c r="O140" s="5" t="s">
        <v>1155</v>
      </c>
      <c r="P140" s="5" t="s">
        <v>1156</v>
      </c>
      <c r="Q140" s="5" t="s">
        <v>1157</v>
      </c>
      <c r="R140" s="5" t="s">
        <v>125</v>
      </c>
      <c r="S140" s="5" t="s">
        <v>287</v>
      </c>
      <c r="T140" s="5" t="s">
        <v>1158</v>
      </c>
      <c r="U140" s="5" t="s">
        <v>219</v>
      </c>
      <c r="V140" s="5" t="s">
        <v>129</v>
      </c>
      <c r="W140" s="5" t="s">
        <v>130</v>
      </c>
      <c r="X140" s="5" t="s">
        <v>130</v>
      </c>
      <c r="Y140" s="5" t="s">
        <v>131</v>
      </c>
      <c r="Z140" s="5" t="s">
        <v>132</v>
      </c>
      <c r="AA140" s="5" t="s">
        <v>133</v>
      </c>
      <c r="AB140" s="5" t="s">
        <v>131</v>
      </c>
      <c r="AC140" s="5" t="s">
        <v>134</v>
      </c>
      <c r="AD140" s="5" t="s">
        <v>131</v>
      </c>
      <c r="AE140" s="5" t="s">
        <v>131</v>
      </c>
      <c r="AF140" s="5" t="s">
        <v>131</v>
      </c>
      <c r="AG140" s="5" t="s">
        <v>131</v>
      </c>
      <c r="AH140" s="5" t="s">
        <v>131</v>
      </c>
      <c r="AI140" s="8">
        <v>100</v>
      </c>
      <c r="AJ140" s="5" t="s">
        <v>131</v>
      </c>
      <c r="AK140" s="5" t="s">
        <v>133</v>
      </c>
      <c r="AL140" s="5" t="s">
        <v>131</v>
      </c>
      <c r="AM140" s="5" t="s">
        <v>131</v>
      </c>
      <c r="AN140" s="8">
        <v>100</v>
      </c>
      <c r="AO140" s="5" t="s">
        <v>131</v>
      </c>
      <c r="AP140" s="5" t="s">
        <v>131</v>
      </c>
      <c r="AQ140" s="5" t="s">
        <v>131</v>
      </c>
      <c r="AR140" s="5" t="s">
        <v>131</v>
      </c>
      <c r="AS140" s="5" t="s">
        <v>131</v>
      </c>
      <c r="AT140" s="5" t="s">
        <v>131</v>
      </c>
      <c r="AU140" s="5" t="s">
        <v>133</v>
      </c>
      <c r="AV140" s="5" t="s">
        <v>133</v>
      </c>
      <c r="AW140" s="5" t="s">
        <v>133</v>
      </c>
      <c r="AX140" s="5" t="s">
        <v>131</v>
      </c>
      <c r="AY140" s="5" t="s">
        <v>131</v>
      </c>
      <c r="AZ140" s="8">
        <v>100</v>
      </c>
      <c r="BA140" s="5" t="s">
        <v>133</v>
      </c>
      <c r="BB140" s="5" t="s">
        <v>129</v>
      </c>
      <c r="BC140" s="5" t="s">
        <v>131</v>
      </c>
      <c r="BD140" s="5" t="s">
        <v>131</v>
      </c>
      <c r="BE140" s="9">
        <v>66.666666666666657</v>
      </c>
      <c r="BF140" s="5" t="s">
        <v>131</v>
      </c>
      <c r="BG140" s="5" t="s">
        <v>131</v>
      </c>
      <c r="BH140" s="5" t="s">
        <v>131</v>
      </c>
      <c r="BI140" s="8">
        <v>100</v>
      </c>
      <c r="BJ140" s="5" t="s">
        <v>133</v>
      </c>
      <c r="BK140" s="8">
        <v>100</v>
      </c>
      <c r="BL140" s="8">
        <v>92.000000000000014</v>
      </c>
      <c r="BM140" s="5">
        <v>0</v>
      </c>
      <c r="BN140" s="5">
        <v>1</v>
      </c>
      <c r="BO140" s="5">
        <v>0</v>
      </c>
      <c r="BP140" s="5">
        <v>1</v>
      </c>
      <c r="BQ140" s="5">
        <v>0</v>
      </c>
      <c r="BR140" s="8">
        <v>92.000000000000014</v>
      </c>
      <c r="BS140" s="5" t="s">
        <v>129</v>
      </c>
      <c r="BT140" s="5" t="s">
        <v>129</v>
      </c>
      <c r="BU140" s="5" t="s">
        <v>129</v>
      </c>
      <c r="BV140" s="5" t="s">
        <v>129</v>
      </c>
      <c r="BW140" s="5" t="s">
        <v>129</v>
      </c>
      <c r="BX140" s="5" t="s">
        <v>129</v>
      </c>
      <c r="BY140" s="5" t="s">
        <v>135</v>
      </c>
      <c r="BZ140" s="5" t="s">
        <v>136</v>
      </c>
      <c r="CA140" s="5" t="s">
        <v>137</v>
      </c>
      <c r="CB140" s="5" t="s">
        <v>138</v>
      </c>
      <c r="CC140" s="5" t="s">
        <v>139</v>
      </c>
      <c r="CD140" s="5" t="e">
        <v>#N/A</v>
      </c>
      <c r="CE140" s="5" t="e">
        <v>#N/A</v>
      </c>
      <c r="CF140" s="5" t="s">
        <v>129</v>
      </c>
      <c r="CG140" s="5" t="s">
        <v>1159</v>
      </c>
      <c r="CH140">
        <f>IF(Tabla1[[#This Row],[1.1 Saluda y se despide del cliente, de acuerdo a lo establecido en el manual de campaña.]]="NO",1,0)</f>
        <v>0</v>
      </c>
      <c r="CI140">
        <f>IF(Tabla1[[#This Row],[1.2 Se dirige al cliente por su nombre durante el transcurso de la llamada, sin tutearlo en ninguna ocasión.]]="NO",1,0)</f>
        <v>0</v>
      </c>
      <c r="CJ140">
        <f>IF(Tabla1[[#This Row],[1.3 Interactua con el cliente mientras realiza las validaciones en el sistema.]]="NO",1,0)</f>
        <v>0</v>
      </c>
      <c r="CK140">
        <f>IF(Tabla1[[#This Row],[1.4 Evita el uso de tecnicismos.]]="NO",1,0)</f>
        <v>0</v>
      </c>
      <c r="CL140">
        <f>IF(Tabla1[[#This Row],[1.5 Se despide de acuerdo a lo indicado en el Manual de Campaña]]="NO",1,0)</f>
        <v>0</v>
      </c>
      <c r="CM140">
        <f>IF(Tabla1[[#This Row],[2.1 Valida si la consulta o transacción corresponde a un producto/servicio/línea de la campaña.]]="NO",1,0)</f>
        <v>0</v>
      </c>
      <c r="CN140">
        <f>IF(Tabla1[[#This Row],[2.2 Si lo expuesto por el cliente no es claro, realiza preguntas de precisión o preguntas filtro.]]="NO",1,0)</f>
        <v>0</v>
      </c>
      <c r="CO140">
        <f>IF(Tabla1[[#This Row],[2.3 Valida el MOTIVO REAL de la necesidad (información, preocupación, problema) mediante parafraseo o pregunta de confirmación.]]="NO",1,0)</f>
        <v>0</v>
      </c>
      <c r="CP140">
        <f>IF(Tabla1[[#This Row],[2.4 De acuerdo con lo expuesto por el cliente por el cliente y/o por lo revisado en sistemas, valida si existe alguna atención previa por el mismo motivo.]]="NO",1,0)</f>
        <v>0</v>
      </c>
      <c r="CQ140">
        <f>IF(Tabla1[[#This Row],[3.1 Valida en el CES el estado de los servicios y equipos, estado de cuenta y adicionalmente si se encuentra en averia.]]="NO",1,0)</f>
        <v>0</v>
      </c>
      <c r="CR140">
        <f>IF(Tabla1[[#This Row],[3.2 La atencion se realizo siguiendo el paso a paso de la herramienta o el proceso establecido en el portal de conocimiento (en caso no se encuentre en la herramienta), no se vuelve a evaluar el ingreso al CES.]]="NO",1,0)</f>
        <v>0</v>
      </c>
      <c r="CS140">
        <f>IF(Tabla1[[#This Row],[3.2.1 Solicita el número de documento de identidad, nombres y apellidos del titular para identificar el servicio y en caso lo amerite fecha y lugar de nacimiento.]]="NO",1,0)</f>
        <v>0</v>
      </c>
      <c r="CT140">
        <f>IF(Tabla1[[#This Row],[3.2.2  Valida en TRACER que el servicio del cliente esta conectado, no se encuentra en averia y no tiene algun flag alarmado]]="NO",1,0)</f>
        <v>0</v>
      </c>
      <c r="CU140">
        <f>IF(Tabla1[[#This Row],[3.2.3  Verifica en la web de averias si el servicio esta afectado]]="NO",1,0)</f>
        <v>0</v>
      </c>
      <c r="CV140">
        <f>IF(Tabla1[[#This Row],[3.2.4  Verifica en Incognito si los parametros de los servicios estan correctos. ]]="NO",1,0)</f>
        <v>0</v>
      </c>
      <c r="CW14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40">
        <f>IF(Tabla1[[#This Row],[3.2.6  Para telefonia, ingresa a JANUS y validad que la linea este configurada y tenga saldo, tambien se debe validar con el cliente si la linea esta en Tel 1 o Tel 1/2, en caso no haya servicio]]="NO",1,0)</f>
        <v>0</v>
      </c>
      <c r="CY140">
        <f>IF(Tabla1[[#This Row],[3.2.7  Para internet, cuando el problema es con SmarTV se le sugiere que utilice internet de manera cableada]]="NO",1,0)</f>
        <v>0</v>
      </c>
      <c r="CZ140">
        <f>IF(Tabla1[[#This Row],[3.3  La explicación brindada al cliente corresponde con el paso a paso de la herramienta o el proceso establecido en el portal de conocimiento (en caso no se encuentre en la herramienta).]]="NO",1,0)</f>
        <v>0</v>
      </c>
      <c r="DA140">
        <f>IF(Tabla1[[#This Row],[3.4  Valida con el cliente si la gestión/información brindada fue clara]]="NO",1,0)</f>
        <v>0</v>
      </c>
      <c r="DB140">
        <f>IF(Tabla1[[#This Row],[4.1 Ejecuta las acciones en los aplicativos de acuerdo al proceso establecido en el portal de conocimiento.]]="NO",1,0)</f>
        <v>0</v>
      </c>
      <c r="DC140">
        <f>IF(Tabla1[[#This Row],[4.2 Se tipifica en siac acorde con la gestión.]]="NO",1,0)</f>
        <v>1</v>
      </c>
      <c r="DD140">
        <f>IF(Tabla1[[#This Row],[4.3 Notas y/o plantilla de la tipificación son correctas.]]="NO",1,0)</f>
        <v>0</v>
      </c>
      <c r="DE140">
        <f>IF(Tabla1[[#This Row],[4.4 Se tipifica en siac durante la llamada.]]="NO",1,0)</f>
        <v>0</v>
      </c>
      <c r="DF140">
        <f>IF(Tabla1[[#This Row],[5.1 Evita comentarios negativos de la empresa y/o sus proveedores.]]="NO",1,0)</f>
        <v>0</v>
      </c>
      <c r="DG140">
        <f>IF(Tabla1[[#This Row],[5.2 Evita palabras soeces]]="NO",1,0)</f>
        <v>0</v>
      </c>
      <c r="DH140">
        <f>IF(Tabla1[[#This Row],[5.3 Escucha al cliente sin interrumpirlo.]]="NO",1,0)</f>
        <v>0</v>
      </c>
      <c r="DI140">
        <f>IF(Tabla1[[#This Row],[6.1 Cumple con dar la información establecida y/o fomenta en el cliente la adquisición/activación/uso de algún servicio/producto/promoción CLARO (definido por cada campaña)]]="NO",1,0)</f>
        <v>0</v>
      </c>
      <c r="DJ140">
        <v>1</v>
      </c>
      <c r="DK140" t="e">
        <f>IF(Tabla1[[#This Row],[TNPS]]&lt;6,-1,IF(Tabla1[[#This Row],[TNPS]]&lt;8,0,1))</f>
        <v>#N/A</v>
      </c>
      <c r="DL140" t="e">
        <f>IF(Tabla1[[#This Row],[NPS]]&lt;&gt;"",IF(Tabla1[[#This Row],[NPS]]&lt;7,-1,IF(Tabla1[[#This Row],[NPS]]&lt;8,0,1))," ")</f>
        <v>#N/A</v>
      </c>
    </row>
    <row r="141" spans="1:116" x14ac:dyDescent="0.25">
      <c r="A141">
        <v>386</v>
      </c>
      <c r="B141" t="str">
        <f>IF(MONTH(Tabla1[[#This Row],[FECHA DE MONITOREO]])=MONTH($B$356),IF(DAY(Tabla1[[#This Row],[FECHA DE MONITOREO]])&lt;8,"SEMANA 1",IF(DAY(Tabla1[[#This Row],[FECHA DE MONITOREO]])&lt;15,"SEMANA 2",IF(DAY(Tabla1[[#This Row],[FECHA DE MONITOREO]])&lt;22,"SEMANA 3","SEMANA 4"))),"SEMANA 4")</f>
        <v>SEMANA 2</v>
      </c>
      <c r="C14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41" s="5" t="s">
        <v>178</v>
      </c>
      <c r="E141" s="5" t="s">
        <v>179</v>
      </c>
      <c r="F141" s="5">
        <v>3</v>
      </c>
      <c r="G141" s="5" t="s">
        <v>118</v>
      </c>
      <c r="H141" s="5" t="s">
        <v>119</v>
      </c>
      <c r="I141" s="6">
        <v>43657</v>
      </c>
      <c r="J141" s="5" t="s">
        <v>120</v>
      </c>
      <c r="K141" s="5" t="s">
        <v>1160</v>
      </c>
      <c r="L141" s="6">
        <v>43655</v>
      </c>
      <c r="M141" s="7">
        <v>0.72009259259259262</v>
      </c>
      <c r="N141" s="5">
        <v>268</v>
      </c>
      <c r="O141" s="5" t="s">
        <v>1161</v>
      </c>
      <c r="P141" s="5" t="s">
        <v>1162</v>
      </c>
      <c r="Q141" s="5" t="s">
        <v>1163</v>
      </c>
      <c r="R141" s="5" t="s">
        <v>125</v>
      </c>
      <c r="S141" s="5" t="s">
        <v>126</v>
      </c>
      <c r="T141" s="5" t="s">
        <v>1164</v>
      </c>
      <c r="U141" s="5" t="s">
        <v>219</v>
      </c>
      <c r="V141" s="5" t="s">
        <v>131</v>
      </c>
      <c r="W141" s="5" t="s">
        <v>130</v>
      </c>
      <c r="X141" s="5" t="s">
        <v>130</v>
      </c>
      <c r="Y141" s="5" t="s">
        <v>131</v>
      </c>
      <c r="Z141" s="5" t="s">
        <v>132</v>
      </c>
      <c r="AA141" s="5" t="s">
        <v>133</v>
      </c>
      <c r="AB141" s="5" t="s">
        <v>131</v>
      </c>
      <c r="AC141" s="5" t="s">
        <v>134</v>
      </c>
      <c r="AD141" s="5" t="s">
        <v>129</v>
      </c>
      <c r="AE141" s="5" t="s">
        <v>131</v>
      </c>
      <c r="AF141" s="5" t="s">
        <v>131</v>
      </c>
      <c r="AG141" s="5" t="s">
        <v>131</v>
      </c>
      <c r="AH141" s="5" t="s">
        <v>131</v>
      </c>
      <c r="AI141" s="8">
        <v>87.5</v>
      </c>
      <c r="AJ141" s="5" t="s">
        <v>131</v>
      </c>
      <c r="AK141" s="5" t="s">
        <v>133</v>
      </c>
      <c r="AL141" s="5" t="s">
        <v>131</v>
      </c>
      <c r="AM141" s="5" t="s">
        <v>131</v>
      </c>
      <c r="AN141" s="8">
        <v>100</v>
      </c>
      <c r="AO141" s="5" t="s">
        <v>131</v>
      </c>
      <c r="AP141" s="5" t="s">
        <v>131</v>
      </c>
      <c r="AQ141" s="5" t="s">
        <v>131</v>
      </c>
      <c r="AR141" s="5" t="s">
        <v>131</v>
      </c>
      <c r="AS141" s="5" t="s">
        <v>131</v>
      </c>
      <c r="AT141" s="5" t="s">
        <v>131</v>
      </c>
      <c r="AU141" s="5" t="s">
        <v>133</v>
      </c>
      <c r="AV141" s="5" t="s">
        <v>133</v>
      </c>
      <c r="AW141" s="5" t="s">
        <v>133</v>
      </c>
      <c r="AX141" s="5" t="s">
        <v>131</v>
      </c>
      <c r="AY141" s="5" t="s">
        <v>131</v>
      </c>
      <c r="AZ141" s="8">
        <v>100</v>
      </c>
      <c r="BA141" s="5" t="s">
        <v>133</v>
      </c>
      <c r="BB141" s="5" t="s">
        <v>131</v>
      </c>
      <c r="BC141" s="5" t="s">
        <v>131</v>
      </c>
      <c r="BD141" s="5" t="s">
        <v>131</v>
      </c>
      <c r="BE141" s="9">
        <v>100</v>
      </c>
      <c r="BF141" s="5" t="s">
        <v>131</v>
      </c>
      <c r="BG141" s="5" t="s">
        <v>131</v>
      </c>
      <c r="BH141" s="5" t="s">
        <v>131</v>
      </c>
      <c r="BI141" s="8">
        <v>100</v>
      </c>
      <c r="BJ141" s="5" t="s">
        <v>133</v>
      </c>
      <c r="BK141" s="8">
        <v>100</v>
      </c>
      <c r="BL141" s="8">
        <v>99.000000000000028</v>
      </c>
      <c r="BM141" s="5">
        <v>0</v>
      </c>
      <c r="BN141" s="5">
        <v>0</v>
      </c>
      <c r="BO141" s="5">
        <v>0</v>
      </c>
      <c r="BP141" s="5">
        <v>0</v>
      </c>
      <c r="BQ141" s="5">
        <v>1</v>
      </c>
      <c r="BR141" s="8">
        <v>99.000000000000028</v>
      </c>
      <c r="BS141" s="5" t="s">
        <v>129</v>
      </c>
      <c r="BT141" s="5" t="s">
        <v>129</v>
      </c>
      <c r="BU141" s="5" t="s">
        <v>129</v>
      </c>
      <c r="BV141" s="5" t="s">
        <v>129</v>
      </c>
      <c r="BW141" s="5" t="s">
        <v>129</v>
      </c>
      <c r="BX141" s="5" t="s">
        <v>129</v>
      </c>
      <c r="BY141" s="5" t="s">
        <v>135</v>
      </c>
      <c r="BZ141" s="5" t="s">
        <v>136</v>
      </c>
      <c r="CA141" s="5" t="s">
        <v>137</v>
      </c>
      <c r="CB141" s="5" t="s">
        <v>138</v>
      </c>
      <c r="CC141" s="5" t="s">
        <v>139</v>
      </c>
      <c r="CD141" s="5">
        <v>9</v>
      </c>
      <c r="CE141" s="5">
        <v>9</v>
      </c>
      <c r="CF141" s="5" t="s">
        <v>129</v>
      </c>
      <c r="CG141" s="5" t="s">
        <v>1165</v>
      </c>
      <c r="CH141">
        <f>IF(Tabla1[[#This Row],[1.1 Saluda y se despide del cliente, de acuerdo a lo establecido en el manual de campaña.]]="NO",1,0)</f>
        <v>1</v>
      </c>
      <c r="CI141">
        <f>IF(Tabla1[[#This Row],[1.2 Se dirige al cliente por su nombre durante el transcurso de la llamada, sin tutearlo en ninguna ocasión.]]="NO",1,0)</f>
        <v>0</v>
      </c>
      <c r="CJ141">
        <f>IF(Tabla1[[#This Row],[1.3 Interactua con el cliente mientras realiza las validaciones en el sistema.]]="NO",1,0)</f>
        <v>0</v>
      </c>
      <c r="CK141">
        <f>IF(Tabla1[[#This Row],[1.4 Evita el uso de tecnicismos.]]="NO",1,0)</f>
        <v>0</v>
      </c>
      <c r="CL141">
        <f>IF(Tabla1[[#This Row],[1.5 Se despide de acuerdo a lo indicado en el Manual de Campaña]]="NO",1,0)</f>
        <v>0</v>
      </c>
      <c r="CM141">
        <f>IF(Tabla1[[#This Row],[2.1 Valida si la consulta o transacción corresponde a un producto/servicio/línea de la campaña.]]="NO",1,0)</f>
        <v>0</v>
      </c>
      <c r="CN141">
        <f>IF(Tabla1[[#This Row],[2.2 Si lo expuesto por el cliente no es claro, realiza preguntas de precisión o preguntas filtro.]]="NO",1,0)</f>
        <v>0</v>
      </c>
      <c r="CO141">
        <f>IF(Tabla1[[#This Row],[2.3 Valida el MOTIVO REAL de la necesidad (información, preocupación, problema) mediante parafraseo o pregunta de confirmación.]]="NO",1,0)</f>
        <v>0</v>
      </c>
      <c r="CP141">
        <f>IF(Tabla1[[#This Row],[2.4 De acuerdo con lo expuesto por el cliente por el cliente y/o por lo revisado en sistemas, valida si existe alguna atención previa por el mismo motivo.]]="NO",1,0)</f>
        <v>0</v>
      </c>
      <c r="CQ141">
        <f>IF(Tabla1[[#This Row],[3.1 Valida en el CES el estado de los servicios y equipos, estado de cuenta y adicionalmente si se encuentra en averia.]]="NO",1,0)</f>
        <v>0</v>
      </c>
      <c r="CR141">
        <f>IF(Tabla1[[#This Row],[3.2 La atencion se realizo siguiendo el paso a paso de la herramienta o el proceso establecido en el portal de conocimiento (en caso no se encuentre en la herramienta), no se vuelve a evaluar el ingreso al CES.]]="NO",1,0)</f>
        <v>0</v>
      </c>
      <c r="CS141">
        <f>IF(Tabla1[[#This Row],[3.2.1 Solicita el número de documento de identidad, nombres y apellidos del titular para identificar el servicio y en caso lo amerite fecha y lugar de nacimiento.]]="NO",1,0)</f>
        <v>0</v>
      </c>
      <c r="CT141">
        <f>IF(Tabla1[[#This Row],[3.2.2  Valida en TRACER que el servicio del cliente esta conectado, no se encuentra en averia y no tiene algun flag alarmado]]="NO",1,0)</f>
        <v>0</v>
      </c>
      <c r="CU141">
        <f>IF(Tabla1[[#This Row],[3.2.3  Verifica en la web de averias si el servicio esta afectado]]="NO",1,0)</f>
        <v>0</v>
      </c>
      <c r="CV141">
        <f>IF(Tabla1[[#This Row],[3.2.4  Verifica en Incognito si los parametros de los servicios estan correctos. ]]="NO",1,0)</f>
        <v>0</v>
      </c>
      <c r="CW14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41">
        <f>IF(Tabla1[[#This Row],[3.2.6  Para telefonia, ingresa a JANUS y validad que la linea este configurada y tenga saldo, tambien se debe validar con el cliente si la linea esta en Tel 1 o Tel 1/2, en caso no haya servicio]]="NO",1,0)</f>
        <v>0</v>
      </c>
      <c r="CY141">
        <f>IF(Tabla1[[#This Row],[3.2.7  Para internet, cuando el problema es con SmarTV se le sugiere que utilice internet de manera cableada]]="NO",1,0)</f>
        <v>0</v>
      </c>
      <c r="CZ141">
        <f>IF(Tabla1[[#This Row],[3.3  La explicación brindada al cliente corresponde con el paso a paso de la herramienta o el proceso establecido en el portal de conocimiento (en caso no se encuentre en la herramienta).]]="NO",1,0)</f>
        <v>0</v>
      </c>
      <c r="DA141">
        <f>IF(Tabla1[[#This Row],[3.4  Valida con el cliente si la gestión/información brindada fue clara]]="NO",1,0)</f>
        <v>0</v>
      </c>
      <c r="DB141">
        <f>IF(Tabla1[[#This Row],[4.1 Ejecuta las acciones en los aplicativos de acuerdo al proceso establecido en el portal de conocimiento.]]="NO",1,0)</f>
        <v>0</v>
      </c>
      <c r="DC141">
        <f>IF(Tabla1[[#This Row],[4.2 Se tipifica en siac acorde con la gestión.]]="NO",1,0)</f>
        <v>0</v>
      </c>
      <c r="DD141">
        <f>IF(Tabla1[[#This Row],[4.3 Notas y/o plantilla de la tipificación son correctas.]]="NO",1,0)</f>
        <v>0</v>
      </c>
      <c r="DE141">
        <f>IF(Tabla1[[#This Row],[4.4 Se tipifica en siac durante la llamada.]]="NO",1,0)</f>
        <v>0</v>
      </c>
      <c r="DF141">
        <f>IF(Tabla1[[#This Row],[5.1 Evita comentarios negativos de la empresa y/o sus proveedores.]]="NO",1,0)</f>
        <v>0</v>
      </c>
      <c r="DG141">
        <f>IF(Tabla1[[#This Row],[5.2 Evita palabras soeces]]="NO",1,0)</f>
        <v>0</v>
      </c>
      <c r="DH141">
        <f>IF(Tabla1[[#This Row],[5.3 Escucha al cliente sin interrumpirlo.]]="NO",1,0)</f>
        <v>0</v>
      </c>
      <c r="DI141">
        <f>IF(Tabla1[[#This Row],[6.1 Cumple con dar la información establecida y/o fomenta en el cliente la adquisición/activación/uso de algún servicio/producto/promoción CLARO (definido por cada campaña)]]="NO",1,0)</f>
        <v>0</v>
      </c>
      <c r="DJ141">
        <v>1</v>
      </c>
      <c r="DK141">
        <f>IF(Tabla1[[#This Row],[TNPS]]&lt;6,-1,IF(Tabla1[[#This Row],[TNPS]]&lt;8,0,1))</f>
        <v>1</v>
      </c>
      <c r="DL141">
        <f>IF(Tabla1[[#This Row],[NPS]]&lt;&gt;"",IF(Tabla1[[#This Row],[NPS]]&lt;7,-1,IF(Tabla1[[#This Row],[NPS]]&lt;8,0,1))," ")</f>
        <v>1</v>
      </c>
    </row>
    <row r="142" spans="1:116" x14ac:dyDescent="0.25">
      <c r="A142">
        <v>386</v>
      </c>
      <c r="B142" t="str">
        <f>IF(MONTH(Tabla1[[#This Row],[FECHA DE MONITOREO]])=MONTH($B$356),IF(DAY(Tabla1[[#This Row],[FECHA DE MONITOREO]])&lt;8,"SEMANA 1",IF(DAY(Tabla1[[#This Row],[FECHA DE MONITOREO]])&lt;15,"SEMANA 2",IF(DAY(Tabla1[[#This Row],[FECHA DE MONITOREO]])&lt;22,"SEMANA 3","SEMANA 4"))),"SEMANA 4")</f>
        <v>SEMANA 2</v>
      </c>
      <c r="C14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42" s="5" t="s">
        <v>445</v>
      </c>
      <c r="E142" s="5" t="s">
        <v>446</v>
      </c>
      <c r="F142" s="5">
        <v>2</v>
      </c>
      <c r="G142" s="5" t="s">
        <v>118</v>
      </c>
      <c r="H142" s="5" t="s">
        <v>119</v>
      </c>
      <c r="I142" s="6">
        <v>43657</v>
      </c>
      <c r="J142" s="5" t="s">
        <v>120</v>
      </c>
      <c r="K142" s="5" t="s">
        <v>1166</v>
      </c>
      <c r="L142" s="6">
        <v>43655</v>
      </c>
      <c r="M142" s="7">
        <v>0.67491898148148144</v>
      </c>
      <c r="N142" s="5">
        <v>214</v>
      </c>
      <c r="O142" s="5" t="s">
        <v>1167</v>
      </c>
      <c r="P142" s="5" t="s">
        <v>1168</v>
      </c>
      <c r="Q142" s="5" t="s">
        <v>1169</v>
      </c>
      <c r="R142" s="5" t="s">
        <v>125</v>
      </c>
      <c r="S142" s="5" t="s">
        <v>126</v>
      </c>
      <c r="T142" s="5" t="s">
        <v>1170</v>
      </c>
      <c r="U142" s="5" t="s">
        <v>128</v>
      </c>
      <c r="V142" s="5" t="s">
        <v>129</v>
      </c>
      <c r="W142" s="5" t="s">
        <v>130</v>
      </c>
      <c r="X142" s="5" t="s">
        <v>161</v>
      </c>
      <c r="Y142" s="5" t="s">
        <v>131</v>
      </c>
      <c r="Z142" s="5" t="s">
        <v>132</v>
      </c>
      <c r="AA142" s="5" t="s">
        <v>133</v>
      </c>
      <c r="AB142" s="5" t="s">
        <v>131</v>
      </c>
      <c r="AC142" s="5" t="s">
        <v>134</v>
      </c>
      <c r="AD142" s="5" t="s">
        <v>131</v>
      </c>
      <c r="AE142" s="5" t="s">
        <v>131</v>
      </c>
      <c r="AF142" s="5" t="s">
        <v>131</v>
      </c>
      <c r="AG142" s="5" t="s">
        <v>131</v>
      </c>
      <c r="AH142" s="5" t="s">
        <v>131</v>
      </c>
      <c r="AI142" s="8">
        <v>100</v>
      </c>
      <c r="AJ142" s="5" t="s">
        <v>131</v>
      </c>
      <c r="AK142" s="5" t="s">
        <v>133</v>
      </c>
      <c r="AL142" s="5" t="s">
        <v>131</v>
      </c>
      <c r="AM142" s="5" t="s">
        <v>131</v>
      </c>
      <c r="AN142" s="8">
        <v>100</v>
      </c>
      <c r="AO142" s="5" t="s">
        <v>131</v>
      </c>
      <c r="AP142" s="5" t="s">
        <v>131</v>
      </c>
      <c r="AQ142" s="5" t="s">
        <v>131</v>
      </c>
      <c r="AR142" s="5" t="s">
        <v>131</v>
      </c>
      <c r="AS142" s="5" t="s">
        <v>131</v>
      </c>
      <c r="AT142" s="5" t="s">
        <v>131</v>
      </c>
      <c r="AU142" s="5" t="s">
        <v>133</v>
      </c>
      <c r="AV142" s="5" t="s">
        <v>133</v>
      </c>
      <c r="AW142" s="5" t="s">
        <v>133</v>
      </c>
      <c r="AX142" s="5" t="s">
        <v>129</v>
      </c>
      <c r="AY142" s="5" t="s">
        <v>131</v>
      </c>
      <c r="AZ142" s="8">
        <v>80</v>
      </c>
      <c r="BA142" s="5" t="s">
        <v>133</v>
      </c>
      <c r="BB142" s="5" t="s">
        <v>129</v>
      </c>
      <c r="BC142" s="5" t="s">
        <v>129</v>
      </c>
      <c r="BD142" s="5" t="s">
        <v>131</v>
      </c>
      <c r="BE142" s="9">
        <v>33.333333333333329</v>
      </c>
      <c r="BF142" s="5" t="s">
        <v>131</v>
      </c>
      <c r="BG142" s="5" t="s">
        <v>131</v>
      </c>
      <c r="BH142" s="5" t="s">
        <v>131</v>
      </c>
      <c r="BI142" s="8">
        <v>100</v>
      </c>
      <c r="BJ142" s="5" t="s">
        <v>133</v>
      </c>
      <c r="BK142" s="8">
        <v>100</v>
      </c>
      <c r="BL142" s="8">
        <v>77</v>
      </c>
      <c r="BM142" s="5">
        <v>1</v>
      </c>
      <c r="BN142" s="5">
        <v>2</v>
      </c>
      <c r="BO142" s="5">
        <v>0</v>
      </c>
      <c r="BP142" s="5">
        <v>3</v>
      </c>
      <c r="BQ142" s="5">
        <v>0</v>
      </c>
      <c r="BR142" s="8">
        <v>77</v>
      </c>
      <c r="BS142" s="5" t="s">
        <v>129</v>
      </c>
      <c r="BT142" s="5" t="s">
        <v>129</v>
      </c>
      <c r="BU142" s="5" t="s">
        <v>129</v>
      </c>
      <c r="BV142" s="5" t="s">
        <v>129</v>
      </c>
      <c r="BW142" s="5" t="s">
        <v>129</v>
      </c>
      <c r="BX142" s="5" t="s">
        <v>129</v>
      </c>
      <c r="BY142" s="5" t="s">
        <v>135</v>
      </c>
      <c r="BZ142" s="5" t="s">
        <v>136</v>
      </c>
      <c r="CA142" s="5" t="s">
        <v>137</v>
      </c>
      <c r="CB142" s="5" t="s">
        <v>138</v>
      </c>
      <c r="CC142" s="5" t="s">
        <v>139</v>
      </c>
      <c r="CD142" s="5" t="e">
        <v>#N/A</v>
      </c>
      <c r="CE142" s="5" t="e">
        <v>#N/A</v>
      </c>
      <c r="CF142" s="5" t="s">
        <v>129</v>
      </c>
      <c r="CG142" s="5" t="s">
        <v>1171</v>
      </c>
      <c r="CH142">
        <f>IF(Tabla1[[#This Row],[1.1 Saluda y se despide del cliente, de acuerdo a lo establecido en el manual de campaña.]]="NO",1,0)</f>
        <v>0</v>
      </c>
      <c r="CI142">
        <f>IF(Tabla1[[#This Row],[1.2 Se dirige al cliente por su nombre durante el transcurso de la llamada, sin tutearlo en ninguna ocasión.]]="NO",1,0)</f>
        <v>0</v>
      </c>
      <c r="CJ142">
        <f>IF(Tabla1[[#This Row],[1.3 Interactua con el cliente mientras realiza las validaciones en el sistema.]]="NO",1,0)</f>
        <v>0</v>
      </c>
      <c r="CK142">
        <f>IF(Tabla1[[#This Row],[1.4 Evita el uso de tecnicismos.]]="NO",1,0)</f>
        <v>0</v>
      </c>
      <c r="CL142">
        <f>IF(Tabla1[[#This Row],[1.5 Se despide de acuerdo a lo indicado en el Manual de Campaña]]="NO",1,0)</f>
        <v>0</v>
      </c>
      <c r="CM142">
        <f>IF(Tabla1[[#This Row],[2.1 Valida si la consulta o transacción corresponde a un producto/servicio/línea de la campaña.]]="NO",1,0)</f>
        <v>0</v>
      </c>
      <c r="CN142">
        <f>IF(Tabla1[[#This Row],[2.2 Si lo expuesto por el cliente no es claro, realiza preguntas de precisión o preguntas filtro.]]="NO",1,0)</f>
        <v>0</v>
      </c>
      <c r="CO142">
        <f>IF(Tabla1[[#This Row],[2.3 Valida el MOTIVO REAL de la necesidad (información, preocupación, problema) mediante parafraseo o pregunta de confirmación.]]="NO",1,0)</f>
        <v>0</v>
      </c>
      <c r="CP142">
        <f>IF(Tabla1[[#This Row],[2.4 De acuerdo con lo expuesto por el cliente por el cliente y/o por lo revisado en sistemas, valida si existe alguna atención previa por el mismo motivo.]]="NO",1,0)</f>
        <v>0</v>
      </c>
      <c r="CQ142">
        <f>IF(Tabla1[[#This Row],[3.1 Valida en el CES el estado de los servicios y equipos, estado de cuenta y adicionalmente si se encuentra en averia.]]="NO",1,0)</f>
        <v>0</v>
      </c>
      <c r="CR142">
        <f>IF(Tabla1[[#This Row],[3.2 La atencion se realizo siguiendo el paso a paso de la herramienta o el proceso establecido en el portal de conocimiento (en caso no se encuentre en la herramienta), no se vuelve a evaluar el ingreso al CES.]]="NO",1,0)</f>
        <v>0</v>
      </c>
      <c r="CS142">
        <f>IF(Tabla1[[#This Row],[3.2.1 Solicita el número de documento de identidad, nombres y apellidos del titular para identificar el servicio y en caso lo amerite fecha y lugar de nacimiento.]]="NO",1,0)</f>
        <v>0</v>
      </c>
      <c r="CT142">
        <f>IF(Tabla1[[#This Row],[3.2.2  Valida en TRACER que el servicio del cliente esta conectado, no se encuentra en averia y no tiene algun flag alarmado]]="NO",1,0)</f>
        <v>0</v>
      </c>
      <c r="CU142">
        <f>IF(Tabla1[[#This Row],[3.2.3  Verifica en la web de averias si el servicio esta afectado]]="NO",1,0)</f>
        <v>0</v>
      </c>
      <c r="CV142">
        <f>IF(Tabla1[[#This Row],[3.2.4  Verifica en Incognito si los parametros de los servicios estan correctos. ]]="NO",1,0)</f>
        <v>0</v>
      </c>
      <c r="CW14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42">
        <f>IF(Tabla1[[#This Row],[3.2.6  Para telefonia, ingresa a JANUS y validad que la linea este configurada y tenga saldo, tambien se debe validar con el cliente si la linea esta en Tel 1 o Tel 1/2, en caso no haya servicio]]="NO",1,0)</f>
        <v>0</v>
      </c>
      <c r="CY142">
        <f>IF(Tabla1[[#This Row],[3.2.7  Para internet, cuando el problema es con SmarTV se le sugiere que utilice internet de manera cableada]]="NO",1,0)</f>
        <v>0</v>
      </c>
      <c r="CZ142">
        <f>IF(Tabla1[[#This Row],[3.3  La explicación brindada al cliente corresponde con el paso a paso de la herramienta o el proceso establecido en el portal de conocimiento (en caso no se encuentre en la herramienta).]]="NO",1,0)</f>
        <v>1</v>
      </c>
      <c r="DA142">
        <f>IF(Tabla1[[#This Row],[3.4  Valida con el cliente si la gestión/información brindada fue clara]]="NO",1,0)</f>
        <v>0</v>
      </c>
      <c r="DB142">
        <f>IF(Tabla1[[#This Row],[4.1 Ejecuta las acciones en los aplicativos de acuerdo al proceso establecido en el portal de conocimiento.]]="NO",1,0)</f>
        <v>0</v>
      </c>
      <c r="DC142">
        <f>IF(Tabla1[[#This Row],[4.2 Se tipifica en siac acorde con la gestión.]]="NO",1,0)</f>
        <v>1</v>
      </c>
      <c r="DD142">
        <f>IF(Tabla1[[#This Row],[4.3 Notas y/o plantilla de la tipificación son correctas.]]="NO",1,0)</f>
        <v>1</v>
      </c>
      <c r="DE142">
        <f>IF(Tabla1[[#This Row],[4.4 Se tipifica en siac durante la llamada.]]="NO",1,0)</f>
        <v>0</v>
      </c>
      <c r="DF142">
        <f>IF(Tabla1[[#This Row],[5.1 Evita comentarios negativos de la empresa y/o sus proveedores.]]="NO",1,0)</f>
        <v>0</v>
      </c>
      <c r="DG142">
        <f>IF(Tabla1[[#This Row],[5.2 Evita palabras soeces]]="NO",1,0)</f>
        <v>0</v>
      </c>
      <c r="DH142">
        <f>IF(Tabla1[[#This Row],[5.3 Escucha al cliente sin interrumpirlo.]]="NO",1,0)</f>
        <v>0</v>
      </c>
      <c r="DI142">
        <f>IF(Tabla1[[#This Row],[6.1 Cumple con dar la información establecida y/o fomenta en el cliente la adquisición/activación/uso de algún servicio/producto/promoción CLARO (definido por cada campaña)]]="NO",1,0)</f>
        <v>0</v>
      </c>
      <c r="DJ142">
        <v>1</v>
      </c>
      <c r="DK142" t="e">
        <f>IF(Tabla1[[#This Row],[TNPS]]&lt;6,-1,IF(Tabla1[[#This Row],[TNPS]]&lt;8,0,1))</f>
        <v>#N/A</v>
      </c>
      <c r="DL142" t="e">
        <f>IF(Tabla1[[#This Row],[NPS]]&lt;&gt;"",IF(Tabla1[[#This Row],[NPS]]&lt;7,-1,IF(Tabla1[[#This Row],[NPS]]&lt;8,0,1))," ")</f>
        <v>#N/A</v>
      </c>
    </row>
    <row r="143" spans="1:116" x14ac:dyDescent="0.25">
      <c r="A143">
        <v>386</v>
      </c>
      <c r="B143" t="str">
        <f>IF(MONTH(Tabla1[[#This Row],[FECHA DE MONITOREO]])=MONTH($B$356),IF(DAY(Tabla1[[#This Row],[FECHA DE MONITOREO]])&lt;8,"SEMANA 1",IF(DAY(Tabla1[[#This Row],[FECHA DE MONITOREO]])&lt;15,"SEMANA 2",IF(DAY(Tabla1[[#This Row],[FECHA DE MONITOREO]])&lt;22,"SEMANA 3","SEMANA 4"))),"SEMANA 4")</f>
        <v>SEMANA 2</v>
      </c>
      <c r="C14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43" s="5" t="s">
        <v>639</v>
      </c>
      <c r="E143" s="5" t="s">
        <v>640</v>
      </c>
      <c r="F143" s="5">
        <v>9</v>
      </c>
      <c r="G143" s="5" t="s">
        <v>118</v>
      </c>
      <c r="H143" s="5" t="s">
        <v>119</v>
      </c>
      <c r="I143" s="6">
        <v>43657</v>
      </c>
      <c r="J143" s="5" t="s">
        <v>120</v>
      </c>
      <c r="K143" s="5" t="s">
        <v>1172</v>
      </c>
      <c r="L143" s="6">
        <v>43655</v>
      </c>
      <c r="M143" s="7">
        <v>0.51361111111111113</v>
      </c>
      <c r="N143" s="5">
        <v>736</v>
      </c>
      <c r="O143" s="5" t="s">
        <v>1173</v>
      </c>
      <c r="P143" s="5" t="s">
        <v>1174</v>
      </c>
      <c r="Q143" s="5" t="s">
        <v>1175</v>
      </c>
      <c r="R143" s="5" t="s">
        <v>125</v>
      </c>
      <c r="S143" s="5" t="s">
        <v>460</v>
      </c>
      <c r="T143" s="5" t="s">
        <v>1176</v>
      </c>
      <c r="U143" s="5" t="s">
        <v>1177</v>
      </c>
      <c r="V143" s="5" t="s">
        <v>129</v>
      </c>
      <c r="W143" s="5" t="s">
        <v>133</v>
      </c>
      <c r="X143" s="5" t="s">
        <v>279</v>
      </c>
      <c r="Y143" s="5" t="s">
        <v>131</v>
      </c>
      <c r="Z143" s="5" t="s">
        <v>132</v>
      </c>
      <c r="AA143" s="5" t="s">
        <v>133</v>
      </c>
      <c r="AB143" s="5" t="s">
        <v>131</v>
      </c>
      <c r="AC143" s="5" t="s">
        <v>134</v>
      </c>
      <c r="AD143" s="5" t="s">
        <v>131</v>
      </c>
      <c r="AE143" s="5" t="s">
        <v>129</v>
      </c>
      <c r="AF143" s="5" t="s">
        <v>131</v>
      </c>
      <c r="AG143" s="5" t="s">
        <v>131</v>
      </c>
      <c r="AH143" s="5" t="s">
        <v>131</v>
      </c>
      <c r="AI143" s="8">
        <v>75</v>
      </c>
      <c r="AJ143" s="5" t="s">
        <v>131</v>
      </c>
      <c r="AK143" s="5" t="s">
        <v>133</v>
      </c>
      <c r="AL143" s="5" t="s">
        <v>129</v>
      </c>
      <c r="AM143" s="5" t="s">
        <v>129</v>
      </c>
      <c r="AN143" s="8">
        <v>26.315789473684209</v>
      </c>
      <c r="AO143" s="5" t="s">
        <v>133</v>
      </c>
      <c r="AP143" s="5" t="s">
        <v>131</v>
      </c>
      <c r="AQ143" s="5" t="s">
        <v>131</v>
      </c>
      <c r="AR143" s="5" t="s">
        <v>131</v>
      </c>
      <c r="AS143" s="5" t="s">
        <v>131</v>
      </c>
      <c r="AT143" s="5" t="s">
        <v>131</v>
      </c>
      <c r="AU143" s="5" t="s">
        <v>133</v>
      </c>
      <c r="AV143" s="5" t="s">
        <v>131</v>
      </c>
      <c r="AW143" s="5" t="s">
        <v>133</v>
      </c>
      <c r="AX143" s="5" t="s">
        <v>131</v>
      </c>
      <c r="AY143" s="5" t="s">
        <v>131</v>
      </c>
      <c r="AZ143" s="8">
        <v>100</v>
      </c>
      <c r="BA143" s="5" t="s">
        <v>133</v>
      </c>
      <c r="BB143" s="5" t="s">
        <v>131</v>
      </c>
      <c r="BC143" s="5" t="s">
        <v>131</v>
      </c>
      <c r="BD143" s="5" t="s">
        <v>131</v>
      </c>
      <c r="BE143" s="9">
        <v>100</v>
      </c>
      <c r="BF143" s="5" t="s">
        <v>131</v>
      </c>
      <c r="BG143" s="5" t="s">
        <v>131</v>
      </c>
      <c r="BH143" s="5" t="s">
        <v>131</v>
      </c>
      <c r="BI143" s="8">
        <v>100</v>
      </c>
      <c r="BJ143" s="5" t="s">
        <v>129</v>
      </c>
      <c r="BK143" s="8">
        <v>0</v>
      </c>
      <c r="BL143" s="8">
        <v>78.05263157894737</v>
      </c>
      <c r="BM143" s="5">
        <v>2</v>
      </c>
      <c r="BN143" s="5">
        <v>0</v>
      </c>
      <c r="BO143" s="5">
        <v>0</v>
      </c>
      <c r="BP143" s="5">
        <v>2</v>
      </c>
      <c r="BQ143" s="5">
        <v>2</v>
      </c>
      <c r="BR143" s="8">
        <v>78.05263157894737</v>
      </c>
      <c r="BS143" s="5" t="s">
        <v>129</v>
      </c>
      <c r="BT143" s="5" t="s">
        <v>129</v>
      </c>
      <c r="BU143" s="5" t="s">
        <v>129</v>
      </c>
      <c r="BV143" s="5" t="s">
        <v>129</v>
      </c>
      <c r="BW143" s="5" t="s">
        <v>129</v>
      </c>
      <c r="BX143" s="5" t="s">
        <v>131</v>
      </c>
      <c r="BY143" s="5" t="s">
        <v>132</v>
      </c>
      <c r="BZ143" s="5" t="s">
        <v>132</v>
      </c>
      <c r="CA143" s="5" t="s">
        <v>132</v>
      </c>
      <c r="CB143" s="5" t="s">
        <v>132</v>
      </c>
      <c r="CC143" s="5" t="s">
        <v>132</v>
      </c>
      <c r="CD143" s="5" t="e">
        <v>#N/A</v>
      </c>
      <c r="CE143" s="5" t="e">
        <v>#N/A</v>
      </c>
      <c r="CF143" s="5" t="s">
        <v>129</v>
      </c>
      <c r="CG143" s="5" t="s">
        <v>1178</v>
      </c>
      <c r="CH143">
        <f>IF(Tabla1[[#This Row],[1.1 Saluda y se despide del cliente, de acuerdo a lo establecido en el manual de campaña.]]="NO",1,0)</f>
        <v>0</v>
      </c>
      <c r="CI143">
        <f>IF(Tabla1[[#This Row],[1.2 Se dirige al cliente por su nombre durante el transcurso de la llamada, sin tutearlo en ninguna ocasión.]]="NO",1,0)</f>
        <v>1</v>
      </c>
      <c r="CJ143">
        <f>IF(Tabla1[[#This Row],[1.3 Interactua con el cliente mientras realiza las validaciones en el sistema.]]="NO",1,0)</f>
        <v>0</v>
      </c>
      <c r="CK143">
        <f>IF(Tabla1[[#This Row],[1.4 Evita el uso de tecnicismos.]]="NO",1,0)</f>
        <v>0</v>
      </c>
      <c r="CL143">
        <f>IF(Tabla1[[#This Row],[1.5 Se despide de acuerdo a lo indicado en el Manual de Campaña]]="NO",1,0)</f>
        <v>0</v>
      </c>
      <c r="CM143">
        <f>IF(Tabla1[[#This Row],[2.1 Valida si la consulta o transacción corresponde a un producto/servicio/línea de la campaña.]]="NO",1,0)</f>
        <v>0</v>
      </c>
      <c r="CN143">
        <f>IF(Tabla1[[#This Row],[2.2 Si lo expuesto por el cliente no es claro, realiza preguntas de precisión o preguntas filtro.]]="NO",1,0)</f>
        <v>0</v>
      </c>
      <c r="CO143">
        <f>IF(Tabla1[[#This Row],[2.3 Valida el MOTIVO REAL de la necesidad (información, preocupación, problema) mediante parafraseo o pregunta de confirmación.]]="NO",1,0)</f>
        <v>1</v>
      </c>
      <c r="CP143">
        <f>IF(Tabla1[[#This Row],[2.4 De acuerdo con lo expuesto por el cliente por el cliente y/o por lo revisado en sistemas, valida si existe alguna atención previa por el mismo motivo.]]="NO",1,0)</f>
        <v>1</v>
      </c>
      <c r="CQ143">
        <f>IF(Tabla1[[#This Row],[3.1 Valida en el CES el estado de los servicios y equipos, estado de cuenta y adicionalmente si se encuentra en averia.]]="NO",1,0)</f>
        <v>0</v>
      </c>
      <c r="CR143">
        <f>IF(Tabla1[[#This Row],[3.2 La atencion se realizo siguiendo el paso a paso de la herramienta o el proceso establecido en el portal de conocimiento (en caso no se encuentre en la herramienta), no se vuelve a evaluar el ingreso al CES.]]="NO",1,0)</f>
        <v>0</v>
      </c>
      <c r="CS143">
        <f>IF(Tabla1[[#This Row],[3.2.1 Solicita el número de documento de identidad, nombres y apellidos del titular para identificar el servicio y en caso lo amerite fecha y lugar de nacimiento.]]="NO",1,0)</f>
        <v>0</v>
      </c>
      <c r="CT143">
        <f>IF(Tabla1[[#This Row],[3.2.2  Valida en TRACER que el servicio del cliente esta conectado, no se encuentra en averia y no tiene algun flag alarmado]]="NO",1,0)</f>
        <v>0</v>
      </c>
      <c r="CU143">
        <f>IF(Tabla1[[#This Row],[3.2.3  Verifica en la web de averias si el servicio esta afectado]]="NO",1,0)</f>
        <v>0</v>
      </c>
      <c r="CV143">
        <f>IF(Tabla1[[#This Row],[3.2.4  Verifica en Incognito si los parametros de los servicios estan correctos. ]]="NO",1,0)</f>
        <v>0</v>
      </c>
      <c r="CW14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43">
        <f>IF(Tabla1[[#This Row],[3.2.6  Para telefonia, ingresa a JANUS y validad que la linea este configurada y tenga saldo, tambien se debe validar con el cliente si la linea esta en Tel 1 o Tel 1/2, en caso no haya servicio]]="NO",1,0)</f>
        <v>0</v>
      </c>
      <c r="CY143">
        <f>IF(Tabla1[[#This Row],[3.2.7  Para internet, cuando el problema es con SmarTV se le sugiere que utilice internet de manera cableada]]="NO",1,0)</f>
        <v>0</v>
      </c>
      <c r="CZ143">
        <f>IF(Tabla1[[#This Row],[3.3  La explicación brindada al cliente corresponde con el paso a paso de la herramienta o el proceso establecido en el portal de conocimiento (en caso no se encuentre en la herramienta).]]="NO",1,0)</f>
        <v>0</v>
      </c>
      <c r="DA143">
        <f>IF(Tabla1[[#This Row],[3.4  Valida con el cliente si la gestión/información brindada fue clara]]="NO",1,0)</f>
        <v>0</v>
      </c>
      <c r="DB143">
        <f>IF(Tabla1[[#This Row],[4.1 Ejecuta las acciones en los aplicativos de acuerdo al proceso establecido en el portal de conocimiento.]]="NO",1,0)</f>
        <v>0</v>
      </c>
      <c r="DC143">
        <f>IF(Tabla1[[#This Row],[4.2 Se tipifica en siac acorde con la gestión.]]="NO",1,0)</f>
        <v>0</v>
      </c>
      <c r="DD143">
        <f>IF(Tabla1[[#This Row],[4.3 Notas y/o plantilla de la tipificación son correctas.]]="NO",1,0)</f>
        <v>0</v>
      </c>
      <c r="DE143">
        <f>IF(Tabla1[[#This Row],[4.4 Se tipifica en siac durante la llamada.]]="NO",1,0)</f>
        <v>0</v>
      </c>
      <c r="DF143">
        <f>IF(Tabla1[[#This Row],[5.1 Evita comentarios negativos de la empresa y/o sus proveedores.]]="NO",1,0)</f>
        <v>0</v>
      </c>
      <c r="DG143">
        <f>IF(Tabla1[[#This Row],[5.2 Evita palabras soeces]]="NO",1,0)</f>
        <v>0</v>
      </c>
      <c r="DH143">
        <f>IF(Tabla1[[#This Row],[5.3 Escucha al cliente sin interrumpirlo.]]="NO",1,0)</f>
        <v>0</v>
      </c>
      <c r="DI143">
        <f>IF(Tabla1[[#This Row],[6.1 Cumple con dar la información establecida y/o fomenta en el cliente la adquisición/activación/uso de algún servicio/producto/promoción CLARO (definido por cada campaña)]]="NO",1,0)</f>
        <v>1</v>
      </c>
      <c r="DJ143">
        <v>1</v>
      </c>
      <c r="DK143" t="e">
        <f>IF(Tabla1[[#This Row],[TNPS]]&lt;6,-1,IF(Tabla1[[#This Row],[TNPS]]&lt;8,0,1))</f>
        <v>#N/A</v>
      </c>
      <c r="DL143" t="e">
        <f>IF(Tabla1[[#This Row],[NPS]]&lt;&gt;"",IF(Tabla1[[#This Row],[NPS]]&lt;7,-1,IF(Tabla1[[#This Row],[NPS]]&lt;8,0,1))," ")</f>
        <v>#N/A</v>
      </c>
    </row>
    <row r="144" spans="1:116" x14ac:dyDescent="0.25">
      <c r="A144">
        <v>386</v>
      </c>
      <c r="B144" t="str">
        <f>IF(MONTH(Tabla1[[#This Row],[FECHA DE MONITOREO]])=MONTH($B$356),IF(DAY(Tabla1[[#This Row],[FECHA DE MONITOREO]])&lt;8,"SEMANA 1",IF(DAY(Tabla1[[#This Row],[FECHA DE MONITOREO]])&lt;15,"SEMANA 2",IF(DAY(Tabla1[[#This Row],[FECHA DE MONITOREO]])&lt;22,"SEMANA 3","SEMANA 4"))),"SEMANA 4")</f>
        <v>SEMANA 2</v>
      </c>
      <c r="C14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44" s="5" t="s">
        <v>241</v>
      </c>
      <c r="E144" s="5" t="s">
        <v>242</v>
      </c>
      <c r="F144" s="5">
        <v>9</v>
      </c>
      <c r="G144" s="5" t="s">
        <v>118</v>
      </c>
      <c r="H144" s="5" t="s">
        <v>119</v>
      </c>
      <c r="I144" s="6">
        <v>43657</v>
      </c>
      <c r="J144" s="5" t="s">
        <v>120</v>
      </c>
      <c r="K144" s="5" t="s">
        <v>1179</v>
      </c>
      <c r="L144" s="6">
        <v>43655</v>
      </c>
      <c r="M144" s="7">
        <v>0.36634259259259255</v>
      </c>
      <c r="N144" s="5">
        <v>161</v>
      </c>
      <c r="O144" s="5" t="s">
        <v>1180</v>
      </c>
      <c r="P144" s="5" t="s">
        <v>1181</v>
      </c>
      <c r="Q144" s="5" t="s">
        <v>1182</v>
      </c>
      <c r="R144" s="5" t="s">
        <v>157</v>
      </c>
      <c r="S144" s="5" t="s">
        <v>1183</v>
      </c>
      <c r="T144" s="5" t="s">
        <v>1184</v>
      </c>
      <c r="U144" s="5" t="s">
        <v>249</v>
      </c>
      <c r="V144" s="5" t="s">
        <v>129</v>
      </c>
      <c r="W144" s="5" t="s">
        <v>130</v>
      </c>
      <c r="X144" s="5" t="s">
        <v>130</v>
      </c>
      <c r="Y144" s="5" t="s">
        <v>131</v>
      </c>
      <c r="Z144" s="5" t="s">
        <v>132</v>
      </c>
      <c r="AA144" s="5" t="s">
        <v>133</v>
      </c>
      <c r="AB144" s="5" t="s">
        <v>131</v>
      </c>
      <c r="AC144" s="5" t="s">
        <v>134</v>
      </c>
      <c r="AD144" s="5" t="s">
        <v>131</v>
      </c>
      <c r="AE144" s="5" t="s">
        <v>131</v>
      </c>
      <c r="AF144" s="5" t="s">
        <v>131</v>
      </c>
      <c r="AG144" s="5" t="s">
        <v>131</v>
      </c>
      <c r="AH144" s="5" t="s">
        <v>131</v>
      </c>
      <c r="AI144" s="8">
        <v>100</v>
      </c>
      <c r="AJ144" s="5" t="s">
        <v>131</v>
      </c>
      <c r="AK144" s="5" t="s">
        <v>133</v>
      </c>
      <c r="AL144" s="5" t="s">
        <v>131</v>
      </c>
      <c r="AM144" s="5" t="s">
        <v>131</v>
      </c>
      <c r="AN144" s="8">
        <v>100</v>
      </c>
      <c r="AO144" s="5" t="s">
        <v>131</v>
      </c>
      <c r="AP144" s="5" t="s">
        <v>131</v>
      </c>
      <c r="AQ144" s="5" t="s">
        <v>131</v>
      </c>
      <c r="AR144" s="5" t="s">
        <v>133</v>
      </c>
      <c r="AS144" s="5" t="s">
        <v>131</v>
      </c>
      <c r="AT144" s="5" t="s">
        <v>133</v>
      </c>
      <c r="AU144" s="5" t="s">
        <v>133</v>
      </c>
      <c r="AV144" s="5" t="s">
        <v>133</v>
      </c>
      <c r="AW144" s="5" t="s">
        <v>133</v>
      </c>
      <c r="AX144" s="5" t="s">
        <v>131</v>
      </c>
      <c r="AY144" s="5" t="s">
        <v>133</v>
      </c>
      <c r="AZ144" s="8">
        <v>100</v>
      </c>
      <c r="BA144" s="5" t="s">
        <v>131</v>
      </c>
      <c r="BB144" s="5" t="s">
        <v>131</v>
      </c>
      <c r="BC144" s="5" t="s">
        <v>131</v>
      </c>
      <c r="BD144" s="5" t="s">
        <v>131</v>
      </c>
      <c r="BE144" s="9">
        <v>100</v>
      </c>
      <c r="BF144" s="5" t="s">
        <v>131</v>
      </c>
      <c r="BG144" s="5" t="s">
        <v>131</v>
      </c>
      <c r="BH144" s="5" t="s">
        <v>131</v>
      </c>
      <c r="BI144" s="8">
        <v>100</v>
      </c>
      <c r="BJ144" s="5" t="s">
        <v>133</v>
      </c>
      <c r="BK144" s="8">
        <v>100</v>
      </c>
      <c r="BL144" s="8">
        <v>100</v>
      </c>
      <c r="BM144" s="5">
        <v>0</v>
      </c>
      <c r="BN144" s="5">
        <v>0</v>
      </c>
      <c r="BO144" s="5">
        <v>0</v>
      </c>
      <c r="BP144" s="5">
        <v>0</v>
      </c>
      <c r="BQ144" s="5">
        <v>0</v>
      </c>
      <c r="BR144" s="8">
        <v>100</v>
      </c>
      <c r="BS144" s="5" t="s">
        <v>129</v>
      </c>
      <c r="BT144" s="5" t="s">
        <v>129</v>
      </c>
      <c r="BU144" s="5" t="s">
        <v>129</v>
      </c>
      <c r="BV144" s="5" t="s">
        <v>129</v>
      </c>
      <c r="BW144" s="5" t="s">
        <v>129</v>
      </c>
      <c r="BX144" s="5" t="s">
        <v>129</v>
      </c>
      <c r="BY144" s="5" t="s">
        <v>135</v>
      </c>
      <c r="BZ144" s="5" t="s">
        <v>174</v>
      </c>
      <c r="CA144" s="5" t="s">
        <v>175</v>
      </c>
      <c r="CB144" s="5" t="s">
        <v>176</v>
      </c>
      <c r="CC144" s="5" t="s">
        <v>250</v>
      </c>
      <c r="CD144" s="5" t="e">
        <v>#N/A</v>
      </c>
      <c r="CE144" s="5" t="e">
        <v>#N/A</v>
      </c>
      <c r="CF144" s="5" t="s">
        <v>129</v>
      </c>
      <c r="CG144" s="5" t="s">
        <v>140</v>
      </c>
      <c r="CH144">
        <f>IF(Tabla1[[#This Row],[1.1 Saluda y se despide del cliente, de acuerdo a lo establecido en el manual de campaña.]]="NO",1,0)</f>
        <v>0</v>
      </c>
      <c r="CI144">
        <f>IF(Tabla1[[#This Row],[1.2 Se dirige al cliente por su nombre durante el transcurso de la llamada, sin tutearlo en ninguna ocasión.]]="NO",1,0)</f>
        <v>0</v>
      </c>
      <c r="CJ144">
        <f>IF(Tabla1[[#This Row],[1.3 Interactua con el cliente mientras realiza las validaciones en el sistema.]]="NO",1,0)</f>
        <v>0</v>
      </c>
      <c r="CK144">
        <f>IF(Tabla1[[#This Row],[1.4 Evita el uso de tecnicismos.]]="NO",1,0)</f>
        <v>0</v>
      </c>
      <c r="CL144">
        <f>IF(Tabla1[[#This Row],[1.5 Se despide de acuerdo a lo indicado en el Manual de Campaña]]="NO",1,0)</f>
        <v>0</v>
      </c>
      <c r="CM144">
        <f>IF(Tabla1[[#This Row],[2.1 Valida si la consulta o transacción corresponde a un producto/servicio/línea de la campaña.]]="NO",1,0)</f>
        <v>0</v>
      </c>
      <c r="CN144">
        <f>IF(Tabla1[[#This Row],[2.2 Si lo expuesto por el cliente no es claro, realiza preguntas de precisión o preguntas filtro.]]="NO",1,0)</f>
        <v>0</v>
      </c>
      <c r="CO144">
        <f>IF(Tabla1[[#This Row],[2.3 Valida el MOTIVO REAL de la necesidad (información, preocupación, problema) mediante parafraseo o pregunta de confirmación.]]="NO",1,0)</f>
        <v>0</v>
      </c>
      <c r="CP144">
        <f>IF(Tabla1[[#This Row],[2.4 De acuerdo con lo expuesto por el cliente por el cliente y/o por lo revisado en sistemas, valida si existe alguna atención previa por el mismo motivo.]]="NO",1,0)</f>
        <v>0</v>
      </c>
      <c r="CQ144">
        <f>IF(Tabla1[[#This Row],[3.1 Valida en el CES el estado de los servicios y equipos, estado de cuenta y adicionalmente si se encuentra en averia.]]="NO",1,0)</f>
        <v>0</v>
      </c>
      <c r="CR144">
        <f>IF(Tabla1[[#This Row],[3.2 La atencion se realizo siguiendo el paso a paso de la herramienta o el proceso establecido en el portal de conocimiento (en caso no se encuentre en la herramienta), no se vuelve a evaluar el ingreso al CES.]]="NO",1,0)</f>
        <v>0</v>
      </c>
      <c r="CS144">
        <f>IF(Tabla1[[#This Row],[3.2.1 Solicita el número de documento de identidad, nombres y apellidos del titular para identificar el servicio y en caso lo amerite fecha y lugar de nacimiento.]]="NO",1,0)</f>
        <v>0</v>
      </c>
      <c r="CT144">
        <f>IF(Tabla1[[#This Row],[3.2.2  Valida en TRACER que el servicio del cliente esta conectado, no se encuentra en averia y no tiene algun flag alarmado]]="NO",1,0)</f>
        <v>0</v>
      </c>
      <c r="CU144">
        <f>IF(Tabla1[[#This Row],[3.2.3  Verifica en la web de averias si el servicio esta afectado]]="NO",1,0)</f>
        <v>0</v>
      </c>
      <c r="CV144">
        <f>IF(Tabla1[[#This Row],[3.2.4  Verifica en Incognito si los parametros de los servicios estan correctos. ]]="NO",1,0)</f>
        <v>0</v>
      </c>
      <c r="CW14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44">
        <f>IF(Tabla1[[#This Row],[3.2.6  Para telefonia, ingresa a JANUS y validad que la linea este configurada y tenga saldo, tambien se debe validar con el cliente si la linea esta en Tel 1 o Tel 1/2, en caso no haya servicio]]="NO",1,0)</f>
        <v>0</v>
      </c>
      <c r="CY144">
        <f>IF(Tabla1[[#This Row],[3.2.7  Para internet, cuando el problema es con SmarTV se le sugiere que utilice internet de manera cableada]]="NO",1,0)</f>
        <v>0</v>
      </c>
      <c r="CZ144">
        <f>IF(Tabla1[[#This Row],[3.3  La explicación brindada al cliente corresponde con el paso a paso de la herramienta o el proceso establecido en el portal de conocimiento (en caso no se encuentre en la herramienta).]]="NO",1,0)</f>
        <v>0</v>
      </c>
      <c r="DA144">
        <f>IF(Tabla1[[#This Row],[3.4  Valida con el cliente si la gestión/información brindada fue clara]]="NO",1,0)</f>
        <v>0</v>
      </c>
      <c r="DB144">
        <f>IF(Tabla1[[#This Row],[4.1 Ejecuta las acciones en los aplicativos de acuerdo al proceso establecido en el portal de conocimiento.]]="NO",1,0)</f>
        <v>0</v>
      </c>
      <c r="DC144">
        <f>IF(Tabla1[[#This Row],[4.2 Se tipifica en siac acorde con la gestión.]]="NO",1,0)</f>
        <v>0</v>
      </c>
      <c r="DD144">
        <f>IF(Tabla1[[#This Row],[4.3 Notas y/o plantilla de la tipificación son correctas.]]="NO",1,0)</f>
        <v>0</v>
      </c>
      <c r="DE144">
        <f>IF(Tabla1[[#This Row],[4.4 Se tipifica en siac durante la llamada.]]="NO",1,0)</f>
        <v>0</v>
      </c>
      <c r="DF144">
        <f>IF(Tabla1[[#This Row],[5.1 Evita comentarios negativos de la empresa y/o sus proveedores.]]="NO",1,0)</f>
        <v>0</v>
      </c>
      <c r="DG144">
        <f>IF(Tabla1[[#This Row],[5.2 Evita palabras soeces]]="NO",1,0)</f>
        <v>0</v>
      </c>
      <c r="DH144">
        <f>IF(Tabla1[[#This Row],[5.3 Escucha al cliente sin interrumpirlo.]]="NO",1,0)</f>
        <v>0</v>
      </c>
      <c r="DI144">
        <f>IF(Tabla1[[#This Row],[6.1 Cumple con dar la información establecida y/o fomenta en el cliente la adquisición/activación/uso de algún servicio/producto/promoción CLARO (definido por cada campaña)]]="NO",1,0)</f>
        <v>0</v>
      </c>
      <c r="DJ144">
        <v>1</v>
      </c>
      <c r="DK144" t="e">
        <f>IF(Tabla1[[#This Row],[TNPS]]&lt;6,-1,IF(Tabla1[[#This Row],[TNPS]]&lt;8,0,1))</f>
        <v>#N/A</v>
      </c>
      <c r="DL144" t="e">
        <f>IF(Tabla1[[#This Row],[NPS]]&lt;&gt;"",IF(Tabla1[[#This Row],[NPS]]&lt;7,-1,IF(Tabla1[[#This Row],[NPS]]&lt;8,0,1))," ")</f>
        <v>#N/A</v>
      </c>
    </row>
    <row r="145" spans="1:116" x14ac:dyDescent="0.25">
      <c r="A145">
        <v>386</v>
      </c>
      <c r="B145" t="str">
        <f>IF(MONTH(Tabla1[[#This Row],[FECHA DE MONITOREO]])=MONTH($B$356),IF(DAY(Tabla1[[#This Row],[FECHA DE MONITOREO]])&lt;8,"SEMANA 1",IF(DAY(Tabla1[[#This Row],[FECHA DE MONITOREO]])&lt;15,"SEMANA 2",IF(DAY(Tabla1[[#This Row],[FECHA DE MONITOREO]])&lt;22,"SEMANA 3","SEMANA 4"))),"SEMANA 4")</f>
        <v>SEMANA 2</v>
      </c>
      <c r="C14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45" s="5" t="s">
        <v>671</v>
      </c>
      <c r="E145" s="5" t="s">
        <v>672</v>
      </c>
      <c r="F145" s="5">
        <v>1</v>
      </c>
      <c r="G145" s="5" t="s">
        <v>118</v>
      </c>
      <c r="H145" s="5" t="s">
        <v>119</v>
      </c>
      <c r="I145" s="6">
        <v>43657</v>
      </c>
      <c r="J145" s="5" t="s">
        <v>120</v>
      </c>
      <c r="K145" s="5" t="s">
        <v>1185</v>
      </c>
      <c r="L145" s="6">
        <v>43655</v>
      </c>
      <c r="M145" s="7">
        <v>0.49331018518518516</v>
      </c>
      <c r="N145" s="5">
        <v>339</v>
      </c>
      <c r="O145" s="5" t="s">
        <v>1186</v>
      </c>
      <c r="P145" s="5" t="s">
        <v>1187</v>
      </c>
      <c r="Q145" s="5" t="s">
        <v>1188</v>
      </c>
      <c r="R145" s="5" t="s">
        <v>157</v>
      </c>
      <c r="S145" s="5" t="s">
        <v>1126</v>
      </c>
      <c r="T145" s="5" t="s">
        <v>1189</v>
      </c>
      <c r="U145" s="5" t="s">
        <v>249</v>
      </c>
      <c r="V145" s="5" t="s">
        <v>129</v>
      </c>
      <c r="W145" s="5" t="s">
        <v>130</v>
      </c>
      <c r="X145" s="5" t="s">
        <v>161</v>
      </c>
      <c r="Y145" s="5" t="s">
        <v>131</v>
      </c>
      <c r="Z145" s="5" t="s">
        <v>132</v>
      </c>
      <c r="AA145" s="5" t="s">
        <v>133</v>
      </c>
      <c r="AB145" s="5" t="s">
        <v>131</v>
      </c>
      <c r="AC145" s="5" t="s">
        <v>134</v>
      </c>
      <c r="AD145" s="5" t="s">
        <v>131</v>
      </c>
      <c r="AE145" s="5" t="s">
        <v>131</v>
      </c>
      <c r="AF145" s="5" t="s">
        <v>131</v>
      </c>
      <c r="AG145" s="5" t="s">
        <v>131</v>
      </c>
      <c r="AH145" s="5" t="s">
        <v>129</v>
      </c>
      <c r="AI145" s="8">
        <v>87.5</v>
      </c>
      <c r="AJ145" s="5" t="s">
        <v>131</v>
      </c>
      <c r="AK145" s="5" t="s">
        <v>133</v>
      </c>
      <c r="AL145" s="5" t="s">
        <v>131</v>
      </c>
      <c r="AM145" s="5" t="s">
        <v>131</v>
      </c>
      <c r="AN145" s="8">
        <v>100</v>
      </c>
      <c r="AO145" s="5" t="s">
        <v>131</v>
      </c>
      <c r="AP145" s="5" t="s">
        <v>131</v>
      </c>
      <c r="AQ145" s="5" t="s">
        <v>131</v>
      </c>
      <c r="AR145" s="5" t="s">
        <v>131</v>
      </c>
      <c r="AS145" s="5" t="s">
        <v>131</v>
      </c>
      <c r="AT145" s="5" t="s">
        <v>131</v>
      </c>
      <c r="AU145" s="5" t="s">
        <v>133</v>
      </c>
      <c r="AV145" s="5" t="s">
        <v>133</v>
      </c>
      <c r="AW145" s="5" t="s">
        <v>133</v>
      </c>
      <c r="AX145" s="5" t="s">
        <v>131</v>
      </c>
      <c r="AY145" s="5" t="s">
        <v>133</v>
      </c>
      <c r="AZ145" s="8">
        <v>100</v>
      </c>
      <c r="BA145" s="5" t="s">
        <v>131</v>
      </c>
      <c r="BB145" s="5" t="s">
        <v>131</v>
      </c>
      <c r="BC145" s="5" t="s">
        <v>131</v>
      </c>
      <c r="BD145" s="5" t="s">
        <v>131</v>
      </c>
      <c r="BE145" s="9">
        <v>100</v>
      </c>
      <c r="BF145" s="5" t="s">
        <v>131</v>
      </c>
      <c r="BG145" s="5" t="s">
        <v>131</v>
      </c>
      <c r="BH145" s="5" t="s">
        <v>131</v>
      </c>
      <c r="BI145" s="8">
        <v>100</v>
      </c>
      <c r="BJ145" s="5" t="s">
        <v>133</v>
      </c>
      <c r="BK145" s="8">
        <v>100</v>
      </c>
      <c r="BL145" s="8">
        <v>99.000000000000028</v>
      </c>
      <c r="BM145" s="5">
        <v>0</v>
      </c>
      <c r="BN145" s="5">
        <v>0</v>
      </c>
      <c r="BO145" s="5">
        <v>0</v>
      </c>
      <c r="BP145" s="5">
        <v>0</v>
      </c>
      <c r="BQ145" s="5">
        <v>1</v>
      </c>
      <c r="BR145" s="8">
        <v>99.000000000000028</v>
      </c>
      <c r="BS145" s="5" t="s">
        <v>129</v>
      </c>
      <c r="BT145" s="5" t="s">
        <v>129</v>
      </c>
      <c r="BU145" s="5" t="s">
        <v>129</v>
      </c>
      <c r="BV145" s="5" t="s">
        <v>129</v>
      </c>
      <c r="BW145" s="5" t="s">
        <v>129</v>
      </c>
      <c r="BX145" s="5" t="s">
        <v>129</v>
      </c>
      <c r="BY145" s="5" t="s">
        <v>135</v>
      </c>
      <c r="BZ145" s="5" t="s">
        <v>174</v>
      </c>
      <c r="CA145" s="5" t="s">
        <v>175</v>
      </c>
      <c r="CB145" s="5" t="s">
        <v>176</v>
      </c>
      <c r="CC145" s="5" t="s">
        <v>250</v>
      </c>
      <c r="CD145" s="5" t="e">
        <v>#N/A</v>
      </c>
      <c r="CE145" s="5" t="e">
        <v>#N/A</v>
      </c>
      <c r="CF145" s="5" t="s">
        <v>129</v>
      </c>
      <c r="CG145" s="5" t="s">
        <v>1190</v>
      </c>
      <c r="CH145">
        <f>IF(Tabla1[[#This Row],[1.1 Saluda y se despide del cliente, de acuerdo a lo establecido en el manual de campaña.]]="NO",1,0)</f>
        <v>0</v>
      </c>
      <c r="CI145">
        <f>IF(Tabla1[[#This Row],[1.2 Se dirige al cliente por su nombre durante el transcurso de la llamada, sin tutearlo en ninguna ocasión.]]="NO",1,0)</f>
        <v>0</v>
      </c>
      <c r="CJ145">
        <f>IF(Tabla1[[#This Row],[1.3 Interactua con el cliente mientras realiza las validaciones en el sistema.]]="NO",1,0)</f>
        <v>0</v>
      </c>
      <c r="CK145">
        <f>IF(Tabla1[[#This Row],[1.4 Evita el uso de tecnicismos.]]="NO",1,0)</f>
        <v>0</v>
      </c>
      <c r="CL145">
        <f>IF(Tabla1[[#This Row],[1.5 Se despide de acuerdo a lo indicado en el Manual de Campaña]]="NO",1,0)</f>
        <v>1</v>
      </c>
      <c r="CM145">
        <f>IF(Tabla1[[#This Row],[2.1 Valida si la consulta o transacción corresponde a un producto/servicio/línea de la campaña.]]="NO",1,0)</f>
        <v>0</v>
      </c>
      <c r="CN145">
        <f>IF(Tabla1[[#This Row],[2.2 Si lo expuesto por el cliente no es claro, realiza preguntas de precisión o preguntas filtro.]]="NO",1,0)</f>
        <v>0</v>
      </c>
      <c r="CO145">
        <f>IF(Tabla1[[#This Row],[2.3 Valida el MOTIVO REAL de la necesidad (información, preocupación, problema) mediante parafraseo o pregunta de confirmación.]]="NO",1,0)</f>
        <v>0</v>
      </c>
      <c r="CP145">
        <f>IF(Tabla1[[#This Row],[2.4 De acuerdo con lo expuesto por el cliente por el cliente y/o por lo revisado en sistemas, valida si existe alguna atención previa por el mismo motivo.]]="NO",1,0)</f>
        <v>0</v>
      </c>
      <c r="CQ145">
        <f>IF(Tabla1[[#This Row],[3.1 Valida en el CES el estado de los servicios y equipos, estado de cuenta y adicionalmente si se encuentra en averia.]]="NO",1,0)</f>
        <v>0</v>
      </c>
      <c r="CR145">
        <f>IF(Tabla1[[#This Row],[3.2 La atencion se realizo siguiendo el paso a paso de la herramienta o el proceso establecido en el portal de conocimiento (en caso no se encuentre en la herramienta), no se vuelve a evaluar el ingreso al CES.]]="NO",1,0)</f>
        <v>0</v>
      </c>
      <c r="CS145">
        <f>IF(Tabla1[[#This Row],[3.2.1 Solicita el número de documento de identidad, nombres y apellidos del titular para identificar el servicio y en caso lo amerite fecha y lugar de nacimiento.]]="NO",1,0)</f>
        <v>0</v>
      </c>
      <c r="CT145">
        <f>IF(Tabla1[[#This Row],[3.2.2  Valida en TRACER que el servicio del cliente esta conectado, no se encuentra en averia y no tiene algun flag alarmado]]="NO",1,0)</f>
        <v>0</v>
      </c>
      <c r="CU145">
        <f>IF(Tabla1[[#This Row],[3.2.3  Verifica en la web de averias si el servicio esta afectado]]="NO",1,0)</f>
        <v>0</v>
      </c>
      <c r="CV145">
        <f>IF(Tabla1[[#This Row],[3.2.4  Verifica en Incognito si los parametros de los servicios estan correctos. ]]="NO",1,0)</f>
        <v>0</v>
      </c>
      <c r="CW14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45">
        <f>IF(Tabla1[[#This Row],[3.2.6  Para telefonia, ingresa a JANUS y validad que la linea este configurada y tenga saldo, tambien se debe validar con el cliente si la linea esta en Tel 1 o Tel 1/2, en caso no haya servicio]]="NO",1,0)</f>
        <v>0</v>
      </c>
      <c r="CY145">
        <f>IF(Tabla1[[#This Row],[3.2.7  Para internet, cuando el problema es con SmarTV se le sugiere que utilice internet de manera cableada]]="NO",1,0)</f>
        <v>0</v>
      </c>
      <c r="CZ145">
        <f>IF(Tabla1[[#This Row],[3.3  La explicación brindada al cliente corresponde con el paso a paso de la herramienta o el proceso establecido en el portal de conocimiento (en caso no se encuentre en la herramienta).]]="NO",1,0)</f>
        <v>0</v>
      </c>
      <c r="DA145">
        <f>IF(Tabla1[[#This Row],[3.4  Valida con el cliente si la gestión/información brindada fue clara]]="NO",1,0)</f>
        <v>0</v>
      </c>
      <c r="DB145">
        <f>IF(Tabla1[[#This Row],[4.1 Ejecuta las acciones en los aplicativos de acuerdo al proceso establecido en el portal de conocimiento.]]="NO",1,0)</f>
        <v>0</v>
      </c>
      <c r="DC145">
        <f>IF(Tabla1[[#This Row],[4.2 Se tipifica en siac acorde con la gestión.]]="NO",1,0)</f>
        <v>0</v>
      </c>
      <c r="DD145">
        <f>IF(Tabla1[[#This Row],[4.3 Notas y/o plantilla de la tipificación son correctas.]]="NO",1,0)</f>
        <v>0</v>
      </c>
      <c r="DE145">
        <f>IF(Tabla1[[#This Row],[4.4 Se tipifica en siac durante la llamada.]]="NO",1,0)</f>
        <v>0</v>
      </c>
      <c r="DF145">
        <f>IF(Tabla1[[#This Row],[5.1 Evita comentarios negativos de la empresa y/o sus proveedores.]]="NO",1,0)</f>
        <v>0</v>
      </c>
      <c r="DG145">
        <f>IF(Tabla1[[#This Row],[5.2 Evita palabras soeces]]="NO",1,0)</f>
        <v>0</v>
      </c>
      <c r="DH145">
        <f>IF(Tabla1[[#This Row],[5.3 Escucha al cliente sin interrumpirlo.]]="NO",1,0)</f>
        <v>0</v>
      </c>
      <c r="DI145">
        <f>IF(Tabla1[[#This Row],[6.1 Cumple con dar la información establecida y/o fomenta en el cliente la adquisición/activación/uso de algún servicio/producto/promoción CLARO (definido por cada campaña)]]="NO",1,0)</f>
        <v>0</v>
      </c>
      <c r="DJ145">
        <v>1</v>
      </c>
      <c r="DK145" t="e">
        <f>IF(Tabla1[[#This Row],[TNPS]]&lt;6,-1,IF(Tabla1[[#This Row],[TNPS]]&lt;8,0,1))</f>
        <v>#N/A</v>
      </c>
      <c r="DL145" t="e">
        <f>IF(Tabla1[[#This Row],[NPS]]&lt;&gt;"",IF(Tabla1[[#This Row],[NPS]]&lt;7,-1,IF(Tabla1[[#This Row],[NPS]]&lt;8,0,1))," ")</f>
        <v>#N/A</v>
      </c>
    </row>
    <row r="146" spans="1:116" x14ac:dyDescent="0.25">
      <c r="A146">
        <v>386</v>
      </c>
      <c r="B146" t="str">
        <f>IF(MONTH(Tabla1[[#This Row],[FECHA DE MONITOREO]])=MONTH($B$356),IF(DAY(Tabla1[[#This Row],[FECHA DE MONITOREO]])&lt;8,"SEMANA 1",IF(DAY(Tabla1[[#This Row],[FECHA DE MONITOREO]])&lt;15,"SEMANA 2",IF(DAY(Tabla1[[#This Row],[FECHA DE MONITOREO]])&lt;22,"SEMANA 3","SEMANA 4"))),"SEMANA 4")</f>
        <v>SEMANA 2</v>
      </c>
      <c r="C14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46" s="5" t="s">
        <v>393</v>
      </c>
      <c r="E146" s="5" t="s">
        <v>394</v>
      </c>
      <c r="F146" s="5">
        <v>6</v>
      </c>
      <c r="G146" s="5" t="s">
        <v>118</v>
      </c>
      <c r="H146" s="5" t="s">
        <v>119</v>
      </c>
      <c r="I146" s="6">
        <v>43657</v>
      </c>
      <c r="J146" s="5" t="s">
        <v>120</v>
      </c>
      <c r="K146" s="5" t="s">
        <v>1191</v>
      </c>
      <c r="L146" s="6">
        <v>43655</v>
      </c>
      <c r="M146" s="7">
        <v>0.62233796296296295</v>
      </c>
      <c r="N146" s="5">
        <v>357</v>
      </c>
      <c r="O146" s="5" t="s">
        <v>1192</v>
      </c>
      <c r="P146" s="5" t="s">
        <v>1193</v>
      </c>
      <c r="Q146" s="5" t="s">
        <v>1194</v>
      </c>
      <c r="R146" s="5" t="s">
        <v>125</v>
      </c>
      <c r="S146" s="5" t="s">
        <v>227</v>
      </c>
      <c r="T146" s="5" t="s">
        <v>1195</v>
      </c>
      <c r="U146" s="5" t="s">
        <v>239</v>
      </c>
      <c r="V146" s="5" t="s">
        <v>129</v>
      </c>
      <c r="W146" s="5" t="s">
        <v>130</v>
      </c>
      <c r="X146" s="5" t="s">
        <v>161</v>
      </c>
      <c r="Y146" s="5" t="s">
        <v>131</v>
      </c>
      <c r="Z146" s="5" t="s">
        <v>132</v>
      </c>
      <c r="AA146" s="5" t="s">
        <v>133</v>
      </c>
      <c r="AB146" s="5" t="s">
        <v>131</v>
      </c>
      <c r="AC146" s="5" t="s">
        <v>134</v>
      </c>
      <c r="AD146" s="5" t="s">
        <v>131</v>
      </c>
      <c r="AE146" s="5" t="s">
        <v>129</v>
      </c>
      <c r="AF146" s="5" t="s">
        <v>131</v>
      </c>
      <c r="AG146" s="5" t="s">
        <v>131</v>
      </c>
      <c r="AH146" s="5" t="s">
        <v>131</v>
      </c>
      <c r="AI146" s="8">
        <v>75</v>
      </c>
      <c r="AJ146" s="5" t="s">
        <v>131</v>
      </c>
      <c r="AK146" s="5" t="s">
        <v>133</v>
      </c>
      <c r="AL146" s="5" t="s">
        <v>131</v>
      </c>
      <c r="AM146" s="5" t="s">
        <v>131</v>
      </c>
      <c r="AN146" s="8">
        <v>100</v>
      </c>
      <c r="AO146" s="5" t="s">
        <v>131</v>
      </c>
      <c r="AP146" s="5" t="s">
        <v>131</v>
      </c>
      <c r="AQ146" s="5" t="s">
        <v>131</v>
      </c>
      <c r="AR146" s="5" t="s">
        <v>131</v>
      </c>
      <c r="AS146" s="5" t="s">
        <v>131</v>
      </c>
      <c r="AT146" s="5" t="s">
        <v>131</v>
      </c>
      <c r="AU146" s="5" t="s">
        <v>133</v>
      </c>
      <c r="AV146" s="5" t="s">
        <v>133</v>
      </c>
      <c r="AW146" s="5" t="s">
        <v>133</v>
      </c>
      <c r="AX146" s="5" t="s">
        <v>131</v>
      </c>
      <c r="AY146" s="5" t="s">
        <v>131</v>
      </c>
      <c r="AZ146" s="8">
        <v>100</v>
      </c>
      <c r="BA146" s="5" t="s">
        <v>131</v>
      </c>
      <c r="BB146" s="5" t="s">
        <v>131</v>
      </c>
      <c r="BC146" s="5" t="s">
        <v>131</v>
      </c>
      <c r="BD146" s="5" t="s">
        <v>131</v>
      </c>
      <c r="BE146" s="9">
        <v>100</v>
      </c>
      <c r="BF146" s="5" t="s">
        <v>131</v>
      </c>
      <c r="BG146" s="5" t="s">
        <v>131</v>
      </c>
      <c r="BH146" s="5" t="s">
        <v>131</v>
      </c>
      <c r="BI146" s="8">
        <v>100</v>
      </c>
      <c r="BJ146" s="5" t="s">
        <v>133</v>
      </c>
      <c r="BK146" s="8">
        <v>100</v>
      </c>
      <c r="BL146" s="8">
        <v>98.000000000000014</v>
      </c>
      <c r="BM146" s="5">
        <v>0</v>
      </c>
      <c r="BN146" s="5">
        <v>0</v>
      </c>
      <c r="BO146" s="5">
        <v>0</v>
      </c>
      <c r="BP146" s="5">
        <v>0</v>
      </c>
      <c r="BQ146" s="5">
        <v>1</v>
      </c>
      <c r="BR146" s="8">
        <v>98.000000000000014</v>
      </c>
      <c r="BS146" s="5" t="s">
        <v>129</v>
      </c>
      <c r="BT146" s="5" t="s">
        <v>129</v>
      </c>
      <c r="BU146" s="5" t="s">
        <v>129</v>
      </c>
      <c r="BV146" s="5" t="s">
        <v>129</v>
      </c>
      <c r="BW146" s="5" t="s">
        <v>129</v>
      </c>
      <c r="BX146" s="5" t="s">
        <v>129</v>
      </c>
      <c r="BY146" s="5" t="s">
        <v>135</v>
      </c>
      <c r="BZ146" s="5" t="s">
        <v>136</v>
      </c>
      <c r="CA146" s="5" t="s">
        <v>137</v>
      </c>
      <c r="CB146" s="5" t="s">
        <v>138</v>
      </c>
      <c r="CC146" s="5" t="s">
        <v>289</v>
      </c>
      <c r="CD146" s="5" t="e">
        <v>#N/A</v>
      </c>
      <c r="CE146" s="5" t="e">
        <v>#N/A</v>
      </c>
      <c r="CF146" s="5" t="s">
        <v>129</v>
      </c>
      <c r="CG146" s="5" t="s">
        <v>1196</v>
      </c>
      <c r="CH146">
        <f>IF(Tabla1[[#This Row],[1.1 Saluda y se despide del cliente, de acuerdo a lo establecido en el manual de campaña.]]="NO",1,0)</f>
        <v>0</v>
      </c>
      <c r="CI146">
        <f>IF(Tabla1[[#This Row],[1.2 Se dirige al cliente por su nombre durante el transcurso de la llamada, sin tutearlo en ninguna ocasión.]]="NO",1,0)</f>
        <v>1</v>
      </c>
      <c r="CJ146">
        <f>IF(Tabla1[[#This Row],[1.3 Interactua con el cliente mientras realiza las validaciones en el sistema.]]="NO",1,0)</f>
        <v>0</v>
      </c>
      <c r="CK146">
        <f>IF(Tabla1[[#This Row],[1.4 Evita el uso de tecnicismos.]]="NO",1,0)</f>
        <v>0</v>
      </c>
      <c r="CL146">
        <f>IF(Tabla1[[#This Row],[1.5 Se despide de acuerdo a lo indicado en el Manual de Campaña]]="NO",1,0)</f>
        <v>0</v>
      </c>
      <c r="CM146">
        <f>IF(Tabla1[[#This Row],[2.1 Valida si la consulta o transacción corresponde a un producto/servicio/línea de la campaña.]]="NO",1,0)</f>
        <v>0</v>
      </c>
      <c r="CN146">
        <f>IF(Tabla1[[#This Row],[2.2 Si lo expuesto por el cliente no es claro, realiza preguntas de precisión o preguntas filtro.]]="NO",1,0)</f>
        <v>0</v>
      </c>
      <c r="CO146">
        <f>IF(Tabla1[[#This Row],[2.3 Valida el MOTIVO REAL de la necesidad (información, preocupación, problema) mediante parafraseo o pregunta de confirmación.]]="NO",1,0)</f>
        <v>0</v>
      </c>
      <c r="CP146">
        <f>IF(Tabla1[[#This Row],[2.4 De acuerdo con lo expuesto por el cliente por el cliente y/o por lo revisado en sistemas, valida si existe alguna atención previa por el mismo motivo.]]="NO",1,0)</f>
        <v>0</v>
      </c>
      <c r="CQ146">
        <f>IF(Tabla1[[#This Row],[3.1 Valida en el CES el estado de los servicios y equipos, estado de cuenta y adicionalmente si se encuentra en averia.]]="NO",1,0)</f>
        <v>0</v>
      </c>
      <c r="CR146">
        <f>IF(Tabla1[[#This Row],[3.2 La atencion se realizo siguiendo el paso a paso de la herramienta o el proceso establecido en el portal de conocimiento (en caso no se encuentre en la herramienta), no se vuelve a evaluar el ingreso al CES.]]="NO",1,0)</f>
        <v>0</v>
      </c>
      <c r="CS146">
        <f>IF(Tabla1[[#This Row],[3.2.1 Solicita el número de documento de identidad, nombres y apellidos del titular para identificar el servicio y en caso lo amerite fecha y lugar de nacimiento.]]="NO",1,0)</f>
        <v>0</v>
      </c>
      <c r="CT146">
        <f>IF(Tabla1[[#This Row],[3.2.2  Valida en TRACER que el servicio del cliente esta conectado, no se encuentra en averia y no tiene algun flag alarmado]]="NO",1,0)</f>
        <v>0</v>
      </c>
      <c r="CU146">
        <f>IF(Tabla1[[#This Row],[3.2.3  Verifica en la web de averias si el servicio esta afectado]]="NO",1,0)</f>
        <v>0</v>
      </c>
      <c r="CV146">
        <f>IF(Tabla1[[#This Row],[3.2.4  Verifica en Incognito si los parametros de los servicios estan correctos. ]]="NO",1,0)</f>
        <v>0</v>
      </c>
      <c r="CW14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46">
        <f>IF(Tabla1[[#This Row],[3.2.6  Para telefonia, ingresa a JANUS y validad que la linea este configurada y tenga saldo, tambien se debe validar con el cliente si la linea esta en Tel 1 o Tel 1/2, en caso no haya servicio]]="NO",1,0)</f>
        <v>0</v>
      </c>
      <c r="CY146">
        <f>IF(Tabla1[[#This Row],[3.2.7  Para internet, cuando el problema es con SmarTV se le sugiere que utilice internet de manera cableada]]="NO",1,0)</f>
        <v>0</v>
      </c>
      <c r="CZ146">
        <f>IF(Tabla1[[#This Row],[3.3  La explicación brindada al cliente corresponde con el paso a paso de la herramienta o el proceso establecido en el portal de conocimiento (en caso no se encuentre en la herramienta).]]="NO",1,0)</f>
        <v>0</v>
      </c>
      <c r="DA146">
        <f>IF(Tabla1[[#This Row],[3.4  Valida con el cliente si la gestión/información brindada fue clara]]="NO",1,0)</f>
        <v>0</v>
      </c>
      <c r="DB146">
        <f>IF(Tabla1[[#This Row],[4.1 Ejecuta las acciones en los aplicativos de acuerdo al proceso establecido en el portal de conocimiento.]]="NO",1,0)</f>
        <v>0</v>
      </c>
      <c r="DC146">
        <f>IF(Tabla1[[#This Row],[4.2 Se tipifica en siac acorde con la gestión.]]="NO",1,0)</f>
        <v>0</v>
      </c>
      <c r="DD146">
        <f>IF(Tabla1[[#This Row],[4.3 Notas y/o plantilla de la tipificación son correctas.]]="NO",1,0)</f>
        <v>0</v>
      </c>
      <c r="DE146">
        <f>IF(Tabla1[[#This Row],[4.4 Se tipifica en siac durante la llamada.]]="NO",1,0)</f>
        <v>0</v>
      </c>
      <c r="DF146">
        <f>IF(Tabla1[[#This Row],[5.1 Evita comentarios negativos de la empresa y/o sus proveedores.]]="NO",1,0)</f>
        <v>0</v>
      </c>
      <c r="DG146">
        <f>IF(Tabla1[[#This Row],[5.2 Evita palabras soeces]]="NO",1,0)</f>
        <v>0</v>
      </c>
      <c r="DH146">
        <f>IF(Tabla1[[#This Row],[5.3 Escucha al cliente sin interrumpirlo.]]="NO",1,0)</f>
        <v>0</v>
      </c>
      <c r="DI146">
        <f>IF(Tabla1[[#This Row],[6.1 Cumple con dar la información establecida y/o fomenta en el cliente la adquisición/activación/uso de algún servicio/producto/promoción CLARO (definido por cada campaña)]]="NO",1,0)</f>
        <v>0</v>
      </c>
      <c r="DJ146">
        <v>1</v>
      </c>
      <c r="DK146" t="e">
        <f>IF(Tabla1[[#This Row],[TNPS]]&lt;6,-1,IF(Tabla1[[#This Row],[TNPS]]&lt;8,0,1))</f>
        <v>#N/A</v>
      </c>
      <c r="DL146" t="e">
        <f>IF(Tabla1[[#This Row],[NPS]]&lt;&gt;"",IF(Tabla1[[#This Row],[NPS]]&lt;7,-1,IF(Tabla1[[#This Row],[NPS]]&lt;8,0,1))," ")</f>
        <v>#N/A</v>
      </c>
    </row>
    <row r="147" spans="1:116" x14ac:dyDescent="0.25">
      <c r="A147">
        <v>386</v>
      </c>
      <c r="B147" t="str">
        <f>IF(MONTH(Tabla1[[#This Row],[FECHA DE MONITOREO]])=MONTH($B$356),IF(DAY(Tabla1[[#This Row],[FECHA DE MONITOREO]])&lt;8,"SEMANA 1",IF(DAY(Tabla1[[#This Row],[FECHA DE MONITOREO]])&lt;15,"SEMANA 2",IF(DAY(Tabla1[[#This Row],[FECHA DE MONITOREO]])&lt;22,"SEMANA 3","SEMANA 4"))),"SEMANA 4")</f>
        <v>SEMANA 2</v>
      </c>
      <c r="C14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47" s="5" t="s">
        <v>1197</v>
      </c>
      <c r="E147" s="5" t="s">
        <v>1198</v>
      </c>
      <c r="F147" s="5">
        <v>6</v>
      </c>
      <c r="G147" s="5" t="s">
        <v>118</v>
      </c>
      <c r="H147" s="5" t="s">
        <v>119</v>
      </c>
      <c r="I147" s="6">
        <v>43657</v>
      </c>
      <c r="J147" s="5" t="s">
        <v>120</v>
      </c>
      <c r="K147" s="5" t="s">
        <v>1199</v>
      </c>
      <c r="L147" s="6">
        <v>43655</v>
      </c>
      <c r="M147" s="7">
        <v>0.3681018518518519</v>
      </c>
      <c r="N147" s="5">
        <v>588</v>
      </c>
      <c r="O147" s="5" t="s">
        <v>1200</v>
      </c>
      <c r="P147" s="5" t="s">
        <v>1201</v>
      </c>
      <c r="Q147" s="5" t="s">
        <v>1202</v>
      </c>
      <c r="R147" s="5" t="s">
        <v>157</v>
      </c>
      <c r="S147" s="5" t="s">
        <v>594</v>
      </c>
      <c r="T147" s="5" t="s">
        <v>1203</v>
      </c>
      <c r="U147" s="5" t="s">
        <v>132</v>
      </c>
      <c r="V147" s="5" t="s">
        <v>129</v>
      </c>
      <c r="W147" s="5" t="s">
        <v>130</v>
      </c>
      <c r="X147" s="5" t="s">
        <v>161</v>
      </c>
      <c r="Y147" s="5" t="s">
        <v>131</v>
      </c>
      <c r="Z147" s="5" t="s">
        <v>132</v>
      </c>
      <c r="AA147" s="5" t="s">
        <v>133</v>
      </c>
      <c r="AB147" s="5" t="s">
        <v>131</v>
      </c>
      <c r="AC147" s="5" t="s">
        <v>134</v>
      </c>
      <c r="AD147" s="5" t="s">
        <v>131</v>
      </c>
      <c r="AE147" s="5" t="s">
        <v>131</v>
      </c>
      <c r="AF147" s="5" t="s">
        <v>131</v>
      </c>
      <c r="AG147" s="5" t="s">
        <v>131</v>
      </c>
      <c r="AH147" s="5" t="s">
        <v>131</v>
      </c>
      <c r="AI147" s="8">
        <v>100</v>
      </c>
      <c r="AJ147" s="5" t="s">
        <v>131</v>
      </c>
      <c r="AK147" s="5" t="s">
        <v>133</v>
      </c>
      <c r="AL147" s="5" t="s">
        <v>131</v>
      </c>
      <c r="AM147" s="5" t="s">
        <v>131</v>
      </c>
      <c r="AN147" s="8">
        <v>100</v>
      </c>
      <c r="AO147" s="5" t="s">
        <v>131</v>
      </c>
      <c r="AP147" s="5" t="s">
        <v>131</v>
      </c>
      <c r="AQ147" s="5" t="s">
        <v>131</v>
      </c>
      <c r="AR147" s="5" t="s">
        <v>131</v>
      </c>
      <c r="AS147" s="5" t="s">
        <v>131</v>
      </c>
      <c r="AT147" s="5" t="s">
        <v>131</v>
      </c>
      <c r="AU147" s="5" t="s">
        <v>133</v>
      </c>
      <c r="AV147" s="5" t="s">
        <v>133</v>
      </c>
      <c r="AW147" s="5" t="s">
        <v>133</v>
      </c>
      <c r="AX147" s="5" t="s">
        <v>129</v>
      </c>
      <c r="AY147" s="5" t="s">
        <v>133</v>
      </c>
      <c r="AZ147" s="8">
        <v>78.787878787878782</v>
      </c>
      <c r="BA147" s="5" t="s">
        <v>131</v>
      </c>
      <c r="BB147" s="5" t="s">
        <v>133</v>
      </c>
      <c r="BC147" s="5" t="s">
        <v>133</v>
      </c>
      <c r="BD147" s="5" t="s">
        <v>133</v>
      </c>
      <c r="BE147" s="9">
        <v>100</v>
      </c>
      <c r="BF147" s="5" t="s">
        <v>131</v>
      </c>
      <c r="BG147" s="5" t="s">
        <v>131</v>
      </c>
      <c r="BH147" s="5" t="s">
        <v>131</v>
      </c>
      <c r="BI147" s="8">
        <v>100</v>
      </c>
      <c r="BJ147" s="5" t="s">
        <v>133</v>
      </c>
      <c r="BK147" s="8">
        <v>100</v>
      </c>
      <c r="BL147" s="8">
        <v>92.575757575757578</v>
      </c>
      <c r="BM147" s="5">
        <v>1</v>
      </c>
      <c r="BN147" s="5">
        <v>0</v>
      </c>
      <c r="BO147" s="5">
        <v>0</v>
      </c>
      <c r="BP147" s="5">
        <v>1</v>
      </c>
      <c r="BQ147" s="5">
        <v>0</v>
      </c>
      <c r="BR147" s="8">
        <v>92.575757575757578</v>
      </c>
      <c r="BS147" s="5" t="s">
        <v>129</v>
      </c>
      <c r="BT147" s="5" t="s">
        <v>129</v>
      </c>
      <c r="BU147" s="5" t="s">
        <v>129</v>
      </c>
      <c r="BV147" s="5" t="s">
        <v>129</v>
      </c>
      <c r="BW147" s="5" t="s">
        <v>129</v>
      </c>
      <c r="BX147" s="5" t="s">
        <v>129</v>
      </c>
      <c r="BY147" s="5" t="s">
        <v>135</v>
      </c>
      <c r="BZ147" s="5" t="s">
        <v>174</v>
      </c>
      <c r="CA147" s="5" t="s">
        <v>175</v>
      </c>
      <c r="CB147" s="5" t="s">
        <v>176</v>
      </c>
      <c r="CC147" s="5" t="s">
        <v>250</v>
      </c>
      <c r="CD147" s="5" t="e">
        <v>#N/A</v>
      </c>
      <c r="CE147" s="5" t="e">
        <v>#N/A</v>
      </c>
      <c r="CF147" s="5" t="s">
        <v>129</v>
      </c>
      <c r="CG147" s="5" t="s">
        <v>1204</v>
      </c>
      <c r="CH147">
        <f>IF(Tabla1[[#This Row],[1.1 Saluda y se despide del cliente, de acuerdo a lo establecido en el manual de campaña.]]="NO",1,0)</f>
        <v>0</v>
      </c>
      <c r="CI147">
        <f>IF(Tabla1[[#This Row],[1.2 Se dirige al cliente por su nombre durante el transcurso de la llamada, sin tutearlo en ninguna ocasión.]]="NO",1,0)</f>
        <v>0</v>
      </c>
      <c r="CJ147">
        <f>IF(Tabla1[[#This Row],[1.3 Interactua con el cliente mientras realiza las validaciones en el sistema.]]="NO",1,0)</f>
        <v>0</v>
      </c>
      <c r="CK147">
        <f>IF(Tabla1[[#This Row],[1.4 Evita el uso de tecnicismos.]]="NO",1,0)</f>
        <v>0</v>
      </c>
      <c r="CL147">
        <f>IF(Tabla1[[#This Row],[1.5 Se despide de acuerdo a lo indicado en el Manual de Campaña]]="NO",1,0)</f>
        <v>0</v>
      </c>
      <c r="CM147">
        <f>IF(Tabla1[[#This Row],[2.1 Valida si la consulta o transacción corresponde a un producto/servicio/línea de la campaña.]]="NO",1,0)</f>
        <v>0</v>
      </c>
      <c r="CN147">
        <f>IF(Tabla1[[#This Row],[2.2 Si lo expuesto por el cliente no es claro, realiza preguntas de precisión o preguntas filtro.]]="NO",1,0)</f>
        <v>0</v>
      </c>
      <c r="CO147">
        <f>IF(Tabla1[[#This Row],[2.3 Valida el MOTIVO REAL de la necesidad (información, preocupación, problema) mediante parafraseo o pregunta de confirmación.]]="NO",1,0)</f>
        <v>0</v>
      </c>
      <c r="CP147">
        <f>IF(Tabla1[[#This Row],[2.4 De acuerdo con lo expuesto por el cliente por el cliente y/o por lo revisado en sistemas, valida si existe alguna atención previa por el mismo motivo.]]="NO",1,0)</f>
        <v>0</v>
      </c>
      <c r="CQ147">
        <f>IF(Tabla1[[#This Row],[3.1 Valida en el CES el estado de los servicios y equipos, estado de cuenta y adicionalmente si se encuentra en averia.]]="NO",1,0)</f>
        <v>0</v>
      </c>
      <c r="CR147">
        <f>IF(Tabla1[[#This Row],[3.2 La atencion se realizo siguiendo el paso a paso de la herramienta o el proceso establecido en el portal de conocimiento (en caso no se encuentre en la herramienta), no se vuelve a evaluar el ingreso al CES.]]="NO",1,0)</f>
        <v>0</v>
      </c>
      <c r="CS147">
        <f>IF(Tabla1[[#This Row],[3.2.1 Solicita el número de documento de identidad, nombres y apellidos del titular para identificar el servicio y en caso lo amerite fecha y lugar de nacimiento.]]="NO",1,0)</f>
        <v>0</v>
      </c>
      <c r="CT147">
        <f>IF(Tabla1[[#This Row],[3.2.2  Valida en TRACER que el servicio del cliente esta conectado, no se encuentra en averia y no tiene algun flag alarmado]]="NO",1,0)</f>
        <v>0</v>
      </c>
      <c r="CU147">
        <f>IF(Tabla1[[#This Row],[3.2.3  Verifica en la web de averias si el servicio esta afectado]]="NO",1,0)</f>
        <v>0</v>
      </c>
      <c r="CV147">
        <f>IF(Tabla1[[#This Row],[3.2.4  Verifica en Incognito si los parametros de los servicios estan correctos. ]]="NO",1,0)</f>
        <v>0</v>
      </c>
      <c r="CW14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47">
        <f>IF(Tabla1[[#This Row],[3.2.6  Para telefonia, ingresa a JANUS y validad que la linea este configurada y tenga saldo, tambien se debe validar con el cliente si la linea esta en Tel 1 o Tel 1/2, en caso no haya servicio]]="NO",1,0)</f>
        <v>0</v>
      </c>
      <c r="CY147">
        <f>IF(Tabla1[[#This Row],[3.2.7  Para internet, cuando el problema es con SmarTV se le sugiere que utilice internet de manera cableada]]="NO",1,0)</f>
        <v>0</v>
      </c>
      <c r="CZ147">
        <f>IF(Tabla1[[#This Row],[3.3  La explicación brindada al cliente corresponde con el paso a paso de la herramienta o el proceso establecido en el portal de conocimiento (en caso no se encuentre en la herramienta).]]="NO",1,0)</f>
        <v>1</v>
      </c>
      <c r="DA147">
        <f>IF(Tabla1[[#This Row],[3.4  Valida con el cliente si la gestión/información brindada fue clara]]="NO",1,0)</f>
        <v>0</v>
      </c>
      <c r="DB147">
        <f>IF(Tabla1[[#This Row],[4.1 Ejecuta las acciones en los aplicativos de acuerdo al proceso establecido en el portal de conocimiento.]]="NO",1,0)</f>
        <v>0</v>
      </c>
      <c r="DC147">
        <f>IF(Tabla1[[#This Row],[4.2 Se tipifica en siac acorde con la gestión.]]="NO",1,0)</f>
        <v>0</v>
      </c>
      <c r="DD147">
        <f>IF(Tabla1[[#This Row],[4.3 Notas y/o plantilla de la tipificación son correctas.]]="NO",1,0)</f>
        <v>0</v>
      </c>
      <c r="DE147">
        <f>IF(Tabla1[[#This Row],[4.4 Se tipifica en siac durante la llamada.]]="NO",1,0)</f>
        <v>0</v>
      </c>
      <c r="DF147">
        <f>IF(Tabla1[[#This Row],[5.1 Evita comentarios negativos de la empresa y/o sus proveedores.]]="NO",1,0)</f>
        <v>0</v>
      </c>
      <c r="DG147">
        <f>IF(Tabla1[[#This Row],[5.2 Evita palabras soeces]]="NO",1,0)</f>
        <v>0</v>
      </c>
      <c r="DH147">
        <f>IF(Tabla1[[#This Row],[5.3 Escucha al cliente sin interrumpirlo.]]="NO",1,0)</f>
        <v>0</v>
      </c>
      <c r="DI147">
        <f>IF(Tabla1[[#This Row],[6.1 Cumple con dar la información establecida y/o fomenta en el cliente la adquisición/activación/uso de algún servicio/producto/promoción CLARO (definido por cada campaña)]]="NO",1,0)</f>
        <v>0</v>
      </c>
      <c r="DJ147">
        <v>1</v>
      </c>
      <c r="DK147" t="e">
        <f>IF(Tabla1[[#This Row],[TNPS]]&lt;6,-1,IF(Tabla1[[#This Row],[TNPS]]&lt;8,0,1))</f>
        <v>#N/A</v>
      </c>
      <c r="DL147" t="e">
        <f>IF(Tabla1[[#This Row],[NPS]]&lt;&gt;"",IF(Tabla1[[#This Row],[NPS]]&lt;7,-1,IF(Tabla1[[#This Row],[NPS]]&lt;8,0,1))," ")</f>
        <v>#N/A</v>
      </c>
    </row>
    <row r="148" spans="1:116" x14ac:dyDescent="0.25">
      <c r="A148">
        <v>386</v>
      </c>
      <c r="B148" t="str">
        <f>IF(MONTH(Tabla1[[#This Row],[FECHA DE MONITOREO]])=MONTH($B$356),IF(DAY(Tabla1[[#This Row],[FECHA DE MONITOREO]])&lt;8,"SEMANA 1",IF(DAY(Tabla1[[#This Row],[FECHA DE MONITOREO]])&lt;15,"SEMANA 2",IF(DAY(Tabla1[[#This Row],[FECHA DE MONITOREO]])&lt;22,"SEMANA 3","SEMANA 4"))),"SEMANA 4")</f>
        <v>SEMANA 2</v>
      </c>
      <c r="C14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148" s="5" t="s">
        <v>1205</v>
      </c>
      <c r="E148" s="5" t="s">
        <v>1206</v>
      </c>
      <c r="F148" s="5">
        <v>1</v>
      </c>
      <c r="G148" s="5" t="s">
        <v>118</v>
      </c>
      <c r="H148" s="5" t="s">
        <v>119</v>
      </c>
      <c r="I148" s="6">
        <v>43657</v>
      </c>
      <c r="J148" s="5" t="s">
        <v>120</v>
      </c>
      <c r="K148" s="5" t="s">
        <v>1207</v>
      </c>
      <c r="L148" s="6">
        <v>43655</v>
      </c>
      <c r="M148" s="7">
        <v>0.5271527777777778</v>
      </c>
      <c r="N148" s="5">
        <v>398</v>
      </c>
      <c r="O148" s="5" t="s">
        <v>1208</v>
      </c>
      <c r="P148" s="5" t="s">
        <v>1209</v>
      </c>
      <c r="Q148" s="5" t="s">
        <v>1210</v>
      </c>
      <c r="R148" s="5" t="s">
        <v>157</v>
      </c>
      <c r="S148" s="5" t="s">
        <v>594</v>
      </c>
      <c r="T148" s="5" t="s">
        <v>1211</v>
      </c>
      <c r="U148" s="5" t="s">
        <v>160</v>
      </c>
      <c r="V148" s="5" t="s">
        <v>129</v>
      </c>
      <c r="W148" s="5" t="s">
        <v>130</v>
      </c>
      <c r="X148" s="5" t="s">
        <v>161</v>
      </c>
      <c r="Y148" s="5" t="s">
        <v>131</v>
      </c>
      <c r="Z148" s="5" t="s">
        <v>132</v>
      </c>
      <c r="AA148" s="5" t="s">
        <v>133</v>
      </c>
      <c r="AB148" s="5" t="s">
        <v>131</v>
      </c>
      <c r="AC148" s="5" t="s">
        <v>134</v>
      </c>
      <c r="AD148" s="5" t="s">
        <v>129</v>
      </c>
      <c r="AE148" s="5" t="s">
        <v>131</v>
      </c>
      <c r="AF148" s="5" t="s">
        <v>131</v>
      </c>
      <c r="AG148" s="5" t="s">
        <v>131</v>
      </c>
      <c r="AH148" s="5" t="s">
        <v>131</v>
      </c>
      <c r="AI148" s="8">
        <v>87.5</v>
      </c>
      <c r="AJ148" s="5" t="s">
        <v>131</v>
      </c>
      <c r="AK148" s="5" t="s">
        <v>133</v>
      </c>
      <c r="AL148" s="5" t="s">
        <v>131</v>
      </c>
      <c r="AM148" s="5" t="s">
        <v>131</v>
      </c>
      <c r="AN148" s="8">
        <v>100</v>
      </c>
      <c r="AO148" s="5" t="s">
        <v>131</v>
      </c>
      <c r="AP148" s="5" t="s">
        <v>131</v>
      </c>
      <c r="AQ148" s="5" t="s">
        <v>131</v>
      </c>
      <c r="AR148" s="5" t="s">
        <v>131</v>
      </c>
      <c r="AS148" s="5" t="s">
        <v>131</v>
      </c>
      <c r="AT148" s="5" t="s">
        <v>131</v>
      </c>
      <c r="AU148" s="5" t="s">
        <v>133</v>
      </c>
      <c r="AV148" s="5" t="s">
        <v>133</v>
      </c>
      <c r="AW148" s="5" t="s">
        <v>133</v>
      </c>
      <c r="AX148" s="5" t="s">
        <v>131</v>
      </c>
      <c r="AY148" s="5" t="s">
        <v>131</v>
      </c>
      <c r="AZ148" s="8">
        <v>100</v>
      </c>
      <c r="BA148" s="5" t="s">
        <v>133</v>
      </c>
      <c r="BB148" s="5" t="s">
        <v>129</v>
      </c>
      <c r="BC148" s="5" t="s">
        <v>131</v>
      </c>
      <c r="BD148" s="5" t="s">
        <v>131</v>
      </c>
      <c r="BE148" s="9">
        <v>66.666666666666657</v>
      </c>
      <c r="BF148" s="5" t="s">
        <v>131</v>
      </c>
      <c r="BG148" s="5" t="s">
        <v>131</v>
      </c>
      <c r="BH148" s="5" t="s">
        <v>131</v>
      </c>
      <c r="BI148" s="8">
        <v>100</v>
      </c>
      <c r="BJ148" s="5" t="s">
        <v>133</v>
      </c>
      <c r="BK148" s="8">
        <v>100</v>
      </c>
      <c r="BL148" s="8">
        <v>91.000000000000014</v>
      </c>
      <c r="BM148" s="5">
        <v>0</v>
      </c>
      <c r="BN148" s="5">
        <v>1</v>
      </c>
      <c r="BO148" s="5">
        <v>0</v>
      </c>
      <c r="BP148" s="5">
        <v>1</v>
      </c>
      <c r="BQ148" s="5">
        <v>1</v>
      </c>
      <c r="BR148" s="8">
        <v>91.000000000000014</v>
      </c>
      <c r="BS148" s="5" t="s">
        <v>129</v>
      </c>
      <c r="BT148" s="5" t="s">
        <v>129</v>
      </c>
      <c r="BU148" s="5" t="s">
        <v>129</v>
      </c>
      <c r="BV148" s="5" t="s">
        <v>129</v>
      </c>
      <c r="BW148" s="5" t="s">
        <v>129</v>
      </c>
      <c r="BX148" s="5" t="s">
        <v>129</v>
      </c>
      <c r="BY148" s="5" t="s">
        <v>162</v>
      </c>
      <c r="BZ148" s="5" t="s">
        <v>163</v>
      </c>
      <c r="CA148" s="5" t="s">
        <v>596</v>
      </c>
      <c r="CB148" s="5" t="s">
        <v>165</v>
      </c>
      <c r="CC148" s="5" t="s">
        <v>231</v>
      </c>
      <c r="CD148" s="5" t="e">
        <v>#N/A</v>
      </c>
      <c r="CE148" s="5" t="e">
        <v>#N/A</v>
      </c>
      <c r="CF148" s="5" t="s">
        <v>129</v>
      </c>
      <c r="CG148" s="5" t="s">
        <v>1212</v>
      </c>
      <c r="CH148">
        <f>IF(Tabla1[[#This Row],[1.1 Saluda y se despide del cliente, de acuerdo a lo establecido en el manual de campaña.]]="NO",1,0)</f>
        <v>1</v>
      </c>
      <c r="CI148">
        <f>IF(Tabla1[[#This Row],[1.2 Se dirige al cliente por su nombre durante el transcurso de la llamada, sin tutearlo en ninguna ocasión.]]="NO",1,0)</f>
        <v>0</v>
      </c>
      <c r="CJ148">
        <f>IF(Tabla1[[#This Row],[1.3 Interactua con el cliente mientras realiza las validaciones en el sistema.]]="NO",1,0)</f>
        <v>0</v>
      </c>
      <c r="CK148">
        <f>IF(Tabla1[[#This Row],[1.4 Evita el uso de tecnicismos.]]="NO",1,0)</f>
        <v>0</v>
      </c>
      <c r="CL148">
        <f>IF(Tabla1[[#This Row],[1.5 Se despide de acuerdo a lo indicado en el Manual de Campaña]]="NO",1,0)</f>
        <v>0</v>
      </c>
      <c r="CM148">
        <f>IF(Tabla1[[#This Row],[2.1 Valida si la consulta o transacción corresponde a un producto/servicio/línea de la campaña.]]="NO",1,0)</f>
        <v>0</v>
      </c>
      <c r="CN148">
        <f>IF(Tabla1[[#This Row],[2.2 Si lo expuesto por el cliente no es claro, realiza preguntas de precisión o preguntas filtro.]]="NO",1,0)</f>
        <v>0</v>
      </c>
      <c r="CO148">
        <f>IF(Tabla1[[#This Row],[2.3 Valida el MOTIVO REAL de la necesidad (información, preocupación, problema) mediante parafraseo o pregunta de confirmación.]]="NO",1,0)</f>
        <v>0</v>
      </c>
      <c r="CP148">
        <f>IF(Tabla1[[#This Row],[2.4 De acuerdo con lo expuesto por el cliente por el cliente y/o por lo revisado en sistemas, valida si existe alguna atención previa por el mismo motivo.]]="NO",1,0)</f>
        <v>0</v>
      </c>
      <c r="CQ148">
        <f>IF(Tabla1[[#This Row],[3.1 Valida en el CES el estado de los servicios y equipos, estado de cuenta y adicionalmente si se encuentra en averia.]]="NO",1,0)</f>
        <v>0</v>
      </c>
      <c r="CR148">
        <f>IF(Tabla1[[#This Row],[3.2 La atencion se realizo siguiendo el paso a paso de la herramienta o el proceso establecido en el portal de conocimiento (en caso no se encuentre en la herramienta), no se vuelve a evaluar el ingreso al CES.]]="NO",1,0)</f>
        <v>0</v>
      </c>
      <c r="CS148">
        <f>IF(Tabla1[[#This Row],[3.2.1 Solicita el número de documento de identidad, nombres y apellidos del titular para identificar el servicio y en caso lo amerite fecha y lugar de nacimiento.]]="NO",1,0)</f>
        <v>0</v>
      </c>
      <c r="CT148">
        <f>IF(Tabla1[[#This Row],[3.2.2  Valida en TRACER que el servicio del cliente esta conectado, no se encuentra en averia y no tiene algun flag alarmado]]="NO",1,0)</f>
        <v>0</v>
      </c>
      <c r="CU148">
        <f>IF(Tabla1[[#This Row],[3.2.3  Verifica en la web de averias si el servicio esta afectado]]="NO",1,0)</f>
        <v>0</v>
      </c>
      <c r="CV148">
        <f>IF(Tabla1[[#This Row],[3.2.4  Verifica en Incognito si los parametros de los servicios estan correctos. ]]="NO",1,0)</f>
        <v>0</v>
      </c>
      <c r="CW14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48">
        <f>IF(Tabla1[[#This Row],[3.2.6  Para telefonia, ingresa a JANUS y validad que la linea este configurada y tenga saldo, tambien se debe validar con el cliente si la linea esta en Tel 1 o Tel 1/2, en caso no haya servicio]]="NO",1,0)</f>
        <v>0</v>
      </c>
      <c r="CY148">
        <f>IF(Tabla1[[#This Row],[3.2.7  Para internet, cuando el problema es con SmarTV se le sugiere que utilice internet de manera cableada]]="NO",1,0)</f>
        <v>0</v>
      </c>
      <c r="CZ148">
        <f>IF(Tabla1[[#This Row],[3.3  La explicación brindada al cliente corresponde con el paso a paso de la herramienta o el proceso establecido en el portal de conocimiento (en caso no se encuentre en la herramienta).]]="NO",1,0)</f>
        <v>0</v>
      </c>
      <c r="DA148">
        <f>IF(Tabla1[[#This Row],[3.4  Valida con el cliente si la gestión/información brindada fue clara]]="NO",1,0)</f>
        <v>0</v>
      </c>
      <c r="DB148">
        <f>IF(Tabla1[[#This Row],[4.1 Ejecuta las acciones en los aplicativos de acuerdo al proceso establecido en el portal de conocimiento.]]="NO",1,0)</f>
        <v>0</v>
      </c>
      <c r="DC148">
        <f>IF(Tabla1[[#This Row],[4.2 Se tipifica en siac acorde con la gestión.]]="NO",1,0)</f>
        <v>1</v>
      </c>
      <c r="DD148">
        <f>IF(Tabla1[[#This Row],[4.3 Notas y/o plantilla de la tipificación son correctas.]]="NO",1,0)</f>
        <v>0</v>
      </c>
      <c r="DE148">
        <f>IF(Tabla1[[#This Row],[4.4 Se tipifica en siac durante la llamada.]]="NO",1,0)</f>
        <v>0</v>
      </c>
      <c r="DF148">
        <f>IF(Tabla1[[#This Row],[5.1 Evita comentarios negativos de la empresa y/o sus proveedores.]]="NO",1,0)</f>
        <v>0</v>
      </c>
      <c r="DG148">
        <f>IF(Tabla1[[#This Row],[5.2 Evita palabras soeces]]="NO",1,0)</f>
        <v>0</v>
      </c>
      <c r="DH148">
        <f>IF(Tabla1[[#This Row],[5.3 Escucha al cliente sin interrumpirlo.]]="NO",1,0)</f>
        <v>0</v>
      </c>
      <c r="DI148">
        <f>IF(Tabla1[[#This Row],[6.1 Cumple con dar la información establecida y/o fomenta en el cliente la adquisición/activación/uso de algún servicio/producto/promoción CLARO (definido por cada campaña)]]="NO",1,0)</f>
        <v>0</v>
      </c>
      <c r="DJ148">
        <v>1</v>
      </c>
      <c r="DK148" t="e">
        <f>IF(Tabla1[[#This Row],[TNPS]]&lt;6,-1,IF(Tabla1[[#This Row],[TNPS]]&lt;8,0,1))</f>
        <v>#N/A</v>
      </c>
      <c r="DL148" t="e">
        <f>IF(Tabla1[[#This Row],[NPS]]&lt;&gt;"",IF(Tabla1[[#This Row],[NPS]]&lt;7,-1,IF(Tabla1[[#This Row],[NPS]]&lt;8,0,1))," ")</f>
        <v>#N/A</v>
      </c>
    </row>
    <row r="149" spans="1:116" x14ac:dyDescent="0.25">
      <c r="A149">
        <v>386</v>
      </c>
      <c r="B149" t="str">
        <f>IF(MONTH(Tabla1[[#This Row],[FECHA DE MONITOREO]])=MONTH($B$356),IF(DAY(Tabla1[[#This Row],[FECHA DE MONITOREO]])&lt;8,"SEMANA 1",IF(DAY(Tabla1[[#This Row],[FECHA DE MONITOREO]])&lt;15,"SEMANA 2",IF(DAY(Tabla1[[#This Row],[FECHA DE MONITOREO]])&lt;22,"SEMANA 3","SEMANA 4"))),"SEMANA 4")</f>
        <v>SEMANA 2</v>
      </c>
      <c r="C14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49" s="5" t="s">
        <v>314</v>
      </c>
      <c r="E149" s="5" t="s">
        <v>315</v>
      </c>
      <c r="F149" s="5">
        <v>2</v>
      </c>
      <c r="G149" s="5" t="s">
        <v>118</v>
      </c>
      <c r="H149" s="5" t="s">
        <v>119</v>
      </c>
      <c r="I149" s="6">
        <v>43658</v>
      </c>
      <c r="J149" s="5" t="s">
        <v>120</v>
      </c>
      <c r="K149" s="5" t="s">
        <v>1213</v>
      </c>
      <c r="L149" s="6">
        <v>43656</v>
      </c>
      <c r="M149" s="7">
        <v>0.34684027777777776</v>
      </c>
      <c r="N149" s="5">
        <v>407</v>
      </c>
      <c r="O149" s="5" t="s">
        <v>1214</v>
      </c>
      <c r="P149" s="5" t="s">
        <v>1215</v>
      </c>
      <c r="Q149" s="5" t="s">
        <v>1216</v>
      </c>
      <c r="R149" s="5" t="s">
        <v>157</v>
      </c>
      <c r="S149" s="5" t="s">
        <v>158</v>
      </c>
      <c r="T149" s="5" t="s">
        <v>1217</v>
      </c>
      <c r="U149" s="5" t="s">
        <v>160</v>
      </c>
      <c r="V149" s="5" t="s">
        <v>129</v>
      </c>
      <c r="W149" s="5" t="s">
        <v>130</v>
      </c>
      <c r="X149" s="5" t="s">
        <v>161</v>
      </c>
      <c r="Y149" s="5" t="s">
        <v>131</v>
      </c>
      <c r="Z149" s="5" t="s">
        <v>132</v>
      </c>
      <c r="AA149" s="5" t="s">
        <v>133</v>
      </c>
      <c r="AB149" s="5" t="s">
        <v>131</v>
      </c>
      <c r="AC149" s="5" t="s">
        <v>134</v>
      </c>
      <c r="AD149" s="5" t="s">
        <v>131</v>
      </c>
      <c r="AE149" s="5" t="s">
        <v>131</v>
      </c>
      <c r="AF149" s="5" t="s">
        <v>131</v>
      </c>
      <c r="AG149" s="5" t="s">
        <v>131</v>
      </c>
      <c r="AH149" s="5" t="s">
        <v>131</v>
      </c>
      <c r="AI149" s="8">
        <v>100</v>
      </c>
      <c r="AJ149" s="5" t="s">
        <v>131</v>
      </c>
      <c r="AK149" s="5" t="s">
        <v>133</v>
      </c>
      <c r="AL149" s="5" t="s">
        <v>131</v>
      </c>
      <c r="AM149" s="5" t="s">
        <v>131</v>
      </c>
      <c r="AN149" s="8">
        <v>100</v>
      </c>
      <c r="AO149" s="5" t="s">
        <v>131</v>
      </c>
      <c r="AP149" s="5" t="s">
        <v>131</v>
      </c>
      <c r="AQ149" s="5" t="s">
        <v>131</v>
      </c>
      <c r="AR149" s="5" t="s">
        <v>133</v>
      </c>
      <c r="AS149" s="5" t="s">
        <v>133</v>
      </c>
      <c r="AT149" s="5" t="s">
        <v>133</v>
      </c>
      <c r="AU149" s="5" t="s">
        <v>133</v>
      </c>
      <c r="AV149" s="5" t="s">
        <v>133</v>
      </c>
      <c r="AW149" s="5" t="s">
        <v>133</v>
      </c>
      <c r="AX149" s="5" t="s">
        <v>131</v>
      </c>
      <c r="AY149" s="5" t="s">
        <v>129</v>
      </c>
      <c r="AZ149" s="8">
        <v>94.285714285714278</v>
      </c>
      <c r="BA149" s="5" t="s">
        <v>131</v>
      </c>
      <c r="BB149" s="5" t="s">
        <v>131</v>
      </c>
      <c r="BC149" s="5" t="s">
        <v>131</v>
      </c>
      <c r="BD149" s="5" t="s">
        <v>131</v>
      </c>
      <c r="BE149" s="9">
        <v>100</v>
      </c>
      <c r="BF149" s="5" t="s">
        <v>131</v>
      </c>
      <c r="BG149" s="5" t="s">
        <v>131</v>
      </c>
      <c r="BH149" s="5" t="s">
        <v>131</v>
      </c>
      <c r="BI149" s="8">
        <v>100</v>
      </c>
      <c r="BJ149" s="5" t="s">
        <v>133</v>
      </c>
      <c r="BK149" s="8">
        <v>100</v>
      </c>
      <c r="BL149" s="8">
        <v>98</v>
      </c>
      <c r="BM149" s="5">
        <v>1</v>
      </c>
      <c r="BN149" s="5">
        <v>0</v>
      </c>
      <c r="BO149" s="5">
        <v>0</v>
      </c>
      <c r="BP149" s="5">
        <v>1</v>
      </c>
      <c r="BQ149" s="5">
        <v>0</v>
      </c>
      <c r="BR149" s="8">
        <v>98</v>
      </c>
      <c r="BS149" s="5" t="s">
        <v>129</v>
      </c>
      <c r="BT149" s="5" t="s">
        <v>129</v>
      </c>
      <c r="BU149" s="5" t="s">
        <v>129</v>
      </c>
      <c r="BV149" s="5" t="s">
        <v>129</v>
      </c>
      <c r="BW149" s="5" t="s">
        <v>129</v>
      </c>
      <c r="BX149" s="5" t="s">
        <v>129</v>
      </c>
      <c r="BY149" s="5" t="s">
        <v>135</v>
      </c>
      <c r="BZ149" s="5" t="s">
        <v>174</v>
      </c>
      <c r="CA149" s="5" t="s">
        <v>1218</v>
      </c>
      <c r="CB149" s="5" t="s">
        <v>1219</v>
      </c>
      <c r="CC149" s="5" t="s">
        <v>1220</v>
      </c>
      <c r="CD149" s="5" t="e">
        <v>#N/A</v>
      </c>
      <c r="CE149" s="5" t="e">
        <v>#N/A</v>
      </c>
      <c r="CF149" s="5" t="s">
        <v>129</v>
      </c>
      <c r="CG149" s="5" t="s">
        <v>587</v>
      </c>
      <c r="CH149">
        <f>IF(Tabla1[[#This Row],[1.1 Saluda y se despide del cliente, de acuerdo a lo establecido en el manual de campaña.]]="NO",1,0)</f>
        <v>0</v>
      </c>
      <c r="CI149">
        <f>IF(Tabla1[[#This Row],[1.2 Se dirige al cliente por su nombre durante el transcurso de la llamada, sin tutearlo en ninguna ocasión.]]="NO",1,0)</f>
        <v>0</v>
      </c>
      <c r="CJ149">
        <f>IF(Tabla1[[#This Row],[1.3 Interactua con el cliente mientras realiza las validaciones en el sistema.]]="NO",1,0)</f>
        <v>0</v>
      </c>
      <c r="CK149">
        <f>IF(Tabla1[[#This Row],[1.4 Evita el uso de tecnicismos.]]="NO",1,0)</f>
        <v>0</v>
      </c>
      <c r="CL149">
        <f>IF(Tabla1[[#This Row],[1.5 Se despide de acuerdo a lo indicado en el Manual de Campaña]]="NO",1,0)</f>
        <v>0</v>
      </c>
      <c r="CM149">
        <f>IF(Tabla1[[#This Row],[2.1 Valida si la consulta o transacción corresponde a un producto/servicio/línea de la campaña.]]="NO",1,0)</f>
        <v>0</v>
      </c>
      <c r="CN149">
        <f>IF(Tabla1[[#This Row],[2.2 Si lo expuesto por el cliente no es claro, realiza preguntas de precisión o preguntas filtro.]]="NO",1,0)</f>
        <v>0</v>
      </c>
      <c r="CO149">
        <f>IF(Tabla1[[#This Row],[2.3 Valida el MOTIVO REAL de la necesidad (información, preocupación, problema) mediante parafraseo o pregunta de confirmación.]]="NO",1,0)</f>
        <v>0</v>
      </c>
      <c r="CP149">
        <f>IF(Tabla1[[#This Row],[2.4 De acuerdo con lo expuesto por el cliente por el cliente y/o por lo revisado en sistemas, valida si existe alguna atención previa por el mismo motivo.]]="NO",1,0)</f>
        <v>0</v>
      </c>
      <c r="CQ149">
        <f>IF(Tabla1[[#This Row],[3.1 Valida en el CES el estado de los servicios y equipos, estado de cuenta y adicionalmente si se encuentra en averia.]]="NO",1,0)</f>
        <v>0</v>
      </c>
      <c r="CR149">
        <f>IF(Tabla1[[#This Row],[3.2 La atencion se realizo siguiendo el paso a paso de la herramienta o el proceso establecido en el portal de conocimiento (en caso no se encuentre en la herramienta), no se vuelve a evaluar el ingreso al CES.]]="NO",1,0)</f>
        <v>0</v>
      </c>
      <c r="CS149">
        <f>IF(Tabla1[[#This Row],[3.2.1 Solicita el número de documento de identidad, nombres y apellidos del titular para identificar el servicio y en caso lo amerite fecha y lugar de nacimiento.]]="NO",1,0)</f>
        <v>0</v>
      </c>
      <c r="CT149">
        <f>IF(Tabla1[[#This Row],[3.2.2  Valida en TRACER que el servicio del cliente esta conectado, no se encuentra en averia y no tiene algun flag alarmado]]="NO",1,0)</f>
        <v>0</v>
      </c>
      <c r="CU149">
        <f>IF(Tabla1[[#This Row],[3.2.3  Verifica en la web de averias si el servicio esta afectado]]="NO",1,0)</f>
        <v>0</v>
      </c>
      <c r="CV149">
        <f>IF(Tabla1[[#This Row],[3.2.4  Verifica en Incognito si los parametros de los servicios estan correctos. ]]="NO",1,0)</f>
        <v>0</v>
      </c>
      <c r="CW14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49">
        <f>IF(Tabla1[[#This Row],[3.2.6  Para telefonia, ingresa a JANUS y validad que la linea este configurada y tenga saldo, tambien se debe validar con el cliente si la linea esta en Tel 1 o Tel 1/2, en caso no haya servicio]]="NO",1,0)</f>
        <v>0</v>
      </c>
      <c r="CY149">
        <f>IF(Tabla1[[#This Row],[3.2.7  Para internet, cuando el problema es con SmarTV se le sugiere que utilice internet de manera cableada]]="NO",1,0)</f>
        <v>0</v>
      </c>
      <c r="CZ149">
        <f>IF(Tabla1[[#This Row],[3.3  La explicación brindada al cliente corresponde con el paso a paso de la herramienta o el proceso establecido en el portal de conocimiento (en caso no se encuentre en la herramienta).]]="NO",1,0)</f>
        <v>0</v>
      </c>
      <c r="DA149">
        <f>IF(Tabla1[[#This Row],[3.4  Valida con el cliente si la gestión/información brindada fue clara]]="NO",1,0)</f>
        <v>1</v>
      </c>
      <c r="DB149">
        <f>IF(Tabla1[[#This Row],[4.1 Ejecuta las acciones en los aplicativos de acuerdo al proceso establecido en el portal de conocimiento.]]="NO",1,0)</f>
        <v>0</v>
      </c>
      <c r="DC149">
        <f>IF(Tabla1[[#This Row],[4.2 Se tipifica en siac acorde con la gestión.]]="NO",1,0)</f>
        <v>0</v>
      </c>
      <c r="DD149">
        <f>IF(Tabla1[[#This Row],[4.3 Notas y/o plantilla de la tipificación son correctas.]]="NO",1,0)</f>
        <v>0</v>
      </c>
      <c r="DE149">
        <f>IF(Tabla1[[#This Row],[4.4 Se tipifica en siac durante la llamada.]]="NO",1,0)</f>
        <v>0</v>
      </c>
      <c r="DF149">
        <f>IF(Tabla1[[#This Row],[5.1 Evita comentarios negativos de la empresa y/o sus proveedores.]]="NO",1,0)</f>
        <v>0</v>
      </c>
      <c r="DG149">
        <f>IF(Tabla1[[#This Row],[5.2 Evita palabras soeces]]="NO",1,0)</f>
        <v>0</v>
      </c>
      <c r="DH149">
        <f>IF(Tabla1[[#This Row],[5.3 Escucha al cliente sin interrumpirlo.]]="NO",1,0)</f>
        <v>0</v>
      </c>
      <c r="DI149">
        <f>IF(Tabla1[[#This Row],[6.1 Cumple con dar la información establecida y/o fomenta en el cliente la adquisición/activación/uso de algún servicio/producto/promoción CLARO (definido por cada campaña)]]="NO",1,0)</f>
        <v>0</v>
      </c>
      <c r="DJ149">
        <v>1</v>
      </c>
      <c r="DK149" t="e">
        <f>IF(Tabla1[[#This Row],[TNPS]]&lt;6,-1,IF(Tabla1[[#This Row],[TNPS]]&lt;8,0,1))</f>
        <v>#N/A</v>
      </c>
      <c r="DL149" t="e">
        <f>IF(Tabla1[[#This Row],[NPS]]&lt;&gt;"",IF(Tabla1[[#This Row],[NPS]]&lt;7,-1,IF(Tabla1[[#This Row],[NPS]]&lt;8,0,1))," ")</f>
        <v>#N/A</v>
      </c>
    </row>
    <row r="150" spans="1:116" x14ac:dyDescent="0.25">
      <c r="A150">
        <v>386</v>
      </c>
      <c r="B150" t="str">
        <f>IF(MONTH(Tabla1[[#This Row],[FECHA DE MONITOREO]])=MONTH($B$356),IF(DAY(Tabla1[[#This Row],[FECHA DE MONITOREO]])&lt;8,"SEMANA 1",IF(DAY(Tabla1[[#This Row],[FECHA DE MONITOREO]])&lt;15,"SEMANA 2",IF(DAY(Tabla1[[#This Row],[FECHA DE MONITOREO]])&lt;22,"SEMANA 3","SEMANA 4"))),"SEMANA 4")</f>
        <v>SEMANA 2</v>
      </c>
      <c r="C15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50" s="5" t="s">
        <v>1221</v>
      </c>
      <c r="E150" s="5" t="s">
        <v>1222</v>
      </c>
      <c r="F150" s="5">
        <v>2</v>
      </c>
      <c r="G150" s="5" t="s">
        <v>118</v>
      </c>
      <c r="H150" s="5" t="s">
        <v>119</v>
      </c>
      <c r="I150" s="6">
        <v>43658</v>
      </c>
      <c r="J150" s="5" t="s">
        <v>120</v>
      </c>
      <c r="K150" s="5" t="s">
        <v>1223</v>
      </c>
      <c r="L150" s="6">
        <v>43656</v>
      </c>
      <c r="M150" s="7">
        <v>0.37200231481481483</v>
      </c>
      <c r="N150" s="5">
        <v>32</v>
      </c>
      <c r="O150" s="5" t="s">
        <v>132</v>
      </c>
      <c r="P150" s="5" t="s">
        <v>1224</v>
      </c>
      <c r="Q150" s="5" t="s">
        <v>132</v>
      </c>
      <c r="R150" s="5" t="s">
        <v>157</v>
      </c>
      <c r="S150" s="5" t="s">
        <v>761</v>
      </c>
      <c r="T150" s="5" t="s">
        <v>1225</v>
      </c>
      <c r="U150" s="5" t="s">
        <v>132</v>
      </c>
      <c r="V150" s="5" t="s">
        <v>129</v>
      </c>
      <c r="W150" s="5" t="s">
        <v>133</v>
      </c>
      <c r="X150" s="5" t="s">
        <v>133</v>
      </c>
      <c r="Y150" s="5" t="s">
        <v>133</v>
      </c>
      <c r="Z150" s="5" t="s">
        <v>132</v>
      </c>
      <c r="AA150" s="5" t="s">
        <v>133</v>
      </c>
      <c r="AB150" s="5" t="s">
        <v>131</v>
      </c>
      <c r="AC150" s="5" t="s">
        <v>134</v>
      </c>
      <c r="AD150" s="5" t="s">
        <v>131</v>
      </c>
      <c r="AE150" s="5" t="s">
        <v>133</v>
      </c>
      <c r="AF150" s="5" t="s">
        <v>131</v>
      </c>
      <c r="AG150" s="5" t="s">
        <v>131</v>
      </c>
      <c r="AH150" s="5" t="s">
        <v>133</v>
      </c>
      <c r="AI150" s="8">
        <v>100</v>
      </c>
      <c r="AJ150" s="5" t="s">
        <v>133</v>
      </c>
      <c r="AK150" s="5" t="s">
        <v>133</v>
      </c>
      <c r="AL150" s="5" t="s">
        <v>133</v>
      </c>
      <c r="AM150" s="5" t="s">
        <v>133</v>
      </c>
      <c r="AN150" s="8">
        <v>100</v>
      </c>
      <c r="AO150" s="5" t="s">
        <v>133</v>
      </c>
      <c r="AP150" s="5" t="s">
        <v>133</v>
      </c>
      <c r="AQ150" s="5" t="s">
        <v>133</v>
      </c>
      <c r="AR150" s="5" t="s">
        <v>133</v>
      </c>
      <c r="AS150" s="5" t="s">
        <v>133</v>
      </c>
      <c r="AT150" s="5" t="s">
        <v>133</v>
      </c>
      <c r="AU150" s="5" t="s">
        <v>133</v>
      </c>
      <c r="AV150" s="5" t="s">
        <v>133</v>
      </c>
      <c r="AW150" s="5" t="s">
        <v>133</v>
      </c>
      <c r="AX150" s="5" t="s">
        <v>133</v>
      </c>
      <c r="AY150" s="5" t="s">
        <v>133</v>
      </c>
      <c r="AZ150" s="8">
        <v>100</v>
      </c>
      <c r="BA150" s="5" t="s">
        <v>133</v>
      </c>
      <c r="BB150" s="5" t="s">
        <v>133</v>
      </c>
      <c r="BC150" s="5" t="s">
        <v>133</v>
      </c>
      <c r="BD150" s="5" t="s">
        <v>133</v>
      </c>
      <c r="BE150" s="9">
        <v>100</v>
      </c>
      <c r="BF150" s="5" t="s">
        <v>131</v>
      </c>
      <c r="BG150" s="5" t="s">
        <v>131</v>
      </c>
      <c r="BH150" s="5" t="s">
        <v>131</v>
      </c>
      <c r="BI150" s="8">
        <v>100</v>
      </c>
      <c r="BJ150" s="5" t="s">
        <v>133</v>
      </c>
      <c r="BK150" s="8">
        <v>100</v>
      </c>
      <c r="BL150" s="8">
        <v>100</v>
      </c>
      <c r="BM150" s="5">
        <v>0</v>
      </c>
      <c r="BN150" s="5">
        <v>0</v>
      </c>
      <c r="BO150" s="5">
        <v>0</v>
      </c>
      <c r="BP150" s="5">
        <v>0</v>
      </c>
      <c r="BQ150" s="5">
        <v>0</v>
      </c>
      <c r="BR150" s="8">
        <v>100</v>
      </c>
      <c r="BS150" s="5" t="s">
        <v>129</v>
      </c>
      <c r="BT150" s="5" t="s">
        <v>129</v>
      </c>
      <c r="BU150" s="5" t="s">
        <v>129</v>
      </c>
      <c r="BV150" s="5" t="s">
        <v>129</v>
      </c>
      <c r="BW150" s="5" t="s">
        <v>129</v>
      </c>
      <c r="BX150" s="5" t="s">
        <v>129</v>
      </c>
      <c r="BY150" s="5" t="s">
        <v>162</v>
      </c>
      <c r="BZ150" s="5" t="s">
        <v>541</v>
      </c>
      <c r="CA150" s="5" t="s">
        <v>541</v>
      </c>
      <c r="CB150" s="5" t="s">
        <v>541</v>
      </c>
      <c r="CC150" s="5" t="s">
        <v>541</v>
      </c>
      <c r="CD150" s="5" t="e">
        <v>#N/A</v>
      </c>
      <c r="CE150" s="5" t="e">
        <v>#N/A</v>
      </c>
      <c r="CF150" s="5" t="s">
        <v>129</v>
      </c>
      <c r="CG150" s="5" t="s">
        <v>140</v>
      </c>
      <c r="CH150">
        <f>IF(Tabla1[[#This Row],[1.1 Saluda y se despide del cliente, de acuerdo a lo establecido en el manual de campaña.]]="NO",1,0)</f>
        <v>0</v>
      </c>
      <c r="CI150">
        <f>IF(Tabla1[[#This Row],[1.2 Se dirige al cliente por su nombre durante el transcurso de la llamada, sin tutearlo en ninguna ocasión.]]="NO",1,0)</f>
        <v>0</v>
      </c>
      <c r="CJ150">
        <f>IF(Tabla1[[#This Row],[1.3 Interactua con el cliente mientras realiza las validaciones en el sistema.]]="NO",1,0)</f>
        <v>0</v>
      </c>
      <c r="CK150">
        <f>IF(Tabla1[[#This Row],[1.4 Evita el uso de tecnicismos.]]="NO",1,0)</f>
        <v>0</v>
      </c>
      <c r="CL150">
        <f>IF(Tabla1[[#This Row],[1.5 Se despide de acuerdo a lo indicado en el Manual de Campaña]]="NO",1,0)</f>
        <v>0</v>
      </c>
      <c r="CM150">
        <f>IF(Tabla1[[#This Row],[2.1 Valida si la consulta o transacción corresponde a un producto/servicio/línea de la campaña.]]="NO",1,0)</f>
        <v>0</v>
      </c>
      <c r="CN150">
        <f>IF(Tabla1[[#This Row],[2.2 Si lo expuesto por el cliente no es claro, realiza preguntas de precisión o preguntas filtro.]]="NO",1,0)</f>
        <v>0</v>
      </c>
      <c r="CO150">
        <f>IF(Tabla1[[#This Row],[2.3 Valida el MOTIVO REAL de la necesidad (información, preocupación, problema) mediante parafraseo o pregunta de confirmación.]]="NO",1,0)</f>
        <v>0</v>
      </c>
      <c r="CP150">
        <f>IF(Tabla1[[#This Row],[2.4 De acuerdo con lo expuesto por el cliente por el cliente y/o por lo revisado en sistemas, valida si existe alguna atención previa por el mismo motivo.]]="NO",1,0)</f>
        <v>0</v>
      </c>
      <c r="CQ150">
        <f>IF(Tabla1[[#This Row],[3.1 Valida en el CES el estado de los servicios y equipos, estado de cuenta y adicionalmente si se encuentra en averia.]]="NO",1,0)</f>
        <v>0</v>
      </c>
      <c r="CR150">
        <f>IF(Tabla1[[#This Row],[3.2 La atencion se realizo siguiendo el paso a paso de la herramienta o el proceso establecido en el portal de conocimiento (en caso no se encuentre en la herramienta), no se vuelve a evaluar el ingreso al CES.]]="NO",1,0)</f>
        <v>0</v>
      </c>
      <c r="CS150">
        <f>IF(Tabla1[[#This Row],[3.2.1 Solicita el número de documento de identidad, nombres y apellidos del titular para identificar el servicio y en caso lo amerite fecha y lugar de nacimiento.]]="NO",1,0)</f>
        <v>0</v>
      </c>
      <c r="CT150">
        <f>IF(Tabla1[[#This Row],[3.2.2  Valida en TRACER que el servicio del cliente esta conectado, no se encuentra en averia y no tiene algun flag alarmado]]="NO",1,0)</f>
        <v>0</v>
      </c>
      <c r="CU150">
        <f>IF(Tabla1[[#This Row],[3.2.3  Verifica en la web de averias si el servicio esta afectado]]="NO",1,0)</f>
        <v>0</v>
      </c>
      <c r="CV150">
        <f>IF(Tabla1[[#This Row],[3.2.4  Verifica en Incognito si los parametros de los servicios estan correctos. ]]="NO",1,0)</f>
        <v>0</v>
      </c>
      <c r="CW15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50">
        <f>IF(Tabla1[[#This Row],[3.2.6  Para telefonia, ingresa a JANUS y validad que la linea este configurada y tenga saldo, tambien se debe validar con el cliente si la linea esta en Tel 1 o Tel 1/2, en caso no haya servicio]]="NO",1,0)</f>
        <v>0</v>
      </c>
      <c r="CY150">
        <f>IF(Tabla1[[#This Row],[3.2.7  Para internet, cuando el problema es con SmarTV se le sugiere que utilice internet de manera cableada]]="NO",1,0)</f>
        <v>0</v>
      </c>
      <c r="CZ150">
        <f>IF(Tabla1[[#This Row],[3.3  La explicación brindada al cliente corresponde con el paso a paso de la herramienta o el proceso establecido en el portal de conocimiento (en caso no se encuentre en la herramienta).]]="NO",1,0)</f>
        <v>0</v>
      </c>
      <c r="DA150">
        <f>IF(Tabla1[[#This Row],[3.4  Valida con el cliente si la gestión/información brindada fue clara]]="NO",1,0)</f>
        <v>0</v>
      </c>
      <c r="DB150">
        <f>IF(Tabla1[[#This Row],[4.1 Ejecuta las acciones en los aplicativos de acuerdo al proceso establecido en el portal de conocimiento.]]="NO",1,0)</f>
        <v>0</v>
      </c>
      <c r="DC150">
        <f>IF(Tabla1[[#This Row],[4.2 Se tipifica en siac acorde con la gestión.]]="NO",1,0)</f>
        <v>0</v>
      </c>
      <c r="DD150">
        <f>IF(Tabla1[[#This Row],[4.3 Notas y/o plantilla de la tipificación son correctas.]]="NO",1,0)</f>
        <v>0</v>
      </c>
      <c r="DE150">
        <f>IF(Tabla1[[#This Row],[4.4 Se tipifica en siac durante la llamada.]]="NO",1,0)</f>
        <v>0</v>
      </c>
      <c r="DF150">
        <f>IF(Tabla1[[#This Row],[5.1 Evita comentarios negativos de la empresa y/o sus proveedores.]]="NO",1,0)</f>
        <v>0</v>
      </c>
      <c r="DG150">
        <f>IF(Tabla1[[#This Row],[5.2 Evita palabras soeces]]="NO",1,0)</f>
        <v>0</v>
      </c>
      <c r="DH150">
        <f>IF(Tabla1[[#This Row],[5.3 Escucha al cliente sin interrumpirlo.]]="NO",1,0)</f>
        <v>0</v>
      </c>
      <c r="DI150">
        <f>IF(Tabla1[[#This Row],[6.1 Cumple con dar la información establecida y/o fomenta en el cliente la adquisición/activación/uso de algún servicio/producto/promoción CLARO (definido por cada campaña)]]="NO",1,0)</f>
        <v>0</v>
      </c>
      <c r="DJ150">
        <v>1</v>
      </c>
      <c r="DK150" t="e">
        <f>IF(Tabla1[[#This Row],[TNPS]]&lt;6,-1,IF(Tabla1[[#This Row],[TNPS]]&lt;8,0,1))</f>
        <v>#N/A</v>
      </c>
      <c r="DL150" t="e">
        <f>IF(Tabla1[[#This Row],[NPS]]&lt;&gt;"",IF(Tabla1[[#This Row],[NPS]]&lt;7,-1,IF(Tabla1[[#This Row],[NPS]]&lt;8,0,1))," ")</f>
        <v>#N/A</v>
      </c>
    </row>
    <row r="151" spans="1:116" x14ac:dyDescent="0.25">
      <c r="A151">
        <v>386</v>
      </c>
      <c r="B151" t="str">
        <f>IF(MONTH(Tabla1[[#This Row],[FECHA DE MONITOREO]])=MONTH($B$356),IF(DAY(Tabla1[[#This Row],[FECHA DE MONITOREO]])&lt;8,"SEMANA 1",IF(DAY(Tabla1[[#This Row],[FECHA DE MONITOREO]])&lt;15,"SEMANA 2",IF(DAY(Tabla1[[#This Row],[FECHA DE MONITOREO]])&lt;22,"SEMANA 3","SEMANA 4"))),"SEMANA 4")</f>
        <v>SEMANA 2</v>
      </c>
      <c r="C15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51" s="5" t="s">
        <v>352</v>
      </c>
      <c r="E151" s="5" t="s">
        <v>353</v>
      </c>
      <c r="F151" s="5">
        <v>14</v>
      </c>
      <c r="G151" s="5" t="s">
        <v>118</v>
      </c>
      <c r="H151" s="5" t="s">
        <v>119</v>
      </c>
      <c r="I151" s="6">
        <v>43658</v>
      </c>
      <c r="J151" s="5" t="s">
        <v>120</v>
      </c>
      <c r="K151" s="5" t="s">
        <v>1226</v>
      </c>
      <c r="L151" s="6">
        <v>43656</v>
      </c>
      <c r="M151" s="7">
        <v>0.85980324074074066</v>
      </c>
      <c r="N151" s="5">
        <v>381</v>
      </c>
      <c r="O151" s="5" t="s">
        <v>1227</v>
      </c>
      <c r="P151" s="5" t="s">
        <v>1228</v>
      </c>
      <c r="Q151" s="5" t="s">
        <v>1229</v>
      </c>
      <c r="R151" s="5" t="s">
        <v>157</v>
      </c>
      <c r="S151" s="5" t="s">
        <v>716</v>
      </c>
      <c r="T151" s="5" t="s">
        <v>1230</v>
      </c>
      <c r="U151" s="5" t="s">
        <v>229</v>
      </c>
      <c r="V151" s="5" t="s">
        <v>129</v>
      </c>
      <c r="W151" s="5" t="s">
        <v>130</v>
      </c>
      <c r="X151" s="5" t="s">
        <v>161</v>
      </c>
      <c r="Y151" s="5" t="s">
        <v>131</v>
      </c>
      <c r="Z151" s="5" t="s">
        <v>132</v>
      </c>
      <c r="AA151" s="5" t="s">
        <v>133</v>
      </c>
      <c r="AB151" s="5" t="s">
        <v>131</v>
      </c>
      <c r="AC151" s="5" t="s">
        <v>134</v>
      </c>
      <c r="AD151" s="5" t="s">
        <v>131</v>
      </c>
      <c r="AE151" s="5" t="s">
        <v>131</v>
      </c>
      <c r="AF151" s="5" t="s">
        <v>131</v>
      </c>
      <c r="AG151" s="5" t="s">
        <v>131</v>
      </c>
      <c r="AH151" s="5" t="s">
        <v>131</v>
      </c>
      <c r="AI151" s="8">
        <v>100</v>
      </c>
      <c r="AJ151" s="5" t="s">
        <v>131</v>
      </c>
      <c r="AK151" s="5" t="s">
        <v>133</v>
      </c>
      <c r="AL151" s="5" t="s">
        <v>131</v>
      </c>
      <c r="AM151" s="5" t="s">
        <v>131</v>
      </c>
      <c r="AN151" s="8">
        <v>100</v>
      </c>
      <c r="AO151" s="5" t="s">
        <v>131</v>
      </c>
      <c r="AP151" s="5" t="s">
        <v>131</v>
      </c>
      <c r="AQ151" s="5" t="s">
        <v>131</v>
      </c>
      <c r="AR151" s="5" t="s">
        <v>131</v>
      </c>
      <c r="AS151" s="5" t="s">
        <v>131</v>
      </c>
      <c r="AT151" s="5" t="s">
        <v>131</v>
      </c>
      <c r="AU151" s="5" t="s">
        <v>133</v>
      </c>
      <c r="AV151" s="5" t="s">
        <v>133</v>
      </c>
      <c r="AW151" s="5" t="s">
        <v>133</v>
      </c>
      <c r="AX151" s="5" t="s">
        <v>131</v>
      </c>
      <c r="AY151" s="5" t="s">
        <v>131</v>
      </c>
      <c r="AZ151" s="8">
        <v>100</v>
      </c>
      <c r="BA151" s="5" t="s">
        <v>133</v>
      </c>
      <c r="BB151" s="5" t="s">
        <v>131</v>
      </c>
      <c r="BC151" s="5" t="s">
        <v>131</v>
      </c>
      <c r="BD151" s="5" t="s">
        <v>129</v>
      </c>
      <c r="BE151" s="9">
        <v>66.666666666666657</v>
      </c>
      <c r="BF151" s="5" t="s">
        <v>131</v>
      </c>
      <c r="BG151" s="5" t="s">
        <v>131</v>
      </c>
      <c r="BH151" s="5" t="s">
        <v>131</v>
      </c>
      <c r="BI151" s="8">
        <v>100</v>
      </c>
      <c r="BJ151" s="5" t="s">
        <v>133</v>
      </c>
      <c r="BK151" s="8">
        <v>100</v>
      </c>
      <c r="BL151" s="8">
        <v>92.000000000000014</v>
      </c>
      <c r="BM151" s="5">
        <v>0</v>
      </c>
      <c r="BN151" s="5">
        <v>1</v>
      </c>
      <c r="BO151" s="5">
        <v>0</v>
      </c>
      <c r="BP151" s="5">
        <v>1</v>
      </c>
      <c r="BQ151" s="5">
        <v>0</v>
      </c>
      <c r="BR151" s="8">
        <v>92.000000000000014</v>
      </c>
      <c r="BS151" s="5" t="s">
        <v>129</v>
      </c>
      <c r="BT151" s="5" t="s">
        <v>129</v>
      </c>
      <c r="BU151" s="5" t="s">
        <v>129</v>
      </c>
      <c r="BV151" s="5" t="s">
        <v>129</v>
      </c>
      <c r="BW151" s="5" t="s">
        <v>129</v>
      </c>
      <c r="BX151" s="5" t="s">
        <v>131</v>
      </c>
      <c r="BY151" s="5" t="s">
        <v>132</v>
      </c>
      <c r="BZ151" s="5" t="s">
        <v>132</v>
      </c>
      <c r="CA151" s="5" t="s">
        <v>132</v>
      </c>
      <c r="CB151" s="5" t="s">
        <v>132</v>
      </c>
      <c r="CC151" s="5" t="s">
        <v>132</v>
      </c>
      <c r="CD151" s="5" t="e">
        <v>#N/A</v>
      </c>
      <c r="CE151" s="5" t="e">
        <v>#N/A</v>
      </c>
      <c r="CF151" s="5" t="s">
        <v>129</v>
      </c>
      <c r="CG151" s="5" t="s">
        <v>1231</v>
      </c>
      <c r="CH151">
        <f>IF(Tabla1[[#This Row],[1.1 Saluda y se despide del cliente, de acuerdo a lo establecido en el manual de campaña.]]="NO",1,0)</f>
        <v>0</v>
      </c>
      <c r="CI151">
        <f>IF(Tabla1[[#This Row],[1.2 Se dirige al cliente por su nombre durante el transcurso de la llamada, sin tutearlo en ninguna ocasión.]]="NO",1,0)</f>
        <v>0</v>
      </c>
      <c r="CJ151">
        <f>IF(Tabla1[[#This Row],[1.3 Interactua con el cliente mientras realiza las validaciones en el sistema.]]="NO",1,0)</f>
        <v>0</v>
      </c>
      <c r="CK151">
        <f>IF(Tabla1[[#This Row],[1.4 Evita el uso de tecnicismos.]]="NO",1,0)</f>
        <v>0</v>
      </c>
      <c r="CL151">
        <f>IF(Tabla1[[#This Row],[1.5 Se despide de acuerdo a lo indicado en el Manual de Campaña]]="NO",1,0)</f>
        <v>0</v>
      </c>
      <c r="CM151">
        <f>IF(Tabla1[[#This Row],[2.1 Valida si la consulta o transacción corresponde a un producto/servicio/línea de la campaña.]]="NO",1,0)</f>
        <v>0</v>
      </c>
      <c r="CN151">
        <f>IF(Tabla1[[#This Row],[2.2 Si lo expuesto por el cliente no es claro, realiza preguntas de precisión o preguntas filtro.]]="NO",1,0)</f>
        <v>0</v>
      </c>
      <c r="CO151">
        <f>IF(Tabla1[[#This Row],[2.3 Valida el MOTIVO REAL de la necesidad (información, preocupación, problema) mediante parafraseo o pregunta de confirmación.]]="NO",1,0)</f>
        <v>0</v>
      </c>
      <c r="CP151">
        <f>IF(Tabla1[[#This Row],[2.4 De acuerdo con lo expuesto por el cliente por el cliente y/o por lo revisado en sistemas, valida si existe alguna atención previa por el mismo motivo.]]="NO",1,0)</f>
        <v>0</v>
      </c>
      <c r="CQ151">
        <f>IF(Tabla1[[#This Row],[3.1 Valida en el CES el estado de los servicios y equipos, estado de cuenta y adicionalmente si se encuentra en averia.]]="NO",1,0)</f>
        <v>0</v>
      </c>
      <c r="CR151">
        <f>IF(Tabla1[[#This Row],[3.2 La atencion se realizo siguiendo el paso a paso de la herramienta o el proceso establecido en el portal de conocimiento (en caso no se encuentre en la herramienta), no se vuelve a evaluar el ingreso al CES.]]="NO",1,0)</f>
        <v>0</v>
      </c>
      <c r="CS151">
        <f>IF(Tabla1[[#This Row],[3.2.1 Solicita el número de documento de identidad, nombres y apellidos del titular para identificar el servicio y en caso lo amerite fecha y lugar de nacimiento.]]="NO",1,0)</f>
        <v>0</v>
      </c>
      <c r="CT151">
        <f>IF(Tabla1[[#This Row],[3.2.2  Valida en TRACER que el servicio del cliente esta conectado, no se encuentra en averia y no tiene algun flag alarmado]]="NO",1,0)</f>
        <v>0</v>
      </c>
      <c r="CU151">
        <f>IF(Tabla1[[#This Row],[3.2.3  Verifica en la web de averias si el servicio esta afectado]]="NO",1,0)</f>
        <v>0</v>
      </c>
      <c r="CV151">
        <f>IF(Tabla1[[#This Row],[3.2.4  Verifica en Incognito si los parametros de los servicios estan correctos. ]]="NO",1,0)</f>
        <v>0</v>
      </c>
      <c r="CW15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51">
        <f>IF(Tabla1[[#This Row],[3.2.6  Para telefonia, ingresa a JANUS y validad que la linea este configurada y tenga saldo, tambien se debe validar con el cliente si la linea esta en Tel 1 o Tel 1/2, en caso no haya servicio]]="NO",1,0)</f>
        <v>0</v>
      </c>
      <c r="CY151">
        <f>IF(Tabla1[[#This Row],[3.2.7  Para internet, cuando el problema es con SmarTV se le sugiere que utilice internet de manera cableada]]="NO",1,0)</f>
        <v>0</v>
      </c>
      <c r="CZ151">
        <f>IF(Tabla1[[#This Row],[3.3  La explicación brindada al cliente corresponde con el paso a paso de la herramienta o el proceso establecido en el portal de conocimiento (en caso no se encuentre en la herramienta).]]="NO",1,0)</f>
        <v>0</v>
      </c>
      <c r="DA151">
        <f>IF(Tabla1[[#This Row],[3.4  Valida con el cliente si la gestión/información brindada fue clara]]="NO",1,0)</f>
        <v>0</v>
      </c>
      <c r="DB151">
        <f>IF(Tabla1[[#This Row],[4.1 Ejecuta las acciones en los aplicativos de acuerdo al proceso establecido en el portal de conocimiento.]]="NO",1,0)</f>
        <v>0</v>
      </c>
      <c r="DC151">
        <f>IF(Tabla1[[#This Row],[4.2 Se tipifica en siac acorde con la gestión.]]="NO",1,0)</f>
        <v>0</v>
      </c>
      <c r="DD151">
        <f>IF(Tabla1[[#This Row],[4.3 Notas y/o plantilla de la tipificación son correctas.]]="NO",1,0)</f>
        <v>0</v>
      </c>
      <c r="DE151">
        <f>IF(Tabla1[[#This Row],[4.4 Se tipifica en siac durante la llamada.]]="NO",1,0)</f>
        <v>1</v>
      </c>
      <c r="DF151">
        <f>IF(Tabla1[[#This Row],[5.1 Evita comentarios negativos de la empresa y/o sus proveedores.]]="NO",1,0)</f>
        <v>0</v>
      </c>
      <c r="DG151">
        <f>IF(Tabla1[[#This Row],[5.2 Evita palabras soeces]]="NO",1,0)</f>
        <v>0</v>
      </c>
      <c r="DH151">
        <f>IF(Tabla1[[#This Row],[5.3 Escucha al cliente sin interrumpirlo.]]="NO",1,0)</f>
        <v>0</v>
      </c>
      <c r="DI151">
        <f>IF(Tabla1[[#This Row],[6.1 Cumple con dar la información establecida y/o fomenta en el cliente la adquisición/activación/uso de algún servicio/producto/promoción CLARO (definido por cada campaña)]]="NO",1,0)</f>
        <v>0</v>
      </c>
      <c r="DJ151">
        <v>1</v>
      </c>
      <c r="DK151" t="e">
        <f>IF(Tabla1[[#This Row],[TNPS]]&lt;6,-1,IF(Tabla1[[#This Row],[TNPS]]&lt;8,0,1))</f>
        <v>#N/A</v>
      </c>
      <c r="DL151" t="e">
        <f>IF(Tabla1[[#This Row],[NPS]]&lt;&gt;"",IF(Tabla1[[#This Row],[NPS]]&lt;7,-1,IF(Tabla1[[#This Row],[NPS]]&lt;8,0,1))," ")</f>
        <v>#N/A</v>
      </c>
    </row>
    <row r="152" spans="1:116" x14ac:dyDescent="0.25">
      <c r="A152">
        <v>386</v>
      </c>
      <c r="B152" t="str">
        <f>IF(MONTH(Tabla1[[#This Row],[FECHA DE MONITOREO]])=MONTH($B$356),IF(DAY(Tabla1[[#This Row],[FECHA DE MONITOREO]])&lt;8,"SEMANA 1",IF(DAY(Tabla1[[#This Row],[FECHA DE MONITOREO]])&lt;15,"SEMANA 2",IF(DAY(Tabla1[[#This Row],[FECHA DE MONITOREO]])&lt;22,"SEMANA 3","SEMANA 4"))),"SEMANA 4")</f>
        <v>SEMANA 2</v>
      </c>
      <c r="C15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52" s="5" t="s">
        <v>1232</v>
      </c>
      <c r="E152" s="5" t="s">
        <v>1233</v>
      </c>
      <c r="F152" s="5">
        <v>2</v>
      </c>
      <c r="G152" s="5" t="s">
        <v>118</v>
      </c>
      <c r="H152" s="5" t="s">
        <v>119</v>
      </c>
      <c r="I152" s="6">
        <v>43658</v>
      </c>
      <c r="J152" s="5" t="s">
        <v>120</v>
      </c>
      <c r="K152" s="5" t="s">
        <v>1234</v>
      </c>
      <c r="L152" s="6">
        <v>43656</v>
      </c>
      <c r="M152" s="7">
        <v>0.56672453703703707</v>
      </c>
      <c r="N152" s="5">
        <v>187</v>
      </c>
      <c r="O152" s="5" t="s">
        <v>132</v>
      </c>
      <c r="P152" s="5" t="s">
        <v>1235</v>
      </c>
      <c r="Q152" s="5" t="s">
        <v>132</v>
      </c>
      <c r="R152" s="5" t="s">
        <v>157</v>
      </c>
      <c r="S152" s="5" t="s">
        <v>172</v>
      </c>
      <c r="T152" s="5" t="s">
        <v>1236</v>
      </c>
      <c r="U152" s="5" t="s">
        <v>132</v>
      </c>
      <c r="V152" s="5" t="s">
        <v>129</v>
      </c>
      <c r="W152" s="5" t="s">
        <v>133</v>
      </c>
      <c r="X152" s="5" t="s">
        <v>133</v>
      </c>
      <c r="Y152" s="5" t="s">
        <v>131</v>
      </c>
      <c r="Z152" s="5" t="s">
        <v>132</v>
      </c>
      <c r="AA152" s="5" t="s">
        <v>133</v>
      </c>
      <c r="AB152" s="5" t="s">
        <v>131</v>
      </c>
      <c r="AC152" s="5" t="s">
        <v>134</v>
      </c>
      <c r="AD152" s="5" t="s">
        <v>131</v>
      </c>
      <c r="AE152" s="5" t="s">
        <v>131</v>
      </c>
      <c r="AF152" s="5" t="s">
        <v>131</v>
      </c>
      <c r="AG152" s="5" t="s">
        <v>131</v>
      </c>
      <c r="AH152" s="5" t="s">
        <v>131</v>
      </c>
      <c r="AI152" s="8">
        <v>100</v>
      </c>
      <c r="AJ152" s="5" t="s">
        <v>133</v>
      </c>
      <c r="AK152" s="5" t="s">
        <v>131</v>
      </c>
      <c r="AL152" s="5" t="s">
        <v>131</v>
      </c>
      <c r="AM152" s="5" t="s">
        <v>133</v>
      </c>
      <c r="AN152" s="8">
        <v>100</v>
      </c>
      <c r="AO152" s="5" t="s">
        <v>133</v>
      </c>
      <c r="AP152" s="5" t="s">
        <v>131</v>
      </c>
      <c r="AQ152" s="5" t="s">
        <v>131</v>
      </c>
      <c r="AR152" s="5" t="s">
        <v>133</v>
      </c>
      <c r="AS152" s="5" t="s">
        <v>133</v>
      </c>
      <c r="AT152" s="5" t="s">
        <v>133</v>
      </c>
      <c r="AU152" s="5" t="s">
        <v>133</v>
      </c>
      <c r="AV152" s="5" t="s">
        <v>133</v>
      </c>
      <c r="AW152" s="5" t="s">
        <v>133</v>
      </c>
      <c r="AX152" s="5" t="s">
        <v>133</v>
      </c>
      <c r="AY152" s="5" t="s">
        <v>133</v>
      </c>
      <c r="AZ152" s="8">
        <v>100</v>
      </c>
      <c r="BA152" s="5" t="s">
        <v>131</v>
      </c>
      <c r="BB152" s="5" t="s">
        <v>133</v>
      </c>
      <c r="BC152" s="5" t="s">
        <v>133</v>
      </c>
      <c r="BD152" s="5" t="s">
        <v>133</v>
      </c>
      <c r="BE152" s="9">
        <v>100</v>
      </c>
      <c r="BF152" s="5" t="s">
        <v>131</v>
      </c>
      <c r="BG152" s="5" t="s">
        <v>131</v>
      </c>
      <c r="BH152" s="5" t="s">
        <v>131</v>
      </c>
      <c r="BI152" s="8">
        <v>100</v>
      </c>
      <c r="BJ152" s="5" t="s">
        <v>133</v>
      </c>
      <c r="BK152" s="8">
        <v>100</v>
      </c>
      <c r="BL152" s="8">
        <v>100</v>
      </c>
      <c r="BM152" s="5">
        <v>0</v>
      </c>
      <c r="BN152" s="5">
        <v>0</v>
      </c>
      <c r="BO152" s="5">
        <v>0</v>
      </c>
      <c r="BP152" s="5">
        <v>0</v>
      </c>
      <c r="BQ152" s="5">
        <v>0</v>
      </c>
      <c r="BR152" s="8">
        <v>100</v>
      </c>
      <c r="BS152" s="5" t="s">
        <v>129</v>
      </c>
      <c r="BT152" s="5" t="s">
        <v>129</v>
      </c>
      <c r="BU152" s="5" t="s">
        <v>129</v>
      </c>
      <c r="BV152" s="5" t="s">
        <v>129</v>
      </c>
      <c r="BW152" s="5" t="s">
        <v>129</v>
      </c>
      <c r="BX152" s="5" t="s">
        <v>129</v>
      </c>
      <c r="BY152" s="5" t="s">
        <v>135</v>
      </c>
      <c r="BZ152" s="5" t="s">
        <v>174</v>
      </c>
      <c r="CA152" s="5" t="s">
        <v>175</v>
      </c>
      <c r="CB152" s="5" t="s">
        <v>176</v>
      </c>
      <c r="CC152" s="5" t="s">
        <v>177</v>
      </c>
      <c r="CD152" s="5" t="e">
        <v>#N/A</v>
      </c>
      <c r="CE152" s="5" t="e">
        <v>#N/A</v>
      </c>
      <c r="CF152" s="5" t="s">
        <v>129</v>
      </c>
      <c r="CG152" s="5" t="s">
        <v>140</v>
      </c>
      <c r="CH152">
        <f>IF(Tabla1[[#This Row],[1.1 Saluda y se despide del cliente, de acuerdo a lo establecido en el manual de campaña.]]="NO",1,0)</f>
        <v>0</v>
      </c>
      <c r="CI152">
        <f>IF(Tabla1[[#This Row],[1.2 Se dirige al cliente por su nombre durante el transcurso de la llamada, sin tutearlo en ninguna ocasión.]]="NO",1,0)</f>
        <v>0</v>
      </c>
      <c r="CJ152">
        <f>IF(Tabla1[[#This Row],[1.3 Interactua con el cliente mientras realiza las validaciones en el sistema.]]="NO",1,0)</f>
        <v>0</v>
      </c>
      <c r="CK152">
        <f>IF(Tabla1[[#This Row],[1.4 Evita el uso de tecnicismos.]]="NO",1,0)</f>
        <v>0</v>
      </c>
      <c r="CL152">
        <f>IF(Tabla1[[#This Row],[1.5 Se despide de acuerdo a lo indicado en el Manual de Campaña]]="NO",1,0)</f>
        <v>0</v>
      </c>
      <c r="CM152">
        <f>IF(Tabla1[[#This Row],[2.1 Valida si la consulta o transacción corresponde a un producto/servicio/línea de la campaña.]]="NO",1,0)</f>
        <v>0</v>
      </c>
      <c r="CN152">
        <f>IF(Tabla1[[#This Row],[2.2 Si lo expuesto por el cliente no es claro, realiza preguntas de precisión o preguntas filtro.]]="NO",1,0)</f>
        <v>0</v>
      </c>
      <c r="CO152">
        <f>IF(Tabla1[[#This Row],[2.3 Valida el MOTIVO REAL de la necesidad (información, preocupación, problema) mediante parafraseo o pregunta de confirmación.]]="NO",1,0)</f>
        <v>0</v>
      </c>
      <c r="CP152">
        <f>IF(Tabla1[[#This Row],[2.4 De acuerdo con lo expuesto por el cliente por el cliente y/o por lo revisado en sistemas, valida si existe alguna atención previa por el mismo motivo.]]="NO",1,0)</f>
        <v>0</v>
      </c>
      <c r="CQ152">
        <f>IF(Tabla1[[#This Row],[3.1 Valida en el CES el estado de los servicios y equipos, estado de cuenta y adicionalmente si se encuentra en averia.]]="NO",1,0)</f>
        <v>0</v>
      </c>
      <c r="CR152">
        <f>IF(Tabla1[[#This Row],[3.2 La atencion se realizo siguiendo el paso a paso de la herramienta o el proceso establecido en el portal de conocimiento (en caso no se encuentre en la herramienta), no se vuelve a evaluar el ingreso al CES.]]="NO",1,0)</f>
        <v>0</v>
      </c>
      <c r="CS152">
        <f>IF(Tabla1[[#This Row],[3.2.1 Solicita el número de documento de identidad, nombres y apellidos del titular para identificar el servicio y en caso lo amerite fecha y lugar de nacimiento.]]="NO",1,0)</f>
        <v>0</v>
      </c>
      <c r="CT152">
        <f>IF(Tabla1[[#This Row],[3.2.2  Valida en TRACER que el servicio del cliente esta conectado, no se encuentra en averia y no tiene algun flag alarmado]]="NO",1,0)</f>
        <v>0</v>
      </c>
      <c r="CU152">
        <f>IF(Tabla1[[#This Row],[3.2.3  Verifica en la web de averias si el servicio esta afectado]]="NO",1,0)</f>
        <v>0</v>
      </c>
      <c r="CV152">
        <f>IF(Tabla1[[#This Row],[3.2.4  Verifica en Incognito si los parametros de los servicios estan correctos. ]]="NO",1,0)</f>
        <v>0</v>
      </c>
      <c r="CW15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52">
        <f>IF(Tabla1[[#This Row],[3.2.6  Para telefonia, ingresa a JANUS y validad que la linea este configurada y tenga saldo, tambien se debe validar con el cliente si la linea esta en Tel 1 o Tel 1/2, en caso no haya servicio]]="NO",1,0)</f>
        <v>0</v>
      </c>
      <c r="CY152">
        <f>IF(Tabla1[[#This Row],[3.2.7  Para internet, cuando el problema es con SmarTV se le sugiere que utilice internet de manera cableada]]="NO",1,0)</f>
        <v>0</v>
      </c>
      <c r="CZ152">
        <f>IF(Tabla1[[#This Row],[3.3  La explicación brindada al cliente corresponde con el paso a paso de la herramienta o el proceso establecido en el portal de conocimiento (en caso no se encuentre en la herramienta).]]="NO",1,0)</f>
        <v>0</v>
      </c>
      <c r="DA152">
        <f>IF(Tabla1[[#This Row],[3.4  Valida con el cliente si la gestión/información brindada fue clara]]="NO",1,0)</f>
        <v>0</v>
      </c>
      <c r="DB152">
        <f>IF(Tabla1[[#This Row],[4.1 Ejecuta las acciones en los aplicativos de acuerdo al proceso establecido en el portal de conocimiento.]]="NO",1,0)</f>
        <v>0</v>
      </c>
      <c r="DC152">
        <f>IF(Tabla1[[#This Row],[4.2 Se tipifica en siac acorde con la gestión.]]="NO",1,0)</f>
        <v>0</v>
      </c>
      <c r="DD152">
        <f>IF(Tabla1[[#This Row],[4.3 Notas y/o plantilla de la tipificación son correctas.]]="NO",1,0)</f>
        <v>0</v>
      </c>
      <c r="DE152">
        <f>IF(Tabla1[[#This Row],[4.4 Se tipifica en siac durante la llamada.]]="NO",1,0)</f>
        <v>0</v>
      </c>
      <c r="DF152">
        <f>IF(Tabla1[[#This Row],[5.1 Evita comentarios negativos de la empresa y/o sus proveedores.]]="NO",1,0)</f>
        <v>0</v>
      </c>
      <c r="DG152">
        <f>IF(Tabla1[[#This Row],[5.2 Evita palabras soeces]]="NO",1,0)</f>
        <v>0</v>
      </c>
      <c r="DH152">
        <f>IF(Tabla1[[#This Row],[5.3 Escucha al cliente sin interrumpirlo.]]="NO",1,0)</f>
        <v>0</v>
      </c>
      <c r="DI152">
        <f>IF(Tabla1[[#This Row],[6.1 Cumple con dar la información establecida y/o fomenta en el cliente la adquisición/activación/uso de algún servicio/producto/promoción CLARO (definido por cada campaña)]]="NO",1,0)</f>
        <v>0</v>
      </c>
      <c r="DJ152">
        <v>1</v>
      </c>
      <c r="DK152" t="e">
        <f>IF(Tabla1[[#This Row],[TNPS]]&lt;6,-1,IF(Tabla1[[#This Row],[TNPS]]&lt;8,0,1))</f>
        <v>#N/A</v>
      </c>
      <c r="DL152" t="e">
        <f>IF(Tabla1[[#This Row],[NPS]]&lt;&gt;"",IF(Tabla1[[#This Row],[NPS]]&lt;7,-1,IF(Tabla1[[#This Row],[NPS]]&lt;8,0,1))," ")</f>
        <v>#N/A</v>
      </c>
    </row>
    <row r="153" spans="1:116" x14ac:dyDescent="0.25">
      <c r="A153">
        <v>386</v>
      </c>
      <c r="B153" t="str">
        <f>IF(MONTH(Tabla1[[#This Row],[FECHA DE MONITOREO]])=MONTH($B$356),IF(DAY(Tabla1[[#This Row],[FECHA DE MONITOREO]])&lt;8,"SEMANA 1",IF(DAY(Tabla1[[#This Row],[FECHA DE MONITOREO]])&lt;15,"SEMANA 2",IF(DAY(Tabla1[[#This Row],[FECHA DE MONITOREO]])&lt;22,"SEMANA 3","SEMANA 4"))),"SEMANA 4")</f>
        <v>SEMANA 2</v>
      </c>
      <c r="C15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53" s="5" t="s">
        <v>363</v>
      </c>
      <c r="E153" s="5" t="s">
        <v>364</v>
      </c>
      <c r="F153" s="5">
        <v>1</v>
      </c>
      <c r="G153" s="5" t="s">
        <v>118</v>
      </c>
      <c r="H153" s="5" t="s">
        <v>119</v>
      </c>
      <c r="I153" s="6">
        <v>43658</v>
      </c>
      <c r="J153" s="5" t="s">
        <v>120</v>
      </c>
      <c r="K153" s="5" t="s">
        <v>1237</v>
      </c>
      <c r="L153" s="6">
        <v>43656</v>
      </c>
      <c r="M153" s="7">
        <v>0.6028472222222222</v>
      </c>
      <c r="N153" s="5">
        <v>176</v>
      </c>
      <c r="O153" s="5" t="s">
        <v>1238</v>
      </c>
      <c r="P153" s="5" t="s">
        <v>1239</v>
      </c>
      <c r="Q153" s="5" t="s">
        <v>1240</v>
      </c>
      <c r="R153" s="5" t="s">
        <v>125</v>
      </c>
      <c r="S153" s="5" t="s">
        <v>383</v>
      </c>
      <c r="T153" s="5" t="s">
        <v>1241</v>
      </c>
      <c r="U153" s="5" t="s">
        <v>128</v>
      </c>
      <c r="V153" s="5" t="s">
        <v>129</v>
      </c>
      <c r="W153" s="5" t="s">
        <v>130</v>
      </c>
      <c r="X153" s="5" t="s">
        <v>130</v>
      </c>
      <c r="Y153" s="5" t="s">
        <v>131</v>
      </c>
      <c r="Z153" s="5" t="s">
        <v>132</v>
      </c>
      <c r="AA153" s="5" t="s">
        <v>133</v>
      </c>
      <c r="AB153" s="5" t="s">
        <v>131</v>
      </c>
      <c r="AC153" s="5" t="s">
        <v>134</v>
      </c>
      <c r="AD153" s="5" t="s">
        <v>131</v>
      </c>
      <c r="AE153" s="5" t="s">
        <v>129</v>
      </c>
      <c r="AF153" s="5" t="s">
        <v>131</v>
      </c>
      <c r="AG153" s="5" t="s">
        <v>131</v>
      </c>
      <c r="AH153" s="5" t="s">
        <v>131</v>
      </c>
      <c r="AI153" s="8">
        <v>75</v>
      </c>
      <c r="AJ153" s="5" t="s">
        <v>131</v>
      </c>
      <c r="AK153" s="5" t="s">
        <v>133</v>
      </c>
      <c r="AL153" s="5" t="s">
        <v>131</v>
      </c>
      <c r="AM153" s="5" t="s">
        <v>131</v>
      </c>
      <c r="AN153" s="8">
        <v>100</v>
      </c>
      <c r="AO153" s="5" t="s">
        <v>131</v>
      </c>
      <c r="AP153" s="5" t="s">
        <v>131</v>
      </c>
      <c r="AQ153" s="5" t="s">
        <v>131</v>
      </c>
      <c r="AR153" s="5" t="s">
        <v>131</v>
      </c>
      <c r="AS153" s="5" t="s">
        <v>131</v>
      </c>
      <c r="AT153" s="5" t="s">
        <v>131</v>
      </c>
      <c r="AU153" s="5" t="s">
        <v>133</v>
      </c>
      <c r="AV153" s="5" t="s">
        <v>133</v>
      </c>
      <c r="AW153" s="5" t="s">
        <v>133</v>
      </c>
      <c r="AX153" s="5" t="s">
        <v>131</v>
      </c>
      <c r="AY153" s="5" t="s">
        <v>129</v>
      </c>
      <c r="AZ153" s="8">
        <v>94.285714285714278</v>
      </c>
      <c r="BA153" s="5" t="s">
        <v>133</v>
      </c>
      <c r="BB153" s="5" t="s">
        <v>131</v>
      </c>
      <c r="BC153" s="5" t="s">
        <v>131</v>
      </c>
      <c r="BD153" s="5" t="s">
        <v>129</v>
      </c>
      <c r="BE153" s="9">
        <v>66.666666666666657</v>
      </c>
      <c r="BF153" s="5" t="s">
        <v>131</v>
      </c>
      <c r="BG153" s="5" t="s">
        <v>131</v>
      </c>
      <c r="BH153" s="5" t="s">
        <v>131</v>
      </c>
      <c r="BI153" s="8">
        <v>100</v>
      </c>
      <c r="BJ153" s="5" t="s">
        <v>133</v>
      </c>
      <c r="BK153" s="8">
        <v>100</v>
      </c>
      <c r="BL153" s="8">
        <v>88.000000000000014</v>
      </c>
      <c r="BM153" s="5">
        <v>1</v>
      </c>
      <c r="BN153" s="5">
        <v>1</v>
      </c>
      <c r="BO153" s="5">
        <v>0</v>
      </c>
      <c r="BP153" s="5">
        <v>2</v>
      </c>
      <c r="BQ153" s="5">
        <v>1</v>
      </c>
      <c r="BR153" s="8">
        <v>88.000000000000014</v>
      </c>
      <c r="BS153" s="5" t="s">
        <v>129</v>
      </c>
      <c r="BT153" s="5" t="s">
        <v>129</v>
      </c>
      <c r="BU153" s="5" t="s">
        <v>129</v>
      </c>
      <c r="BV153" s="5" t="s">
        <v>129</v>
      </c>
      <c r="BW153" s="5" t="s">
        <v>129</v>
      </c>
      <c r="BX153" s="5" t="s">
        <v>129</v>
      </c>
      <c r="BY153" s="5" t="s">
        <v>162</v>
      </c>
      <c r="BZ153" s="5" t="s">
        <v>163</v>
      </c>
      <c r="CA153" s="5" t="s">
        <v>230</v>
      </c>
      <c r="CB153" s="5" t="s">
        <v>165</v>
      </c>
      <c r="CC153" s="5" t="s">
        <v>231</v>
      </c>
      <c r="CD153" s="5" t="e">
        <v>#N/A</v>
      </c>
      <c r="CE153" s="5" t="e">
        <v>#N/A</v>
      </c>
      <c r="CF153" s="5" t="s">
        <v>129</v>
      </c>
      <c r="CG153" s="5" t="s">
        <v>1242</v>
      </c>
      <c r="CH153">
        <f>IF(Tabla1[[#This Row],[1.1 Saluda y se despide del cliente, de acuerdo a lo establecido en el manual de campaña.]]="NO",1,0)</f>
        <v>0</v>
      </c>
      <c r="CI153">
        <f>IF(Tabla1[[#This Row],[1.2 Se dirige al cliente por su nombre durante el transcurso de la llamada, sin tutearlo en ninguna ocasión.]]="NO",1,0)</f>
        <v>1</v>
      </c>
      <c r="CJ153">
        <f>IF(Tabla1[[#This Row],[1.3 Interactua con el cliente mientras realiza las validaciones en el sistema.]]="NO",1,0)</f>
        <v>0</v>
      </c>
      <c r="CK153">
        <f>IF(Tabla1[[#This Row],[1.4 Evita el uso de tecnicismos.]]="NO",1,0)</f>
        <v>0</v>
      </c>
      <c r="CL153">
        <f>IF(Tabla1[[#This Row],[1.5 Se despide de acuerdo a lo indicado en el Manual de Campaña]]="NO",1,0)</f>
        <v>0</v>
      </c>
      <c r="CM153">
        <f>IF(Tabla1[[#This Row],[2.1 Valida si la consulta o transacción corresponde a un producto/servicio/línea de la campaña.]]="NO",1,0)</f>
        <v>0</v>
      </c>
      <c r="CN153">
        <f>IF(Tabla1[[#This Row],[2.2 Si lo expuesto por el cliente no es claro, realiza preguntas de precisión o preguntas filtro.]]="NO",1,0)</f>
        <v>0</v>
      </c>
      <c r="CO153">
        <f>IF(Tabla1[[#This Row],[2.3 Valida el MOTIVO REAL de la necesidad (información, preocupación, problema) mediante parafraseo o pregunta de confirmación.]]="NO",1,0)</f>
        <v>0</v>
      </c>
      <c r="CP153">
        <f>IF(Tabla1[[#This Row],[2.4 De acuerdo con lo expuesto por el cliente por el cliente y/o por lo revisado en sistemas, valida si existe alguna atención previa por el mismo motivo.]]="NO",1,0)</f>
        <v>0</v>
      </c>
      <c r="CQ153">
        <f>IF(Tabla1[[#This Row],[3.1 Valida en el CES el estado de los servicios y equipos, estado de cuenta y adicionalmente si se encuentra en averia.]]="NO",1,0)</f>
        <v>0</v>
      </c>
      <c r="CR153">
        <f>IF(Tabla1[[#This Row],[3.2 La atencion se realizo siguiendo el paso a paso de la herramienta o el proceso establecido en el portal de conocimiento (en caso no se encuentre en la herramienta), no se vuelve a evaluar el ingreso al CES.]]="NO",1,0)</f>
        <v>0</v>
      </c>
      <c r="CS153">
        <f>IF(Tabla1[[#This Row],[3.2.1 Solicita el número de documento de identidad, nombres y apellidos del titular para identificar el servicio y en caso lo amerite fecha y lugar de nacimiento.]]="NO",1,0)</f>
        <v>0</v>
      </c>
      <c r="CT153">
        <f>IF(Tabla1[[#This Row],[3.2.2  Valida en TRACER que el servicio del cliente esta conectado, no se encuentra en averia y no tiene algun flag alarmado]]="NO",1,0)</f>
        <v>0</v>
      </c>
      <c r="CU153">
        <f>IF(Tabla1[[#This Row],[3.2.3  Verifica en la web de averias si el servicio esta afectado]]="NO",1,0)</f>
        <v>0</v>
      </c>
      <c r="CV153">
        <f>IF(Tabla1[[#This Row],[3.2.4  Verifica en Incognito si los parametros de los servicios estan correctos. ]]="NO",1,0)</f>
        <v>0</v>
      </c>
      <c r="CW15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53">
        <f>IF(Tabla1[[#This Row],[3.2.6  Para telefonia, ingresa a JANUS y validad que la linea este configurada y tenga saldo, tambien se debe validar con el cliente si la linea esta en Tel 1 o Tel 1/2, en caso no haya servicio]]="NO",1,0)</f>
        <v>0</v>
      </c>
      <c r="CY153">
        <f>IF(Tabla1[[#This Row],[3.2.7  Para internet, cuando el problema es con SmarTV se le sugiere que utilice internet de manera cableada]]="NO",1,0)</f>
        <v>0</v>
      </c>
      <c r="CZ153">
        <f>IF(Tabla1[[#This Row],[3.3  La explicación brindada al cliente corresponde con el paso a paso de la herramienta o el proceso establecido en el portal de conocimiento (en caso no se encuentre en la herramienta).]]="NO",1,0)</f>
        <v>0</v>
      </c>
      <c r="DA153">
        <f>IF(Tabla1[[#This Row],[3.4  Valida con el cliente si la gestión/información brindada fue clara]]="NO",1,0)</f>
        <v>1</v>
      </c>
      <c r="DB153">
        <f>IF(Tabla1[[#This Row],[4.1 Ejecuta las acciones en los aplicativos de acuerdo al proceso establecido en el portal de conocimiento.]]="NO",1,0)</f>
        <v>0</v>
      </c>
      <c r="DC153">
        <f>IF(Tabla1[[#This Row],[4.2 Se tipifica en siac acorde con la gestión.]]="NO",1,0)</f>
        <v>0</v>
      </c>
      <c r="DD153">
        <f>IF(Tabla1[[#This Row],[4.3 Notas y/o plantilla de la tipificación son correctas.]]="NO",1,0)</f>
        <v>0</v>
      </c>
      <c r="DE153">
        <f>IF(Tabla1[[#This Row],[4.4 Se tipifica en siac durante la llamada.]]="NO",1,0)</f>
        <v>1</v>
      </c>
      <c r="DF153">
        <f>IF(Tabla1[[#This Row],[5.1 Evita comentarios negativos de la empresa y/o sus proveedores.]]="NO",1,0)</f>
        <v>0</v>
      </c>
      <c r="DG153">
        <f>IF(Tabla1[[#This Row],[5.2 Evita palabras soeces]]="NO",1,0)</f>
        <v>0</v>
      </c>
      <c r="DH153">
        <f>IF(Tabla1[[#This Row],[5.3 Escucha al cliente sin interrumpirlo.]]="NO",1,0)</f>
        <v>0</v>
      </c>
      <c r="DI153">
        <f>IF(Tabla1[[#This Row],[6.1 Cumple con dar la información establecida y/o fomenta en el cliente la adquisición/activación/uso de algún servicio/producto/promoción CLARO (definido por cada campaña)]]="NO",1,0)</f>
        <v>0</v>
      </c>
      <c r="DJ153">
        <v>1</v>
      </c>
      <c r="DK153" t="e">
        <f>IF(Tabla1[[#This Row],[TNPS]]&lt;6,-1,IF(Tabla1[[#This Row],[TNPS]]&lt;8,0,1))</f>
        <v>#N/A</v>
      </c>
      <c r="DL153" t="e">
        <f>IF(Tabla1[[#This Row],[NPS]]&lt;&gt;"",IF(Tabla1[[#This Row],[NPS]]&lt;7,-1,IF(Tabla1[[#This Row],[NPS]]&lt;8,0,1))," ")</f>
        <v>#N/A</v>
      </c>
    </row>
    <row r="154" spans="1:116" x14ac:dyDescent="0.25">
      <c r="A154">
        <v>386</v>
      </c>
      <c r="B154" t="str">
        <f>IF(MONTH(Tabla1[[#This Row],[FECHA DE MONITOREO]])=MONTH($B$356),IF(DAY(Tabla1[[#This Row],[FECHA DE MONITOREO]])&lt;8,"SEMANA 1",IF(DAY(Tabla1[[#This Row],[FECHA DE MONITOREO]])&lt;15,"SEMANA 2",IF(DAY(Tabla1[[#This Row],[FECHA DE MONITOREO]])&lt;22,"SEMANA 3","SEMANA 4"))),"SEMANA 4")</f>
        <v>SEMANA 2</v>
      </c>
      <c r="C15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54" s="5" t="s">
        <v>1205</v>
      </c>
      <c r="E154" s="5" t="s">
        <v>1206</v>
      </c>
      <c r="F154" s="5">
        <v>1</v>
      </c>
      <c r="G154" s="5" t="s">
        <v>118</v>
      </c>
      <c r="H154" s="5" t="s">
        <v>119</v>
      </c>
      <c r="I154" s="6">
        <v>43658</v>
      </c>
      <c r="J154" s="5" t="s">
        <v>120</v>
      </c>
      <c r="K154" s="5" t="s">
        <v>1243</v>
      </c>
      <c r="L154" s="6">
        <v>43656</v>
      </c>
      <c r="M154" s="7">
        <v>0.62891203703703702</v>
      </c>
      <c r="N154" s="5">
        <v>81</v>
      </c>
      <c r="O154" s="5" t="s">
        <v>132</v>
      </c>
      <c r="P154" s="5" t="s">
        <v>1244</v>
      </c>
      <c r="Q154" s="5" t="s">
        <v>132</v>
      </c>
      <c r="R154" s="5" t="s">
        <v>157</v>
      </c>
      <c r="S154" s="5" t="s">
        <v>172</v>
      </c>
      <c r="T154" s="5" t="s">
        <v>1245</v>
      </c>
      <c r="U154" s="5" t="s">
        <v>132</v>
      </c>
      <c r="V154" s="5" t="s">
        <v>129</v>
      </c>
      <c r="W154" s="5" t="s">
        <v>133</v>
      </c>
      <c r="X154" s="5" t="s">
        <v>133</v>
      </c>
      <c r="Y154" s="5" t="s">
        <v>131</v>
      </c>
      <c r="Z154" s="5" t="s">
        <v>132</v>
      </c>
      <c r="AA154" s="5" t="s">
        <v>133</v>
      </c>
      <c r="AB154" s="5" t="s">
        <v>131</v>
      </c>
      <c r="AC154" s="5" t="s">
        <v>134</v>
      </c>
      <c r="AD154" s="5" t="s">
        <v>131</v>
      </c>
      <c r="AE154" s="5" t="s">
        <v>131</v>
      </c>
      <c r="AF154" s="5" t="s">
        <v>131</v>
      </c>
      <c r="AG154" s="5" t="s">
        <v>131</v>
      </c>
      <c r="AH154" s="5" t="s">
        <v>129</v>
      </c>
      <c r="AI154" s="8">
        <v>87.5</v>
      </c>
      <c r="AJ154" s="5" t="s">
        <v>131</v>
      </c>
      <c r="AK154" s="5" t="s">
        <v>133</v>
      </c>
      <c r="AL154" s="5" t="s">
        <v>131</v>
      </c>
      <c r="AM154" s="5" t="s">
        <v>133</v>
      </c>
      <c r="AN154" s="8">
        <v>100</v>
      </c>
      <c r="AO154" s="5" t="s">
        <v>133</v>
      </c>
      <c r="AP154" s="5" t="s">
        <v>133</v>
      </c>
      <c r="AQ154" s="5" t="s">
        <v>133</v>
      </c>
      <c r="AR154" s="5" t="s">
        <v>133</v>
      </c>
      <c r="AS154" s="5" t="s">
        <v>133</v>
      </c>
      <c r="AT154" s="5" t="s">
        <v>133</v>
      </c>
      <c r="AU154" s="5" t="s">
        <v>133</v>
      </c>
      <c r="AV154" s="5" t="s">
        <v>133</v>
      </c>
      <c r="AW154" s="5" t="s">
        <v>133</v>
      </c>
      <c r="AX154" s="5" t="s">
        <v>133</v>
      </c>
      <c r="AY154" s="5" t="s">
        <v>133</v>
      </c>
      <c r="AZ154" s="8">
        <v>100</v>
      </c>
      <c r="BA154" s="5" t="s">
        <v>131</v>
      </c>
      <c r="BB154" s="5" t="s">
        <v>133</v>
      </c>
      <c r="BC154" s="5" t="s">
        <v>133</v>
      </c>
      <c r="BD154" s="5" t="s">
        <v>133</v>
      </c>
      <c r="BE154" s="9">
        <v>100</v>
      </c>
      <c r="BF154" s="5" t="s">
        <v>131</v>
      </c>
      <c r="BG154" s="5" t="s">
        <v>131</v>
      </c>
      <c r="BH154" s="5" t="s">
        <v>131</v>
      </c>
      <c r="BI154" s="8">
        <v>100</v>
      </c>
      <c r="BJ154" s="5" t="s">
        <v>133</v>
      </c>
      <c r="BK154" s="8">
        <v>100</v>
      </c>
      <c r="BL154" s="8">
        <v>99.000000000000028</v>
      </c>
      <c r="BM154" s="5">
        <v>0</v>
      </c>
      <c r="BN154" s="5">
        <v>0</v>
      </c>
      <c r="BO154" s="5">
        <v>0</v>
      </c>
      <c r="BP154" s="5">
        <v>0</v>
      </c>
      <c r="BQ154" s="5">
        <v>1</v>
      </c>
      <c r="BR154" s="8">
        <v>99.000000000000028</v>
      </c>
      <c r="BS154" s="5" t="s">
        <v>129</v>
      </c>
      <c r="BT154" s="5" t="s">
        <v>129</v>
      </c>
      <c r="BU154" s="5" t="s">
        <v>129</v>
      </c>
      <c r="BV154" s="5" t="s">
        <v>129</v>
      </c>
      <c r="BW154" s="5" t="s">
        <v>129</v>
      </c>
      <c r="BX154" s="5" t="s">
        <v>129</v>
      </c>
      <c r="BY154" s="5" t="s">
        <v>135</v>
      </c>
      <c r="BZ154" s="5" t="s">
        <v>174</v>
      </c>
      <c r="CA154" s="5" t="s">
        <v>175</v>
      </c>
      <c r="CB154" s="5" t="s">
        <v>176</v>
      </c>
      <c r="CC154" s="5" t="s">
        <v>280</v>
      </c>
      <c r="CD154" s="5" t="e">
        <v>#N/A</v>
      </c>
      <c r="CE154" s="5" t="e">
        <v>#N/A</v>
      </c>
      <c r="CF154" s="5" t="s">
        <v>129</v>
      </c>
      <c r="CG154" s="5" t="s">
        <v>1246</v>
      </c>
      <c r="CH154">
        <f>IF(Tabla1[[#This Row],[1.1 Saluda y se despide del cliente, de acuerdo a lo establecido en el manual de campaña.]]="NO",1,0)</f>
        <v>0</v>
      </c>
      <c r="CI154">
        <f>IF(Tabla1[[#This Row],[1.2 Se dirige al cliente por su nombre durante el transcurso de la llamada, sin tutearlo en ninguna ocasión.]]="NO",1,0)</f>
        <v>0</v>
      </c>
      <c r="CJ154">
        <f>IF(Tabla1[[#This Row],[1.3 Interactua con el cliente mientras realiza las validaciones en el sistema.]]="NO",1,0)</f>
        <v>0</v>
      </c>
      <c r="CK154">
        <f>IF(Tabla1[[#This Row],[1.4 Evita el uso de tecnicismos.]]="NO",1,0)</f>
        <v>0</v>
      </c>
      <c r="CL154">
        <f>IF(Tabla1[[#This Row],[1.5 Se despide de acuerdo a lo indicado en el Manual de Campaña]]="NO",1,0)</f>
        <v>1</v>
      </c>
      <c r="CM154">
        <f>IF(Tabla1[[#This Row],[2.1 Valida si la consulta o transacción corresponde a un producto/servicio/línea de la campaña.]]="NO",1,0)</f>
        <v>0</v>
      </c>
      <c r="CN154">
        <f>IF(Tabla1[[#This Row],[2.2 Si lo expuesto por el cliente no es claro, realiza preguntas de precisión o preguntas filtro.]]="NO",1,0)</f>
        <v>0</v>
      </c>
      <c r="CO154">
        <f>IF(Tabla1[[#This Row],[2.3 Valida el MOTIVO REAL de la necesidad (información, preocupación, problema) mediante parafraseo o pregunta de confirmación.]]="NO",1,0)</f>
        <v>0</v>
      </c>
      <c r="CP154">
        <f>IF(Tabla1[[#This Row],[2.4 De acuerdo con lo expuesto por el cliente por el cliente y/o por lo revisado en sistemas, valida si existe alguna atención previa por el mismo motivo.]]="NO",1,0)</f>
        <v>0</v>
      </c>
      <c r="CQ154">
        <f>IF(Tabla1[[#This Row],[3.1 Valida en el CES el estado de los servicios y equipos, estado de cuenta y adicionalmente si se encuentra en averia.]]="NO",1,0)</f>
        <v>0</v>
      </c>
      <c r="CR154">
        <f>IF(Tabla1[[#This Row],[3.2 La atencion se realizo siguiendo el paso a paso de la herramienta o el proceso establecido en el portal de conocimiento (en caso no se encuentre en la herramienta), no se vuelve a evaluar el ingreso al CES.]]="NO",1,0)</f>
        <v>0</v>
      </c>
      <c r="CS154">
        <f>IF(Tabla1[[#This Row],[3.2.1 Solicita el número de documento de identidad, nombres y apellidos del titular para identificar el servicio y en caso lo amerite fecha y lugar de nacimiento.]]="NO",1,0)</f>
        <v>0</v>
      </c>
      <c r="CT154">
        <f>IF(Tabla1[[#This Row],[3.2.2  Valida en TRACER que el servicio del cliente esta conectado, no se encuentra en averia y no tiene algun flag alarmado]]="NO",1,0)</f>
        <v>0</v>
      </c>
      <c r="CU154">
        <f>IF(Tabla1[[#This Row],[3.2.3  Verifica en la web de averias si el servicio esta afectado]]="NO",1,0)</f>
        <v>0</v>
      </c>
      <c r="CV154">
        <f>IF(Tabla1[[#This Row],[3.2.4  Verifica en Incognito si los parametros de los servicios estan correctos. ]]="NO",1,0)</f>
        <v>0</v>
      </c>
      <c r="CW15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54">
        <f>IF(Tabla1[[#This Row],[3.2.6  Para telefonia, ingresa a JANUS y validad que la linea este configurada y tenga saldo, tambien se debe validar con el cliente si la linea esta en Tel 1 o Tel 1/2, en caso no haya servicio]]="NO",1,0)</f>
        <v>0</v>
      </c>
      <c r="CY154">
        <f>IF(Tabla1[[#This Row],[3.2.7  Para internet, cuando el problema es con SmarTV se le sugiere que utilice internet de manera cableada]]="NO",1,0)</f>
        <v>0</v>
      </c>
      <c r="CZ154">
        <f>IF(Tabla1[[#This Row],[3.3  La explicación brindada al cliente corresponde con el paso a paso de la herramienta o el proceso establecido en el portal de conocimiento (en caso no se encuentre en la herramienta).]]="NO",1,0)</f>
        <v>0</v>
      </c>
      <c r="DA154">
        <f>IF(Tabla1[[#This Row],[3.4  Valida con el cliente si la gestión/información brindada fue clara]]="NO",1,0)</f>
        <v>0</v>
      </c>
      <c r="DB154">
        <f>IF(Tabla1[[#This Row],[4.1 Ejecuta las acciones en los aplicativos de acuerdo al proceso establecido en el portal de conocimiento.]]="NO",1,0)</f>
        <v>0</v>
      </c>
      <c r="DC154">
        <f>IF(Tabla1[[#This Row],[4.2 Se tipifica en siac acorde con la gestión.]]="NO",1,0)</f>
        <v>0</v>
      </c>
      <c r="DD154">
        <f>IF(Tabla1[[#This Row],[4.3 Notas y/o plantilla de la tipificación son correctas.]]="NO",1,0)</f>
        <v>0</v>
      </c>
      <c r="DE154">
        <f>IF(Tabla1[[#This Row],[4.4 Se tipifica en siac durante la llamada.]]="NO",1,0)</f>
        <v>0</v>
      </c>
      <c r="DF154">
        <f>IF(Tabla1[[#This Row],[5.1 Evita comentarios negativos de la empresa y/o sus proveedores.]]="NO",1,0)</f>
        <v>0</v>
      </c>
      <c r="DG154">
        <f>IF(Tabla1[[#This Row],[5.2 Evita palabras soeces]]="NO",1,0)</f>
        <v>0</v>
      </c>
      <c r="DH154">
        <f>IF(Tabla1[[#This Row],[5.3 Escucha al cliente sin interrumpirlo.]]="NO",1,0)</f>
        <v>0</v>
      </c>
      <c r="DI154">
        <f>IF(Tabla1[[#This Row],[6.1 Cumple con dar la información establecida y/o fomenta en el cliente la adquisición/activación/uso de algún servicio/producto/promoción CLARO (definido por cada campaña)]]="NO",1,0)</f>
        <v>0</v>
      </c>
      <c r="DJ154">
        <v>1</v>
      </c>
      <c r="DK154" t="e">
        <f>IF(Tabla1[[#This Row],[TNPS]]&lt;6,-1,IF(Tabla1[[#This Row],[TNPS]]&lt;8,0,1))</f>
        <v>#N/A</v>
      </c>
      <c r="DL154" t="e">
        <f>IF(Tabla1[[#This Row],[NPS]]&lt;&gt;"",IF(Tabla1[[#This Row],[NPS]]&lt;7,-1,IF(Tabla1[[#This Row],[NPS]]&lt;8,0,1))," ")</f>
        <v>#N/A</v>
      </c>
    </row>
    <row r="155" spans="1:116" x14ac:dyDescent="0.25">
      <c r="A155">
        <v>386</v>
      </c>
      <c r="B155" t="str">
        <f>IF(MONTH(Tabla1[[#This Row],[FECHA DE MONITOREO]])=MONTH($B$356),IF(DAY(Tabla1[[#This Row],[FECHA DE MONITOREO]])&lt;8,"SEMANA 1",IF(DAY(Tabla1[[#This Row],[FECHA DE MONITOREO]])&lt;15,"SEMANA 2",IF(DAY(Tabla1[[#This Row],[FECHA DE MONITOREO]])&lt;22,"SEMANA 3","SEMANA 4"))),"SEMANA 4")</f>
        <v>SEMANA 2</v>
      </c>
      <c r="C15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55" s="5" t="s">
        <v>1197</v>
      </c>
      <c r="E155" s="5" t="s">
        <v>1198</v>
      </c>
      <c r="F155" s="5">
        <v>6</v>
      </c>
      <c r="G155" s="5" t="s">
        <v>118</v>
      </c>
      <c r="H155" s="5" t="s">
        <v>119</v>
      </c>
      <c r="I155" s="6">
        <v>43658</v>
      </c>
      <c r="J155" s="5" t="s">
        <v>120</v>
      </c>
      <c r="K155" s="5" t="s">
        <v>1247</v>
      </c>
      <c r="L155" s="6">
        <v>43656</v>
      </c>
      <c r="M155" s="7">
        <v>0.37748842592592591</v>
      </c>
      <c r="N155" s="5">
        <v>505</v>
      </c>
      <c r="O155" s="5" t="s">
        <v>1248</v>
      </c>
      <c r="P155" s="5" t="s">
        <v>1224</v>
      </c>
      <c r="Q155" s="5" t="s">
        <v>1249</v>
      </c>
      <c r="R155" s="5" t="s">
        <v>125</v>
      </c>
      <c r="S155" s="5" t="s">
        <v>460</v>
      </c>
      <c r="T155" s="5" t="s">
        <v>1250</v>
      </c>
      <c r="U155" s="5" t="s">
        <v>132</v>
      </c>
      <c r="V155" s="5" t="s">
        <v>129</v>
      </c>
      <c r="W155" s="5" t="s">
        <v>130</v>
      </c>
      <c r="X155" s="5" t="s">
        <v>161</v>
      </c>
      <c r="Y155" s="5" t="s">
        <v>131</v>
      </c>
      <c r="Z155" s="5" t="s">
        <v>132</v>
      </c>
      <c r="AA155" s="5" t="s">
        <v>133</v>
      </c>
      <c r="AB155" s="5" t="s">
        <v>131</v>
      </c>
      <c r="AC155" s="5" t="s">
        <v>134</v>
      </c>
      <c r="AD155" s="5" t="s">
        <v>131</v>
      </c>
      <c r="AE155" s="5" t="s">
        <v>131</v>
      </c>
      <c r="AF155" s="5" t="s">
        <v>131</v>
      </c>
      <c r="AG155" s="5" t="s">
        <v>131</v>
      </c>
      <c r="AH155" s="5" t="s">
        <v>133</v>
      </c>
      <c r="AI155" s="8">
        <v>100</v>
      </c>
      <c r="AJ155" s="5" t="s">
        <v>131</v>
      </c>
      <c r="AK155" s="5" t="s">
        <v>133</v>
      </c>
      <c r="AL155" s="5" t="s">
        <v>131</v>
      </c>
      <c r="AM155" s="5" t="s">
        <v>131</v>
      </c>
      <c r="AN155" s="8">
        <v>100</v>
      </c>
      <c r="AO155" s="5" t="s">
        <v>131</v>
      </c>
      <c r="AP155" s="5" t="s">
        <v>131</v>
      </c>
      <c r="AQ155" s="5" t="s">
        <v>131</v>
      </c>
      <c r="AR155" s="5" t="s">
        <v>131</v>
      </c>
      <c r="AS155" s="5" t="s">
        <v>131</v>
      </c>
      <c r="AT155" s="5" t="s">
        <v>131</v>
      </c>
      <c r="AU155" s="5" t="s">
        <v>133</v>
      </c>
      <c r="AV155" s="5" t="s">
        <v>131</v>
      </c>
      <c r="AW155" s="5" t="s">
        <v>133</v>
      </c>
      <c r="AX155" s="5" t="s">
        <v>131</v>
      </c>
      <c r="AY155" s="5" t="s">
        <v>133</v>
      </c>
      <c r="AZ155" s="8">
        <v>100</v>
      </c>
      <c r="BA155" s="5" t="s">
        <v>133</v>
      </c>
      <c r="BB155" s="5" t="s">
        <v>129</v>
      </c>
      <c r="BC155" s="5" t="s">
        <v>129</v>
      </c>
      <c r="BD155" s="5" t="s">
        <v>129</v>
      </c>
      <c r="BE155" s="9">
        <v>0</v>
      </c>
      <c r="BF155" s="5" t="s">
        <v>131</v>
      </c>
      <c r="BG155" s="5" t="s">
        <v>131</v>
      </c>
      <c r="BH155" s="5" t="s">
        <v>131</v>
      </c>
      <c r="BI155" s="8">
        <v>100</v>
      </c>
      <c r="BJ155" s="5" t="s">
        <v>133</v>
      </c>
      <c r="BK155" s="8">
        <v>100</v>
      </c>
      <c r="BL155" s="8">
        <v>76</v>
      </c>
      <c r="BM155" s="5">
        <v>0</v>
      </c>
      <c r="BN155" s="5">
        <v>3</v>
      </c>
      <c r="BO155" s="5">
        <v>0</v>
      </c>
      <c r="BP155" s="5">
        <v>3</v>
      </c>
      <c r="BQ155" s="5">
        <v>0</v>
      </c>
      <c r="BR155" s="8">
        <v>76</v>
      </c>
      <c r="BS155" s="5" t="s">
        <v>129</v>
      </c>
      <c r="BT155" s="5" t="s">
        <v>129</v>
      </c>
      <c r="BU155" s="5" t="s">
        <v>129</v>
      </c>
      <c r="BV155" s="5" t="s">
        <v>129</v>
      </c>
      <c r="BW155" s="5" t="s">
        <v>129</v>
      </c>
      <c r="BX155" s="5" t="s">
        <v>129</v>
      </c>
      <c r="BY155" s="5" t="s">
        <v>162</v>
      </c>
      <c r="BZ155" s="5" t="s">
        <v>541</v>
      </c>
      <c r="CA155" s="5" t="s">
        <v>541</v>
      </c>
      <c r="CB155" s="5" t="s">
        <v>541</v>
      </c>
      <c r="CC155" s="5" t="s">
        <v>541</v>
      </c>
      <c r="CD155" s="5" t="e">
        <v>#N/A</v>
      </c>
      <c r="CE155" s="5" t="e">
        <v>#N/A</v>
      </c>
      <c r="CF155" s="5" t="s">
        <v>129</v>
      </c>
      <c r="CG155" s="5" t="s">
        <v>1251</v>
      </c>
      <c r="CH155">
        <f>IF(Tabla1[[#This Row],[1.1 Saluda y se despide del cliente, de acuerdo a lo establecido en el manual de campaña.]]="NO",1,0)</f>
        <v>0</v>
      </c>
      <c r="CI155">
        <f>IF(Tabla1[[#This Row],[1.2 Se dirige al cliente por su nombre durante el transcurso de la llamada, sin tutearlo en ninguna ocasión.]]="NO",1,0)</f>
        <v>0</v>
      </c>
      <c r="CJ155">
        <f>IF(Tabla1[[#This Row],[1.3 Interactua con el cliente mientras realiza las validaciones en el sistema.]]="NO",1,0)</f>
        <v>0</v>
      </c>
      <c r="CK155">
        <f>IF(Tabla1[[#This Row],[1.4 Evita el uso de tecnicismos.]]="NO",1,0)</f>
        <v>0</v>
      </c>
      <c r="CL155">
        <f>IF(Tabla1[[#This Row],[1.5 Se despide de acuerdo a lo indicado en el Manual de Campaña]]="NO",1,0)</f>
        <v>0</v>
      </c>
      <c r="CM155">
        <f>IF(Tabla1[[#This Row],[2.1 Valida si la consulta o transacción corresponde a un producto/servicio/línea de la campaña.]]="NO",1,0)</f>
        <v>0</v>
      </c>
      <c r="CN155">
        <f>IF(Tabla1[[#This Row],[2.2 Si lo expuesto por el cliente no es claro, realiza preguntas de precisión o preguntas filtro.]]="NO",1,0)</f>
        <v>0</v>
      </c>
      <c r="CO155">
        <f>IF(Tabla1[[#This Row],[2.3 Valida el MOTIVO REAL de la necesidad (información, preocupación, problema) mediante parafraseo o pregunta de confirmación.]]="NO",1,0)</f>
        <v>0</v>
      </c>
      <c r="CP155">
        <f>IF(Tabla1[[#This Row],[2.4 De acuerdo con lo expuesto por el cliente por el cliente y/o por lo revisado en sistemas, valida si existe alguna atención previa por el mismo motivo.]]="NO",1,0)</f>
        <v>0</v>
      </c>
      <c r="CQ155">
        <f>IF(Tabla1[[#This Row],[3.1 Valida en el CES el estado de los servicios y equipos, estado de cuenta y adicionalmente si se encuentra en averia.]]="NO",1,0)</f>
        <v>0</v>
      </c>
      <c r="CR155">
        <f>IF(Tabla1[[#This Row],[3.2 La atencion se realizo siguiendo el paso a paso de la herramienta o el proceso establecido en el portal de conocimiento (en caso no se encuentre en la herramienta), no se vuelve a evaluar el ingreso al CES.]]="NO",1,0)</f>
        <v>0</v>
      </c>
      <c r="CS155">
        <f>IF(Tabla1[[#This Row],[3.2.1 Solicita el número de documento de identidad, nombres y apellidos del titular para identificar el servicio y en caso lo amerite fecha y lugar de nacimiento.]]="NO",1,0)</f>
        <v>0</v>
      </c>
      <c r="CT155">
        <f>IF(Tabla1[[#This Row],[3.2.2  Valida en TRACER que el servicio del cliente esta conectado, no se encuentra en averia y no tiene algun flag alarmado]]="NO",1,0)</f>
        <v>0</v>
      </c>
      <c r="CU155">
        <f>IF(Tabla1[[#This Row],[3.2.3  Verifica en la web de averias si el servicio esta afectado]]="NO",1,0)</f>
        <v>0</v>
      </c>
      <c r="CV155">
        <f>IF(Tabla1[[#This Row],[3.2.4  Verifica en Incognito si los parametros de los servicios estan correctos. ]]="NO",1,0)</f>
        <v>0</v>
      </c>
      <c r="CW15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55">
        <f>IF(Tabla1[[#This Row],[3.2.6  Para telefonia, ingresa a JANUS y validad que la linea este configurada y tenga saldo, tambien se debe validar con el cliente si la linea esta en Tel 1 o Tel 1/2, en caso no haya servicio]]="NO",1,0)</f>
        <v>0</v>
      </c>
      <c r="CY155">
        <f>IF(Tabla1[[#This Row],[3.2.7  Para internet, cuando el problema es con SmarTV se le sugiere que utilice internet de manera cableada]]="NO",1,0)</f>
        <v>0</v>
      </c>
      <c r="CZ155">
        <f>IF(Tabla1[[#This Row],[3.3  La explicación brindada al cliente corresponde con el paso a paso de la herramienta o el proceso establecido en el portal de conocimiento (en caso no se encuentre en la herramienta).]]="NO",1,0)</f>
        <v>0</v>
      </c>
      <c r="DA155">
        <f>IF(Tabla1[[#This Row],[3.4  Valida con el cliente si la gestión/información brindada fue clara]]="NO",1,0)</f>
        <v>0</v>
      </c>
      <c r="DB155">
        <f>IF(Tabla1[[#This Row],[4.1 Ejecuta las acciones en los aplicativos de acuerdo al proceso establecido en el portal de conocimiento.]]="NO",1,0)</f>
        <v>0</v>
      </c>
      <c r="DC155">
        <f>IF(Tabla1[[#This Row],[4.2 Se tipifica en siac acorde con la gestión.]]="NO",1,0)</f>
        <v>1</v>
      </c>
      <c r="DD155">
        <f>IF(Tabla1[[#This Row],[4.3 Notas y/o plantilla de la tipificación son correctas.]]="NO",1,0)</f>
        <v>1</v>
      </c>
      <c r="DE155">
        <f>IF(Tabla1[[#This Row],[4.4 Se tipifica en siac durante la llamada.]]="NO",1,0)</f>
        <v>1</v>
      </c>
      <c r="DF155">
        <f>IF(Tabla1[[#This Row],[5.1 Evita comentarios negativos de la empresa y/o sus proveedores.]]="NO",1,0)</f>
        <v>0</v>
      </c>
      <c r="DG155">
        <f>IF(Tabla1[[#This Row],[5.2 Evita palabras soeces]]="NO",1,0)</f>
        <v>0</v>
      </c>
      <c r="DH155">
        <f>IF(Tabla1[[#This Row],[5.3 Escucha al cliente sin interrumpirlo.]]="NO",1,0)</f>
        <v>0</v>
      </c>
      <c r="DI155">
        <f>IF(Tabla1[[#This Row],[6.1 Cumple con dar la información establecida y/o fomenta en el cliente la adquisición/activación/uso de algún servicio/producto/promoción CLARO (definido por cada campaña)]]="NO",1,0)</f>
        <v>0</v>
      </c>
      <c r="DJ155">
        <v>1</v>
      </c>
      <c r="DK155" t="e">
        <f>IF(Tabla1[[#This Row],[TNPS]]&lt;6,-1,IF(Tabla1[[#This Row],[TNPS]]&lt;8,0,1))</f>
        <v>#N/A</v>
      </c>
      <c r="DL155" t="e">
        <f>IF(Tabla1[[#This Row],[NPS]]&lt;&gt;"",IF(Tabla1[[#This Row],[NPS]]&lt;7,-1,IF(Tabla1[[#This Row],[NPS]]&lt;8,0,1))," ")</f>
        <v>#N/A</v>
      </c>
    </row>
    <row r="156" spans="1:116" x14ac:dyDescent="0.25">
      <c r="A156">
        <v>386</v>
      </c>
      <c r="B156" t="str">
        <f>IF(MONTH(Tabla1[[#This Row],[FECHA DE MONITOREO]])=MONTH($B$356),IF(DAY(Tabla1[[#This Row],[FECHA DE MONITOREO]])&lt;8,"SEMANA 1",IF(DAY(Tabla1[[#This Row],[FECHA DE MONITOREO]])&lt;15,"SEMANA 2",IF(DAY(Tabla1[[#This Row],[FECHA DE MONITOREO]])&lt;22,"SEMANA 3","SEMANA 4"))),"SEMANA 4")</f>
        <v>SEMANA 2</v>
      </c>
      <c r="C15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56" s="5" t="s">
        <v>274</v>
      </c>
      <c r="E156" s="5" t="s">
        <v>275</v>
      </c>
      <c r="F156" s="5">
        <v>4</v>
      </c>
      <c r="G156" s="5" t="s">
        <v>118</v>
      </c>
      <c r="H156" s="5" t="s">
        <v>119</v>
      </c>
      <c r="I156" s="6">
        <v>43658</v>
      </c>
      <c r="J156" s="5" t="s">
        <v>120</v>
      </c>
      <c r="K156" s="5" t="s">
        <v>1252</v>
      </c>
      <c r="L156" s="6">
        <v>43656</v>
      </c>
      <c r="M156" s="7">
        <v>0.50150462962962961</v>
      </c>
      <c r="N156" s="5">
        <v>356</v>
      </c>
      <c r="O156" s="5" t="s">
        <v>1253</v>
      </c>
      <c r="P156" s="5" t="s">
        <v>1254</v>
      </c>
      <c r="Q156" s="5" t="s">
        <v>1255</v>
      </c>
      <c r="R156" s="5" t="s">
        <v>157</v>
      </c>
      <c r="S156" s="5" t="s">
        <v>158</v>
      </c>
      <c r="T156" s="5" t="s">
        <v>1256</v>
      </c>
      <c r="U156" s="5" t="s">
        <v>160</v>
      </c>
      <c r="V156" s="5" t="s">
        <v>129</v>
      </c>
      <c r="W156" s="5" t="s">
        <v>130</v>
      </c>
      <c r="X156" s="5" t="s">
        <v>161</v>
      </c>
      <c r="Y156" s="5" t="s">
        <v>131</v>
      </c>
      <c r="Z156" s="5" t="s">
        <v>132</v>
      </c>
      <c r="AA156" s="5" t="s">
        <v>133</v>
      </c>
      <c r="AB156" s="5" t="s">
        <v>131</v>
      </c>
      <c r="AC156" s="5" t="s">
        <v>134</v>
      </c>
      <c r="AD156" s="5" t="s">
        <v>131</v>
      </c>
      <c r="AE156" s="5" t="s">
        <v>131</v>
      </c>
      <c r="AF156" s="5" t="s">
        <v>131</v>
      </c>
      <c r="AG156" s="5" t="s">
        <v>131</v>
      </c>
      <c r="AH156" s="5" t="s">
        <v>131</v>
      </c>
      <c r="AI156" s="8">
        <v>100</v>
      </c>
      <c r="AJ156" s="5" t="s">
        <v>131</v>
      </c>
      <c r="AK156" s="5" t="s">
        <v>133</v>
      </c>
      <c r="AL156" s="5" t="s">
        <v>131</v>
      </c>
      <c r="AM156" s="5" t="s">
        <v>131</v>
      </c>
      <c r="AN156" s="8">
        <v>100</v>
      </c>
      <c r="AO156" s="5" t="s">
        <v>131</v>
      </c>
      <c r="AP156" s="5" t="s">
        <v>131</v>
      </c>
      <c r="AQ156" s="5" t="s">
        <v>131</v>
      </c>
      <c r="AR156" s="5" t="s">
        <v>133</v>
      </c>
      <c r="AS156" s="5" t="s">
        <v>133</v>
      </c>
      <c r="AT156" s="5" t="s">
        <v>131</v>
      </c>
      <c r="AU156" s="5" t="s">
        <v>133</v>
      </c>
      <c r="AV156" s="5" t="s">
        <v>133</v>
      </c>
      <c r="AW156" s="5" t="s">
        <v>133</v>
      </c>
      <c r="AX156" s="5" t="s">
        <v>131</v>
      </c>
      <c r="AY156" s="5" t="s">
        <v>131</v>
      </c>
      <c r="AZ156" s="8">
        <v>100</v>
      </c>
      <c r="BA156" s="5" t="s">
        <v>133</v>
      </c>
      <c r="BB156" s="5" t="s">
        <v>131</v>
      </c>
      <c r="BC156" s="5" t="s">
        <v>131</v>
      </c>
      <c r="BD156" s="5" t="s">
        <v>131</v>
      </c>
      <c r="BE156" s="9">
        <v>100</v>
      </c>
      <c r="BF156" s="5" t="s">
        <v>131</v>
      </c>
      <c r="BG156" s="5" t="s">
        <v>131</v>
      </c>
      <c r="BH156" s="5" t="s">
        <v>131</v>
      </c>
      <c r="BI156" s="8">
        <v>100</v>
      </c>
      <c r="BJ156" s="5" t="s">
        <v>133</v>
      </c>
      <c r="BK156" s="8">
        <v>100</v>
      </c>
      <c r="BL156" s="8">
        <v>100</v>
      </c>
      <c r="BM156" s="5">
        <v>0</v>
      </c>
      <c r="BN156" s="5">
        <v>0</v>
      </c>
      <c r="BO156" s="5">
        <v>0</v>
      </c>
      <c r="BP156" s="5">
        <v>0</v>
      </c>
      <c r="BQ156" s="5">
        <v>0</v>
      </c>
      <c r="BR156" s="8">
        <v>100</v>
      </c>
      <c r="BS156" s="5" t="s">
        <v>129</v>
      </c>
      <c r="BT156" s="5" t="s">
        <v>129</v>
      </c>
      <c r="BU156" s="5" t="s">
        <v>129</v>
      </c>
      <c r="BV156" s="5" t="s">
        <v>129</v>
      </c>
      <c r="BW156" s="5" t="s">
        <v>129</v>
      </c>
      <c r="BX156" s="5" t="s">
        <v>131</v>
      </c>
      <c r="BY156" s="5" t="s">
        <v>132</v>
      </c>
      <c r="BZ156" s="5" t="s">
        <v>132</v>
      </c>
      <c r="CA156" s="5" t="s">
        <v>132</v>
      </c>
      <c r="CB156" s="5" t="s">
        <v>132</v>
      </c>
      <c r="CC156" s="5" t="s">
        <v>132</v>
      </c>
      <c r="CD156" s="5" t="e">
        <v>#N/A</v>
      </c>
      <c r="CE156" s="5" t="e">
        <v>#N/A</v>
      </c>
      <c r="CF156" s="5" t="s">
        <v>129</v>
      </c>
      <c r="CG156" s="5" t="s">
        <v>140</v>
      </c>
      <c r="CH156">
        <f>IF(Tabla1[[#This Row],[1.1 Saluda y se despide del cliente, de acuerdo a lo establecido en el manual de campaña.]]="NO",1,0)</f>
        <v>0</v>
      </c>
      <c r="CI156">
        <f>IF(Tabla1[[#This Row],[1.2 Se dirige al cliente por su nombre durante el transcurso de la llamada, sin tutearlo en ninguna ocasión.]]="NO",1,0)</f>
        <v>0</v>
      </c>
      <c r="CJ156">
        <f>IF(Tabla1[[#This Row],[1.3 Interactua con el cliente mientras realiza las validaciones en el sistema.]]="NO",1,0)</f>
        <v>0</v>
      </c>
      <c r="CK156">
        <f>IF(Tabla1[[#This Row],[1.4 Evita el uso de tecnicismos.]]="NO",1,0)</f>
        <v>0</v>
      </c>
      <c r="CL156">
        <f>IF(Tabla1[[#This Row],[1.5 Se despide de acuerdo a lo indicado en el Manual de Campaña]]="NO",1,0)</f>
        <v>0</v>
      </c>
      <c r="CM156">
        <f>IF(Tabla1[[#This Row],[2.1 Valida si la consulta o transacción corresponde a un producto/servicio/línea de la campaña.]]="NO",1,0)</f>
        <v>0</v>
      </c>
      <c r="CN156">
        <f>IF(Tabla1[[#This Row],[2.2 Si lo expuesto por el cliente no es claro, realiza preguntas de precisión o preguntas filtro.]]="NO",1,0)</f>
        <v>0</v>
      </c>
      <c r="CO156">
        <f>IF(Tabla1[[#This Row],[2.3 Valida el MOTIVO REAL de la necesidad (información, preocupación, problema) mediante parafraseo o pregunta de confirmación.]]="NO",1,0)</f>
        <v>0</v>
      </c>
      <c r="CP156">
        <f>IF(Tabla1[[#This Row],[2.4 De acuerdo con lo expuesto por el cliente por el cliente y/o por lo revisado en sistemas, valida si existe alguna atención previa por el mismo motivo.]]="NO",1,0)</f>
        <v>0</v>
      </c>
      <c r="CQ156">
        <f>IF(Tabla1[[#This Row],[3.1 Valida en el CES el estado de los servicios y equipos, estado de cuenta y adicionalmente si se encuentra en averia.]]="NO",1,0)</f>
        <v>0</v>
      </c>
      <c r="CR156">
        <f>IF(Tabla1[[#This Row],[3.2 La atencion se realizo siguiendo el paso a paso de la herramienta o el proceso establecido en el portal de conocimiento (en caso no se encuentre en la herramienta), no se vuelve a evaluar el ingreso al CES.]]="NO",1,0)</f>
        <v>0</v>
      </c>
      <c r="CS156">
        <f>IF(Tabla1[[#This Row],[3.2.1 Solicita el número de documento de identidad, nombres y apellidos del titular para identificar el servicio y en caso lo amerite fecha y lugar de nacimiento.]]="NO",1,0)</f>
        <v>0</v>
      </c>
      <c r="CT156">
        <f>IF(Tabla1[[#This Row],[3.2.2  Valida en TRACER que el servicio del cliente esta conectado, no se encuentra en averia y no tiene algun flag alarmado]]="NO",1,0)</f>
        <v>0</v>
      </c>
      <c r="CU156">
        <f>IF(Tabla1[[#This Row],[3.2.3  Verifica en la web de averias si el servicio esta afectado]]="NO",1,0)</f>
        <v>0</v>
      </c>
      <c r="CV156">
        <f>IF(Tabla1[[#This Row],[3.2.4  Verifica en Incognito si los parametros de los servicios estan correctos. ]]="NO",1,0)</f>
        <v>0</v>
      </c>
      <c r="CW15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56">
        <f>IF(Tabla1[[#This Row],[3.2.6  Para telefonia, ingresa a JANUS y validad que la linea este configurada y tenga saldo, tambien se debe validar con el cliente si la linea esta en Tel 1 o Tel 1/2, en caso no haya servicio]]="NO",1,0)</f>
        <v>0</v>
      </c>
      <c r="CY156">
        <f>IF(Tabla1[[#This Row],[3.2.7  Para internet, cuando el problema es con SmarTV se le sugiere que utilice internet de manera cableada]]="NO",1,0)</f>
        <v>0</v>
      </c>
      <c r="CZ156">
        <f>IF(Tabla1[[#This Row],[3.3  La explicación brindada al cliente corresponde con el paso a paso de la herramienta o el proceso establecido en el portal de conocimiento (en caso no se encuentre en la herramienta).]]="NO",1,0)</f>
        <v>0</v>
      </c>
      <c r="DA156">
        <f>IF(Tabla1[[#This Row],[3.4  Valida con el cliente si la gestión/información brindada fue clara]]="NO",1,0)</f>
        <v>0</v>
      </c>
      <c r="DB156">
        <f>IF(Tabla1[[#This Row],[4.1 Ejecuta las acciones en los aplicativos de acuerdo al proceso establecido en el portal de conocimiento.]]="NO",1,0)</f>
        <v>0</v>
      </c>
      <c r="DC156">
        <f>IF(Tabla1[[#This Row],[4.2 Se tipifica en siac acorde con la gestión.]]="NO",1,0)</f>
        <v>0</v>
      </c>
      <c r="DD156">
        <f>IF(Tabla1[[#This Row],[4.3 Notas y/o plantilla de la tipificación son correctas.]]="NO",1,0)</f>
        <v>0</v>
      </c>
      <c r="DE156">
        <f>IF(Tabla1[[#This Row],[4.4 Se tipifica en siac durante la llamada.]]="NO",1,0)</f>
        <v>0</v>
      </c>
      <c r="DF156">
        <f>IF(Tabla1[[#This Row],[5.1 Evita comentarios negativos de la empresa y/o sus proveedores.]]="NO",1,0)</f>
        <v>0</v>
      </c>
      <c r="DG156">
        <f>IF(Tabla1[[#This Row],[5.2 Evita palabras soeces]]="NO",1,0)</f>
        <v>0</v>
      </c>
      <c r="DH156">
        <f>IF(Tabla1[[#This Row],[5.3 Escucha al cliente sin interrumpirlo.]]="NO",1,0)</f>
        <v>0</v>
      </c>
      <c r="DI156">
        <f>IF(Tabla1[[#This Row],[6.1 Cumple con dar la información establecida y/o fomenta en el cliente la adquisición/activación/uso de algún servicio/producto/promoción CLARO (definido por cada campaña)]]="NO",1,0)</f>
        <v>0</v>
      </c>
      <c r="DJ156">
        <v>1</v>
      </c>
      <c r="DK156" t="e">
        <f>IF(Tabla1[[#This Row],[TNPS]]&lt;6,-1,IF(Tabla1[[#This Row],[TNPS]]&lt;8,0,1))</f>
        <v>#N/A</v>
      </c>
      <c r="DL156" t="e">
        <f>IF(Tabla1[[#This Row],[NPS]]&lt;&gt;"",IF(Tabla1[[#This Row],[NPS]]&lt;7,-1,IF(Tabla1[[#This Row],[NPS]]&lt;8,0,1))," ")</f>
        <v>#N/A</v>
      </c>
    </row>
    <row r="157" spans="1:116" x14ac:dyDescent="0.25">
      <c r="A157">
        <v>386</v>
      </c>
      <c r="B157" t="str">
        <f>IF(MONTH(Tabla1[[#This Row],[FECHA DE MONITOREO]])=MONTH($B$356),IF(DAY(Tabla1[[#This Row],[FECHA DE MONITOREO]])&lt;8,"SEMANA 1",IF(DAY(Tabla1[[#This Row],[FECHA DE MONITOREO]])&lt;15,"SEMANA 2",IF(DAY(Tabla1[[#This Row],[FECHA DE MONITOREO]])&lt;22,"SEMANA 3","SEMANA 4"))),"SEMANA 4")</f>
        <v>SEMANA 2</v>
      </c>
      <c r="C15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57" s="5" t="s">
        <v>1257</v>
      </c>
      <c r="E157" s="5" t="s">
        <v>1258</v>
      </c>
      <c r="F157" s="5">
        <v>8</v>
      </c>
      <c r="G157" s="5" t="s">
        <v>118</v>
      </c>
      <c r="H157" s="5" t="s">
        <v>119</v>
      </c>
      <c r="I157" s="6">
        <v>43658</v>
      </c>
      <c r="J157" s="5" t="s">
        <v>120</v>
      </c>
      <c r="K157" s="5" t="s">
        <v>1259</v>
      </c>
      <c r="L157" s="6">
        <v>43656</v>
      </c>
      <c r="M157" s="7">
        <v>0.35826388888888888</v>
      </c>
      <c r="N157" s="5">
        <v>267</v>
      </c>
      <c r="O157" s="5" t="s">
        <v>1260</v>
      </c>
      <c r="P157" s="5" t="s">
        <v>1261</v>
      </c>
      <c r="Q157" s="5" t="s">
        <v>1262</v>
      </c>
      <c r="R157" s="5" t="s">
        <v>157</v>
      </c>
      <c r="S157" s="5" t="s">
        <v>460</v>
      </c>
      <c r="T157" s="5" t="s">
        <v>1263</v>
      </c>
      <c r="U157" s="5" t="s">
        <v>270</v>
      </c>
      <c r="V157" s="5" t="s">
        <v>129</v>
      </c>
      <c r="W157" s="5" t="s">
        <v>130</v>
      </c>
      <c r="X157" s="5" t="s">
        <v>130</v>
      </c>
      <c r="Y157" s="5" t="s">
        <v>131</v>
      </c>
      <c r="Z157" s="5" t="s">
        <v>132</v>
      </c>
      <c r="AA157" s="5" t="s">
        <v>133</v>
      </c>
      <c r="AB157" s="5" t="s">
        <v>131</v>
      </c>
      <c r="AC157" s="5" t="s">
        <v>134</v>
      </c>
      <c r="AD157" s="5" t="s">
        <v>131</v>
      </c>
      <c r="AE157" s="5" t="s">
        <v>131</v>
      </c>
      <c r="AF157" s="5" t="s">
        <v>131</v>
      </c>
      <c r="AG157" s="5" t="s">
        <v>131</v>
      </c>
      <c r="AH157" s="5" t="s">
        <v>131</v>
      </c>
      <c r="AI157" s="8">
        <v>100</v>
      </c>
      <c r="AJ157" s="5" t="s">
        <v>131</v>
      </c>
      <c r="AK157" s="5" t="s">
        <v>133</v>
      </c>
      <c r="AL157" s="5" t="s">
        <v>131</v>
      </c>
      <c r="AM157" s="5" t="s">
        <v>131</v>
      </c>
      <c r="AN157" s="8">
        <v>100</v>
      </c>
      <c r="AO157" s="5" t="s">
        <v>131</v>
      </c>
      <c r="AP157" s="5" t="s">
        <v>131</v>
      </c>
      <c r="AQ157" s="5" t="s">
        <v>131</v>
      </c>
      <c r="AR157" s="5" t="s">
        <v>133</v>
      </c>
      <c r="AS157" s="5" t="s">
        <v>133</v>
      </c>
      <c r="AT157" s="5" t="s">
        <v>133</v>
      </c>
      <c r="AU157" s="5" t="s">
        <v>133</v>
      </c>
      <c r="AV157" s="5" t="s">
        <v>133</v>
      </c>
      <c r="AW157" s="5" t="s">
        <v>133</v>
      </c>
      <c r="AX157" s="5" t="s">
        <v>131</v>
      </c>
      <c r="AY157" s="5" t="s">
        <v>131</v>
      </c>
      <c r="AZ157" s="8">
        <v>100</v>
      </c>
      <c r="BA157" s="5" t="s">
        <v>133</v>
      </c>
      <c r="BB157" s="5" t="s">
        <v>129</v>
      </c>
      <c r="BC157" s="5" t="s">
        <v>129</v>
      </c>
      <c r="BD157" s="5" t="s">
        <v>131</v>
      </c>
      <c r="BE157" s="9">
        <v>33.333333333333329</v>
      </c>
      <c r="BF157" s="5" t="s">
        <v>131</v>
      </c>
      <c r="BG157" s="5" t="s">
        <v>131</v>
      </c>
      <c r="BH157" s="5" t="s">
        <v>131</v>
      </c>
      <c r="BI157" s="8">
        <v>100</v>
      </c>
      <c r="BJ157" s="5" t="s">
        <v>133</v>
      </c>
      <c r="BK157" s="8">
        <v>100</v>
      </c>
      <c r="BL157" s="8">
        <v>84.000000000000014</v>
      </c>
      <c r="BM157" s="5">
        <v>0</v>
      </c>
      <c r="BN157" s="5">
        <v>2</v>
      </c>
      <c r="BO157" s="5">
        <v>0</v>
      </c>
      <c r="BP157" s="5">
        <v>2</v>
      </c>
      <c r="BQ157" s="5">
        <v>0</v>
      </c>
      <c r="BR157" s="8">
        <v>84.000000000000014</v>
      </c>
      <c r="BS157" s="5" t="s">
        <v>129</v>
      </c>
      <c r="BT157" s="5" t="s">
        <v>129</v>
      </c>
      <c r="BU157" s="5" t="s">
        <v>129</v>
      </c>
      <c r="BV157" s="5" t="s">
        <v>129</v>
      </c>
      <c r="BW157" s="5" t="s">
        <v>129</v>
      </c>
      <c r="BX157" s="5" t="s">
        <v>129</v>
      </c>
      <c r="BY157" s="5" t="s">
        <v>162</v>
      </c>
      <c r="BZ157" s="5" t="s">
        <v>163</v>
      </c>
      <c r="CA157" s="5" t="s">
        <v>230</v>
      </c>
      <c r="CB157" s="5" t="s">
        <v>165</v>
      </c>
      <c r="CC157" s="5" t="s">
        <v>231</v>
      </c>
      <c r="CD157" s="5" t="e">
        <v>#N/A</v>
      </c>
      <c r="CE157" s="5" t="e">
        <v>#N/A</v>
      </c>
      <c r="CF157" s="5" t="s">
        <v>129</v>
      </c>
      <c r="CG157" s="5" t="s">
        <v>1264</v>
      </c>
      <c r="CH157">
        <f>IF(Tabla1[[#This Row],[1.1 Saluda y se despide del cliente, de acuerdo a lo establecido en el manual de campaña.]]="NO",1,0)</f>
        <v>0</v>
      </c>
      <c r="CI157">
        <f>IF(Tabla1[[#This Row],[1.2 Se dirige al cliente por su nombre durante el transcurso de la llamada, sin tutearlo en ninguna ocasión.]]="NO",1,0)</f>
        <v>0</v>
      </c>
      <c r="CJ157">
        <f>IF(Tabla1[[#This Row],[1.3 Interactua con el cliente mientras realiza las validaciones en el sistema.]]="NO",1,0)</f>
        <v>0</v>
      </c>
      <c r="CK157">
        <f>IF(Tabla1[[#This Row],[1.4 Evita el uso de tecnicismos.]]="NO",1,0)</f>
        <v>0</v>
      </c>
      <c r="CL157">
        <f>IF(Tabla1[[#This Row],[1.5 Se despide de acuerdo a lo indicado en el Manual de Campaña]]="NO",1,0)</f>
        <v>0</v>
      </c>
      <c r="CM157">
        <f>IF(Tabla1[[#This Row],[2.1 Valida si la consulta o transacción corresponde a un producto/servicio/línea de la campaña.]]="NO",1,0)</f>
        <v>0</v>
      </c>
      <c r="CN157">
        <f>IF(Tabla1[[#This Row],[2.2 Si lo expuesto por el cliente no es claro, realiza preguntas de precisión o preguntas filtro.]]="NO",1,0)</f>
        <v>0</v>
      </c>
      <c r="CO157">
        <f>IF(Tabla1[[#This Row],[2.3 Valida el MOTIVO REAL de la necesidad (información, preocupación, problema) mediante parafraseo o pregunta de confirmación.]]="NO",1,0)</f>
        <v>0</v>
      </c>
      <c r="CP157">
        <f>IF(Tabla1[[#This Row],[2.4 De acuerdo con lo expuesto por el cliente por el cliente y/o por lo revisado en sistemas, valida si existe alguna atención previa por el mismo motivo.]]="NO",1,0)</f>
        <v>0</v>
      </c>
      <c r="CQ157">
        <f>IF(Tabla1[[#This Row],[3.1 Valida en el CES el estado de los servicios y equipos, estado de cuenta y adicionalmente si se encuentra en averia.]]="NO",1,0)</f>
        <v>0</v>
      </c>
      <c r="CR157">
        <f>IF(Tabla1[[#This Row],[3.2 La atencion se realizo siguiendo el paso a paso de la herramienta o el proceso establecido en el portal de conocimiento (en caso no se encuentre en la herramienta), no se vuelve a evaluar el ingreso al CES.]]="NO",1,0)</f>
        <v>0</v>
      </c>
      <c r="CS157">
        <f>IF(Tabla1[[#This Row],[3.2.1 Solicita el número de documento de identidad, nombres y apellidos del titular para identificar el servicio y en caso lo amerite fecha y lugar de nacimiento.]]="NO",1,0)</f>
        <v>0</v>
      </c>
      <c r="CT157">
        <f>IF(Tabla1[[#This Row],[3.2.2  Valida en TRACER que el servicio del cliente esta conectado, no se encuentra en averia y no tiene algun flag alarmado]]="NO",1,0)</f>
        <v>0</v>
      </c>
      <c r="CU157">
        <f>IF(Tabla1[[#This Row],[3.2.3  Verifica en la web de averias si el servicio esta afectado]]="NO",1,0)</f>
        <v>0</v>
      </c>
      <c r="CV157">
        <f>IF(Tabla1[[#This Row],[3.2.4  Verifica en Incognito si los parametros de los servicios estan correctos. ]]="NO",1,0)</f>
        <v>0</v>
      </c>
      <c r="CW15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57">
        <f>IF(Tabla1[[#This Row],[3.2.6  Para telefonia, ingresa a JANUS y validad que la linea este configurada y tenga saldo, tambien se debe validar con el cliente si la linea esta en Tel 1 o Tel 1/2, en caso no haya servicio]]="NO",1,0)</f>
        <v>0</v>
      </c>
      <c r="CY157">
        <f>IF(Tabla1[[#This Row],[3.2.7  Para internet, cuando el problema es con SmarTV se le sugiere que utilice internet de manera cableada]]="NO",1,0)</f>
        <v>0</v>
      </c>
      <c r="CZ157">
        <f>IF(Tabla1[[#This Row],[3.3  La explicación brindada al cliente corresponde con el paso a paso de la herramienta o el proceso establecido en el portal de conocimiento (en caso no se encuentre en la herramienta).]]="NO",1,0)</f>
        <v>0</v>
      </c>
      <c r="DA157">
        <f>IF(Tabla1[[#This Row],[3.4  Valida con el cliente si la gestión/información brindada fue clara]]="NO",1,0)</f>
        <v>0</v>
      </c>
      <c r="DB157">
        <f>IF(Tabla1[[#This Row],[4.1 Ejecuta las acciones en los aplicativos de acuerdo al proceso establecido en el portal de conocimiento.]]="NO",1,0)</f>
        <v>0</v>
      </c>
      <c r="DC157">
        <f>IF(Tabla1[[#This Row],[4.2 Se tipifica en siac acorde con la gestión.]]="NO",1,0)</f>
        <v>1</v>
      </c>
      <c r="DD157">
        <f>IF(Tabla1[[#This Row],[4.3 Notas y/o plantilla de la tipificación son correctas.]]="NO",1,0)</f>
        <v>1</v>
      </c>
      <c r="DE157">
        <f>IF(Tabla1[[#This Row],[4.4 Se tipifica en siac durante la llamada.]]="NO",1,0)</f>
        <v>0</v>
      </c>
      <c r="DF157">
        <f>IF(Tabla1[[#This Row],[5.1 Evita comentarios negativos de la empresa y/o sus proveedores.]]="NO",1,0)</f>
        <v>0</v>
      </c>
      <c r="DG157">
        <f>IF(Tabla1[[#This Row],[5.2 Evita palabras soeces]]="NO",1,0)</f>
        <v>0</v>
      </c>
      <c r="DH157">
        <f>IF(Tabla1[[#This Row],[5.3 Escucha al cliente sin interrumpirlo.]]="NO",1,0)</f>
        <v>0</v>
      </c>
      <c r="DI157">
        <f>IF(Tabla1[[#This Row],[6.1 Cumple con dar la información establecida y/o fomenta en el cliente la adquisición/activación/uso de algún servicio/producto/promoción CLARO (definido por cada campaña)]]="NO",1,0)</f>
        <v>0</v>
      </c>
      <c r="DJ157">
        <v>1</v>
      </c>
      <c r="DK157" t="e">
        <f>IF(Tabla1[[#This Row],[TNPS]]&lt;6,-1,IF(Tabla1[[#This Row],[TNPS]]&lt;8,0,1))</f>
        <v>#N/A</v>
      </c>
      <c r="DL157" t="e">
        <f>IF(Tabla1[[#This Row],[NPS]]&lt;&gt;"",IF(Tabla1[[#This Row],[NPS]]&lt;7,-1,IF(Tabla1[[#This Row],[NPS]]&lt;8,0,1))," ")</f>
        <v>#N/A</v>
      </c>
    </row>
    <row r="158" spans="1:116" x14ac:dyDescent="0.25">
      <c r="A158">
        <v>386</v>
      </c>
      <c r="B158" t="str">
        <f>IF(MONTH(Tabla1[[#This Row],[FECHA DE MONITOREO]])=MONTH($B$356),IF(DAY(Tabla1[[#This Row],[FECHA DE MONITOREO]])&lt;8,"SEMANA 1",IF(DAY(Tabla1[[#This Row],[FECHA DE MONITOREO]])&lt;15,"SEMANA 2",IF(DAY(Tabla1[[#This Row],[FECHA DE MONITOREO]])&lt;22,"SEMANA 3","SEMANA 4"))),"SEMANA 4")</f>
        <v>SEMANA 2</v>
      </c>
      <c r="C15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58" s="5" t="s">
        <v>1053</v>
      </c>
      <c r="E158" s="5" t="s">
        <v>1054</v>
      </c>
      <c r="F158" s="5">
        <v>1</v>
      </c>
      <c r="G158" s="5" t="s">
        <v>118</v>
      </c>
      <c r="H158" s="5" t="s">
        <v>119</v>
      </c>
      <c r="I158" s="6">
        <v>43658</v>
      </c>
      <c r="J158" s="5" t="s">
        <v>120</v>
      </c>
      <c r="K158" s="5" t="s">
        <v>1265</v>
      </c>
      <c r="L158" s="6">
        <v>43656</v>
      </c>
      <c r="M158" s="7">
        <v>0.41164351851851855</v>
      </c>
      <c r="N158" s="5">
        <v>565</v>
      </c>
      <c r="O158" s="5" t="s">
        <v>1266</v>
      </c>
      <c r="P158" s="5" t="s">
        <v>1267</v>
      </c>
      <c r="Q158" s="5" t="s">
        <v>1268</v>
      </c>
      <c r="R158" s="5" t="s">
        <v>125</v>
      </c>
      <c r="S158" s="5" t="s">
        <v>460</v>
      </c>
      <c r="T158" s="5" t="s">
        <v>1269</v>
      </c>
      <c r="U158" s="5" t="s">
        <v>305</v>
      </c>
      <c r="V158" s="5" t="s">
        <v>129</v>
      </c>
      <c r="W158" s="5" t="s">
        <v>130</v>
      </c>
      <c r="X158" s="5" t="s">
        <v>161</v>
      </c>
      <c r="Y158" s="5" t="s">
        <v>131</v>
      </c>
      <c r="Z158" s="5" t="s">
        <v>132</v>
      </c>
      <c r="AA158" s="5" t="s">
        <v>133</v>
      </c>
      <c r="AB158" s="5" t="s">
        <v>131</v>
      </c>
      <c r="AC158" s="5" t="s">
        <v>134</v>
      </c>
      <c r="AD158" s="5" t="s">
        <v>131</v>
      </c>
      <c r="AE158" s="5" t="s">
        <v>131</v>
      </c>
      <c r="AF158" s="5" t="s">
        <v>131</v>
      </c>
      <c r="AG158" s="5" t="s">
        <v>131</v>
      </c>
      <c r="AH158" s="5" t="s">
        <v>131</v>
      </c>
      <c r="AI158" s="8">
        <v>100</v>
      </c>
      <c r="AJ158" s="5" t="s">
        <v>131</v>
      </c>
      <c r="AK158" s="5" t="s">
        <v>133</v>
      </c>
      <c r="AL158" s="5" t="s">
        <v>131</v>
      </c>
      <c r="AM158" s="5" t="s">
        <v>131</v>
      </c>
      <c r="AN158" s="8">
        <v>100</v>
      </c>
      <c r="AO158" s="5" t="s">
        <v>131</v>
      </c>
      <c r="AP158" s="5" t="s">
        <v>131</v>
      </c>
      <c r="AQ158" s="5" t="s">
        <v>131</v>
      </c>
      <c r="AR158" s="5" t="s">
        <v>131</v>
      </c>
      <c r="AS158" s="5" t="s">
        <v>131</v>
      </c>
      <c r="AT158" s="5" t="s">
        <v>131</v>
      </c>
      <c r="AU158" s="5" t="s">
        <v>133</v>
      </c>
      <c r="AV158" s="5" t="s">
        <v>131</v>
      </c>
      <c r="AW158" s="5" t="s">
        <v>133</v>
      </c>
      <c r="AX158" s="5" t="s">
        <v>131</v>
      </c>
      <c r="AY158" s="5" t="s">
        <v>131</v>
      </c>
      <c r="AZ158" s="8">
        <v>100</v>
      </c>
      <c r="BA158" s="5" t="s">
        <v>131</v>
      </c>
      <c r="BB158" s="5" t="s">
        <v>131</v>
      </c>
      <c r="BC158" s="5" t="s">
        <v>131</v>
      </c>
      <c r="BD158" s="5" t="s">
        <v>131</v>
      </c>
      <c r="BE158" s="9">
        <v>100</v>
      </c>
      <c r="BF158" s="5" t="s">
        <v>131</v>
      </c>
      <c r="BG158" s="5" t="s">
        <v>131</v>
      </c>
      <c r="BH158" s="5" t="s">
        <v>131</v>
      </c>
      <c r="BI158" s="8">
        <v>100</v>
      </c>
      <c r="BJ158" s="5" t="s">
        <v>133</v>
      </c>
      <c r="BK158" s="8">
        <v>100</v>
      </c>
      <c r="BL158" s="8">
        <v>100</v>
      </c>
      <c r="BM158" s="5">
        <v>0</v>
      </c>
      <c r="BN158" s="5">
        <v>0</v>
      </c>
      <c r="BO158" s="5">
        <v>0</v>
      </c>
      <c r="BP158" s="5">
        <v>0</v>
      </c>
      <c r="BQ158" s="5">
        <v>0</v>
      </c>
      <c r="BR158" s="8">
        <v>100</v>
      </c>
      <c r="BS158" s="5" t="s">
        <v>129</v>
      </c>
      <c r="BT158" s="5" t="s">
        <v>129</v>
      </c>
      <c r="BU158" s="5" t="s">
        <v>129</v>
      </c>
      <c r="BV158" s="5" t="s">
        <v>129</v>
      </c>
      <c r="BW158" s="5" t="s">
        <v>129</v>
      </c>
      <c r="BX158" s="5" t="s">
        <v>129</v>
      </c>
      <c r="BY158" s="5" t="s">
        <v>135</v>
      </c>
      <c r="BZ158" s="5" t="s">
        <v>136</v>
      </c>
      <c r="CA158" s="5" t="s">
        <v>137</v>
      </c>
      <c r="CB158" s="5" t="s">
        <v>138</v>
      </c>
      <c r="CC158" s="5" t="s">
        <v>289</v>
      </c>
      <c r="CD158" s="5" t="e">
        <v>#N/A</v>
      </c>
      <c r="CE158" s="5" t="e">
        <v>#N/A</v>
      </c>
      <c r="CF158" s="5" t="s">
        <v>129</v>
      </c>
      <c r="CG158" s="5" t="s">
        <v>140</v>
      </c>
      <c r="CH158">
        <f>IF(Tabla1[[#This Row],[1.1 Saluda y se despide del cliente, de acuerdo a lo establecido en el manual de campaña.]]="NO",1,0)</f>
        <v>0</v>
      </c>
      <c r="CI158">
        <f>IF(Tabla1[[#This Row],[1.2 Se dirige al cliente por su nombre durante el transcurso de la llamada, sin tutearlo en ninguna ocasión.]]="NO",1,0)</f>
        <v>0</v>
      </c>
      <c r="CJ158">
        <f>IF(Tabla1[[#This Row],[1.3 Interactua con el cliente mientras realiza las validaciones en el sistema.]]="NO",1,0)</f>
        <v>0</v>
      </c>
      <c r="CK158">
        <f>IF(Tabla1[[#This Row],[1.4 Evita el uso de tecnicismos.]]="NO",1,0)</f>
        <v>0</v>
      </c>
      <c r="CL158">
        <f>IF(Tabla1[[#This Row],[1.5 Se despide de acuerdo a lo indicado en el Manual de Campaña]]="NO",1,0)</f>
        <v>0</v>
      </c>
      <c r="CM158">
        <f>IF(Tabla1[[#This Row],[2.1 Valida si la consulta o transacción corresponde a un producto/servicio/línea de la campaña.]]="NO",1,0)</f>
        <v>0</v>
      </c>
      <c r="CN158">
        <f>IF(Tabla1[[#This Row],[2.2 Si lo expuesto por el cliente no es claro, realiza preguntas de precisión o preguntas filtro.]]="NO",1,0)</f>
        <v>0</v>
      </c>
      <c r="CO158">
        <f>IF(Tabla1[[#This Row],[2.3 Valida el MOTIVO REAL de la necesidad (información, preocupación, problema) mediante parafraseo o pregunta de confirmación.]]="NO",1,0)</f>
        <v>0</v>
      </c>
      <c r="CP158">
        <f>IF(Tabla1[[#This Row],[2.4 De acuerdo con lo expuesto por el cliente por el cliente y/o por lo revisado en sistemas, valida si existe alguna atención previa por el mismo motivo.]]="NO",1,0)</f>
        <v>0</v>
      </c>
      <c r="CQ158">
        <f>IF(Tabla1[[#This Row],[3.1 Valida en el CES el estado de los servicios y equipos, estado de cuenta y adicionalmente si se encuentra en averia.]]="NO",1,0)</f>
        <v>0</v>
      </c>
      <c r="CR158">
        <f>IF(Tabla1[[#This Row],[3.2 La atencion se realizo siguiendo el paso a paso de la herramienta o el proceso establecido en el portal de conocimiento (en caso no se encuentre en la herramienta), no se vuelve a evaluar el ingreso al CES.]]="NO",1,0)</f>
        <v>0</v>
      </c>
      <c r="CS158">
        <f>IF(Tabla1[[#This Row],[3.2.1 Solicita el número de documento de identidad, nombres y apellidos del titular para identificar el servicio y en caso lo amerite fecha y lugar de nacimiento.]]="NO",1,0)</f>
        <v>0</v>
      </c>
      <c r="CT158">
        <f>IF(Tabla1[[#This Row],[3.2.2  Valida en TRACER que el servicio del cliente esta conectado, no se encuentra en averia y no tiene algun flag alarmado]]="NO",1,0)</f>
        <v>0</v>
      </c>
      <c r="CU158">
        <f>IF(Tabla1[[#This Row],[3.2.3  Verifica en la web de averias si el servicio esta afectado]]="NO",1,0)</f>
        <v>0</v>
      </c>
      <c r="CV158">
        <f>IF(Tabla1[[#This Row],[3.2.4  Verifica en Incognito si los parametros de los servicios estan correctos. ]]="NO",1,0)</f>
        <v>0</v>
      </c>
      <c r="CW15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58">
        <f>IF(Tabla1[[#This Row],[3.2.6  Para telefonia, ingresa a JANUS y validad que la linea este configurada y tenga saldo, tambien se debe validar con el cliente si la linea esta en Tel 1 o Tel 1/2, en caso no haya servicio]]="NO",1,0)</f>
        <v>0</v>
      </c>
      <c r="CY158">
        <f>IF(Tabla1[[#This Row],[3.2.7  Para internet, cuando el problema es con SmarTV se le sugiere que utilice internet de manera cableada]]="NO",1,0)</f>
        <v>0</v>
      </c>
      <c r="CZ158">
        <f>IF(Tabla1[[#This Row],[3.3  La explicación brindada al cliente corresponde con el paso a paso de la herramienta o el proceso establecido en el portal de conocimiento (en caso no se encuentre en la herramienta).]]="NO",1,0)</f>
        <v>0</v>
      </c>
      <c r="DA158">
        <f>IF(Tabla1[[#This Row],[3.4  Valida con el cliente si la gestión/información brindada fue clara]]="NO",1,0)</f>
        <v>0</v>
      </c>
      <c r="DB158">
        <f>IF(Tabla1[[#This Row],[4.1 Ejecuta las acciones en los aplicativos de acuerdo al proceso establecido en el portal de conocimiento.]]="NO",1,0)</f>
        <v>0</v>
      </c>
      <c r="DC158">
        <f>IF(Tabla1[[#This Row],[4.2 Se tipifica en siac acorde con la gestión.]]="NO",1,0)</f>
        <v>0</v>
      </c>
      <c r="DD158">
        <f>IF(Tabla1[[#This Row],[4.3 Notas y/o plantilla de la tipificación son correctas.]]="NO",1,0)</f>
        <v>0</v>
      </c>
      <c r="DE158">
        <f>IF(Tabla1[[#This Row],[4.4 Se tipifica en siac durante la llamada.]]="NO",1,0)</f>
        <v>0</v>
      </c>
      <c r="DF158">
        <f>IF(Tabla1[[#This Row],[5.1 Evita comentarios negativos de la empresa y/o sus proveedores.]]="NO",1,0)</f>
        <v>0</v>
      </c>
      <c r="DG158">
        <f>IF(Tabla1[[#This Row],[5.2 Evita palabras soeces]]="NO",1,0)</f>
        <v>0</v>
      </c>
      <c r="DH158">
        <f>IF(Tabla1[[#This Row],[5.3 Escucha al cliente sin interrumpirlo.]]="NO",1,0)</f>
        <v>0</v>
      </c>
      <c r="DI158">
        <f>IF(Tabla1[[#This Row],[6.1 Cumple con dar la información establecida y/o fomenta en el cliente la adquisición/activación/uso de algún servicio/producto/promoción CLARO (definido por cada campaña)]]="NO",1,0)</f>
        <v>0</v>
      </c>
      <c r="DJ158">
        <v>1</v>
      </c>
      <c r="DK158" t="e">
        <f>IF(Tabla1[[#This Row],[TNPS]]&lt;6,-1,IF(Tabla1[[#This Row],[TNPS]]&lt;8,0,1))</f>
        <v>#N/A</v>
      </c>
      <c r="DL158" t="e">
        <f>IF(Tabla1[[#This Row],[NPS]]&lt;&gt;"",IF(Tabla1[[#This Row],[NPS]]&lt;7,-1,IF(Tabla1[[#This Row],[NPS]]&lt;8,0,1))," ")</f>
        <v>#N/A</v>
      </c>
    </row>
    <row r="159" spans="1:116" x14ac:dyDescent="0.25">
      <c r="A159">
        <v>386</v>
      </c>
      <c r="B159" t="str">
        <f>IF(MONTH(Tabla1[[#This Row],[FECHA DE MONITOREO]])=MONTH($B$356),IF(DAY(Tabla1[[#This Row],[FECHA DE MONITOREO]])&lt;8,"SEMANA 1",IF(DAY(Tabla1[[#This Row],[FECHA DE MONITOREO]])&lt;15,"SEMANA 2",IF(DAY(Tabla1[[#This Row],[FECHA DE MONITOREO]])&lt;22,"SEMANA 3","SEMANA 4"))),"SEMANA 4")</f>
        <v>SEMANA 2</v>
      </c>
      <c r="C15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59" s="5" t="s">
        <v>976</v>
      </c>
      <c r="E159" s="5" t="s">
        <v>977</v>
      </c>
      <c r="F159" s="5">
        <v>28</v>
      </c>
      <c r="G159" s="5" t="s">
        <v>118</v>
      </c>
      <c r="H159" s="5" t="s">
        <v>119</v>
      </c>
      <c r="I159" s="6">
        <v>43658</v>
      </c>
      <c r="J159" s="5" t="s">
        <v>120</v>
      </c>
      <c r="K159" s="5" t="s">
        <v>1270</v>
      </c>
      <c r="L159" s="6">
        <v>43656</v>
      </c>
      <c r="M159" s="7">
        <v>0.52341435185185181</v>
      </c>
      <c r="N159" s="5">
        <v>487</v>
      </c>
      <c r="O159" s="5" t="s">
        <v>1271</v>
      </c>
      <c r="P159" s="5" t="s">
        <v>1272</v>
      </c>
      <c r="Q159" s="5" t="s">
        <v>1273</v>
      </c>
      <c r="R159" s="5" t="s">
        <v>125</v>
      </c>
      <c r="S159" s="5" t="s">
        <v>383</v>
      </c>
      <c r="T159" s="5" t="s">
        <v>1274</v>
      </c>
      <c r="U159" s="5" t="s">
        <v>549</v>
      </c>
      <c r="V159" s="5" t="s">
        <v>129</v>
      </c>
      <c r="W159" s="5" t="s">
        <v>130</v>
      </c>
      <c r="X159" s="5" t="s">
        <v>130</v>
      </c>
      <c r="Y159" s="5" t="s">
        <v>131</v>
      </c>
      <c r="Z159" s="5" t="s">
        <v>132</v>
      </c>
      <c r="AA159" s="5" t="s">
        <v>133</v>
      </c>
      <c r="AB159" s="5" t="s">
        <v>131</v>
      </c>
      <c r="AC159" s="5" t="s">
        <v>134</v>
      </c>
      <c r="AD159" s="5" t="s">
        <v>131</v>
      </c>
      <c r="AE159" s="5" t="s">
        <v>131</v>
      </c>
      <c r="AF159" s="5" t="s">
        <v>131</v>
      </c>
      <c r="AG159" s="5" t="s">
        <v>131</v>
      </c>
      <c r="AH159" s="5" t="s">
        <v>131</v>
      </c>
      <c r="AI159" s="8">
        <v>100</v>
      </c>
      <c r="AJ159" s="5" t="s">
        <v>131</v>
      </c>
      <c r="AK159" s="5" t="s">
        <v>133</v>
      </c>
      <c r="AL159" s="5" t="s">
        <v>131</v>
      </c>
      <c r="AM159" s="5" t="s">
        <v>131</v>
      </c>
      <c r="AN159" s="8">
        <v>100</v>
      </c>
      <c r="AO159" s="5" t="s">
        <v>131</v>
      </c>
      <c r="AP159" s="5" t="s">
        <v>131</v>
      </c>
      <c r="AQ159" s="5" t="s">
        <v>131</v>
      </c>
      <c r="AR159" s="5" t="s">
        <v>131</v>
      </c>
      <c r="AS159" s="5" t="s">
        <v>131</v>
      </c>
      <c r="AT159" s="5" t="s">
        <v>131</v>
      </c>
      <c r="AU159" s="5" t="s">
        <v>131</v>
      </c>
      <c r="AV159" s="5" t="s">
        <v>133</v>
      </c>
      <c r="AW159" s="5" t="s">
        <v>133</v>
      </c>
      <c r="AX159" s="5" t="s">
        <v>131</v>
      </c>
      <c r="AY159" s="5" t="s">
        <v>131</v>
      </c>
      <c r="AZ159" s="8">
        <v>100</v>
      </c>
      <c r="BA159" s="5" t="s">
        <v>131</v>
      </c>
      <c r="BB159" s="5" t="s">
        <v>131</v>
      </c>
      <c r="BC159" s="5" t="s">
        <v>131</v>
      </c>
      <c r="BD159" s="5" t="s">
        <v>131</v>
      </c>
      <c r="BE159" s="9">
        <v>100</v>
      </c>
      <c r="BF159" s="5" t="s">
        <v>131</v>
      </c>
      <c r="BG159" s="5" t="s">
        <v>131</v>
      </c>
      <c r="BH159" s="5" t="s">
        <v>131</v>
      </c>
      <c r="BI159" s="8">
        <v>100</v>
      </c>
      <c r="BJ159" s="5" t="s">
        <v>131</v>
      </c>
      <c r="BK159" s="8">
        <v>100</v>
      </c>
      <c r="BL159" s="8">
        <v>100</v>
      </c>
      <c r="BM159" s="5">
        <v>0</v>
      </c>
      <c r="BN159" s="5">
        <v>0</v>
      </c>
      <c r="BO159" s="5">
        <v>0</v>
      </c>
      <c r="BP159" s="5">
        <v>0</v>
      </c>
      <c r="BQ159" s="5">
        <v>0</v>
      </c>
      <c r="BR159" s="8">
        <v>100</v>
      </c>
      <c r="BS159" s="5" t="s">
        <v>129</v>
      </c>
      <c r="BT159" s="5" t="s">
        <v>129</v>
      </c>
      <c r="BU159" s="5" t="s">
        <v>129</v>
      </c>
      <c r="BV159" s="5" t="s">
        <v>129</v>
      </c>
      <c r="BW159" s="5" t="s">
        <v>129</v>
      </c>
      <c r="BX159" s="5" t="s">
        <v>129</v>
      </c>
      <c r="BY159" s="5" t="s">
        <v>135</v>
      </c>
      <c r="BZ159" s="5" t="s">
        <v>136</v>
      </c>
      <c r="CA159" s="5" t="s">
        <v>137</v>
      </c>
      <c r="CB159" s="5" t="s">
        <v>138</v>
      </c>
      <c r="CC159" s="5" t="s">
        <v>637</v>
      </c>
      <c r="CD159" s="5" t="e">
        <v>#N/A</v>
      </c>
      <c r="CE159" s="5" t="e">
        <v>#N/A</v>
      </c>
      <c r="CF159" s="5" t="s">
        <v>129</v>
      </c>
      <c r="CG159" s="5" t="s">
        <v>140</v>
      </c>
      <c r="CH159">
        <f>IF(Tabla1[[#This Row],[1.1 Saluda y se despide del cliente, de acuerdo a lo establecido en el manual de campaña.]]="NO",1,0)</f>
        <v>0</v>
      </c>
      <c r="CI159">
        <f>IF(Tabla1[[#This Row],[1.2 Se dirige al cliente por su nombre durante el transcurso de la llamada, sin tutearlo en ninguna ocasión.]]="NO",1,0)</f>
        <v>0</v>
      </c>
      <c r="CJ159">
        <f>IF(Tabla1[[#This Row],[1.3 Interactua con el cliente mientras realiza las validaciones en el sistema.]]="NO",1,0)</f>
        <v>0</v>
      </c>
      <c r="CK159">
        <f>IF(Tabla1[[#This Row],[1.4 Evita el uso de tecnicismos.]]="NO",1,0)</f>
        <v>0</v>
      </c>
      <c r="CL159">
        <f>IF(Tabla1[[#This Row],[1.5 Se despide de acuerdo a lo indicado en el Manual de Campaña]]="NO",1,0)</f>
        <v>0</v>
      </c>
      <c r="CM159">
        <f>IF(Tabla1[[#This Row],[2.1 Valida si la consulta o transacción corresponde a un producto/servicio/línea de la campaña.]]="NO",1,0)</f>
        <v>0</v>
      </c>
      <c r="CN159">
        <f>IF(Tabla1[[#This Row],[2.2 Si lo expuesto por el cliente no es claro, realiza preguntas de precisión o preguntas filtro.]]="NO",1,0)</f>
        <v>0</v>
      </c>
      <c r="CO159">
        <f>IF(Tabla1[[#This Row],[2.3 Valida el MOTIVO REAL de la necesidad (información, preocupación, problema) mediante parafraseo o pregunta de confirmación.]]="NO",1,0)</f>
        <v>0</v>
      </c>
      <c r="CP159">
        <f>IF(Tabla1[[#This Row],[2.4 De acuerdo con lo expuesto por el cliente por el cliente y/o por lo revisado en sistemas, valida si existe alguna atención previa por el mismo motivo.]]="NO",1,0)</f>
        <v>0</v>
      </c>
      <c r="CQ159">
        <f>IF(Tabla1[[#This Row],[3.1 Valida en el CES el estado de los servicios y equipos, estado de cuenta y adicionalmente si se encuentra en averia.]]="NO",1,0)</f>
        <v>0</v>
      </c>
      <c r="CR159">
        <f>IF(Tabla1[[#This Row],[3.2 La atencion se realizo siguiendo el paso a paso de la herramienta o el proceso establecido en el portal de conocimiento (en caso no se encuentre en la herramienta), no se vuelve a evaluar el ingreso al CES.]]="NO",1,0)</f>
        <v>0</v>
      </c>
      <c r="CS159">
        <f>IF(Tabla1[[#This Row],[3.2.1 Solicita el número de documento de identidad, nombres y apellidos del titular para identificar el servicio y en caso lo amerite fecha y lugar de nacimiento.]]="NO",1,0)</f>
        <v>0</v>
      </c>
      <c r="CT159">
        <f>IF(Tabla1[[#This Row],[3.2.2  Valida en TRACER que el servicio del cliente esta conectado, no se encuentra en averia y no tiene algun flag alarmado]]="NO",1,0)</f>
        <v>0</v>
      </c>
      <c r="CU159">
        <f>IF(Tabla1[[#This Row],[3.2.3  Verifica en la web de averias si el servicio esta afectado]]="NO",1,0)</f>
        <v>0</v>
      </c>
      <c r="CV159">
        <f>IF(Tabla1[[#This Row],[3.2.4  Verifica en Incognito si los parametros de los servicios estan correctos. ]]="NO",1,0)</f>
        <v>0</v>
      </c>
      <c r="CW15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59">
        <f>IF(Tabla1[[#This Row],[3.2.6  Para telefonia, ingresa a JANUS y validad que la linea este configurada y tenga saldo, tambien se debe validar con el cliente si la linea esta en Tel 1 o Tel 1/2, en caso no haya servicio]]="NO",1,0)</f>
        <v>0</v>
      </c>
      <c r="CY159">
        <f>IF(Tabla1[[#This Row],[3.2.7  Para internet, cuando el problema es con SmarTV se le sugiere que utilice internet de manera cableada]]="NO",1,0)</f>
        <v>0</v>
      </c>
      <c r="CZ159">
        <f>IF(Tabla1[[#This Row],[3.3  La explicación brindada al cliente corresponde con el paso a paso de la herramienta o el proceso establecido en el portal de conocimiento (en caso no se encuentre en la herramienta).]]="NO",1,0)</f>
        <v>0</v>
      </c>
      <c r="DA159">
        <f>IF(Tabla1[[#This Row],[3.4  Valida con el cliente si la gestión/información brindada fue clara]]="NO",1,0)</f>
        <v>0</v>
      </c>
      <c r="DB159">
        <f>IF(Tabla1[[#This Row],[4.1 Ejecuta las acciones en los aplicativos de acuerdo al proceso establecido en el portal de conocimiento.]]="NO",1,0)</f>
        <v>0</v>
      </c>
      <c r="DC159">
        <f>IF(Tabla1[[#This Row],[4.2 Se tipifica en siac acorde con la gestión.]]="NO",1,0)</f>
        <v>0</v>
      </c>
      <c r="DD159">
        <f>IF(Tabla1[[#This Row],[4.3 Notas y/o plantilla de la tipificación son correctas.]]="NO",1,0)</f>
        <v>0</v>
      </c>
      <c r="DE159">
        <f>IF(Tabla1[[#This Row],[4.4 Se tipifica en siac durante la llamada.]]="NO",1,0)</f>
        <v>0</v>
      </c>
      <c r="DF159">
        <f>IF(Tabla1[[#This Row],[5.1 Evita comentarios negativos de la empresa y/o sus proveedores.]]="NO",1,0)</f>
        <v>0</v>
      </c>
      <c r="DG159">
        <f>IF(Tabla1[[#This Row],[5.2 Evita palabras soeces]]="NO",1,0)</f>
        <v>0</v>
      </c>
      <c r="DH159">
        <f>IF(Tabla1[[#This Row],[5.3 Escucha al cliente sin interrumpirlo.]]="NO",1,0)</f>
        <v>0</v>
      </c>
      <c r="DI159">
        <f>IF(Tabla1[[#This Row],[6.1 Cumple con dar la información establecida y/o fomenta en el cliente la adquisición/activación/uso de algún servicio/producto/promoción CLARO (definido por cada campaña)]]="NO",1,0)</f>
        <v>0</v>
      </c>
      <c r="DJ159">
        <v>1</v>
      </c>
      <c r="DK159" t="e">
        <f>IF(Tabla1[[#This Row],[TNPS]]&lt;6,-1,IF(Tabla1[[#This Row],[TNPS]]&lt;8,0,1))</f>
        <v>#N/A</v>
      </c>
      <c r="DL159" t="e">
        <f>IF(Tabla1[[#This Row],[NPS]]&lt;&gt;"",IF(Tabla1[[#This Row],[NPS]]&lt;7,-1,IF(Tabla1[[#This Row],[NPS]]&lt;8,0,1))," ")</f>
        <v>#N/A</v>
      </c>
    </row>
    <row r="160" spans="1:116" x14ac:dyDescent="0.25">
      <c r="A160">
        <v>386</v>
      </c>
      <c r="B160" t="str">
        <f>IF(MONTH(Tabla1[[#This Row],[FECHA DE MONITOREO]])=MONTH($B$356),IF(DAY(Tabla1[[#This Row],[FECHA DE MONITOREO]])&lt;8,"SEMANA 1",IF(DAY(Tabla1[[#This Row],[FECHA DE MONITOREO]])&lt;15,"SEMANA 2",IF(DAY(Tabla1[[#This Row],[FECHA DE MONITOREO]])&lt;22,"SEMANA 3","SEMANA 4"))),"SEMANA 4")</f>
        <v>SEMANA 2</v>
      </c>
      <c r="C16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60" s="5" t="s">
        <v>1275</v>
      </c>
      <c r="E160" s="5" t="s">
        <v>1276</v>
      </c>
      <c r="F160" s="5">
        <v>4</v>
      </c>
      <c r="G160" s="5" t="s">
        <v>118</v>
      </c>
      <c r="H160" s="5" t="s">
        <v>119</v>
      </c>
      <c r="I160" s="6">
        <v>43658</v>
      </c>
      <c r="J160" s="5" t="s">
        <v>120</v>
      </c>
      <c r="K160" s="5" t="s">
        <v>1277</v>
      </c>
      <c r="L160" s="6">
        <v>43656</v>
      </c>
      <c r="M160" s="7">
        <v>0.39069444444444446</v>
      </c>
      <c r="N160" s="5">
        <v>556</v>
      </c>
      <c r="O160" s="5" t="s">
        <v>1278</v>
      </c>
      <c r="P160" s="5" t="s">
        <v>1279</v>
      </c>
      <c r="Q160" s="5" t="s">
        <v>1280</v>
      </c>
      <c r="R160" s="5" t="s">
        <v>125</v>
      </c>
      <c r="S160" s="5" t="s">
        <v>451</v>
      </c>
      <c r="T160" s="5" t="s">
        <v>1281</v>
      </c>
      <c r="U160" s="5" t="s">
        <v>128</v>
      </c>
      <c r="V160" s="5" t="s">
        <v>129</v>
      </c>
      <c r="W160" s="5" t="s">
        <v>130</v>
      </c>
      <c r="X160" s="5" t="s">
        <v>161</v>
      </c>
      <c r="Y160" s="5" t="s">
        <v>131</v>
      </c>
      <c r="Z160" s="5" t="s">
        <v>132</v>
      </c>
      <c r="AA160" s="5" t="s">
        <v>133</v>
      </c>
      <c r="AB160" s="5" t="s">
        <v>131</v>
      </c>
      <c r="AC160" s="5" t="s">
        <v>134</v>
      </c>
      <c r="AD160" s="5" t="s">
        <v>131</v>
      </c>
      <c r="AE160" s="5" t="s">
        <v>129</v>
      </c>
      <c r="AF160" s="5" t="s">
        <v>131</v>
      </c>
      <c r="AG160" s="5" t="s">
        <v>131</v>
      </c>
      <c r="AH160" s="5" t="s">
        <v>131</v>
      </c>
      <c r="AI160" s="8">
        <v>75</v>
      </c>
      <c r="AJ160" s="5" t="s">
        <v>131</v>
      </c>
      <c r="AK160" s="5" t="s">
        <v>133</v>
      </c>
      <c r="AL160" s="5" t="s">
        <v>131</v>
      </c>
      <c r="AM160" s="5" t="s">
        <v>131</v>
      </c>
      <c r="AN160" s="8">
        <v>100</v>
      </c>
      <c r="AO160" s="5" t="s">
        <v>131</v>
      </c>
      <c r="AP160" s="5" t="s">
        <v>131</v>
      </c>
      <c r="AQ160" s="5" t="s">
        <v>131</v>
      </c>
      <c r="AR160" s="5" t="s">
        <v>131</v>
      </c>
      <c r="AS160" s="5" t="s">
        <v>131</v>
      </c>
      <c r="AT160" s="5" t="s">
        <v>131</v>
      </c>
      <c r="AU160" s="5" t="s">
        <v>131</v>
      </c>
      <c r="AV160" s="5" t="s">
        <v>133</v>
      </c>
      <c r="AW160" s="5" t="s">
        <v>133</v>
      </c>
      <c r="AX160" s="5" t="s">
        <v>131</v>
      </c>
      <c r="AY160" s="5" t="s">
        <v>131</v>
      </c>
      <c r="AZ160" s="8">
        <v>100</v>
      </c>
      <c r="BA160" s="5" t="s">
        <v>131</v>
      </c>
      <c r="BB160" s="5" t="s">
        <v>131</v>
      </c>
      <c r="BC160" s="5" t="s">
        <v>131</v>
      </c>
      <c r="BD160" s="5" t="s">
        <v>131</v>
      </c>
      <c r="BE160" s="9">
        <v>100</v>
      </c>
      <c r="BF160" s="5" t="s">
        <v>131</v>
      </c>
      <c r="BG160" s="5" t="s">
        <v>131</v>
      </c>
      <c r="BH160" s="5" t="s">
        <v>131</v>
      </c>
      <c r="BI160" s="8">
        <v>100</v>
      </c>
      <c r="BJ160" s="5" t="s">
        <v>133</v>
      </c>
      <c r="BK160" s="8">
        <v>100</v>
      </c>
      <c r="BL160" s="8">
        <v>98.000000000000014</v>
      </c>
      <c r="BM160" s="5">
        <v>0</v>
      </c>
      <c r="BN160" s="5">
        <v>0</v>
      </c>
      <c r="BO160" s="5">
        <v>0</v>
      </c>
      <c r="BP160" s="5">
        <v>0</v>
      </c>
      <c r="BQ160" s="5">
        <v>1</v>
      </c>
      <c r="BR160" s="8">
        <v>98.000000000000014</v>
      </c>
      <c r="BS160" s="5" t="s">
        <v>129</v>
      </c>
      <c r="BT160" s="5" t="s">
        <v>129</v>
      </c>
      <c r="BU160" s="5" t="s">
        <v>129</v>
      </c>
      <c r="BV160" s="5" t="s">
        <v>129</v>
      </c>
      <c r="BW160" s="5" t="s">
        <v>129</v>
      </c>
      <c r="BX160" s="5" t="s">
        <v>131</v>
      </c>
      <c r="BY160" s="5" t="s">
        <v>132</v>
      </c>
      <c r="BZ160" s="5" t="s">
        <v>132</v>
      </c>
      <c r="CA160" s="5" t="s">
        <v>132</v>
      </c>
      <c r="CB160" s="5" t="s">
        <v>132</v>
      </c>
      <c r="CC160" s="5" t="s">
        <v>132</v>
      </c>
      <c r="CD160" s="5">
        <v>9</v>
      </c>
      <c r="CE160" s="5">
        <v>9</v>
      </c>
      <c r="CF160" s="5" t="s">
        <v>129</v>
      </c>
      <c r="CG160" s="5" t="s">
        <v>1282</v>
      </c>
      <c r="CH160">
        <f>IF(Tabla1[[#This Row],[1.1 Saluda y se despide del cliente, de acuerdo a lo establecido en el manual de campaña.]]="NO",1,0)</f>
        <v>0</v>
      </c>
      <c r="CI160">
        <f>IF(Tabla1[[#This Row],[1.2 Se dirige al cliente por su nombre durante el transcurso de la llamada, sin tutearlo en ninguna ocasión.]]="NO",1,0)</f>
        <v>1</v>
      </c>
      <c r="CJ160">
        <f>IF(Tabla1[[#This Row],[1.3 Interactua con el cliente mientras realiza las validaciones en el sistema.]]="NO",1,0)</f>
        <v>0</v>
      </c>
      <c r="CK160">
        <f>IF(Tabla1[[#This Row],[1.4 Evita el uso de tecnicismos.]]="NO",1,0)</f>
        <v>0</v>
      </c>
      <c r="CL160">
        <f>IF(Tabla1[[#This Row],[1.5 Se despide de acuerdo a lo indicado en el Manual de Campaña]]="NO",1,0)</f>
        <v>0</v>
      </c>
      <c r="CM160">
        <f>IF(Tabla1[[#This Row],[2.1 Valida si la consulta o transacción corresponde a un producto/servicio/línea de la campaña.]]="NO",1,0)</f>
        <v>0</v>
      </c>
      <c r="CN160">
        <f>IF(Tabla1[[#This Row],[2.2 Si lo expuesto por el cliente no es claro, realiza preguntas de precisión o preguntas filtro.]]="NO",1,0)</f>
        <v>0</v>
      </c>
      <c r="CO160">
        <f>IF(Tabla1[[#This Row],[2.3 Valida el MOTIVO REAL de la necesidad (información, preocupación, problema) mediante parafraseo o pregunta de confirmación.]]="NO",1,0)</f>
        <v>0</v>
      </c>
      <c r="CP160">
        <f>IF(Tabla1[[#This Row],[2.4 De acuerdo con lo expuesto por el cliente por el cliente y/o por lo revisado en sistemas, valida si existe alguna atención previa por el mismo motivo.]]="NO",1,0)</f>
        <v>0</v>
      </c>
      <c r="CQ160">
        <f>IF(Tabla1[[#This Row],[3.1 Valida en el CES el estado de los servicios y equipos, estado de cuenta y adicionalmente si se encuentra en averia.]]="NO",1,0)</f>
        <v>0</v>
      </c>
      <c r="CR160">
        <f>IF(Tabla1[[#This Row],[3.2 La atencion se realizo siguiendo el paso a paso de la herramienta o el proceso establecido en el portal de conocimiento (en caso no se encuentre en la herramienta), no se vuelve a evaluar el ingreso al CES.]]="NO",1,0)</f>
        <v>0</v>
      </c>
      <c r="CS160">
        <f>IF(Tabla1[[#This Row],[3.2.1 Solicita el número de documento de identidad, nombres y apellidos del titular para identificar el servicio y en caso lo amerite fecha y lugar de nacimiento.]]="NO",1,0)</f>
        <v>0</v>
      </c>
      <c r="CT160">
        <f>IF(Tabla1[[#This Row],[3.2.2  Valida en TRACER que el servicio del cliente esta conectado, no se encuentra en averia y no tiene algun flag alarmado]]="NO",1,0)</f>
        <v>0</v>
      </c>
      <c r="CU160">
        <f>IF(Tabla1[[#This Row],[3.2.3  Verifica en la web de averias si el servicio esta afectado]]="NO",1,0)</f>
        <v>0</v>
      </c>
      <c r="CV160">
        <f>IF(Tabla1[[#This Row],[3.2.4  Verifica en Incognito si los parametros de los servicios estan correctos. ]]="NO",1,0)</f>
        <v>0</v>
      </c>
      <c r="CW16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60">
        <f>IF(Tabla1[[#This Row],[3.2.6  Para telefonia, ingresa a JANUS y validad que la linea este configurada y tenga saldo, tambien se debe validar con el cliente si la linea esta en Tel 1 o Tel 1/2, en caso no haya servicio]]="NO",1,0)</f>
        <v>0</v>
      </c>
      <c r="CY160">
        <f>IF(Tabla1[[#This Row],[3.2.7  Para internet, cuando el problema es con SmarTV se le sugiere que utilice internet de manera cableada]]="NO",1,0)</f>
        <v>0</v>
      </c>
      <c r="CZ160">
        <f>IF(Tabla1[[#This Row],[3.3  La explicación brindada al cliente corresponde con el paso a paso de la herramienta o el proceso establecido en el portal de conocimiento (en caso no se encuentre en la herramienta).]]="NO",1,0)</f>
        <v>0</v>
      </c>
      <c r="DA160">
        <f>IF(Tabla1[[#This Row],[3.4  Valida con el cliente si la gestión/información brindada fue clara]]="NO",1,0)</f>
        <v>0</v>
      </c>
      <c r="DB160">
        <f>IF(Tabla1[[#This Row],[4.1 Ejecuta las acciones en los aplicativos de acuerdo al proceso establecido en el portal de conocimiento.]]="NO",1,0)</f>
        <v>0</v>
      </c>
      <c r="DC160">
        <f>IF(Tabla1[[#This Row],[4.2 Se tipifica en siac acorde con la gestión.]]="NO",1,0)</f>
        <v>0</v>
      </c>
      <c r="DD160">
        <f>IF(Tabla1[[#This Row],[4.3 Notas y/o plantilla de la tipificación son correctas.]]="NO",1,0)</f>
        <v>0</v>
      </c>
      <c r="DE160">
        <f>IF(Tabla1[[#This Row],[4.4 Se tipifica en siac durante la llamada.]]="NO",1,0)</f>
        <v>0</v>
      </c>
      <c r="DF160">
        <f>IF(Tabla1[[#This Row],[5.1 Evita comentarios negativos de la empresa y/o sus proveedores.]]="NO",1,0)</f>
        <v>0</v>
      </c>
      <c r="DG160">
        <f>IF(Tabla1[[#This Row],[5.2 Evita palabras soeces]]="NO",1,0)</f>
        <v>0</v>
      </c>
      <c r="DH160">
        <f>IF(Tabla1[[#This Row],[5.3 Escucha al cliente sin interrumpirlo.]]="NO",1,0)</f>
        <v>0</v>
      </c>
      <c r="DI160">
        <f>IF(Tabla1[[#This Row],[6.1 Cumple con dar la información establecida y/o fomenta en el cliente la adquisición/activación/uso de algún servicio/producto/promoción CLARO (definido por cada campaña)]]="NO",1,0)</f>
        <v>0</v>
      </c>
      <c r="DJ160">
        <v>1</v>
      </c>
      <c r="DK160">
        <f>IF(Tabla1[[#This Row],[TNPS]]&lt;6,-1,IF(Tabla1[[#This Row],[TNPS]]&lt;8,0,1))</f>
        <v>1</v>
      </c>
      <c r="DL160">
        <f>IF(Tabla1[[#This Row],[NPS]]&lt;&gt;"",IF(Tabla1[[#This Row],[NPS]]&lt;7,-1,IF(Tabla1[[#This Row],[NPS]]&lt;8,0,1))," ")</f>
        <v>1</v>
      </c>
    </row>
    <row r="161" spans="1:116" x14ac:dyDescent="0.25">
      <c r="A161">
        <v>386</v>
      </c>
      <c r="B161" t="str">
        <f>IF(MONTH(Tabla1[[#This Row],[FECHA DE MONITOREO]])=MONTH($B$356),IF(DAY(Tabla1[[#This Row],[FECHA DE MONITOREO]])&lt;8,"SEMANA 1",IF(DAY(Tabla1[[#This Row],[FECHA DE MONITOREO]])&lt;15,"SEMANA 2",IF(DAY(Tabla1[[#This Row],[FECHA DE MONITOREO]])&lt;22,"SEMANA 3","SEMANA 4"))),"SEMANA 4")</f>
        <v>SEMANA 2</v>
      </c>
      <c r="C16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61" s="5" t="s">
        <v>241</v>
      </c>
      <c r="E161" s="5" t="s">
        <v>242</v>
      </c>
      <c r="F161" s="5">
        <v>9</v>
      </c>
      <c r="G161" s="5" t="s">
        <v>118</v>
      </c>
      <c r="H161" s="5" t="s">
        <v>119</v>
      </c>
      <c r="I161" s="6">
        <v>43658</v>
      </c>
      <c r="J161" s="5" t="s">
        <v>120</v>
      </c>
      <c r="K161" s="5" t="s">
        <v>1283</v>
      </c>
      <c r="L161" s="6">
        <v>43656</v>
      </c>
      <c r="M161" s="7">
        <v>0.33896990740740746</v>
      </c>
      <c r="N161" s="5">
        <v>451</v>
      </c>
      <c r="O161" s="5" t="s">
        <v>1284</v>
      </c>
      <c r="P161" s="5" t="s">
        <v>1285</v>
      </c>
      <c r="Q161" s="5" t="s">
        <v>1286</v>
      </c>
      <c r="R161" s="5" t="s">
        <v>125</v>
      </c>
      <c r="S161" s="5" t="s">
        <v>287</v>
      </c>
      <c r="T161" s="5" t="s">
        <v>1287</v>
      </c>
      <c r="U161" s="5" t="s">
        <v>128</v>
      </c>
      <c r="V161" s="5" t="s">
        <v>131</v>
      </c>
      <c r="W161" s="5" t="s">
        <v>130</v>
      </c>
      <c r="X161" s="5" t="s">
        <v>161</v>
      </c>
      <c r="Y161" s="5" t="s">
        <v>131</v>
      </c>
      <c r="Z161" s="5" t="s">
        <v>132</v>
      </c>
      <c r="AA161" s="5" t="s">
        <v>133</v>
      </c>
      <c r="AB161" s="5" t="s">
        <v>131</v>
      </c>
      <c r="AC161" s="5" t="s">
        <v>134</v>
      </c>
      <c r="AD161" s="5" t="s">
        <v>131</v>
      </c>
      <c r="AE161" s="5" t="s">
        <v>131</v>
      </c>
      <c r="AF161" s="5" t="s">
        <v>131</v>
      </c>
      <c r="AG161" s="5" t="s">
        <v>131</v>
      </c>
      <c r="AH161" s="5" t="s">
        <v>131</v>
      </c>
      <c r="AI161" s="8">
        <v>100</v>
      </c>
      <c r="AJ161" s="5" t="s">
        <v>131</v>
      </c>
      <c r="AK161" s="5" t="s">
        <v>133</v>
      </c>
      <c r="AL161" s="5" t="s">
        <v>131</v>
      </c>
      <c r="AM161" s="5" t="s">
        <v>131</v>
      </c>
      <c r="AN161" s="8">
        <v>100</v>
      </c>
      <c r="AO161" s="5" t="s">
        <v>131</v>
      </c>
      <c r="AP161" s="5" t="s">
        <v>131</v>
      </c>
      <c r="AQ161" s="5" t="s">
        <v>131</v>
      </c>
      <c r="AR161" s="5" t="s">
        <v>131</v>
      </c>
      <c r="AS161" s="5" t="s">
        <v>131</v>
      </c>
      <c r="AT161" s="5" t="s">
        <v>131</v>
      </c>
      <c r="AU161" s="5" t="s">
        <v>133</v>
      </c>
      <c r="AV161" s="5" t="s">
        <v>133</v>
      </c>
      <c r="AW161" s="5" t="s">
        <v>133</v>
      </c>
      <c r="AX161" s="5" t="s">
        <v>131</v>
      </c>
      <c r="AY161" s="5" t="s">
        <v>131</v>
      </c>
      <c r="AZ161" s="8">
        <v>100</v>
      </c>
      <c r="BA161" s="5" t="s">
        <v>131</v>
      </c>
      <c r="BB161" s="5" t="s">
        <v>131</v>
      </c>
      <c r="BC161" s="5" t="s">
        <v>131</v>
      </c>
      <c r="BD161" s="5" t="s">
        <v>131</v>
      </c>
      <c r="BE161" s="9">
        <v>100</v>
      </c>
      <c r="BF161" s="5" t="s">
        <v>131</v>
      </c>
      <c r="BG161" s="5" t="s">
        <v>131</v>
      </c>
      <c r="BH161" s="5" t="s">
        <v>131</v>
      </c>
      <c r="BI161" s="8">
        <v>100</v>
      </c>
      <c r="BJ161" s="5" t="s">
        <v>133</v>
      </c>
      <c r="BK161" s="8">
        <v>100</v>
      </c>
      <c r="BL161" s="8">
        <v>100</v>
      </c>
      <c r="BM161" s="5">
        <v>0</v>
      </c>
      <c r="BN161" s="5">
        <v>0</v>
      </c>
      <c r="BO161" s="5">
        <v>0</v>
      </c>
      <c r="BP161" s="5">
        <v>0</v>
      </c>
      <c r="BQ161" s="5">
        <v>0</v>
      </c>
      <c r="BR161" s="8">
        <v>100</v>
      </c>
      <c r="BS161" s="5" t="s">
        <v>129</v>
      </c>
      <c r="BT161" s="5" t="s">
        <v>129</v>
      </c>
      <c r="BU161" s="5" t="s">
        <v>129</v>
      </c>
      <c r="BV161" s="5" t="s">
        <v>129</v>
      </c>
      <c r="BW161" s="5" t="s">
        <v>129</v>
      </c>
      <c r="BX161" s="5" t="s">
        <v>129</v>
      </c>
      <c r="BY161" s="5" t="s">
        <v>135</v>
      </c>
      <c r="BZ161" s="5" t="s">
        <v>136</v>
      </c>
      <c r="CA161" s="5" t="s">
        <v>137</v>
      </c>
      <c r="CB161" s="5" t="s">
        <v>138</v>
      </c>
      <c r="CC161" s="5" t="s">
        <v>289</v>
      </c>
      <c r="CD161" s="5" t="e">
        <v>#N/A</v>
      </c>
      <c r="CE161" s="5" t="e">
        <v>#N/A</v>
      </c>
      <c r="CF161" s="5" t="s">
        <v>129</v>
      </c>
      <c r="CG161" s="5" t="s">
        <v>140</v>
      </c>
      <c r="CH161">
        <f>IF(Tabla1[[#This Row],[1.1 Saluda y se despide del cliente, de acuerdo a lo establecido en el manual de campaña.]]="NO",1,0)</f>
        <v>0</v>
      </c>
      <c r="CI161">
        <f>IF(Tabla1[[#This Row],[1.2 Se dirige al cliente por su nombre durante el transcurso de la llamada, sin tutearlo en ninguna ocasión.]]="NO",1,0)</f>
        <v>0</v>
      </c>
      <c r="CJ161">
        <f>IF(Tabla1[[#This Row],[1.3 Interactua con el cliente mientras realiza las validaciones en el sistema.]]="NO",1,0)</f>
        <v>0</v>
      </c>
      <c r="CK161">
        <f>IF(Tabla1[[#This Row],[1.4 Evita el uso de tecnicismos.]]="NO",1,0)</f>
        <v>0</v>
      </c>
      <c r="CL161">
        <f>IF(Tabla1[[#This Row],[1.5 Se despide de acuerdo a lo indicado en el Manual de Campaña]]="NO",1,0)</f>
        <v>0</v>
      </c>
      <c r="CM161">
        <f>IF(Tabla1[[#This Row],[2.1 Valida si la consulta o transacción corresponde a un producto/servicio/línea de la campaña.]]="NO",1,0)</f>
        <v>0</v>
      </c>
      <c r="CN161">
        <f>IF(Tabla1[[#This Row],[2.2 Si lo expuesto por el cliente no es claro, realiza preguntas de precisión o preguntas filtro.]]="NO",1,0)</f>
        <v>0</v>
      </c>
      <c r="CO161">
        <f>IF(Tabla1[[#This Row],[2.3 Valida el MOTIVO REAL de la necesidad (información, preocupación, problema) mediante parafraseo o pregunta de confirmación.]]="NO",1,0)</f>
        <v>0</v>
      </c>
      <c r="CP161">
        <f>IF(Tabla1[[#This Row],[2.4 De acuerdo con lo expuesto por el cliente por el cliente y/o por lo revisado en sistemas, valida si existe alguna atención previa por el mismo motivo.]]="NO",1,0)</f>
        <v>0</v>
      </c>
      <c r="CQ161">
        <f>IF(Tabla1[[#This Row],[3.1 Valida en el CES el estado de los servicios y equipos, estado de cuenta y adicionalmente si se encuentra en averia.]]="NO",1,0)</f>
        <v>0</v>
      </c>
      <c r="CR161">
        <f>IF(Tabla1[[#This Row],[3.2 La atencion se realizo siguiendo el paso a paso de la herramienta o el proceso establecido en el portal de conocimiento (en caso no se encuentre en la herramienta), no se vuelve a evaluar el ingreso al CES.]]="NO",1,0)</f>
        <v>0</v>
      </c>
      <c r="CS161">
        <f>IF(Tabla1[[#This Row],[3.2.1 Solicita el número de documento de identidad, nombres y apellidos del titular para identificar el servicio y en caso lo amerite fecha y lugar de nacimiento.]]="NO",1,0)</f>
        <v>0</v>
      </c>
      <c r="CT161">
        <f>IF(Tabla1[[#This Row],[3.2.2  Valida en TRACER que el servicio del cliente esta conectado, no se encuentra en averia y no tiene algun flag alarmado]]="NO",1,0)</f>
        <v>0</v>
      </c>
      <c r="CU161">
        <f>IF(Tabla1[[#This Row],[3.2.3  Verifica en la web de averias si el servicio esta afectado]]="NO",1,0)</f>
        <v>0</v>
      </c>
      <c r="CV161">
        <f>IF(Tabla1[[#This Row],[3.2.4  Verifica en Incognito si los parametros de los servicios estan correctos. ]]="NO",1,0)</f>
        <v>0</v>
      </c>
      <c r="CW16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61">
        <f>IF(Tabla1[[#This Row],[3.2.6  Para telefonia, ingresa a JANUS y validad que la linea este configurada y tenga saldo, tambien se debe validar con el cliente si la linea esta en Tel 1 o Tel 1/2, en caso no haya servicio]]="NO",1,0)</f>
        <v>0</v>
      </c>
      <c r="CY161">
        <f>IF(Tabla1[[#This Row],[3.2.7  Para internet, cuando el problema es con SmarTV se le sugiere que utilice internet de manera cableada]]="NO",1,0)</f>
        <v>0</v>
      </c>
      <c r="CZ161">
        <f>IF(Tabla1[[#This Row],[3.3  La explicación brindada al cliente corresponde con el paso a paso de la herramienta o el proceso establecido en el portal de conocimiento (en caso no se encuentre en la herramienta).]]="NO",1,0)</f>
        <v>0</v>
      </c>
      <c r="DA161">
        <f>IF(Tabla1[[#This Row],[3.4  Valida con el cliente si la gestión/información brindada fue clara]]="NO",1,0)</f>
        <v>0</v>
      </c>
      <c r="DB161">
        <f>IF(Tabla1[[#This Row],[4.1 Ejecuta las acciones en los aplicativos de acuerdo al proceso establecido en el portal de conocimiento.]]="NO",1,0)</f>
        <v>0</v>
      </c>
      <c r="DC161">
        <f>IF(Tabla1[[#This Row],[4.2 Se tipifica en siac acorde con la gestión.]]="NO",1,0)</f>
        <v>0</v>
      </c>
      <c r="DD161">
        <f>IF(Tabla1[[#This Row],[4.3 Notas y/o plantilla de la tipificación son correctas.]]="NO",1,0)</f>
        <v>0</v>
      </c>
      <c r="DE161">
        <f>IF(Tabla1[[#This Row],[4.4 Se tipifica en siac durante la llamada.]]="NO",1,0)</f>
        <v>0</v>
      </c>
      <c r="DF161">
        <f>IF(Tabla1[[#This Row],[5.1 Evita comentarios negativos de la empresa y/o sus proveedores.]]="NO",1,0)</f>
        <v>0</v>
      </c>
      <c r="DG161">
        <f>IF(Tabla1[[#This Row],[5.2 Evita palabras soeces]]="NO",1,0)</f>
        <v>0</v>
      </c>
      <c r="DH161">
        <f>IF(Tabla1[[#This Row],[5.3 Escucha al cliente sin interrumpirlo.]]="NO",1,0)</f>
        <v>0</v>
      </c>
      <c r="DI161">
        <f>IF(Tabla1[[#This Row],[6.1 Cumple con dar la información establecida y/o fomenta en el cliente la adquisición/activación/uso de algún servicio/producto/promoción CLARO (definido por cada campaña)]]="NO",1,0)</f>
        <v>0</v>
      </c>
      <c r="DJ161">
        <v>1</v>
      </c>
      <c r="DK161" t="e">
        <f>IF(Tabla1[[#This Row],[TNPS]]&lt;6,-1,IF(Tabla1[[#This Row],[TNPS]]&lt;8,0,1))</f>
        <v>#N/A</v>
      </c>
      <c r="DL161" t="e">
        <f>IF(Tabla1[[#This Row],[NPS]]&lt;&gt;"",IF(Tabla1[[#This Row],[NPS]]&lt;7,-1,IF(Tabla1[[#This Row],[NPS]]&lt;8,0,1))," ")</f>
        <v>#N/A</v>
      </c>
    </row>
    <row r="162" spans="1:116" x14ac:dyDescent="0.25">
      <c r="A162">
        <v>386</v>
      </c>
      <c r="B162" t="str">
        <f>IF(MONTH(Tabla1[[#This Row],[FECHA DE MONITOREO]])=MONTH($B$356),IF(DAY(Tabla1[[#This Row],[FECHA DE MONITOREO]])&lt;8,"SEMANA 1",IF(DAY(Tabla1[[#This Row],[FECHA DE MONITOREO]])&lt;15,"SEMANA 2",IF(DAY(Tabla1[[#This Row],[FECHA DE MONITOREO]])&lt;22,"SEMANA 3","SEMANA 4"))),"SEMANA 4")</f>
        <v>SEMANA 2</v>
      </c>
      <c r="C16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62" s="5" t="s">
        <v>748</v>
      </c>
      <c r="E162" s="5" t="s">
        <v>749</v>
      </c>
      <c r="F162" s="5">
        <v>1</v>
      </c>
      <c r="G162" s="5" t="s">
        <v>118</v>
      </c>
      <c r="H162" s="5" t="s">
        <v>119</v>
      </c>
      <c r="I162" s="6">
        <v>43658</v>
      </c>
      <c r="J162" s="5" t="s">
        <v>120</v>
      </c>
      <c r="K162" s="5" t="s">
        <v>1288</v>
      </c>
      <c r="L162" s="6">
        <v>43656</v>
      </c>
      <c r="M162" s="7">
        <v>0.67802083333333341</v>
      </c>
      <c r="N162" s="5">
        <v>733</v>
      </c>
      <c r="O162" s="5" t="s">
        <v>1289</v>
      </c>
      <c r="P162" s="5" t="s">
        <v>1290</v>
      </c>
      <c r="Q162" s="5" t="s">
        <v>1291</v>
      </c>
      <c r="R162" s="5" t="s">
        <v>125</v>
      </c>
      <c r="S162" s="5" t="s">
        <v>358</v>
      </c>
      <c r="T162" s="5" t="s">
        <v>1292</v>
      </c>
      <c r="U162" s="5" t="s">
        <v>1293</v>
      </c>
      <c r="V162" s="5" t="s">
        <v>129</v>
      </c>
      <c r="W162" s="5" t="s">
        <v>130</v>
      </c>
      <c r="X162" s="5" t="s">
        <v>130</v>
      </c>
      <c r="Y162" s="5" t="s">
        <v>131</v>
      </c>
      <c r="Z162" s="5" t="s">
        <v>132</v>
      </c>
      <c r="AA162" s="5" t="s">
        <v>133</v>
      </c>
      <c r="AB162" s="5" t="s">
        <v>131</v>
      </c>
      <c r="AC162" s="5" t="s">
        <v>134</v>
      </c>
      <c r="AD162" s="5" t="s">
        <v>131</v>
      </c>
      <c r="AE162" s="5" t="s">
        <v>131</v>
      </c>
      <c r="AF162" s="5" t="s">
        <v>131</v>
      </c>
      <c r="AG162" s="5" t="s">
        <v>131</v>
      </c>
      <c r="AH162" s="5" t="s">
        <v>131</v>
      </c>
      <c r="AI162" s="8">
        <v>100</v>
      </c>
      <c r="AJ162" s="5" t="s">
        <v>131</v>
      </c>
      <c r="AK162" s="5" t="s">
        <v>133</v>
      </c>
      <c r="AL162" s="5" t="s">
        <v>131</v>
      </c>
      <c r="AM162" s="5" t="s">
        <v>131</v>
      </c>
      <c r="AN162" s="8">
        <v>100</v>
      </c>
      <c r="AO162" s="5" t="s">
        <v>131</v>
      </c>
      <c r="AP162" s="5" t="s">
        <v>131</v>
      </c>
      <c r="AQ162" s="5" t="s">
        <v>131</v>
      </c>
      <c r="AR162" s="5" t="s">
        <v>131</v>
      </c>
      <c r="AS162" s="5" t="s">
        <v>131</v>
      </c>
      <c r="AT162" s="5" t="s">
        <v>131</v>
      </c>
      <c r="AU162" s="5" t="s">
        <v>131</v>
      </c>
      <c r="AV162" s="5" t="s">
        <v>133</v>
      </c>
      <c r="AW162" s="5" t="s">
        <v>133</v>
      </c>
      <c r="AX162" s="5" t="s">
        <v>131</v>
      </c>
      <c r="AY162" s="5" t="s">
        <v>129</v>
      </c>
      <c r="AZ162" s="8">
        <v>94.285714285714278</v>
      </c>
      <c r="BA162" s="5" t="s">
        <v>131</v>
      </c>
      <c r="BB162" s="5" t="s">
        <v>131</v>
      </c>
      <c r="BC162" s="5" t="s">
        <v>131</v>
      </c>
      <c r="BD162" s="5" t="s">
        <v>131</v>
      </c>
      <c r="BE162" s="9">
        <v>100</v>
      </c>
      <c r="BF162" s="5" t="s">
        <v>131</v>
      </c>
      <c r="BG162" s="5" t="s">
        <v>131</v>
      </c>
      <c r="BH162" s="5" t="s">
        <v>131</v>
      </c>
      <c r="BI162" s="8">
        <v>100</v>
      </c>
      <c r="BJ162" s="5" t="s">
        <v>133</v>
      </c>
      <c r="BK162" s="8">
        <v>100</v>
      </c>
      <c r="BL162" s="8">
        <v>98</v>
      </c>
      <c r="BM162" s="5">
        <v>1</v>
      </c>
      <c r="BN162" s="5">
        <v>0</v>
      </c>
      <c r="BO162" s="5">
        <v>0</v>
      </c>
      <c r="BP162" s="5">
        <v>1</v>
      </c>
      <c r="BQ162" s="5">
        <v>0</v>
      </c>
      <c r="BR162" s="8">
        <v>98</v>
      </c>
      <c r="BS162" s="5" t="s">
        <v>129</v>
      </c>
      <c r="BT162" s="5" t="s">
        <v>129</v>
      </c>
      <c r="BU162" s="5" t="s">
        <v>129</v>
      </c>
      <c r="BV162" s="5" t="s">
        <v>129</v>
      </c>
      <c r="BW162" s="5" t="s">
        <v>129</v>
      </c>
      <c r="BX162" s="5" t="s">
        <v>129</v>
      </c>
      <c r="BY162" s="5" t="s">
        <v>135</v>
      </c>
      <c r="BZ162" s="5" t="s">
        <v>136</v>
      </c>
      <c r="CA162" s="5" t="s">
        <v>137</v>
      </c>
      <c r="CB162" s="5" t="s">
        <v>138</v>
      </c>
      <c r="CC162" s="5" t="s">
        <v>637</v>
      </c>
      <c r="CD162" s="5">
        <v>9</v>
      </c>
      <c r="CE162" s="5">
        <v>9</v>
      </c>
      <c r="CF162" s="5" t="s">
        <v>129</v>
      </c>
      <c r="CG162" s="5" t="s">
        <v>587</v>
      </c>
      <c r="CH162">
        <f>IF(Tabla1[[#This Row],[1.1 Saluda y se despide del cliente, de acuerdo a lo establecido en el manual de campaña.]]="NO",1,0)</f>
        <v>0</v>
      </c>
      <c r="CI162">
        <f>IF(Tabla1[[#This Row],[1.2 Se dirige al cliente por su nombre durante el transcurso de la llamada, sin tutearlo en ninguna ocasión.]]="NO",1,0)</f>
        <v>0</v>
      </c>
      <c r="CJ162">
        <f>IF(Tabla1[[#This Row],[1.3 Interactua con el cliente mientras realiza las validaciones en el sistema.]]="NO",1,0)</f>
        <v>0</v>
      </c>
      <c r="CK162">
        <f>IF(Tabla1[[#This Row],[1.4 Evita el uso de tecnicismos.]]="NO",1,0)</f>
        <v>0</v>
      </c>
      <c r="CL162">
        <f>IF(Tabla1[[#This Row],[1.5 Se despide de acuerdo a lo indicado en el Manual de Campaña]]="NO",1,0)</f>
        <v>0</v>
      </c>
      <c r="CM162">
        <f>IF(Tabla1[[#This Row],[2.1 Valida si la consulta o transacción corresponde a un producto/servicio/línea de la campaña.]]="NO",1,0)</f>
        <v>0</v>
      </c>
      <c r="CN162">
        <f>IF(Tabla1[[#This Row],[2.2 Si lo expuesto por el cliente no es claro, realiza preguntas de precisión o preguntas filtro.]]="NO",1,0)</f>
        <v>0</v>
      </c>
      <c r="CO162">
        <f>IF(Tabla1[[#This Row],[2.3 Valida el MOTIVO REAL de la necesidad (información, preocupación, problema) mediante parafraseo o pregunta de confirmación.]]="NO",1,0)</f>
        <v>0</v>
      </c>
      <c r="CP162">
        <f>IF(Tabla1[[#This Row],[2.4 De acuerdo con lo expuesto por el cliente por el cliente y/o por lo revisado en sistemas, valida si existe alguna atención previa por el mismo motivo.]]="NO",1,0)</f>
        <v>0</v>
      </c>
      <c r="CQ162">
        <f>IF(Tabla1[[#This Row],[3.1 Valida en el CES el estado de los servicios y equipos, estado de cuenta y adicionalmente si se encuentra en averia.]]="NO",1,0)</f>
        <v>0</v>
      </c>
      <c r="CR162">
        <f>IF(Tabla1[[#This Row],[3.2 La atencion se realizo siguiendo el paso a paso de la herramienta o el proceso establecido en el portal de conocimiento (en caso no se encuentre en la herramienta), no se vuelve a evaluar el ingreso al CES.]]="NO",1,0)</f>
        <v>0</v>
      </c>
      <c r="CS162">
        <f>IF(Tabla1[[#This Row],[3.2.1 Solicita el número de documento de identidad, nombres y apellidos del titular para identificar el servicio y en caso lo amerite fecha y lugar de nacimiento.]]="NO",1,0)</f>
        <v>0</v>
      </c>
      <c r="CT162">
        <f>IF(Tabla1[[#This Row],[3.2.2  Valida en TRACER que el servicio del cliente esta conectado, no se encuentra en averia y no tiene algun flag alarmado]]="NO",1,0)</f>
        <v>0</v>
      </c>
      <c r="CU162">
        <f>IF(Tabla1[[#This Row],[3.2.3  Verifica en la web de averias si el servicio esta afectado]]="NO",1,0)</f>
        <v>0</v>
      </c>
      <c r="CV162">
        <f>IF(Tabla1[[#This Row],[3.2.4  Verifica en Incognito si los parametros de los servicios estan correctos. ]]="NO",1,0)</f>
        <v>0</v>
      </c>
      <c r="CW16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62">
        <f>IF(Tabla1[[#This Row],[3.2.6  Para telefonia, ingresa a JANUS y validad que la linea este configurada y tenga saldo, tambien se debe validar con el cliente si la linea esta en Tel 1 o Tel 1/2, en caso no haya servicio]]="NO",1,0)</f>
        <v>0</v>
      </c>
      <c r="CY162">
        <f>IF(Tabla1[[#This Row],[3.2.7  Para internet, cuando el problema es con SmarTV se le sugiere que utilice internet de manera cableada]]="NO",1,0)</f>
        <v>0</v>
      </c>
      <c r="CZ162">
        <f>IF(Tabla1[[#This Row],[3.3  La explicación brindada al cliente corresponde con el paso a paso de la herramienta o el proceso establecido en el portal de conocimiento (en caso no se encuentre en la herramienta).]]="NO",1,0)</f>
        <v>0</v>
      </c>
      <c r="DA162">
        <f>IF(Tabla1[[#This Row],[3.4  Valida con el cliente si la gestión/información brindada fue clara]]="NO",1,0)</f>
        <v>1</v>
      </c>
      <c r="DB162">
        <f>IF(Tabla1[[#This Row],[4.1 Ejecuta las acciones en los aplicativos de acuerdo al proceso establecido en el portal de conocimiento.]]="NO",1,0)</f>
        <v>0</v>
      </c>
      <c r="DC162">
        <f>IF(Tabla1[[#This Row],[4.2 Se tipifica en siac acorde con la gestión.]]="NO",1,0)</f>
        <v>0</v>
      </c>
      <c r="DD162">
        <f>IF(Tabla1[[#This Row],[4.3 Notas y/o plantilla de la tipificación son correctas.]]="NO",1,0)</f>
        <v>0</v>
      </c>
      <c r="DE162">
        <f>IF(Tabla1[[#This Row],[4.4 Se tipifica en siac durante la llamada.]]="NO",1,0)</f>
        <v>0</v>
      </c>
      <c r="DF162">
        <f>IF(Tabla1[[#This Row],[5.1 Evita comentarios negativos de la empresa y/o sus proveedores.]]="NO",1,0)</f>
        <v>0</v>
      </c>
      <c r="DG162">
        <f>IF(Tabla1[[#This Row],[5.2 Evita palabras soeces]]="NO",1,0)</f>
        <v>0</v>
      </c>
      <c r="DH162">
        <f>IF(Tabla1[[#This Row],[5.3 Escucha al cliente sin interrumpirlo.]]="NO",1,0)</f>
        <v>0</v>
      </c>
      <c r="DI162">
        <f>IF(Tabla1[[#This Row],[6.1 Cumple con dar la información establecida y/o fomenta en el cliente la adquisición/activación/uso de algún servicio/producto/promoción CLARO (definido por cada campaña)]]="NO",1,0)</f>
        <v>0</v>
      </c>
      <c r="DJ162">
        <v>1</v>
      </c>
      <c r="DK162">
        <f>IF(Tabla1[[#This Row],[TNPS]]&lt;6,-1,IF(Tabla1[[#This Row],[TNPS]]&lt;8,0,1))</f>
        <v>1</v>
      </c>
      <c r="DL162">
        <f>IF(Tabla1[[#This Row],[NPS]]&lt;&gt;"",IF(Tabla1[[#This Row],[NPS]]&lt;7,-1,IF(Tabla1[[#This Row],[NPS]]&lt;8,0,1))," ")</f>
        <v>1</v>
      </c>
    </row>
    <row r="163" spans="1:116" x14ac:dyDescent="0.25">
      <c r="A163">
        <v>386</v>
      </c>
      <c r="B163" t="str">
        <f>IF(MONTH(Tabla1[[#This Row],[FECHA DE MONITOREO]])=MONTH($B$356),IF(DAY(Tabla1[[#This Row],[FECHA DE MONITOREO]])&lt;8,"SEMANA 1",IF(DAY(Tabla1[[#This Row],[FECHA DE MONITOREO]])&lt;15,"SEMANA 2",IF(DAY(Tabla1[[#This Row],[FECHA DE MONITOREO]])&lt;22,"SEMANA 3","SEMANA 4"))),"SEMANA 4")</f>
        <v>SEMANA 2</v>
      </c>
      <c r="C16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63" s="5" t="s">
        <v>663</v>
      </c>
      <c r="E163" s="5" t="s">
        <v>664</v>
      </c>
      <c r="F163" s="5">
        <v>1</v>
      </c>
      <c r="G163" s="5" t="s">
        <v>118</v>
      </c>
      <c r="H163" s="5" t="s">
        <v>119</v>
      </c>
      <c r="I163" s="6">
        <v>43658</v>
      </c>
      <c r="J163" s="5" t="s">
        <v>120</v>
      </c>
      <c r="K163" s="5" t="s">
        <v>1294</v>
      </c>
      <c r="L163" s="6">
        <v>43656</v>
      </c>
      <c r="M163" s="7">
        <v>0.51417824074074081</v>
      </c>
      <c r="N163" s="5">
        <v>577</v>
      </c>
      <c r="O163" s="5" t="s">
        <v>1295</v>
      </c>
      <c r="P163" s="5" t="s">
        <v>1296</v>
      </c>
      <c r="Q163" s="5" t="s">
        <v>1297</v>
      </c>
      <c r="R163" s="5" t="s">
        <v>125</v>
      </c>
      <c r="S163" s="5" t="s">
        <v>147</v>
      </c>
      <c r="T163" s="5" t="s">
        <v>1298</v>
      </c>
      <c r="U163" s="5" t="s">
        <v>149</v>
      </c>
      <c r="V163" s="5" t="s">
        <v>129</v>
      </c>
      <c r="W163" s="5" t="s">
        <v>130</v>
      </c>
      <c r="X163" s="5" t="s">
        <v>130</v>
      </c>
      <c r="Y163" s="5" t="s">
        <v>131</v>
      </c>
      <c r="Z163" s="5" t="s">
        <v>132</v>
      </c>
      <c r="AA163" s="5" t="s">
        <v>133</v>
      </c>
      <c r="AB163" s="5" t="s">
        <v>131</v>
      </c>
      <c r="AC163" s="5" t="s">
        <v>134</v>
      </c>
      <c r="AD163" s="5" t="s">
        <v>131</v>
      </c>
      <c r="AE163" s="5" t="s">
        <v>131</v>
      </c>
      <c r="AF163" s="5" t="s">
        <v>131</v>
      </c>
      <c r="AG163" s="5" t="s">
        <v>131</v>
      </c>
      <c r="AH163" s="5" t="s">
        <v>131</v>
      </c>
      <c r="AI163" s="8">
        <v>100</v>
      </c>
      <c r="AJ163" s="5" t="s">
        <v>133</v>
      </c>
      <c r="AK163" s="5" t="s">
        <v>133</v>
      </c>
      <c r="AL163" s="5" t="s">
        <v>131</v>
      </c>
      <c r="AM163" s="5" t="s">
        <v>131</v>
      </c>
      <c r="AN163" s="8">
        <v>100</v>
      </c>
      <c r="AO163" s="5" t="s">
        <v>131</v>
      </c>
      <c r="AP163" s="5" t="s">
        <v>131</v>
      </c>
      <c r="AQ163" s="5" t="s">
        <v>131</v>
      </c>
      <c r="AR163" s="5" t="s">
        <v>131</v>
      </c>
      <c r="AS163" s="5" t="s">
        <v>131</v>
      </c>
      <c r="AT163" s="5" t="s">
        <v>131</v>
      </c>
      <c r="AU163" s="5" t="s">
        <v>133</v>
      </c>
      <c r="AV163" s="5" t="s">
        <v>133</v>
      </c>
      <c r="AW163" s="5" t="s">
        <v>133</v>
      </c>
      <c r="AX163" s="5" t="s">
        <v>131</v>
      </c>
      <c r="AY163" s="5" t="s">
        <v>133</v>
      </c>
      <c r="AZ163" s="8">
        <v>100</v>
      </c>
      <c r="BA163" s="5" t="s">
        <v>131</v>
      </c>
      <c r="BB163" s="5" t="s">
        <v>131</v>
      </c>
      <c r="BC163" s="5" t="s">
        <v>131</v>
      </c>
      <c r="BD163" s="5" t="s">
        <v>131</v>
      </c>
      <c r="BE163" s="9">
        <v>100</v>
      </c>
      <c r="BF163" s="5" t="s">
        <v>131</v>
      </c>
      <c r="BG163" s="5" t="s">
        <v>131</v>
      </c>
      <c r="BH163" s="5" t="s">
        <v>131</v>
      </c>
      <c r="BI163" s="8">
        <v>100</v>
      </c>
      <c r="BJ163" s="5" t="s">
        <v>133</v>
      </c>
      <c r="BK163" s="8">
        <v>100</v>
      </c>
      <c r="BL163" s="8">
        <v>100</v>
      </c>
      <c r="BM163" s="5">
        <v>0</v>
      </c>
      <c r="BN163" s="5">
        <v>0</v>
      </c>
      <c r="BO163" s="5">
        <v>0</v>
      </c>
      <c r="BP163" s="5">
        <v>0</v>
      </c>
      <c r="BQ163" s="5">
        <v>0</v>
      </c>
      <c r="BR163" s="8">
        <v>100</v>
      </c>
      <c r="BS163" s="5" t="s">
        <v>129</v>
      </c>
      <c r="BT163" s="5" t="s">
        <v>129</v>
      </c>
      <c r="BU163" s="5" t="s">
        <v>129</v>
      </c>
      <c r="BV163" s="5" t="s">
        <v>129</v>
      </c>
      <c r="BW163" s="5" t="s">
        <v>129</v>
      </c>
      <c r="BX163" s="5" t="s">
        <v>131</v>
      </c>
      <c r="BY163" s="5" t="s">
        <v>132</v>
      </c>
      <c r="BZ163" s="5" t="s">
        <v>132</v>
      </c>
      <c r="CA163" s="5" t="s">
        <v>132</v>
      </c>
      <c r="CB163" s="5" t="s">
        <v>132</v>
      </c>
      <c r="CC163" s="5" t="s">
        <v>132</v>
      </c>
      <c r="CD163" s="5">
        <v>8</v>
      </c>
      <c r="CE163" s="5">
        <v>9</v>
      </c>
      <c r="CF163" s="5" t="s">
        <v>129</v>
      </c>
      <c r="CG163" s="5" t="s">
        <v>140</v>
      </c>
      <c r="CH163">
        <f>IF(Tabla1[[#This Row],[1.1 Saluda y se despide del cliente, de acuerdo a lo establecido en el manual de campaña.]]="NO",1,0)</f>
        <v>0</v>
      </c>
      <c r="CI163">
        <f>IF(Tabla1[[#This Row],[1.2 Se dirige al cliente por su nombre durante el transcurso de la llamada, sin tutearlo en ninguna ocasión.]]="NO",1,0)</f>
        <v>0</v>
      </c>
      <c r="CJ163">
        <f>IF(Tabla1[[#This Row],[1.3 Interactua con el cliente mientras realiza las validaciones en el sistema.]]="NO",1,0)</f>
        <v>0</v>
      </c>
      <c r="CK163">
        <f>IF(Tabla1[[#This Row],[1.4 Evita el uso de tecnicismos.]]="NO",1,0)</f>
        <v>0</v>
      </c>
      <c r="CL163">
        <f>IF(Tabla1[[#This Row],[1.5 Se despide de acuerdo a lo indicado en el Manual de Campaña]]="NO",1,0)</f>
        <v>0</v>
      </c>
      <c r="CM163">
        <f>IF(Tabla1[[#This Row],[2.1 Valida si la consulta o transacción corresponde a un producto/servicio/línea de la campaña.]]="NO",1,0)</f>
        <v>0</v>
      </c>
      <c r="CN163">
        <f>IF(Tabla1[[#This Row],[2.2 Si lo expuesto por el cliente no es claro, realiza preguntas de precisión o preguntas filtro.]]="NO",1,0)</f>
        <v>0</v>
      </c>
      <c r="CO163">
        <f>IF(Tabla1[[#This Row],[2.3 Valida el MOTIVO REAL de la necesidad (información, preocupación, problema) mediante parafraseo o pregunta de confirmación.]]="NO",1,0)</f>
        <v>0</v>
      </c>
      <c r="CP163">
        <f>IF(Tabla1[[#This Row],[2.4 De acuerdo con lo expuesto por el cliente por el cliente y/o por lo revisado en sistemas, valida si existe alguna atención previa por el mismo motivo.]]="NO",1,0)</f>
        <v>0</v>
      </c>
      <c r="CQ163">
        <f>IF(Tabla1[[#This Row],[3.1 Valida en el CES el estado de los servicios y equipos, estado de cuenta y adicionalmente si se encuentra en averia.]]="NO",1,0)</f>
        <v>0</v>
      </c>
      <c r="CR163">
        <f>IF(Tabla1[[#This Row],[3.2 La atencion se realizo siguiendo el paso a paso de la herramienta o el proceso establecido en el portal de conocimiento (en caso no se encuentre en la herramienta), no se vuelve a evaluar el ingreso al CES.]]="NO",1,0)</f>
        <v>0</v>
      </c>
      <c r="CS163">
        <f>IF(Tabla1[[#This Row],[3.2.1 Solicita el número de documento de identidad, nombres y apellidos del titular para identificar el servicio y en caso lo amerite fecha y lugar de nacimiento.]]="NO",1,0)</f>
        <v>0</v>
      </c>
      <c r="CT163">
        <f>IF(Tabla1[[#This Row],[3.2.2  Valida en TRACER que el servicio del cliente esta conectado, no se encuentra en averia y no tiene algun flag alarmado]]="NO",1,0)</f>
        <v>0</v>
      </c>
      <c r="CU163">
        <f>IF(Tabla1[[#This Row],[3.2.3  Verifica en la web de averias si el servicio esta afectado]]="NO",1,0)</f>
        <v>0</v>
      </c>
      <c r="CV163">
        <f>IF(Tabla1[[#This Row],[3.2.4  Verifica en Incognito si los parametros de los servicios estan correctos. ]]="NO",1,0)</f>
        <v>0</v>
      </c>
      <c r="CW16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63">
        <f>IF(Tabla1[[#This Row],[3.2.6  Para telefonia, ingresa a JANUS y validad que la linea este configurada y tenga saldo, tambien se debe validar con el cliente si la linea esta en Tel 1 o Tel 1/2, en caso no haya servicio]]="NO",1,0)</f>
        <v>0</v>
      </c>
      <c r="CY163">
        <f>IF(Tabla1[[#This Row],[3.2.7  Para internet, cuando el problema es con SmarTV se le sugiere que utilice internet de manera cableada]]="NO",1,0)</f>
        <v>0</v>
      </c>
      <c r="CZ163">
        <f>IF(Tabla1[[#This Row],[3.3  La explicación brindada al cliente corresponde con el paso a paso de la herramienta o el proceso establecido en el portal de conocimiento (en caso no se encuentre en la herramienta).]]="NO",1,0)</f>
        <v>0</v>
      </c>
      <c r="DA163">
        <f>IF(Tabla1[[#This Row],[3.4  Valida con el cliente si la gestión/información brindada fue clara]]="NO",1,0)</f>
        <v>0</v>
      </c>
      <c r="DB163">
        <f>IF(Tabla1[[#This Row],[4.1 Ejecuta las acciones en los aplicativos de acuerdo al proceso establecido en el portal de conocimiento.]]="NO",1,0)</f>
        <v>0</v>
      </c>
      <c r="DC163">
        <f>IF(Tabla1[[#This Row],[4.2 Se tipifica en siac acorde con la gestión.]]="NO",1,0)</f>
        <v>0</v>
      </c>
      <c r="DD163">
        <f>IF(Tabla1[[#This Row],[4.3 Notas y/o plantilla de la tipificación son correctas.]]="NO",1,0)</f>
        <v>0</v>
      </c>
      <c r="DE163">
        <f>IF(Tabla1[[#This Row],[4.4 Se tipifica en siac durante la llamada.]]="NO",1,0)</f>
        <v>0</v>
      </c>
      <c r="DF163">
        <f>IF(Tabla1[[#This Row],[5.1 Evita comentarios negativos de la empresa y/o sus proveedores.]]="NO",1,0)</f>
        <v>0</v>
      </c>
      <c r="DG163">
        <f>IF(Tabla1[[#This Row],[5.2 Evita palabras soeces]]="NO",1,0)</f>
        <v>0</v>
      </c>
      <c r="DH163">
        <f>IF(Tabla1[[#This Row],[5.3 Escucha al cliente sin interrumpirlo.]]="NO",1,0)</f>
        <v>0</v>
      </c>
      <c r="DI163">
        <f>IF(Tabla1[[#This Row],[6.1 Cumple con dar la información establecida y/o fomenta en el cliente la adquisición/activación/uso de algún servicio/producto/promoción CLARO (definido por cada campaña)]]="NO",1,0)</f>
        <v>0</v>
      </c>
      <c r="DJ163">
        <v>1</v>
      </c>
      <c r="DK163">
        <f>IF(Tabla1[[#This Row],[TNPS]]&lt;6,-1,IF(Tabla1[[#This Row],[TNPS]]&lt;8,0,1))</f>
        <v>1</v>
      </c>
      <c r="DL163">
        <f>IF(Tabla1[[#This Row],[NPS]]&lt;&gt;"",IF(Tabla1[[#This Row],[NPS]]&lt;7,-1,IF(Tabla1[[#This Row],[NPS]]&lt;8,0,1))," ")</f>
        <v>1</v>
      </c>
    </row>
    <row r="164" spans="1:116" x14ac:dyDescent="0.25">
      <c r="A164">
        <v>386</v>
      </c>
      <c r="B164" t="str">
        <f>IF(MONTH(Tabla1[[#This Row],[FECHA DE MONITOREO]])=MONTH($B$356),IF(DAY(Tabla1[[#This Row],[FECHA DE MONITOREO]])&lt;8,"SEMANA 1",IF(DAY(Tabla1[[#This Row],[FECHA DE MONITOREO]])&lt;15,"SEMANA 2",IF(DAY(Tabla1[[#This Row],[FECHA DE MONITOREO]])&lt;22,"SEMANA 3","SEMANA 4"))),"SEMANA 4")</f>
        <v>SEMANA 2</v>
      </c>
      <c r="C16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64" s="5" t="s">
        <v>536</v>
      </c>
      <c r="E164" s="5" t="s">
        <v>537</v>
      </c>
      <c r="F164" s="5">
        <v>2</v>
      </c>
      <c r="G164" s="5" t="s">
        <v>118</v>
      </c>
      <c r="H164" s="5" t="s">
        <v>119</v>
      </c>
      <c r="I164" s="6">
        <v>43659</v>
      </c>
      <c r="J164" s="5" t="s">
        <v>120</v>
      </c>
      <c r="K164" s="5" t="s">
        <v>1299</v>
      </c>
      <c r="L164" s="6">
        <v>43657</v>
      </c>
      <c r="M164" s="7">
        <v>0.59192129629629631</v>
      </c>
      <c r="N164" s="5">
        <v>384</v>
      </c>
      <c r="O164" s="5" t="s">
        <v>1300</v>
      </c>
      <c r="P164" s="5" t="s">
        <v>1301</v>
      </c>
      <c r="Q164" s="5" t="s">
        <v>1302</v>
      </c>
      <c r="R164" s="5" t="s">
        <v>125</v>
      </c>
      <c r="S164" s="5" t="s">
        <v>227</v>
      </c>
      <c r="T164" s="5" t="s">
        <v>1303</v>
      </c>
      <c r="U164" s="5" t="s">
        <v>239</v>
      </c>
      <c r="V164" s="5" t="s">
        <v>129</v>
      </c>
      <c r="W164" s="5" t="s">
        <v>130</v>
      </c>
      <c r="X164" s="5" t="s">
        <v>130</v>
      </c>
      <c r="Y164" s="5" t="s">
        <v>131</v>
      </c>
      <c r="Z164" s="5" t="s">
        <v>132</v>
      </c>
      <c r="AA164" s="5" t="s">
        <v>133</v>
      </c>
      <c r="AB164" s="5" t="s">
        <v>131</v>
      </c>
      <c r="AC164" s="5" t="s">
        <v>134</v>
      </c>
      <c r="AD164" s="5" t="s">
        <v>131</v>
      </c>
      <c r="AE164" s="5" t="s">
        <v>131</v>
      </c>
      <c r="AF164" s="5" t="s">
        <v>131</v>
      </c>
      <c r="AG164" s="5" t="s">
        <v>131</v>
      </c>
      <c r="AH164" s="5" t="s">
        <v>131</v>
      </c>
      <c r="AI164" s="8">
        <v>100</v>
      </c>
      <c r="AJ164" s="5" t="s">
        <v>133</v>
      </c>
      <c r="AK164" s="5" t="s">
        <v>133</v>
      </c>
      <c r="AL164" s="5" t="s">
        <v>131</v>
      </c>
      <c r="AM164" s="5" t="s">
        <v>131</v>
      </c>
      <c r="AN164" s="8">
        <v>100</v>
      </c>
      <c r="AO164" s="5" t="s">
        <v>131</v>
      </c>
      <c r="AP164" s="5" t="s">
        <v>129</v>
      </c>
      <c r="AQ164" s="5" t="s">
        <v>131</v>
      </c>
      <c r="AR164" s="5" t="s">
        <v>129</v>
      </c>
      <c r="AS164" s="5" t="s">
        <v>129</v>
      </c>
      <c r="AT164" s="5" t="s">
        <v>131</v>
      </c>
      <c r="AU164" s="5" t="s">
        <v>133</v>
      </c>
      <c r="AV164" s="5" t="s">
        <v>133</v>
      </c>
      <c r="AW164" s="5" t="s">
        <v>133</v>
      </c>
      <c r="AX164" s="5" t="s">
        <v>131</v>
      </c>
      <c r="AY164" s="5" t="s">
        <v>129</v>
      </c>
      <c r="AZ164" s="8">
        <v>31.428571428571427</v>
      </c>
      <c r="BA164" s="5" t="s">
        <v>131</v>
      </c>
      <c r="BB164" s="5" t="s">
        <v>131</v>
      </c>
      <c r="BC164" s="5" t="s">
        <v>131</v>
      </c>
      <c r="BD164" s="5" t="s">
        <v>131</v>
      </c>
      <c r="BE164" s="9">
        <v>100</v>
      </c>
      <c r="BF164" s="5" t="s">
        <v>131</v>
      </c>
      <c r="BG164" s="5" t="s">
        <v>131</v>
      </c>
      <c r="BH164" s="5" t="s">
        <v>131</v>
      </c>
      <c r="BI164" s="8">
        <v>100</v>
      </c>
      <c r="BJ164" s="5" t="s">
        <v>129</v>
      </c>
      <c r="BK164" s="8">
        <v>0</v>
      </c>
      <c r="BL164" s="8">
        <v>73</v>
      </c>
      <c r="BM164" s="5">
        <v>2</v>
      </c>
      <c r="BN164" s="5">
        <v>0</v>
      </c>
      <c r="BO164" s="5">
        <v>0</v>
      </c>
      <c r="BP164" s="5">
        <v>2</v>
      </c>
      <c r="BQ164" s="5">
        <v>3</v>
      </c>
      <c r="BR164" s="8">
        <v>73</v>
      </c>
      <c r="BS164" s="5" t="s">
        <v>129</v>
      </c>
      <c r="BT164" s="5" t="s">
        <v>129</v>
      </c>
      <c r="BU164" s="5" t="s">
        <v>129</v>
      </c>
      <c r="BV164" s="5" t="s">
        <v>129</v>
      </c>
      <c r="BW164" s="5" t="s">
        <v>129</v>
      </c>
      <c r="BX164" s="5" t="s">
        <v>131</v>
      </c>
      <c r="BY164" s="5" t="s">
        <v>132</v>
      </c>
      <c r="BZ164" s="5" t="s">
        <v>132</v>
      </c>
      <c r="CA164" s="5" t="s">
        <v>132</v>
      </c>
      <c r="CB164" s="5" t="s">
        <v>132</v>
      </c>
      <c r="CC164" s="5" t="s">
        <v>132</v>
      </c>
      <c r="CD164" s="5">
        <v>9</v>
      </c>
      <c r="CE164" s="5">
        <v>9</v>
      </c>
      <c r="CF164" s="5" t="s">
        <v>129</v>
      </c>
      <c r="CG164" s="5" t="s">
        <v>1304</v>
      </c>
      <c r="CH164">
        <f>IF(Tabla1[[#This Row],[1.1 Saluda y se despide del cliente, de acuerdo a lo establecido en el manual de campaña.]]="NO",1,0)</f>
        <v>0</v>
      </c>
      <c r="CI164">
        <f>IF(Tabla1[[#This Row],[1.2 Se dirige al cliente por su nombre durante el transcurso de la llamada, sin tutearlo en ninguna ocasión.]]="NO",1,0)</f>
        <v>0</v>
      </c>
      <c r="CJ164">
        <f>IF(Tabla1[[#This Row],[1.3 Interactua con el cliente mientras realiza las validaciones en el sistema.]]="NO",1,0)</f>
        <v>0</v>
      </c>
      <c r="CK164">
        <f>IF(Tabla1[[#This Row],[1.4 Evita el uso de tecnicismos.]]="NO",1,0)</f>
        <v>0</v>
      </c>
      <c r="CL164">
        <f>IF(Tabla1[[#This Row],[1.5 Se despide de acuerdo a lo indicado en el Manual de Campaña]]="NO",1,0)</f>
        <v>0</v>
      </c>
      <c r="CM164">
        <f>IF(Tabla1[[#This Row],[2.1 Valida si la consulta o transacción corresponde a un producto/servicio/línea de la campaña.]]="NO",1,0)</f>
        <v>0</v>
      </c>
      <c r="CN164">
        <f>IF(Tabla1[[#This Row],[2.2 Si lo expuesto por el cliente no es claro, realiza preguntas de precisión o preguntas filtro.]]="NO",1,0)</f>
        <v>0</v>
      </c>
      <c r="CO164">
        <f>IF(Tabla1[[#This Row],[2.3 Valida el MOTIVO REAL de la necesidad (información, preocupación, problema) mediante parafraseo o pregunta de confirmación.]]="NO",1,0)</f>
        <v>0</v>
      </c>
      <c r="CP164">
        <f>IF(Tabla1[[#This Row],[2.4 De acuerdo con lo expuesto por el cliente por el cliente y/o por lo revisado en sistemas, valida si existe alguna atención previa por el mismo motivo.]]="NO",1,0)</f>
        <v>0</v>
      </c>
      <c r="CQ164">
        <f>IF(Tabla1[[#This Row],[3.1 Valida en el CES el estado de los servicios y equipos, estado de cuenta y adicionalmente si se encuentra en averia.]]="NO",1,0)</f>
        <v>0</v>
      </c>
      <c r="CR164">
        <f>IF(Tabla1[[#This Row],[3.2 La atencion se realizo siguiendo el paso a paso de la herramienta o el proceso establecido en el portal de conocimiento (en caso no se encuentre en la herramienta), no se vuelve a evaluar el ingreso al CES.]]="NO",1,0)</f>
        <v>1</v>
      </c>
      <c r="CS164">
        <f>IF(Tabla1[[#This Row],[3.2.1 Solicita el número de documento de identidad, nombres y apellidos del titular para identificar el servicio y en caso lo amerite fecha y lugar de nacimiento.]]="NO",1,0)</f>
        <v>0</v>
      </c>
      <c r="CT164">
        <f>IF(Tabla1[[#This Row],[3.2.2  Valida en TRACER que el servicio del cliente esta conectado, no se encuentra en averia y no tiene algun flag alarmado]]="NO",1,0)</f>
        <v>1</v>
      </c>
      <c r="CU164">
        <f>IF(Tabla1[[#This Row],[3.2.3  Verifica en la web de averias si el servicio esta afectado]]="NO",1,0)</f>
        <v>1</v>
      </c>
      <c r="CV164">
        <f>IF(Tabla1[[#This Row],[3.2.4  Verifica en Incognito si los parametros de los servicios estan correctos. ]]="NO",1,0)</f>
        <v>0</v>
      </c>
      <c r="CW16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64">
        <f>IF(Tabla1[[#This Row],[3.2.6  Para telefonia, ingresa a JANUS y validad que la linea este configurada y tenga saldo, tambien se debe validar con el cliente si la linea esta en Tel 1 o Tel 1/2, en caso no haya servicio]]="NO",1,0)</f>
        <v>0</v>
      </c>
      <c r="CY164">
        <f>IF(Tabla1[[#This Row],[3.2.7  Para internet, cuando el problema es con SmarTV se le sugiere que utilice internet de manera cableada]]="NO",1,0)</f>
        <v>0</v>
      </c>
      <c r="CZ164">
        <f>IF(Tabla1[[#This Row],[3.3  La explicación brindada al cliente corresponde con el paso a paso de la herramienta o el proceso establecido en el portal de conocimiento (en caso no se encuentre en la herramienta).]]="NO",1,0)</f>
        <v>0</v>
      </c>
      <c r="DA164">
        <f>IF(Tabla1[[#This Row],[3.4  Valida con el cliente si la gestión/información brindada fue clara]]="NO",1,0)</f>
        <v>1</v>
      </c>
      <c r="DB164">
        <f>IF(Tabla1[[#This Row],[4.1 Ejecuta las acciones en los aplicativos de acuerdo al proceso establecido en el portal de conocimiento.]]="NO",1,0)</f>
        <v>0</v>
      </c>
      <c r="DC164">
        <f>IF(Tabla1[[#This Row],[4.2 Se tipifica en siac acorde con la gestión.]]="NO",1,0)</f>
        <v>0</v>
      </c>
      <c r="DD164">
        <f>IF(Tabla1[[#This Row],[4.3 Notas y/o plantilla de la tipificación son correctas.]]="NO",1,0)</f>
        <v>0</v>
      </c>
      <c r="DE164">
        <f>IF(Tabla1[[#This Row],[4.4 Se tipifica en siac durante la llamada.]]="NO",1,0)</f>
        <v>0</v>
      </c>
      <c r="DF164">
        <f>IF(Tabla1[[#This Row],[5.1 Evita comentarios negativos de la empresa y/o sus proveedores.]]="NO",1,0)</f>
        <v>0</v>
      </c>
      <c r="DG164">
        <f>IF(Tabla1[[#This Row],[5.2 Evita palabras soeces]]="NO",1,0)</f>
        <v>0</v>
      </c>
      <c r="DH164">
        <f>IF(Tabla1[[#This Row],[5.3 Escucha al cliente sin interrumpirlo.]]="NO",1,0)</f>
        <v>0</v>
      </c>
      <c r="DI164">
        <f>IF(Tabla1[[#This Row],[6.1 Cumple con dar la información establecida y/o fomenta en el cliente la adquisición/activación/uso de algún servicio/producto/promoción CLARO (definido por cada campaña)]]="NO",1,0)</f>
        <v>1</v>
      </c>
      <c r="DJ164">
        <v>1</v>
      </c>
      <c r="DK164">
        <f>IF(Tabla1[[#This Row],[TNPS]]&lt;6,-1,IF(Tabla1[[#This Row],[TNPS]]&lt;8,0,1))</f>
        <v>1</v>
      </c>
      <c r="DL164">
        <f>IF(Tabla1[[#This Row],[NPS]]&lt;&gt;"",IF(Tabla1[[#This Row],[NPS]]&lt;7,-1,IF(Tabla1[[#This Row],[NPS]]&lt;8,0,1))," ")</f>
        <v>1</v>
      </c>
    </row>
    <row r="165" spans="1:116" x14ac:dyDescent="0.25">
      <c r="A165">
        <v>386</v>
      </c>
      <c r="B165" t="str">
        <f>IF(MONTH(Tabla1[[#This Row],[FECHA DE MONITOREO]])=MONTH($B$356),IF(DAY(Tabla1[[#This Row],[FECHA DE MONITOREO]])&lt;8,"SEMANA 1",IF(DAY(Tabla1[[#This Row],[FECHA DE MONITOREO]])&lt;15,"SEMANA 2",IF(DAY(Tabla1[[#This Row],[FECHA DE MONITOREO]])&lt;22,"SEMANA 3","SEMANA 4"))),"SEMANA 4")</f>
        <v>SEMANA 2</v>
      </c>
      <c r="C16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65" s="5" t="s">
        <v>1140</v>
      </c>
      <c r="E165" s="5" t="s">
        <v>1141</v>
      </c>
      <c r="F165" s="5">
        <v>1</v>
      </c>
      <c r="G165" s="5" t="s">
        <v>118</v>
      </c>
      <c r="H165" s="5" t="s">
        <v>119</v>
      </c>
      <c r="I165" s="6">
        <v>43659</v>
      </c>
      <c r="J165" s="5" t="s">
        <v>120</v>
      </c>
      <c r="K165" s="5" t="s">
        <v>1305</v>
      </c>
      <c r="L165" s="6">
        <v>43657</v>
      </c>
      <c r="M165" s="7">
        <v>0.74482638888888886</v>
      </c>
      <c r="N165" s="5">
        <v>281</v>
      </c>
      <c r="O165" s="5" t="s">
        <v>1306</v>
      </c>
      <c r="P165" s="5" t="s">
        <v>1307</v>
      </c>
      <c r="Q165" s="5" t="s">
        <v>1308</v>
      </c>
      <c r="R165" s="5" t="s">
        <v>157</v>
      </c>
      <c r="S165" s="5" t="s">
        <v>1097</v>
      </c>
      <c r="T165" s="5" t="s">
        <v>1309</v>
      </c>
      <c r="U165" s="5" t="s">
        <v>229</v>
      </c>
      <c r="V165" s="5" t="s">
        <v>129</v>
      </c>
      <c r="W165" s="5" t="s">
        <v>130</v>
      </c>
      <c r="X165" s="5" t="s">
        <v>161</v>
      </c>
      <c r="Y165" s="5" t="s">
        <v>131</v>
      </c>
      <c r="Z165" s="5" t="s">
        <v>132</v>
      </c>
      <c r="AA165" s="5" t="s">
        <v>133</v>
      </c>
      <c r="AB165" s="5" t="s">
        <v>131</v>
      </c>
      <c r="AC165" s="5" t="s">
        <v>134</v>
      </c>
      <c r="AD165" s="5" t="s">
        <v>131</v>
      </c>
      <c r="AE165" s="5" t="s">
        <v>131</v>
      </c>
      <c r="AF165" s="5" t="s">
        <v>131</v>
      </c>
      <c r="AG165" s="5" t="s">
        <v>131</v>
      </c>
      <c r="AH165" s="5" t="s">
        <v>131</v>
      </c>
      <c r="AI165" s="8">
        <v>100</v>
      </c>
      <c r="AJ165" s="5" t="s">
        <v>131</v>
      </c>
      <c r="AK165" s="5" t="s">
        <v>133</v>
      </c>
      <c r="AL165" s="5" t="s">
        <v>131</v>
      </c>
      <c r="AM165" s="5" t="s">
        <v>131</v>
      </c>
      <c r="AN165" s="8">
        <v>100</v>
      </c>
      <c r="AO165" s="5" t="s">
        <v>133</v>
      </c>
      <c r="AP165" s="5" t="s">
        <v>131</v>
      </c>
      <c r="AQ165" s="5" t="s">
        <v>131</v>
      </c>
      <c r="AR165" s="5" t="s">
        <v>133</v>
      </c>
      <c r="AS165" s="5" t="s">
        <v>133</v>
      </c>
      <c r="AT165" s="5" t="s">
        <v>133</v>
      </c>
      <c r="AU165" s="5" t="s">
        <v>133</v>
      </c>
      <c r="AV165" s="5" t="s">
        <v>133</v>
      </c>
      <c r="AW165" s="5" t="s">
        <v>133</v>
      </c>
      <c r="AX165" s="5" t="s">
        <v>131</v>
      </c>
      <c r="AY165" s="5" t="s">
        <v>131</v>
      </c>
      <c r="AZ165" s="8">
        <v>100</v>
      </c>
      <c r="BA165" s="5" t="s">
        <v>131</v>
      </c>
      <c r="BB165" s="5" t="s">
        <v>131</v>
      </c>
      <c r="BC165" s="5" t="s">
        <v>131</v>
      </c>
      <c r="BD165" s="5" t="s">
        <v>131</v>
      </c>
      <c r="BE165" s="9">
        <v>100</v>
      </c>
      <c r="BF165" s="5" t="s">
        <v>131</v>
      </c>
      <c r="BG165" s="5" t="s">
        <v>131</v>
      </c>
      <c r="BH165" s="5" t="s">
        <v>131</v>
      </c>
      <c r="BI165" s="8">
        <v>100</v>
      </c>
      <c r="BJ165" s="5" t="s">
        <v>133</v>
      </c>
      <c r="BK165" s="8">
        <v>100</v>
      </c>
      <c r="BL165" s="8">
        <v>100</v>
      </c>
      <c r="BM165" s="5">
        <v>0</v>
      </c>
      <c r="BN165" s="5">
        <v>0</v>
      </c>
      <c r="BO165" s="5">
        <v>0</v>
      </c>
      <c r="BP165" s="5">
        <v>0</v>
      </c>
      <c r="BQ165" s="5">
        <v>0</v>
      </c>
      <c r="BR165" s="8">
        <v>100</v>
      </c>
      <c r="BS165" s="5" t="s">
        <v>129</v>
      </c>
      <c r="BT165" s="5" t="s">
        <v>129</v>
      </c>
      <c r="BU165" s="5" t="s">
        <v>129</v>
      </c>
      <c r="BV165" s="5" t="s">
        <v>129</v>
      </c>
      <c r="BW165" s="5" t="s">
        <v>129</v>
      </c>
      <c r="BX165" s="5" t="s">
        <v>129</v>
      </c>
      <c r="BY165" s="5" t="s">
        <v>135</v>
      </c>
      <c r="BZ165" s="5" t="s">
        <v>174</v>
      </c>
      <c r="CA165" s="5" t="s">
        <v>175</v>
      </c>
      <c r="CB165" s="5" t="s">
        <v>176</v>
      </c>
      <c r="CC165" s="5" t="s">
        <v>250</v>
      </c>
      <c r="CD165" s="5" t="e">
        <v>#N/A</v>
      </c>
      <c r="CE165" s="5" t="e">
        <v>#N/A</v>
      </c>
      <c r="CF165" s="5" t="s">
        <v>129</v>
      </c>
      <c r="CG165" s="5" t="s">
        <v>140</v>
      </c>
      <c r="CH165">
        <f>IF(Tabla1[[#This Row],[1.1 Saluda y se despide del cliente, de acuerdo a lo establecido en el manual de campaña.]]="NO",1,0)</f>
        <v>0</v>
      </c>
      <c r="CI165">
        <f>IF(Tabla1[[#This Row],[1.2 Se dirige al cliente por su nombre durante el transcurso de la llamada, sin tutearlo en ninguna ocasión.]]="NO",1,0)</f>
        <v>0</v>
      </c>
      <c r="CJ165">
        <f>IF(Tabla1[[#This Row],[1.3 Interactua con el cliente mientras realiza las validaciones en el sistema.]]="NO",1,0)</f>
        <v>0</v>
      </c>
      <c r="CK165">
        <f>IF(Tabla1[[#This Row],[1.4 Evita el uso de tecnicismos.]]="NO",1,0)</f>
        <v>0</v>
      </c>
      <c r="CL165">
        <f>IF(Tabla1[[#This Row],[1.5 Se despide de acuerdo a lo indicado en el Manual de Campaña]]="NO",1,0)</f>
        <v>0</v>
      </c>
      <c r="CM165">
        <f>IF(Tabla1[[#This Row],[2.1 Valida si la consulta o transacción corresponde a un producto/servicio/línea de la campaña.]]="NO",1,0)</f>
        <v>0</v>
      </c>
      <c r="CN165">
        <f>IF(Tabla1[[#This Row],[2.2 Si lo expuesto por el cliente no es claro, realiza preguntas de precisión o preguntas filtro.]]="NO",1,0)</f>
        <v>0</v>
      </c>
      <c r="CO165">
        <f>IF(Tabla1[[#This Row],[2.3 Valida el MOTIVO REAL de la necesidad (información, preocupación, problema) mediante parafraseo o pregunta de confirmación.]]="NO",1,0)</f>
        <v>0</v>
      </c>
      <c r="CP165">
        <f>IF(Tabla1[[#This Row],[2.4 De acuerdo con lo expuesto por el cliente por el cliente y/o por lo revisado en sistemas, valida si existe alguna atención previa por el mismo motivo.]]="NO",1,0)</f>
        <v>0</v>
      </c>
      <c r="CQ165">
        <f>IF(Tabla1[[#This Row],[3.1 Valida en el CES el estado de los servicios y equipos, estado de cuenta y adicionalmente si se encuentra en averia.]]="NO",1,0)</f>
        <v>0</v>
      </c>
      <c r="CR165">
        <f>IF(Tabla1[[#This Row],[3.2 La atencion se realizo siguiendo el paso a paso de la herramienta o el proceso establecido en el portal de conocimiento (en caso no se encuentre en la herramienta), no se vuelve a evaluar el ingreso al CES.]]="NO",1,0)</f>
        <v>0</v>
      </c>
      <c r="CS165">
        <f>IF(Tabla1[[#This Row],[3.2.1 Solicita el número de documento de identidad, nombres y apellidos del titular para identificar el servicio y en caso lo amerite fecha y lugar de nacimiento.]]="NO",1,0)</f>
        <v>0</v>
      </c>
      <c r="CT165">
        <f>IF(Tabla1[[#This Row],[3.2.2  Valida en TRACER que el servicio del cliente esta conectado, no se encuentra en averia y no tiene algun flag alarmado]]="NO",1,0)</f>
        <v>0</v>
      </c>
      <c r="CU165">
        <f>IF(Tabla1[[#This Row],[3.2.3  Verifica en la web de averias si el servicio esta afectado]]="NO",1,0)</f>
        <v>0</v>
      </c>
      <c r="CV165">
        <f>IF(Tabla1[[#This Row],[3.2.4  Verifica en Incognito si los parametros de los servicios estan correctos. ]]="NO",1,0)</f>
        <v>0</v>
      </c>
      <c r="CW16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65">
        <f>IF(Tabla1[[#This Row],[3.2.6  Para telefonia, ingresa a JANUS y validad que la linea este configurada y tenga saldo, tambien se debe validar con el cliente si la linea esta en Tel 1 o Tel 1/2, en caso no haya servicio]]="NO",1,0)</f>
        <v>0</v>
      </c>
      <c r="CY165">
        <f>IF(Tabla1[[#This Row],[3.2.7  Para internet, cuando el problema es con SmarTV se le sugiere que utilice internet de manera cableada]]="NO",1,0)</f>
        <v>0</v>
      </c>
      <c r="CZ165">
        <f>IF(Tabla1[[#This Row],[3.3  La explicación brindada al cliente corresponde con el paso a paso de la herramienta o el proceso establecido en el portal de conocimiento (en caso no se encuentre en la herramienta).]]="NO",1,0)</f>
        <v>0</v>
      </c>
      <c r="DA165">
        <f>IF(Tabla1[[#This Row],[3.4  Valida con el cliente si la gestión/información brindada fue clara]]="NO",1,0)</f>
        <v>0</v>
      </c>
      <c r="DB165">
        <f>IF(Tabla1[[#This Row],[4.1 Ejecuta las acciones en los aplicativos de acuerdo al proceso establecido en el portal de conocimiento.]]="NO",1,0)</f>
        <v>0</v>
      </c>
      <c r="DC165">
        <f>IF(Tabla1[[#This Row],[4.2 Se tipifica en siac acorde con la gestión.]]="NO",1,0)</f>
        <v>0</v>
      </c>
      <c r="DD165">
        <f>IF(Tabla1[[#This Row],[4.3 Notas y/o plantilla de la tipificación son correctas.]]="NO",1,0)</f>
        <v>0</v>
      </c>
      <c r="DE165">
        <f>IF(Tabla1[[#This Row],[4.4 Se tipifica en siac durante la llamada.]]="NO",1,0)</f>
        <v>0</v>
      </c>
      <c r="DF165">
        <f>IF(Tabla1[[#This Row],[5.1 Evita comentarios negativos de la empresa y/o sus proveedores.]]="NO",1,0)</f>
        <v>0</v>
      </c>
      <c r="DG165">
        <f>IF(Tabla1[[#This Row],[5.2 Evita palabras soeces]]="NO",1,0)</f>
        <v>0</v>
      </c>
      <c r="DH165">
        <f>IF(Tabla1[[#This Row],[5.3 Escucha al cliente sin interrumpirlo.]]="NO",1,0)</f>
        <v>0</v>
      </c>
      <c r="DI165">
        <f>IF(Tabla1[[#This Row],[6.1 Cumple con dar la información establecida y/o fomenta en el cliente la adquisición/activación/uso de algún servicio/producto/promoción CLARO (definido por cada campaña)]]="NO",1,0)</f>
        <v>0</v>
      </c>
      <c r="DJ165">
        <v>1</v>
      </c>
      <c r="DK165" t="e">
        <f>IF(Tabla1[[#This Row],[TNPS]]&lt;6,-1,IF(Tabla1[[#This Row],[TNPS]]&lt;8,0,1))</f>
        <v>#N/A</v>
      </c>
      <c r="DL165" t="e">
        <f>IF(Tabla1[[#This Row],[NPS]]&lt;&gt;"",IF(Tabla1[[#This Row],[NPS]]&lt;7,-1,IF(Tabla1[[#This Row],[NPS]]&lt;8,0,1))," ")</f>
        <v>#N/A</v>
      </c>
    </row>
    <row r="166" spans="1:116" x14ac:dyDescent="0.25">
      <c r="A166">
        <v>386</v>
      </c>
      <c r="B166" t="str">
        <f>IF(MONTH(Tabla1[[#This Row],[FECHA DE MONITOREO]])=MONTH($B$356),IF(DAY(Tabla1[[#This Row],[FECHA DE MONITOREO]])&lt;8,"SEMANA 1",IF(DAY(Tabla1[[#This Row],[FECHA DE MONITOREO]])&lt;15,"SEMANA 2",IF(DAY(Tabla1[[#This Row],[FECHA DE MONITOREO]])&lt;22,"SEMANA 3","SEMANA 4"))),"SEMANA 4")</f>
        <v>SEMANA 2</v>
      </c>
      <c r="C16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66" s="5" t="s">
        <v>472</v>
      </c>
      <c r="E166" s="5" t="s">
        <v>473</v>
      </c>
      <c r="F166" s="5">
        <v>2</v>
      </c>
      <c r="G166" s="5" t="s">
        <v>118</v>
      </c>
      <c r="H166" s="5" t="s">
        <v>119</v>
      </c>
      <c r="I166" s="6">
        <v>43659</v>
      </c>
      <c r="J166" s="5" t="s">
        <v>120</v>
      </c>
      <c r="K166" s="5" t="s">
        <v>1310</v>
      </c>
      <c r="L166" s="6">
        <v>43657</v>
      </c>
      <c r="M166" s="7">
        <v>0.60532407407407407</v>
      </c>
      <c r="N166" s="5">
        <v>313</v>
      </c>
      <c r="O166" s="5" t="s">
        <v>1311</v>
      </c>
      <c r="P166" s="5" t="s">
        <v>1312</v>
      </c>
      <c r="Q166" s="5" t="s">
        <v>1313</v>
      </c>
      <c r="R166" s="5" t="s">
        <v>125</v>
      </c>
      <c r="S166" s="5" t="s">
        <v>126</v>
      </c>
      <c r="T166" s="5" t="s">
        <v>1314</v>
      </c>
      <c r="U166" s="5" t="s">
        <v>219</v>
      </c>
      <c r="V166" s="5" t="s">
        <v>129</v>
      </c>
      <c r="W166" s="5" t="s">
        <v>130</v>
      </c>
      <c r="X166" s="5" t="s">
        <v>161</v>
      </c>
      <c r="Y166" s="5" t="s">
        <v>131</v>
      </c>
      <c r="Z166" s="5" t="s">
        <v>132</v>
      </c>
      <c r="AA166" s="5" t="s">
        <v>133</v>
      </c>
      <c r="AB166" s="5" t="s">
        <v>131</v>
      </c>
      <c r="AC166" s="5" t="s">
        <v>134</v>
      </c>
      <c r="AD166" s="5" t="s">
        <v>131</v>
      </c>
      <c r="AE166" s="5" t="s">
        <v>131</v>
      </c>
      <c r="AF166" s="5" t="s">
        <v>131</v>
      </c>
      <c r="AG166" s="5" t="s">
        <v>131</v>
      </c>
      <c r="AH166" s="5" t="s">
        <v>131</v>
      </c>
      <c r="AI166" s="8">
        <v>100</v>
      </c>
      <c r="AJ166" s="5" t="s">
        <v>133</v>
      </c>
      <c r="AK166" s="5" t="s">
        <v>133</v>
      </c>
      <c r="AL166" s="5" t="s">
        <v>131</v>
      </c>
      <c r="AM166" s="5" t="s">
        <v>131</v>
      </c>
      <c r="AN166" s="8">
        <v>100</v>
      </c>
      <c r="AO166" s="5" t="s">
        <v>131</v>
      </c>
      <c r="AP166" s="5" t="s">
        <v>131</v>
      </c>
      <c r="AQ166" s="5" t="s">
        <v>131</v>
      </c>
      <c r="AR166" s="5" t="s">
        <v>131</v>
      </c>
      <c r="AS166" s="5" t="s">
        <v>131</v>
      </c>
      <c r="AT166" s="5" t="s">
        <v>131</v>
      </c>
      <c r="AU166" s="5" t="s">
        <v>133</v>
      </c>
      <c r="AV166" s="5" t="s">
        <v>133</v>
      </c>
      <c r="AW166" s="5" t="s">
        <v>133</v>
      </c>
      <c r="AX166" s="5" t="s">
        <v>129</v>
      </c>
      <c r="AY166" s="5" t="s">
        <v>131</v>
      </c>
      <c r="AZ166" s="8">
        <v>80</v>
      </c>
      <c r="BA166" s="5" t="s">
        <v>133</v>
      </c>
      <c r="BB166" s="5" t="s">
        <v>131</v>
      </c>
      <c r="BC166" s="5" t="s">
        <v>129</v>
      </c>
      <c r="BD166" s="5" t="s">
        <v>131</v>
      </c>
      <c r="BE166" s="9">
        <v>66.666666666666657</v>
      </c>
      <c r="BF166" s="5" t="s">
        <v>131</v>
      </c>
      <c r="BG166" s="5" t="s">
        <v>131</v>
      </c>
      <c r="BH166" s="5" t="s">
        <v>131</v>
      </c>
      <c r="BI166" s="8">
        <v>100</v>
      </c>
      <c r="BJ166" s="5" t="s">
        <v>133</v>
      </c>
      <c r="BK166" s="8">
        <v>100</v>
      </c>
      <c r="BL166" s="8">
        <v>85.000000000000014</v>
      </c>
      <c r="BM166" s="5">
        <v>1</v>
      </c>
      <c r="BN166" s="5">
        <v>1</v>
      </c>
      <c r="BO166" s="5">
        <v>0</v>
      </c>
      <c r="BP166" s="5">
        <v>2</v>
      </c>
      <c r="BQ166" s="5">
        <v>0</v>
      </c>
      <c r="BR166" s="8">
        <v>85.000000000000014</v>
      </c>
      <c r="BS166" s="5" t="s">
        <v>129</v>
      </c>
      <c r="BT166" s="5" t="s">
        <v>129</v>
      </c>
      <c r="BU166" s="5" t="s">
        <v>129</v>
      </c>
      <c r="BV166" s="5" t="s">
        <v>129</v>
      </c>
      <c r="BW166" s="5" t="s">
        <v>129</v>
      </c>
      <c r="BX166" s="5" t="s">
        <v>129</v>
      </c>
      <c r="BY166" s="5" t="s">
        <v>135</v>
      </c>
      <c r="BZ166" s="5" t="s">
        <v>136</v>
      </c>
      <c r="CA166" s="5" t="s">
        <v>137</v>
      </c>
      <c r="CB166" s="5" t="s">
        <v>138</v>
      </c>
      <c r="CC166" s="5" t="s">
        <v>139</v>
      </c>
      <c r="CD166" s="5" t="e">
        <v>#N/A</v>
      </c>
      <c r="CE166" s="5" t="e">
        <v>#N/A</v>
      </c>
      <c r="CF166" s="5" t="s">
        <v>129</v>
      </c>
      <c r="CG166" s="5" t="s">
        <v>1315</v>
      </c>
      <c r="CH166">
        <f>IF(Tabla1[[#This Row],[1.1 Saluda y se despide del cliente, de acuerdo a lo establecido en el manual de campaña.]]="NO",1,0)</f>
        <v>0</v>
      </c>
      <c r="CI166">
        <f>IF(Tabla1[[#This Row],[1.2 Se dirige al cliente por su nombre durante el transcurso de la llamada, sin tutearlo en ninguna ocasión.]]="NO",1,0)</f>
        <v>0</v>
      </c>
      <c r="CJ166">
        <f>IF(Tabla1[[#This Row],[1.3 Interactua con el cliente mientras realiza las validaciones en el sistema.]]="NO",1,0)</f>
        <v>0</v>
      </c>
      <c r="CK166">
        <f>IF(Tabla1[[#This Row],[1.4 Evita el uso de tecnicismos.]]="NO",1,0)</f>
        <v>0</v>
      </c>
      <c r="CL166">
        <f>IF(Tabla1[[#This Row],[1.5 Se despide de acuerdo a lo indicado en el Manual de Campaña]]="NO",1,0)</f>
        <v>0</v>
      </c>
      <c r="CM166">
        <f>IF(Tabla1[[#This Row],[2.1 Valida si la consulta o transacción corresponde a un producto/servicio/línea de la campaña.]]="NO",1,0)</f>
        <v>0</v>
      </c>
      <c r="CN166">
        <f>IF(Tabla1[[#This Row],[2.2 Si lo expuesto por el cliente no es claro, realiza preguntas de precisión o preguntas filtro.]]="NO",1,0)</f>
        <v>0</v>
      </c>
      <c r="CO166">
        <f>IF(Tabla1[[#This Row],[2.3 Valida el MOTIVO REAL de la necesidad (información, preocupación, problema) mediante parafraseo o pregunta de confirmación.]]="NO",1,0)</f>
        <v>0</v>
      </c>
      <c r="CP166">
        <f>IF(Tabla1[[#This Row],[2.4 De acuerdo con lo expuesto por el cliente por el cliente y/o por lo revisado en sistemas, valida si existe alguna atención previa por el mismo motivo.]]="NO",1,0)</f>
        <v>0</v>
      </c>
      <c r="CQ166">
        <f>IF(Tabla1[[#This Row],[3.1 Valida en el CES el estado de los servicios y equipos, estado de cuenta y adicionalmente si se encuentra en averia.]]="NO",1,0)</f>
        <v>0</v>
      </c>
      <c r="CR166">
        <f>IF(Tabla1[[#This Row],[3.2 La atencion se realizo siguiendo el paso a paso de la herramienta o el proceso establecido en el portal de conocimiento (en caso no se encuentre en la herramienta), no se vuelve a evaluar el ingreso al CES.]]="NO",1,0)</f>
        <v>0</v>
      </c>
      <c r="CS166">
        <f>IF(Tabla1[[#This Row],[3.2.1 Solicita el número de documento de identidad, nombres y apellidos del titular para identificar el servicio y en caso lo amerite fecha y lugar de nacimiento.]]="NO",1,0)</f>
        <v>0</v>
      </c>
      <c r="CT166">
        <f>IF(Tabla1[[#This Row],[3.2.2  Valida en TRACER que el servicio del cliente esta conectado, no se encuentra en averia y no tiene algun flag alarmado]]="NO",1,0)</f>
        <v>0</v>
      </c>
      <c r="CU166">
        <f>IF(Tabla1[[#This Row],[3.2.3  Verifica en la web de averias si el servicio esta afectado]]="NO",1,0)</f>
        <v>0</v>
      </c>
      <c r="CV166">
        <f>IF(Tabla1[[#This Row],[3.2.4  Verifica en Incognito si los parametros de los servicios estan correctos. ]]="NO",1,0)</f>
        <v>0</v>
      </c>
      <c r="CW16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66">
        <f>IF(Tabla1[[#This Row],[3.2.6  Para telefonia, ingresa a JANUS y validad que la linea este configurada y tenga saldo, tambien se debe validar con el cliente si la linea esta en Tel 1 o Tel 1/2, en caso no haya servicio]]="NO",1,0)</f>
        <v>0</v>
      </c>
      <c r="CY166">
        <f>IF(Tabla1[[#This Row],[3.2.7  Para internet, cuando el problema es con SmarTV se le sugiere que utilice internet de manera cableada]]="NO",1,0)</f>
        <v>0</v>
      </c>
      <c r="CZ166">
        <f>IF(Tabla1[[#This Row],[3.3  La explicación brindada al cliente corresponde con el paso a paso de la herramienta o el proceso establecido en el portal de conocimiento (en caso no se encuentre en la herramienta).]]="NO",1,0)</f>
        <v>1</v>
      </c>
      <c r="DA166">
        <f>IF(Tabla1[[#This Row],[3.4  Valida con el cliente si la gestión/información brindada fue clara]]="NO",1,0)</f>
        <v>0</v>
      </c>
      <c r="DB166">
        <f>IF(Tabla1[[#This Row],[4.1 Ejecuta las acciones en los aplicativos de acuerdo al proceso establecido en el portal de conocimiento.]]="NO",1,0)</f>
        <v>0</v>
      </c>
      <c r="DC166">
        <f>IF(Tabla1[[#This Row],[4.2 Se tipifica en siac acorde con la gestión.]]="NO",1,0)</f>
        <v>0</v>
      </c>
      <c r="DD166">
        <f>IF(Tabla1[[#This Row],[4.3 Notas y/o plantilla de la tipificación son correctas.]]="NO",1,0)</f>
        <v>1</v>
      </c>
      <c r="DE166">
        <f>IF(Tabla1[[#This Row],[4.4 Se tipifica en siac durante la llamada.]]="NO",1,0)</f>
        <v>0</v>
      </c>
      <c r="DF166">
        <f>IF(Tabla1[[#This Row],[5.1 Evita comentarios negativos de la empresa y/o sus proveedores.]]="NO",1,0)</f>
        <v>0</v>
      </c>
      <c r="DG166">
        <f>IF(Tabla1[[#This Row],[5.2 Evita palabras soeces]]="NO",1,0)</f>
        <v>0</v>
      </c>
      <c r="DH166">
        <f>IF(Tabla1[[#This Row],[5.3 Escucha al cliente sin interrumpirlo.]]="NO",1,0)</f>
        <v>0</v>
      </c>
      <c r="DI166">
        <f>IF(Tabla1[[#This Row],[6.1 Cumple con dar la información establecida y/o fomenta en el cliente la adquisición/activación/uso de algún servicio/producto/promoción CLARO (definido por cada campaña)]]="NO",1,0)</f>
        <v>0</v>
      </c>
      <c r="DJ166">
        <v>1</v>
      </c>
      <c r="DK166" t="e">
        <f>IF(Tabla1[[#This Row],[TNPS]]&lt;6,-1,IF(Tabla1[[#This Row],[TNPS]]&lt;8,0,1))</f>
        <v>#N/A</v>
      </c>
      <c r="DL166" t="e">
        <f>IF(Tabla1[[#This Row],[NPS]]&lt;&gt;"",IF(Tabla1[[#This Row],[NPS]]&lt;7,-1,IF(Tabla1[[#This Row],[NPS]]&lt;8,0,1))," ")</f>
        <v>#N/A</v>
      </c>
    </row>
    <row r="167" spans="1:116" x14ac:dyDescent="0.25">
      <c r="A167">
        <v>386</v>
      </c>
      <c r="B167" t="str">
        <f>IF(MONTH(Tabla1[[#This Row],[FECHA DE MONITOREO]])=MONTH($B$356),IF(DAY(Tabla1[[#This Row],[FECHA DE MONITOREO]])&lt;8,"SEMANA 1",IF(DAY(Tabla1[[#This Row],[FECHA DE MONITOREO]])&lt;15,"SEMANA 2",IF(DAY(Tabla1[[#This Row],[FECHA DE MONITOREO]])&lt;22,"SEMANA 3","SEMANA 4"))),"SEMANA 4")</f>
        <v>SEMANA 2</v>
      </c>
      <c r="C16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67" s="5" t="s">
        <v>1316</v>
      </c>
      <c r="E167" s="5" t="s">
        <v>1317</v>
      </c>
      <c r="F167" s="5">
        <v>5</v>
      </c>
      <c r="G167" s="5" t="s">
        <v>118</v>
      </c>
      <c r="H167" s="5" t="s">
        <v>119</v>
      </c>
      <c r="I167" s="6">
        <v>43659</v>
      </c>
      <c r="J167" s="5" t="s">
        <v>120</v>
      </c>
      <c r="K167" s="5" t="s">
        <v>1318</v>
      </c>
      <c r="L167" s="6">
        <v>43657</v>
      </c>
      <c r="M167" s="7">
        <v>0.89976851851851858</v>
      </c>
      <c r="N167" s="5">
        <v>107</v>
      </c>
      <c r="O167" s="5" t="s">
        <v>132</v>
      </c>
      <c r="P167" s="5" t="s">
        <v>1319</v>
      </c>
      <c r="Q167" s="5" t="s">
        <v>132</v>
      </c>
      <c r="R167" s="5" t="s">
        <v>157</v>
      </c>
      <c r="S167" s="5" t="s">
        <v>172</v>
      </c>
      <c r="T167" s="5" t="s">
        <v>1320</v>
      </c>
      <c r="U167" s="5" t="s">
        <v>132</v>
      </c>
      <c r="V167" s="5" t="s">
        <v>129</v>
      </c>
      <c r="W167" s="5" t="s">
        <v>133</v>
      </c>
      <c r="X167" s="5" t="s">
        <v>133</v>
      </c>
      <c r="Y167" s="5" t="s">
        <v>131</v>
      </c>
      <c r="Z167" s="5" t="s">
        <v>132</v>
      </c>
      <c r="AA167" s="5" t="s">
        <v>133</v>
      </c>
      <c r="AB167" s="5" t="s">
        <v>131</v>
      </c>
      <c r="AC167" s="5" t="s">
        <v>134</v>
      </c>
      <c r="AD167" s="5" t="s">
        <v>131</v>
      </c>
      <c r="AE167" s="5" t="s">
        <v>131</v>
      </c>
      <c r="AF167" s="5" t="s">
        <v>131</v>
      </c>
      <c r="AG167" s="5" t="s">
        <v>131</v>
      </c>
      <c r="AH167" s="5" t="s">
        <v>131</v>
      </c>
      <c r="AI167" s="8">
        <v>100</v>
      </c>
      <c r="AJ167" s="5" t="s">
        <v>133</v>
      </c>
      <c r="AK167" s="5" t="s">
        <v>133</v>
      </c>
      <c r="AL167" s="5" t="s">
        <v>131</v>
      </c>
      <c r="AM167" s="5" t="s">
        <v>133</v>
      </c>
      <c r="AN167" s="8">
        <v>100</v>
      </c>
      <c r="AO167" s="5" t="s">
        <v>133</v>
      </c>
      <c r="AP167" s="5" t="s">
        <v>133</v>
      </c>
      <c r="AQ167" s="5" t="s">
        <v>133</v>
      </c>
      <c r="AR167" s="5" t="s">
        <v>133</v>
      </c>
      <c r="AS167" s="5" t="s">
        <v>133</v>
      </c>
      <c r="AT167" s="5" t="s">
        <v>133</v>
      </c>
      <c r="AU167" s="5" t="s">
        <v>133</v>
      </c>
      <c r="AV167" s="5" t="s">
        <v>133</v>
      </c>
      <c r="AW167" s="5" t="s">
        <v>133</v>
      </c>
      <c r="AX167" s="5" t="s">
        <v>131</v>
      </c>
      <c r="AY167" s="5" t="s">
        <v>133</v>
      </c>
      <c r="AZ167" s="8">
        <v>100</v>
      </c>
      <c r="BA167" s="5" t="s">
        <v>131</v>
      </c>
      <c r="BB167" s="5" t="s">
        <v>133</v>
      </c>
      <c r="BC167" s="5" t="s">
        <v>133</v>
      </c>
      <c r="BD167" s="5" t="s">
        <v>133</v>
      </c>
      <c r="BE167" s="9">
        <v>100</v>
      </c>
      <c r="BF167" s="5" t="s">
        <v>131</v>
      </c>
      <c r="BG167" s="5" t="s">
        <v>131</v>
      </c>
      <c r="BH167" s="5" t="s">
        <v>131</v>
      </c>
      <c r="BI167" s="8">
        <v>100</v>
      </c>
      <c r="BJ167" s="5" t="s">
        <v>133</v>
      </c>
      <c r="BK167" s="8">
        <v>100</v>
      </c>
      <c r="BL167" s="8">
        <v>100</v>
      </c>
      <c r="BM167" s="5">
        <v>0</v>
      </c>
      <c r="BN167" s="5">
        <v>0</v>
      </c>
      <c r="BO167" s="5">
        <v>0</v>
      </c>
      <c r="BP167" s="5">
        <v>0</v>
      </c>
      <c r="BQ167" s="5">
        <v>0</v>
      </c>
      <c r="BR167" s="8">
        <v>100</v>
      </c>
      <c r="BS167" s="5" t="s">
        <v>129</v>
      </c>
      <c r="BT167" s="5" t="s">
        <v>129</v>
      </c>
      <c r="BU167" s="5" t="s">
        <v>129</v>
      </c>
      <c r="BV167" s="5" t="s">
        <v>129</v>
      </c>
      <c r="BW167" s="5" t="s">
        <v>129</v>
      </c>
      <c r="BX167" s="5" t="s">
        <v>129</v>
      </c>
      <c r="BY167" s="5" t="s">
        <v>135</v>
      </c>
      <c r="BZ167" s="5" t="s">
        <v>174</v>
      </c>
      <c r="CA167" s="5" t="s">
        <v>175</v>
      </c>
      <c r="CB167" s="5" t="s">
        <v>176</v>
      </c>
      <c r="CC167" s="5" t="s">
        <v>483</v>
      </c>
      <c r="CD167" s="5" t="e">
        <v>#N/A</v>
      </c>
      <c r="CE167" s="5" t="e">
        <v>#N/A</v>
      </c>
      <c r="CF167" s="5" t="s">
        <v>129</v>
      </c>
      <c r="CG167" s="5" t="s">
        <v>140</v>
      </c>
      <c r="CH167">
        <f>IF(Tabla1[[#This Row],[1.1 Saluda y se despide del cliente, de acuerdo a lo establecido en el manual de campaña.]]="NO",1,0)</f>
        <v>0</v>
      </c>
      <c r="CI167">
        <f>IF(Tabla1[[#This Row],[1.2 Se dirige al cliente por su nombre durante el transcurso de la llamada, sin tutearlo en ninguna ocasión.]]="NO",1,0)</f>
        <v>0</v>
      </c>
      <c r="CJ167">
        <f>IF(Tabla1[[#This Row],[1.3 Interactua con el cliente mientras realiza las validaciones en el sistema.]]="NO",1,0)</f>
        <v>0</v>
      </c>
      <c r="CK167">
        <f>IF(Tabla1[[#This Row],[1.4 Evita el uso de tecnicismos.]]="NO",1,0)</f>
        <v>0</v>
      </c>
      <c r="CL167">
        <f>IF(Tabla1[[#This Row],[1.5 Se despide de acuerdo a lo indicado en el Manual de Campaña]]="NO",1,0)</f>
        <v>0</v>
      </c>
      <c r="CM167">
        <f>IF(Tabla1[[#This Row],[2.1 Valida si la consulta o transacción corresponde a un producto/servicio/línea de la campaña.]]="NO",1,0)</f>
        <v>0</v>
      </c>
      <c r="CN167">
        <f>IF(Tabla1[[#This Row],[2.2 Si lo expuesto por el cliente no es claro, realiza preguntas de precisión o preguntas filtro.]]="NO",1,0)</f>
        <v>0</v>
      </c>
      <c r="CO167">
        <f>IF(Tabla1[[#This Row],[2.3 Valida el MOTIVO REAL de la necesidad (información, preocupación, problema) mediante parafraseo o pregunta de confirmación.]]="NO",1,0)</f>
        <v>0</v>
      </c>
      <c r="CP167">
        <f>IF(Tabla1[[#This Row],[2.4 De acuerdo con lo expuesto por el cliente por el cliente y/o por lo revisado en sistemas, valida si existe alguna atención previa por el mismo motivo.]]="NO",1,0)</f>
        <v>0</v>
      </c>
      <c r="CQ167">
        <f>IF(Tabla1[[#This Row],[3.1 Valida en el CES el estado de los servicios y equipos, estado de cuenta y adicionalmente si se encuentra en averia.]]="NO",1,0)</f>
        <v>0</v>
      </c>
      <c r="CR167">
        <f>IF(Tabla1[[#This Row],[3.2 La atencion se realizo siguiendo el paso a paso de la herramienta o el proceso establecido en el portal de conocimiento (en caso no se encuentre en la herramienta), no se vuelve a evaluar el ingreso al CES.]]="NO",1,0)</f>
        <v>0</v>
      </c>
      <c r="CS167">
        <f>IF(Tabla1[[#This Row],[3.2.1 Solicita el número de documento de identidad, nombres y apellidos del titular para identificar el servicio y en caso lo amerite fecha y lugar de nacimiento.]]="NO",1,0)</f>
        <v>0</v>
      </c>
      <c r="CT167">
        <f>IF(Tabla1[[#This Row],[3.2.2  Valida en TRACER que el servicio del cliente esta conectado, no se encuentra en averia y no tiene algun flag alarmado]]="NO",1,0)</f>
        <v>0</v>
      </c>
      <c r="CU167">
        <f>IF(Tabla1[[#This Row],[3.2.3  Verifica en la web de averias si el servicio esta afectado]]="NO",1,0)</f>
        <v>0</v>
      </c>
      <c r="CV167">
        <f>IF(Tabla1[[#This Row],[3.2.4  Verifica en Incognito si los parametros de los servicios estan correctos. ]]="NO",1,0)</f>
        <v>0</v>
      </c>
      <c r="CW16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67">
        <f>IF(Tabla1[[#This Row],[3.2.6  Para telefonia, ingresa a JANUS y validad que la linea este configurada y tenga saldo, tambien se debe validar con el cliente si la linea esta en Tel 1 o Tel 1/2, en caso no haya servicio]]="NO",1,0)</f>
        <v>0</v>
      </c>
      <c r="CY167">
        <f>IF(Tabla1[[#This Row],[3.2.7  Para internet, cuando el problema es con SmarTV se le sugiere que utilice internet de manera cableada]]="NO",1,0)</f>
        <v>0</v>
      </c>
      <c r="CZ167">
        <f>IF(Tabla1[[#This Row],[3.3  La explicación brindada al cliente corresponde con el paso a paso de la herramienta o el proceso establecido en el portal de conocimiento (en caso no se encuentre en la herramienta).]]="NO",1,0)</f>
        <v>0</v>
      </c>
      <c r="DA167">
        <f>IF(Tabla1[[#This Row],[3.4  Valida con el cliente si la gestión/información brindada fue clara]]="NO",1,0)</f>
        <v>0</v>
      </c>
      <c r="DB167">
        <f>IF(Tabla1[[#This Row],[4.1 Ejecuta las acciones en los aplicativos de acuerdo al proceso establecido en el portal de conocimiento.]]="NO",1,0)</f>
        <v>0</v>
      </c>
      <c r="DC167">
        <f>IF(Tabla1[[#This Row],[4.2 Se tipifica en siac acorde con la gestión.]]="NO",1,0)</f>
        <v>0</v>
      </c>
      <c r="DD167">
        <f>IF(Tabla1[[#This Row],[4.3 Notas y/o plantilla de la tipificación son correctas.]]="NO",1,0)</f>
        <v>0</v>
      </c>
      <c r="DE167">
        <f>IF(Tabla1[[#This Row],[4.4 Se tipifica en siac durante la llamada.]]="NO",1,0)</f>
        <v>0</v>
      </c>
      <c r="DF167">
        <f>IF(Tabla1[[#This Row],[5.1 Evita comentarios negativos de la empresa y/o sus proveedores.]]="NO",1,0)</f>
        <v>0</v>
      </c>
      <c r="DG167">
        <f>IF(Tabla1[[#This Row],[5.2 Evita palabras soeces]]="NO",1,0)</f>
        <v>0</v>
      </c>
      <c r="DH167">
        <f>IF(Tabla1[[#This Row],[5.3 Escucha al cliente sin interrumpirlo.]]="NO",1,0)</f>
        <v>0</v>
      </c>
      <c r="DI167">
        <f>IF(Tabla1[[#This Row],[6.1 Cumple con dar la información establecida y/o fomenta en el cliente la adquisición/activación/uso de algún servicio/producto/promoción CLARO (definido por cada campaña)]]="NO",1,0)</f>
        <v>0</v>
      </c>
      <c r="DJ167">
        <v>1</v>
      </c>
      <c r="DK167" t="e">
        <f>IF(Tabla1[[#This Row],[TNPS]]&lt;6,-1,IF(Tabla1[[#This Row],[TNPS]]&lt;8,0,1))</f>
        <v>#N/A</v>
      </c>
      <c r="DL167" t="e">
        <f>IF(Tabla1[[#This Row],[NPS]]&lt;&gt;"",IF(Tabla1[[#This Row],[NPS]]&lt;7,-1,IF(Tabla1[[#This Row],[NPS]]&lt;8,0,1))," ")</f>
        <v>#N/A</v>
      </c>
    </row>
    <row r="168" spans="1:116" x14ac:dyDescent="0.25">
      <c r="A168">
        <v>386</v>
      </c>
      <c r="B168" t="str">
        <f>IF(MONTH(Tabla1[[#This Row],[FECHA DE MONITOREO]])=MONTH($B$356),IF(DAY(Tabla1[[#This Row],[FECHA DE MONITOREO]])&lt;8,"SEMANA 1",IF(DAY(Tabla1[[#This Row],[FECHA DE MONITOREO]])&lt;15,"SEMANA 2",IF(DAY(Tabla1[[#This Row],[FECHA DE MONITOREO]])&lt;22,"SEMANA 3","SEMANA 4"))),"SEMANA 4")</f>
        <v>SEMANA 2</v>
      </c>
      <c r="C16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68" s="5" t="s">
        <v>1091</v>
      </c>
      <c r="E168" s="5" t="s">
        <v>1092</v>
      </c>
      <c r="F168" s="5">
        <v>5</v>
      </c>
      <c r="G168" s="5" t="s">
        <v>118</v>
      </c>
      <c r="H168" s="5" t="s">
        <v>119</v>
      </c>
      <c r="I168" s="6">
        <v>43659</v>
      </c>
      <c r="J168" s="5" t="s">
        <v>120</v>
      </c>
      <c r="K168" s="5" t="s">
        <v>1321</v>
      </c>
      <c r="L168" s="6">
        <v>43657</v>
      </c>
      <c r="M168" s="7">
        <v>0.65664351851851854</v>
      </c>
      <c r="N168" s="5">
        <v>386</v>
      </c>
      <c r="O168" s="5" t="s">
        <v>1322</v>
      </c>
      <c r="P168" s="5" t="s">
        <v>1323</v>
      </c>
      <c r="Q168" s="5" t="s">
        <v>1324</v>
      </c>
      <c r="R168" s="5" t="s">
        <v>125</v>
      </c>
      <c r="S168" s="5" t="s">
        <v>147</v>
      </c>
      <c r="T168" s="5" t="s">
        <v>1325</v>
      </c>
      <c r="U168" s="5" t="s">
        <v>149</v>
      </c>
      <c r="V168" s="5" t="s">
        <v>129</v>
      </c>
      <c r="W168" s="5" t="s">
        <v>130</v>
      </c>
      <c r="X168" s="5" t="s">
        <v>161</v>
      </c>
      <c r="Y168" s="5" t="s">
        <v>131</v>
      </c>
      <c r="Z168" s="5" t="s">
        <v>132</v>
      </c>
      <c r="AA168" s="5" t="s">
        <v>133</v>
      </c>
      <c r="AB168" s="5" t="s">
        <v>131</v>
      </c>
      <c r="AC168" s="5" t="s">
        <v>134</v>
      </c>
      <c r="AD168" s="5" t="s">
        <v>131</v>
      </c>
      <c r="AE168" s="5" t="s">
        <v>131</v>
      </c>
      <c r="AF168" s="5" t="s">
        <v>131</v>
      </c>
      <c r="AG168" s="5" t="s">
        <v>131</v>
      </c>
      <c r="AH168" s="5" t="s">
        <v>131</v>
      </c>
      <c r="AI168" s="8">
        <v>100</v>
      </c>
      <c r="AJ168" s="5" t="s">
        <v>131</v>
      </c>
      <c r="AK168" s="5" t="s">
        <v>133</v>
      </c>
      <c r="AL168" s="5" t="s">
        <v>131</v>
      </c>
      <c r="AM168" s="5" t="s">
        <v>131</v>
      </c>
      <c r="AN168" s="8">
        <v>100</v>
      </c>
      <c r="AO168" s="5" t="s">
        <v>131</v>
      </c>
      <c r="AP168" s="5" t="s">
        <v>131</v>
      </c>
      <c r="AQ168" s="5" t="s">
        <v>131</v>
      </c>
      <c r="AR168" s="5" t="s">
        <v>131</v>
      </c>
      <c r="AS168" s="5" t="s">
        <v>131</v>
      </c>
      <c r="AT168" s="5" t="s">
        <v>133</v>
      </c>
      <c r="AU168" s="5" t="s">
        <v>133</v>
      </c>
      <c r="AV168" s="5" t="s">
        <v>133</v>
      </c>
      <c r="AW168" s="5" t="s">
        <v>133</v>
      </c>
      <c r="AX168" s="5" t="s">
        <v>131</v>
      </c>
      <c r="AY168" s="5" t="s">
        <v>129</v>
      </c>
      <c r="AZ168" s="8">
        <v>94.285714285714278</v>
      </c>
      <c r="BA168" s="5" t="s">
        <v>131</v>
      </c>
      <c r="BB168" s="5" t="s">
        <v>131</v>
      </c>
      <c r="BC168" s="5" t="s">
        <v>131</v>
      </c>
      <c r="BD168" s="5" t="s">
        <v>131</v>
      </c>
      <c r="BE168" s="9">
        <v>100</v>
      </c>
      <c r="BF168" s="5" t="s">
        <v>131</v>
      </c>
      <c r="BG168" s="5" t="s">
        <v>131</v>
      </c>
      <c r="BH168" s="5" t="s">
        <v>131</v>
      </c>
      <c r="BI168" s="8">
        <v>100</v>
      </c>
      <c r="BJ168" s="5" t="s">
        <v>129</v>
      </c>
      <c r="BK168" s="8">
        <v>0</v>
      </c>
      <c r="BL168" s="8">
        <v>95</v>
      </c>
      <c r="BM168" s="5">
        <v>1</v>
      </c>
      <c r="BN168" s="5">
        <v>0</v>
      </c>
      <c r="BO168" s="5">
        <v>0</v>
      </c>
      <c r="BP168" s="5">
        <v>1</v>
      </c>
      <c r="BQ168" s="5">
        <v>1</v>
      </c>
      <c r="BR168" s="8">
        <v>95</v>
      </c>
      <c r="BS168" s="5" t="s">
        <v>129</v>
      </c>
      <c r="BT168" s="5" t="s">
        <v>129</v>
      </c>
      <c r="BU168" s="5" t="s">
        <v>129</v>
      </c>
      <c r="BV168" s="5" t="s">
        <v>129</v>
      </c>
      <c r="BW168" s="5" t="s">
        <v>129</v>
      </c>
      <c r="BX168" s="5" t="s">
        <v>131</v>
      </c>
      <c r="BY168" s="5" t="s">
        <v>132</v>
      </c>
      <c r="BZ168" s="5" t="s">
        <v>132</v>
      </c>
      <c r="CA168" s="5" t="s">
        <v>132</v>
      </c>
      <c r="CB168" s="5" t="s">
        <v>132</v>
      </c>
      <c r="CC168" s="5" t="s">
        <v>132</v>
      </c>
      <c r="CD168" s="5">
        <v>8</v>
      </c>
      <c r="CE168" s="5">
        <v>8</v>
      </c>
      <c r="CF168" s="5" t="s">
        <v>129</v>
      </c>
      <c r="CG168" s="5" t="s">
        <v>1326</v>
      </c>
      <c r="CH168">
        <f>IF(Tabla1[[#This Row],[1.1 Saluda y se despide del cliente, de acuerdo a lo establecido en el manual de campaña.]]="NO",1,0)</f>
        <v>0</v>
      </c>
      <c r="CI168">
        <f>IF(Tabla1[[#This Row],[1.2 Se dirige al cliente por su nombre durante el transcurso de la llamada, sin tutearlo en ninguna ocasión.]]="NO",1,0)</f>
        <v>0</v>
      </c>
      <c r="CJ168">
        <f>IF(Tabla1[[#This Row],[1.3 Interactua con el cliente mientras realiza las validaciones en el sistema.]]="NO",1,0)</f>
        <v>0</v>
      </c>
      <c r="CK168">
        <f>IF(Tabla1[[#This Row],[1.4 Evita el uso de tecnicismos.]]="NO",1,0)</f>
        <v>0</v>
      </c>
      <c r="CL168">
        <f>IF(Tabla1[[#This Row],[1.5 Se despide de acuerdo a lo indicado en el Manual de Campaña]]="NO",1,0)</f>
        <v>0</v>
      </c>
      <c r="CM168">
        <f>IF(Tabla1[[#This Row],[2.1 Valida si la consulta o transacción corresponde a un producto/servicio/línea de la campaña.]]="NO",1,0)</f>
        <v>0</v>
      </c>
      <c r="CN168">
        <f>IF(Tabla1[[#This Row],[2.2 Si lo expuesto por el cliente no es claro, realiza preguntas de precisión o preguntas filtro.]]="NO",1,0)</f>
        <v>0</v>
      </c>
      <c r="CO168">
        <f>IF(Tabla1[[#This Row],[2.3 Valida el MOTIVO REAL de la necesidad (información, preocupación, problema) mediante parafraseo o pregunta de confirmación.]]="NO",1,0)</f>
        <v>0</v>
      </c>
      <c r="CP168">
        <f>IF(Tabla1[[#This Row],[2.4 De acuerdo con lo expuesto por el cliente por el cliente y/o por lo revisado en sistemas, valida si existe alguna atención previa por el mismo motivo.]]="NO",1,0)</f>
        <v>0</v>
      </c>
      <c r="CQ168">
        <f>IF(Tabla1[[#This Row],[3.1 Valida en el CES el estado de los servicios y equipos, estado de cuenta y adicionalmente si se encuentra en averia.]]="NO",1,0)</f>
        <v>0</v>
      </c>
      <c r="CR168">
        <f>IF(Tabla1[[#This Row],[3.2 La atencion se realizo siguiendo el paso a paso de la herramienta o el proceso establecido en el portal de conocimiento (en caso no se encuentre en la herramienta), no se vuelve a evaluar el ingreso al CES.]]="NO",1,0)</f>
        <v>0</v>
      </c>
      <c r="CS168">
        <f>IF(Tabla1[[#This Row],[3.2.1 Solicita el número de documento de identidad, nombres y apellidos del titular para identificar el servicio y en caso lo amerite fecha y lugar de nacimiento.]]="NO",1,0)</f>
        <v>0</v>
      </c>
      <c r="CT168">
        <f>IF(Tabla1[[#This Row],[3.2.2  Valida en TRACER que el servicio del cliente esta conectado, no se encuentra en averia y no tiene algun flag alarmado]]="NO",1,0)</f>
        <v>0</v>
      </c>
      <c r="CU168">
        <f>IF(Tabla1[[#This Row],[3.2.3  Verifica en la web de averias si el servicio esta afectado]]="NO",1,0)</f>
        <v>0</v>
      </c>
      <c r="CV168">
        <f>IF(Tabla1[[#This Row],[3.2.4  Verifica en Incognito si los parametros de los servicios estan correctos. ]]="NO",1,0)</f>
        <v>0</v>
      </c>
      <c r="CW16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68">
        <f>IF(Tabla1[[#This Row],[3.2.6  Para telefonia, ingresa a JANUS y validad que la linea este configurada y tenga saldo, tambien se debe validar con el cliente si la linea esta en Tel 1 o Tel 1/2, en caso no haya servicio]]="NO",1,0)</f>
        <v>0</v>
      </c>
      <c r="CY168">
        <f>IF(Tabla1[[#This Row],[3.2.7  Para internet, cuando el problema es con SmarTV se le sugiere que utilice internet de manera cableada]]="NO",1,0)</f>
        <v>0</v>
      </c>
      <c r="CZ168">
        <f>IF(Tabla1[[#This Row],[3.3  La explicación brindada al cliente corresponde con el paso a paso de la herramienta o el proceso establecido en el portal de conocimiento (en caso no se encuentre en la herramienta).]]="NO",1,0)</f>
        <v>0</v>
      </c>
      <c r="DA168">
        <f>IF(Tabla1[[#This Row],[3.4  Valida con el cliente si la gestión/información brindada fue clara]]="NO",1,0)</f>
        <v>1</v>
      </c>
      <c r="DB168">
        <f>IF(Tabla1[[#This Row],[4.1 Ejecuta las acciones en los aplicativos de acuerdo al proceso establecido en el portal de conocimiento.]]="NO",1,0)</f>
        <v>0</v>
      </c>
      <c r="DC168">
        <f>IF(Tabla1[[#This Row],[4.2 Se tipifica en siac acorde con la gestión.]]="NO",1,0)</f>
        <v>0</v>
      </c>
      <c r="DD168">
        <f>IF(Tabla1[[#This Row],[4.3 Notas y/o plantilla de la tipificación son correctas.]]="NO",1,0)</f>
        <v>0</v>
      </c>
      <c r="DE168">
        <f>IF(Tabla1[[#This Row],[4.4 Se tipifica en siac durante la llamada.]]="NO",1,0)</f>
        <v>0</v>
      </c>
      <c r="DF168">
        <f>IF(Tabla1[[#This Row],[5.1 Evita comentarios negativos de la empresa y/o sus proveedores.]]="NO",1,0)</f>
        <v>0</v>
      </c>
      <c r="DG168">
        <f>IF(Tabla1[[#This Row],[5.2 Evita palabras soeces]]="NO",1,0)</f>
        <v>0</v>
      </c>
      <c r="DH168">
        <f>IF(Tabla1[[#This Row],[5.3 Escucha al cliente sin interrumpirlo.]]="NO",1,0)</f>
        <v>0</v>
      </c>
      <c r="DI168">
        <f>IF(Tabla1[[#This Row],[6.1 Cumple con dar la información establecida y/o fomenta en el cliente la adquisición/activación/uso de algún servicio/producto/promoción CLARO (definido por cada campaña)]]="NO",1,0)</f>
        <v>1</v>
      </c>
      <c r="DJ168">
        <v>1</v>
      </c>
      <c r="DK168">
        <f>IF(Tabla1[[#This Row],[TNPS]]&lt;6,-1,IF(Tabla1[[#This Row],[TNPS]]&lt;8,0,1))</f>
        <v>1</v>
      </c>
      <c r="DL168">
        <f>IF(Tabla1[[#This Row],[NPS]]&lt;&gt;"",IF(Tabla1[[#This Row],[NPS]]&lt;7,-1,IF(Tabla1[[#This Row],[NPS]]&lt;8,0,1))," ")</f>
        <v>1</v>
      </c>
    </row>
    <row r="169" spans="1:116" x14ac:dyDescent="0.25">
      <c r="A169">
        <v>386</v>
      </c>
      <c r="B169" t="str">
        <f>IF(MONTH(Tabla1[[#This Row],[FECHA DE MONITOREO]])=MONTH($B$356),IF(DAY(Tabla1[[#This Row],[FECHA DE MONITOREO]])&lt;8,"SEMANA 1",IF(DAY(Tabla1[[#This Row],[FECHA DE MONITOREO]])&lt;15,"SEMANA 2",IF(DAY(Tabla1[[#This Row],[FECHA DE MONITOREO]])&lt;22,"SEMANA 3","SEMANA 4"))),"SEMANA 4")</f>
        <v>SEMANA 2</v>
      </c>
      <c r="C16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69" s="5" t="s">
        <v>1327</v>
      </c>
      <c r="E169" s="5" t="s">
        <v>1328</v>
      </c>
      <c r="F169" s="5">
        <v>1</v>
      </c>
      <c r="G169" s="5" t="s">
        <v>118</v>
      </c>
      <c r="H169" s="5" t="s">
        <v>119</v>
      </c>
      <c r="I169" s="6">
        <v>43659</v>
      </c>
      <c r="J169" s="5" t="s">
        <v>120</v>
      </c>
      <c r="K169" s="5" t="s">
        <v>1329</v>
      </c>
      <c r="L169" s="6">
        <v>43657</v>
      </c>
      <c r="M169" s="7">
        <v>0.46836805555555555</v>
      </c>
      <c r="N169" s="5">
        <v>202</v>
      </c>
      <c r="O169" s="5" t="s">
        <v>1330</v>
      </c>
      <c r="P169" s="5" t="s">
        <v>1331</v>
      </c>
      <c r="Q169" s="5" t="s">
        <v>1332</v>
      </c>
      <c r="R169" s="5" t="s">
        <v>125</v>
      </c>
      <c r="S169" s="5" t="s">
        <v>881</v>
      </c>
      <c r="T169" s="5" t="s">
        <v>1333</v>
      </c>
      <c r="U169" s="5" t="s">
        <v>160</v>
      </c>
      <c r="V169" s="5" t="s">
        <v>129</v>
      </c>
      <c r="W169" s="5" t="s">
        <v>130</v>
      </c>
      <c r="X169" s="5" t="s">
        <v>130</v>
      </c>
      <c r="Y169" s="5" t="s">
        <v>131</v>
      </c>
      <c r="Z169" s="5" t="s">
        <v>132</v>
      </c>
      <c r="AA169" s="5" t="s">
        <v>133</v>
      </c>
      <c r="AB169" s="5" t="s">
        <v>131</v>
      </c>
      <c r="AC169" s="5" t="s">
        <v>134</v>
      </c>
      <c r="AD169" s="5" t="s">
        <v>131</v>
      </c>
      <c r="AE169" s="5" t="s">
        <v>131</v>
      </c>
      <c r="AF169" s="5" t="s">
        <v>131</v>
      </c>
      <c r="AG169" s="5" t="s">
        <v>131</v>
      </c>
      <c r="AH169" s="5" t="s">
        <v>131</v>
      </c>
      <c r="AI169" s="8">
        <v>100</v>
      </c>
      <c r="AJ169" s="5" t="s">
        <v>131</v>
      </c>
      <c r="AK169" s="5" t="s">
        <v>133</v>
      </c>
      <c r="AL169" s="5" t="s">
        <v>131</v>
      </c>
      <c r="AM169" s="5" t="s">
        <v>131</v>
      </c>
      <c r="AN169" s="8">
        <v>100</v>
      </c>
      <c r="AO169" s="5" t="s">
        <v>131</v>
      </c>
      <c r="AP169" s="5" t="s">
        <v>131</v>
      </c>
      <c r="AQ169" s="5" t="s">
        <v>131</v>
      </c>
      <c r="AR169" s="5" t="s">
        <v>131</v>
      </c>
      <c r="AS169" s="5" t="s">
        <v>131</v>
      </c>
      <c r="AT169" s="5" t="s">
        <v>131</v>
      </c>
      <c r="AU169" s="5" t="s">
        <v>133</v>
      </c>
      <c r="AV169" s="5" t="s">
        <v>133</v>
      </c>
      <c r="AW169" s="5" t="s">
        <v>133</v>
      </c>
      <c r="AX169" s="5" t="s">
        <v>131</v>
      </c>
      <c r="AY169" s="5" t="s">
        <v>129</v>
      </c>
      <c r="AZ169" s="8">
        <v>94.285714285714278</v>
      </c>
      <c r="BA169" s="5" t="s">
        <v>131</v>
      </c>
      <c r="BB169" s="5" t="s">
        <v>129</v>
      </c>
      <c r="BC169" s="5" t="s">
        <v>131</v>
      </c>
      <c r="BD169" s="5" t="s">
        <v>131</v>
      </c>
      <c r="BE169" s="9">
        <v>87.5</v>
      </c>
      <c r="BF169" s="5" t="s">
        <v>131</v>
      </c>
      <c r="BG169" s="5" t="s">
        <v>131</v>
      </c>
      <c r="BH169" s="5" t="s">
        <v>131</v>
      </c>
      <c r="BI169" s="8">
        <v>100</v>
      </c>
      <c r="BJ169" s="5" t="s">
        <v>133</v>
      </c>
      <c r="BK169" s="8">
        <v>100</v>
      </c>
      <c r="BL169" s="8">
        <v>95</v>
      </c>
      <c r="BM169" s="5">
        <v>1</v>
      </c>
      <c r="BN169" s="5">
        <v>1</v>
      </c>
      <c r="BO169" s="5">
        <v>0</v>
      </c>
      <c r="BP169" s="5">
        <v>2</v>
      </c>
      <c r="BQ169" s="5">
        <v>0</v>
      </c>
      <c r="BR169" s="8">
        <v>95</v>
      </c>
      <c r="BS169" s="5" t="s">
        <v>129</v>
      </c>
      <c r="BT169" s="5" t="s">
        <v>129</v>
      </c>
      <c r="BU169" s="5" t="s">
        <v>129</v>
      </c>
      <c r="BV169" s="5" t="s">
        <v>129</v>
      </c>
      <c r="BW169" s="5" t="s">
        <v>129</v>
      </c>
      <c r="BX169" s="5" t="s">
        <v>129</v>
      </c>
      <c r="BY169" s="5" t="s">
        <v>135</v>
      </c>
      <c r="BZ169" s="5" t="s">
        <v>136</v>
      </c>
      <c r="CA169" s="5" t="s">
        <v>137</v>
      </c>
      <c r="CB169" s="5" t="s">
        <v>138</v>
      </c>
      <c r="CC169" s="5" t="s">
        <v>289</v>
      </c>
      <c r="CD169" s="5" t="e">
        <v>#N/A</v>
      </c>
      <c r="CE169" s="5" t="e">
        <v>#N/A</v>
      </c>
      <c r="CF169" s="5" t="s">
        <v>129</v>
      </c>
      <c r="CG169" s="5" t="s">
        <v>1334</v>
      </c>
      <c r="CH169">
        <f>IF(Tabla1[[#This Row],[1.1 Saluda y se despide del cliente, de acuerdo a lo establecido en el manual de campaña.]]="NO",1,0)</f>
        <v>0</v>
      </c>
      <c r="CI169">
        <f>IF(Tabla1[[#This Row],[1.2 Se dirige al cliente por su nombre durante el transcurso de la llamada, sin tutearlo en ninguna ocasión.]]="NO",1,0)</f>
        <v>0</v>
      </c>
      <c r="CJ169">
        <f>IF(Tabla1[[#This Row],[1.3 Interactua con el cliente mientras realiza las validaciones en el sistema.]]="NO",1,0)</f>
        <v>0</v>
      </c>
      <c r="CK169">
        <f>IF(Tabla1[[#This Row],[1.4 Evita el uso de tecnicismos.]]="NO",1,0)</f>
        <v>0</v>
      </c>
      <c r="CL169">
        <f>IF(Tabla1[[#This Row],[1.5 Se despide de acuerdo a lo indicado en el Manual de Campaña]]="NO",1,0)</f>
        <v>0</v>
      </c>
      <c r="CM169">
        <f>IF(Tabla1[[#This Row],[2.1 Valida si la consulta o transacción corresponde a un producto/servicio/línea de la campaña.]]="NO",1,0)</f>
        <v>0</v>
      </c>
      <c r="CN169">
        <f>IF(Tabla1[[#This Row],[2.2 Si lo expuesto por el cliente no es claro, realiza preguntas de precisión o preguntas filtro.]]="NO",1,0)</f>
        <v>0</v>
      </c>
      <c r="CO169">
        <f>IF(Tabla1[[#This Row],[2.3 Valida el MOTIVO REAL de la necesidad (información, preocupación, problema) mediante parafraseo o pregunta de confirmación.]]="NO",1,0)</f>
        <v>0</v>
      </c>
      <c r="CP169">
        <f>IF(Tabla1[[#This Row],[2.4 De acuerdo con lo expuesto por el cliente por el cliente y/o por lo revisado en sistemas, valida si existe alguna atención previa por el mismo motivo.]]="NO",1,0)</f>
        <v>0</v>
      </c>
      <c r="CQ169">
        <f>IF(Tabla1[[#This Row],[3.1 Valida en el CES el estado de los servicios y equipos, estado de cuenta y adicionalmente si se encuentra en averia.]]="NO",1,0)</f>
        <v>0</v>
      </c>
      <c r="CR169">
        <f>IF(Tabla1[[#This Row],[3.2 La atencion se realizo siguiendo el paso a paso de la herramienta o el proceso establecido en el portal de conocimiento (en caso no se encuentre en la herramienta), no se vuelve a evaluar el ingreso al CES.]]="NO",1,0)</f>
        <v>0</v>
      </c>
      <c r="CS169">
        <f>IF(Tabla1[[#This Row],[3.2.1 Solicita el número de documento de identidad, nombres y apellidos del titular para identificar el servicio y en caso lo amerite fecha y lugar de nacimiento.]]="NO",1,0)</f>
        <v>0</v>
      </c>
      <c r="CT169">
        <f>IF(Tabla1[[#This Row],[3.2.2  Valida en TRACER que el servicio del cliente esta conectado, no se encuentra en averia y no tiene algun flag alarmado]]="NO",1,0)</f>
        <v>0</v>
      </c>
      <c r="CU169">
        <f>IF(Tabla1[[#This Row],[3.2.3  Verifica en la web de averias si el servicio esta afectado]]="NO",1,0)</f>
        <v>0</v>
      </c>
      <c r="CV169">
        <f>IF(Tabla1[[#This Row],[3.2.4  Verifica en Incognito si los parametros de los servicios estan correctos. ]]="NO",1,0)</f>
        <v>0</v>
      </c>
      <c r="CW16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69">
        <f>IF(Tabla1[[#This Row],[3.2.6  Para telefonia, ingresa a JANUS y validad que la linea este configurada y tenga saldo, tambien se debe validar con el cliente si la linea esta en Tel 1 o Tel 1/2, en caso no haya servicio]]="NO",1,0)</f>
        <v>0</v>
      </c>
      <c r="CY169">
        <f>IF(Tabla1[[#This Row],[3.2.7  Para internet, cuando el problema es con SmarTV se le sugiere que utilice internet de manera cableada]]="NO",1,0)</f>
        <v>0</v>
      </c>
      <c r="CZ169">
        <f>IF(Tabla1[[#This Row],[3.3  La explicación brindada al cliente corresponde con el paso a paso de la herramienta o el proceso establecido en el portal de conocimiento (en caso no se encuentre en la herramienta).]]="NO",1,0)</f>
        <v>0</v>
      </c>
      <c r="DA169">
        <f>IF(Tabla1[[#This Row],[3.4  Valida con el cliente si la gestión/información brindada fue clara]]="NO",1,0)</f>
        <v>1</v>
      </c>
      <c r="DB169">
        <f>IF(Tabla1[[#This Row],[4.1 Ejecuta las acciones en los aplicativos de acuerdo al proceso establecido en el portal de conocimiento.]]="NO",1,0)</f>
        <v>0</v>
      </c>
      <c r="DC169">
        <f>IF(Tabla1[[#This Row],[4.2 Se tipifica en siac acorde con la gestión.]]="NO",1,0)</f>
        <v>1</v>
      </c>
      <c r="DD169">
        <f>IF(Tabla1[[#This Row],[4.3 Notas y/o plantilla de la tipificación son correctas.]]="NO",1,0)</f>
        <v>0</v>
      </c>
      <c r="DE169">
        <f>IF(Tabla1[[#This Row],[4.4 Se tipifica en siac durante la llamada.]]="NO",1,0)</f>
        <v>0</v>
      </c>
      <c r="DF169">
        <f>IF(Tabla1[[#This Row],[5.1 Evita comentarios negativos de la empresa y/o sus proveedores.]]="NO",1,0)</f>
        <v>0</v>
      </c>
      <c r="DG169">
        <f>IF(Tabla1[[#This Row],[5.2 Evita palabras soeces]]="NO",1,0)</f>
        <v>0</v>
      </c>
      <c r="DH169">
        <f>IF(Tabla1[[#This Row],[5.3 Escucha al cliente sin interrumpirlo.]]="NO",1,0)</f>
        <v>0</v>
      </c>
      <c r="DI169">
        <f>IF(Tabla1[[#This Row],[6.1 Cumple con dar la información establecida y/o fomenta en el cliente la adquisición/activación/uso de algún servicio/producto/promoción CLARO (definido por cada campaña)]]="NO",1,0)</f>
        <v>0</v>
      </c>
      <c r="DJ169">
        <v>1</v>
      </c>
      <c r="DK169" t="e">
        <f>IF(Tabla1[[#This Row],[TNPS]]&lt;6,-1,IF(Tabla1[[#This Row],[TNPS]]&lt;8,0,1))</f>
        <v>#N/A</v>
      </c>
      <c r="DL169" t="e">
        <f>IF(Tabla1[[#This Row],[NPS]]&lt;&gt;"",IF(Tabla1[[#This Row],[NPS]]&lt;7,-1,IF(Tabla1[[#This Row],[NPS]]&lt;8,0,1))," ")</f>
        <v>#N/A</v>
      </c>
    </row>
    <row r="170" spans="1:116" x14ac:dyDescent="0.25">
      <c r="A170">
        <v>386</v>
      </c>
      <c r="B170" t="str">
        <f>IF(MONTH(Tabla1[[#This Row],[FECHA DE MONITOREO]])=MONTH($B$356),IF(DAY(Tabla1[[#This Row],[FECHA DE MONITOREO]])&lt;8,"SEMANA 1",IF(DAY(Tabla1[[#This Row],[FECHA DE MONITOREO]])&lt;15,"SEMANA 2",IF(DAY(Tabla1[[#This Row],[FECHA DE MONITOREO]])&lt;22,"SEMANA 3","SEMANA 4"))),"SEMANA 4")</f>
        <v>SEMANA 2</v>
      </c>
      <c r="C17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70" s="5" t="s">
        <v>1071</v>
      </c>
      <c r="E170" s="5" t="s">
        <v>1072</v>
      </c>
      <c r="F170" s="5">
        <v>17</v>
      </c>
      <c r="G170" s="5" t="s">
        <v>118</v>
      </c>
      <c r="H170" s="5" t="s">
        <v>119</v>
      </c>
      <c r="I170" s="6">
        <v>43659</v>
      </c>
      <c r="J170" s="5" t="s">
        <v>120</v>
      </c>
      <c r="K170" s="5" t="s">
        <v>1335</v>
      </c>
      <c r="L170" s="6">
        <v>43657</v>
      </c>
      <c r="M170" s="7">
        <v>0.49237268518518523</v>
      </c>
      <c r="N170" s="5">
        <v>902</v>
      </c>
      <c r="O170" s="5" t="s">
        <v>1336</v>
      </c>
      <c r="P170" s="5" t="s">
        <v>1337</v>
      </c>
      <c r="Q170" s="5" t="s">
        <v>1338</v>
      </c>
      <c r="R170" s="5" t="s">
        <v>125</v>
      </c>
      <c r="S170" s="5" t="s">
        <v>358</v>
      </c>
      <c r="T170" s="5" t="s">
        <v>1339</v>
      </c>
      <c r="U170" s="5" t="s">
        <v>1340</v>
      </c>
      <c r="V170" s="5" t="s">
        <v>129</v>
      </c>
      <c r="W170" s="5" t="s">
        <v>133</v>
      </c>
      <c r="X170" s="5" t="s">
        <v>279</v>
      </c>
      <c r="Y170" s="5" t="s">
        <v>131</v>
      </c>
      <c r="Z170" s="5" t="s">
        <v>132</v>
      </c>
      <c r="AA170" s="5" t="s">
        <v>133</v>
      </c>
      <c r="AB170" s="5" t="s">
        <v>131</v>
      </c>
      <c r="AC170" s="5" t="s">
        <v>134</v>
      </c>
      <c r="AD170" s="5" t="s">
        <v>131</v>
      </c>
      <c r="AE170" s="5" t="s">
        <v>131</v>
      </c>
      <c r="AF170" s="5" t="s">
        <v>131</v>
      </c>
      <c r="AG170" s="5" t="s">
        <v>131</v>
      </c>
      <c r="AH170" s="5" t="s">
        <v>131</v>
      </c>
      <c r="AI170" s="8">
        <v>100</v>
      </c>
      <c r="AJ170" s="5" t="s">
        <v>131</v>
      </c>
      <c r="AK170" s="5" t="s">
        <v>133</v>
      </c>
      <c r="AL170" s="5" t="s">
        <v>129</v>
      </c>
      <c r="AM170" s="5" t="s">
        <v>129</v>
      </c>
      <c r="AN170" s="8">
        <v>26.315789473684209</v>
      </c>
      <c r="AO170" s="5" t="s">
        <v>133</v>
      </c>
      <c r="AP170" s="5" t="s">
        <v>131</v>
      </c>
      <c r="AQ170" s="5" t="s">
        <v>131</v>
      </c>
      <c r="AR170" s="5" t="s">
        <v>131</v>
      </c>
      <c r="AS170" s="5" t="s">
        <v>131</v>
      </c>
      <c r="AT170" s="5" t="s">
        <v>131</v>
      </c>
      <c r="AU170" s="5" t="s">
        <v>131</v>
      </c>
      <c r="AV170" s="5" t="s">
        <v>133</v>
      </c>
      <c r="AW170" s="5" t="s">
        <v>133</v>
      </c>
      <c r="AX170" s="5" t="s">
        <v>131</v>
      </c>
      <c r="AY170" s="5" t="s">
        <v>131</v>
      </c>
      <c r="AZ170" s="8">
        <v>100</v>
      </c>
      <c r="BA170" s="5" t="s">
        <v>131</v>
      </c>
      <c r="BB170" s="5" t="s">
        <v>131</v>
      </c>
      <c r="BC170" s="5" t="s">
        <v>131</v>
      </c>
      <c r="BD170" s="5" t="s">
        <v>131</v>
      </c>
      <c r="BE170" s="9">
        <v>100</v>
      </c>
      <c r="BF170" s="5" t="s">
        <v>131</v>
      </c>
      <c r="BG170" s="5" t="s">
        <v>131</v>
      </c>
      <c r="BH170" s="5" t="s">
        <v>131</v>
      </c>
      <c r="BI170" s="8">
        <v>100</v>
      </c>
      <c r="BJ170" s="5" t="s">
        <v>133</v>
      </c>
      <c r="BK170" s="8">
        <v>100</v>
      </c>
      <c r="BL170" s="8">
        <v>83.052631578947384</v>
      </c>
      <c r="BM170" s="5">
        <v>2</v>
      </c>
      <c r="BN170" s="5">
        <v>0</v>
      </c>
      <c r="BO170" s="5">
        <v>0</v>
      </c>
      <c r="BP170" s="5">
        <v>2</v>
      </c>
      <c r="BQ170" s="5">
        <v>0</v>
      </c>
      <c r="BR170" s="8">
        <v>83.052631578947384</v>
      </c>
      <c r="BS170" s="5" t="s">
        <v>129</v>
      </c>
      <c r="BT170" s="5" t="s">
        <v>129</v>
      </c>
      <c r="BU170" s="5" t="s">
        <v>129</v>
      </c>
      <c r="BV170" s="5" t="s">
        <v>129</v>
      </c>
      <c r="BW170" s="5" t="s">
        <v>129</v>
      </c>
      <c r="BX170" s="5" t="s">
        <v>131</v>
      </c>
      <c r="BY170" s="5" t="s">
        <v>132</v>
      </c>
      <c r="BZ170" s="5" t="s">
        <v>132</v>
      </c>
      <c r="CA170" s="5" t="s">
        <v>132</v>
      </c>
      <c r="CB170" s="5" t="s">
        <v>132</v>
      </c>
      <c r="CC170" s="5" t="s">
        <v>132</v>
      </c>
      <c r="CD170" s="5" t="e">
        <v>#N/A</v>
      </c>
      <c r="CE170" s="5" t="e">
        <v>#N/A</v>
      </c>
      <c r="CF170" s="5" t="s">
        <v>129</v>
      </c>
      <c r="CG170" s="5" t="s">
        <v>1341</v>
      </c>
      <c r="CH170">
        <f>IF(Tabla1[[#This Row],[1.1 Saluda y se despide del cliente, de acuerdo a lo establecido en el manual de campaña.]]="NO",1,0)</f>
        <v>0</v>
      </c>
      <c r="CI170">
        <f>IF(Tabla1[[#This Row],[1.2 Se dirige al cliente por su nombre durante el transcurso de la llamada, sin tutearlo en ninguna ocasión.]]="NO",1,0)</f>
        <v>0</v>
      </c>
      <c r="CJ170">
        <f>IF(Tabla1[[#This Row],[1.3 Interactua con el cliente mientras realiza las validaciones en el sistema.]]="NO",1,0)</f>
        <v>0</v>
      </c>
      <c r="CK170">
        <f>IF(Tabla1[[#This Row],[1.4 Evita el uso de tecnicismos.]]="NO",1,0)</f>
        <v>0</v>
      </c>
      <c r="CL170">
        <f>IF(Tabla1[[#This Row],[1.5 Se despide de acuerdo a lo indicado en el Manual de Campaña]]="NO",1,0)</f>
        <v>0</v>
      </c>
      <c r="CM170">
        <f>IF(Tabla1[[#This Row],[2.1 Valida si la consulta o transacción corresponde a un producto/servicio/línea de la campaña.]]="NO",1,0)</f>
        <v>0</v>
      </c>
      <c r="CN170">
        <f>IF(Tabla1[[#This Row],[2.2 Si lo expuesto por el cliente no es claro, realiza preguntas de precisión o preguntas filtro.]]="NO",1,0)</f>
        <v>0</v>
      </c>
      <c r="CO170">
        <f>IF(Tabla1[[#This Row],[2.3 Valida el MOTIVO REAL de la necesidad (información, preocupación, problema) mediante parafraseo o pregunta de confirmación.]]="NO",1,0)</f>
        <v>1</v>
      </c>
      <c r="CP170">
        <f>IF(Tabla1[[#This Row],[2.4 De acuerdo con lo expuesto por el cliente por el cliente y/o por lo revisado en sistemas, valida si existe alguna atención previa por el mismo motivo.]]="NO",1,0)</f>
        <v>1</v>
      </c>
      <c r="CQ170">
        <f>IF(Tabla1[[#This Row],[3.1 Valida en el CES el estado de los servicios y equipos, estado de cuenta y adicionalmente si se encuentra en averia.]]="NO",1,0)</f>
        <v>0</v>
      </c>
      <c r="CR170">
        <f>IF(Tabla1[[#This Row],[3.2 La atencion se realizo siguiendo el paso a paso de la herramienta o el proceso establecido en el portal de conocimiento (en caso no se encuentre en la herramienta), no se vuelve a evaluar el ingreso al CES.]]="NO",1,0)</f>
        <v>0</v>
      </c>
      <c r="CS170">
        <f>IF(Tabla1[[#This Row],[3.2.1 Solicita el número de documento de identidad, nombres y apellidos del titular para identificar el servicio y en caso lo amerite fecha y lugar de nacimiento.]]="NO",1,0)</f>
        <v>0</v>
      </c>
      <c r="CT170">
        <f>IF(Tabla1[[#This Row],[3.2.2  Valida en TRACER que el servicio del cliente esta conectado, no se encuentra en averia y no tiene algun flag alarmado]]="NO",1,0)</f>
        <v>0</v>
      </c>
      <c r="CU170">
        <f>IF(Tabla1[[#This Row],[3.2.3  Verifica en la web de averias si el servicio esta afectado]]="NO",1,0)</f>
        <v>0</v>
      </c>
      <c r="CV170">
        <f>IF(Tabla1[[#This Row],[3.2.4  Verifica en Incognito si los parametros de los servicios estan correctos. ]]="NO",1,0)</f>
        <v>0</v>
      </c>
      <c r="CW17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70">
        <f>IF(Tabla1[[#This Row],[3.2.6  Para telefonia, ingresa a JANUS y validad que la linea este configurada y tenga saldo, tambien se debe validar con el cliente si la linea esta en Tel 1 o Tel 1/2, en caso no haya servicio]]="NO",1,0)</f>
        <v>0</v>
      </c>
      <c r="CY170">
        <f>IF(Tabla1[[#This Row],[3.2.7  Para internet, cuando el problema es con SmarTV se le sugiere que utilice internet de manera cableada]]="NO",1,0)</f>
        <v>0</v>
      </c>
      <c r="CZ170">
        <f>IF(Tabla1[[#This Row],[3.3  La explicación brindada al cliente corresponde con el paso a paso de la herramienta o el proceso establecido en el portal de conocimiento (en caso no se encuentre en la herramienta).]]="NO",1,0)</f>
        <v>0</v>
      </c>
      <c r="DA170">
        <f>IF(Tabla1[[#This Row],[3.4  Valida con el cliente si la gestión/información brindada fue clara]]="NO",1,0)</f>
        <v>0</v>
      </c>
      <c r="DB170">
        <f>IF(Tabla1[[#This Row],[4.1 Ejecuta las acciones en los aplicativos de acuerdo al proceso establecido en el portal de conocimiento.]]="NO",1,0)</f>
        <v>0</v>
      </c>
      <c r="DC170">
        <f>IF(Tabla1[[#This Row],[4.2 Se tipifica en siac acorde con la gestión.]]="NO",1,0)</f>
        <v>0</v>
      </c>
      <c r="DD170">
        <f>IF(Tabla1[[#This Row],[4.3 Notas y/o plantilla de la tipificación son correctas.]]="NO",1,0)</f>
        <v>0</v>
      </c>
      <c r="DE170">
        <f>IF(Tabla1[[#This Row],[4.4 Se tipifica en siac durante la llamada.]]="NO",1,0)</f>
        <v>0</v>
      </c>
      <c r="DF170">
        <f>IF(Tabla1[[#This Row],[5.1 Evita comentarios negativos de la empresa y/o sus proveedores.]]="NO",1,0)</f>
        <v>0</v>
      </c>
      <c r="DG170">
        <f>IF(Tabla1[[#This Row],[5.2 Evita palabras soeces]]="NO",1,0)</f>
        <v>0</v>
      </c>
      <c r="DH170">
        <f>IF(Tabla1[[#This Row],[5.3 Escucha al cliente sin interrumpirlo.]]="NO",1,0)</f>
        <v>0</v>
      </c>
      <c r="DI170">
        <f>IF(Tabla1[[#This Row],[6.1 Cumple con dar la información establecida y/o fomenta en el cliente la adquisición/activación/uso de algún servicio/producto/promoción CLARO (definido por cada campaña)]]="NO",1,0)</f>
        <v>0</v>
      </c>
      <c r="DJ170">
        <v>1</v>
      </c>
      <c r="DK170" t="e">
        <f>IF(Tabla1[[#This Row],[TNPS]]&lt;6,-1,IF(Tabla1[[#This Row],[TNPS]]&lt;8,0,1))</f>
        <v>#N/A</v>
      </c>
      <c r="DL170" t="e">
        <f>IF(Tabla1[[#This Row],[NPS]]&lt;&gt;"",IF(Tabla1[[#This Row],[NPS]]&lt;7,-1,IF(Tabla1[[#This Row],[NPS]]&lt;8,0,1))," ")</f>
        <v>#N/A</v>
      </c>
    </row>
    <row r="171" spans="1:116" x14ac:dyDescent="0.25">
      <c r="A171">
        <v>386</v>
      </c>
      <c r="B171" t="str">
        <f>IF(MONTH(Tabla1[[#This Row],[FECHA DE MONITOREO]])=MONTH($B$356),IF(DAY(Tabla1[[#This Row],[FECHA DE MONITOREO]])&lt;8,"SEMANA 1",IF(DAY(Tabla1[[#This Row],[FECHA DE MONITOREO]])&lt;15,"SEMANA 2",IF(DAY(Tabla1[[#This Row],[FECHA DE MONITOREO]])&lt;22,"SEMANA 3","SEMANA 4"))),"SEMANA 4")</f>
        <v>SEMANA 2</v>
      </c>
      <c r="C17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71" s="5" t="s">
        <v>755</v>
      </c>
      <c r="E171" s="5" t="s">
        <v>756</v>
      </c>
      <c r="F171" s="5">
        <v>1</v>
      </c>
      <c r="G171" s="5" t="s">
        <v>118</v>
      </c>
      <c r="H171" s="5" t="s">
        <v>119</v>
      </c>
      <c r="I171" s="6">
        <v>43659</v>
      </c>
      <c r="J171" s="5" t="s">
        <v>120</v>
      </c>
      <c r="K171" s="5" t="s">
        <v>1342</v>
      </c>
      <c r="L171" s="6">
        <v>43657</v>
      </c>
      <c r="M171" s="7">
        <v>0.49815972222222221</v>
      </c>
      <c r="N171" s="5">
        <v>454</v>
      </c>
      <c r="O171" s="5" t="s">
        <v>1343</v>
      </c>
      <c r="P171" s="5" t="s">
        <v>1344</v>
      </c>
      <c r="Q171" s="5" t="s">
        <v>1345</v>
      </c>
      <c r="R171" s="5" t="s">
        <v>157</v>
      </c>
      <c r="S171" s="5" t="s">
        <v>158</v>
      </c>
      <c r="T171" s="5" t="s">
        <v>1346</v>
      </c>
      <c r="U171" s="5" t="s">
        <v>132</v>
      </c>
      <c r="V171" s="5" t="s">
        <v>129</v>
      </c>
      <c r="W171" s="5" t="s">
        <v>133</v>
      </c>
      <c r="X171" s="5" t="s">
        <v>279</v>
      </c>
      <c r="Y171" s="5" t="s">
        <v>131</v>
      </c>
      <c r="Z171" s="5" t="s">
        <v>132</v>
      </c>
      <c r="AA171" s="5" t="s">
        <v>133</v>
      </c>
      <c r="AB171" s="5" t="s">
        <v>131</v>
      </c>
      <c r="AC171" s="5" t="s">
        <v>134</v>
      </c>
      <c r="AD171" s="5" t="s">
        <v>131</v>
      </c>
      <c r="AE171" s="5" t="s">
        <v>131</v>
      </c>
      <c r="AF171" s="5" t="s">
        <v>131</v>
      </c>
      <c r="AG171" s="5" t="s">
        <v>131</v>
      </c>
      <c r="AH171" s="5" t="s">
        <v>131</v>
      </c>
      <c r="AI171" s="8">
        <v>100</v>
      </c>
      <c r="AJ171" s="5" t="s">
        <v>131</v>
      </c>
      <c r="AK171" s="5" t="s">
        <v>133</v>
      </c>
      <c r="AL171" s="5" t="s">
        <v>131</v>
      </c>
      <c r="AM171" s="5" t="s">
        <v>131</v>
      </c>
      <c r="AN171" s="8">
        <v>100</v>
      </c>
      <c r="AO171" s="5" t="s">
        <v>133</v>
      </c>
      <c r="AP171" s="5" t="s">
        <v>131</v>
      </c>
      <c r="AQ171" s="5" t="s">
        <v>131</v>
      </c>
      <c r="AR171" s="5" t="s">
        <v>133</v>
      </c>
      <c r="AS171" s="5" t="s">
        <v>133</v>
      </c>
      <c r="AT171" s="5" t="s">
        <v>133</v>
      </c>
      <c r="AU171" s="5" t="s">
        <v>133</v>
      </c>
      <c r="AV171" s="5" t="s">
        <v>133</v>
      </c>
      <c r="AW171" s="5" t="s">
        <v>133</v>
      </c>
      <c r="AX171" s="5" t="s">
        <v>129</v>
      </c>
      <c r="AY171" s="5" t="s">
        <v>133</v>
      </c>
      <c r="AZ171" s="8">
        <v>75.862068965517238</v>
      </c>
      <c r="BA171" s="5" t="s">
        <v>131</v>
      </c>
      <c r="BB171" s="5" t="s">
        <v>129</v>
      </c>
      <c r="BC171" s="5" t="s">
        <v>129</v>
      </c>
      <c r="BD171" s="5" t="s">
        <v>129</v>
      </c>
      <c r="BE171" s="9">
        <v>62.5</v>
      </c>
      <c r="BF171" s="5" t="s">
        <v>131</v>
      </c>
      <c r="BG171" s="5" t="s">
        <v>131</v>
      </c>
      <c r="BH171" s="5" t="s">
        <v>131</v>
      </c>
      <c r="BI171" s="8">
        <v>100</v>
      </c>
      <c r="BJ171" s="5" t="s">
        <v>133</v>
      </c>
      <c r="BK171" s="8">
        <v>100</v>
      </c>
      <c r="BL171" s="8">
        <v>82.551724137931032</v>
      </c>
      <c r="BM171" s="5">
        <v>1</v>
      </c>
      <c r="BN171" s="5">
        <v>3</v>
      </c>
      <c r="BO171" s="5">
        <v>0</v>
      </c>
      <c r="BP171" s="5">
        <v>4</v>
      </c>
      <c r="BQ171" s="5">
        <v>0</v>
      </c>
      <c r="BR171" s="8">
        <v>82.551724137931032</v>
      </c>
      <c r="BS171" s="5" t="s">
        <v>129</v>
      </c>
      <c r="BT171" s="5" t="s">
        <v>129</v>
      </c>
      <c r="BU171" s="5" t="s">
        <v>129</v>
      </c>
      <c r="BV171" s="5" t="s">
        <v>129</v>
      </c>
      <c r="BW171" s="5" t="s">
        <v>129</v>
      </c>
      <c r="BX171" s="5" t="s">
        <v>129</v>
      </c>
      <c r="BY171" s="5" t="s">
        <v>135</v>
      </c>
      <c r="BZ171" s="5" t="s">
        <v>174</v>
      </c>
      <c r="CA171" s="5" t="s">
        <v>175</v>
      </c>
      <c r="CB171" s="5" t="s">
        <v>176</v>
      </c>
      <c r="CC171" s="5" t="s">
        <v>483</v>
      </c>
      <c r="CD171" s="5" t="e">
        <v>#N/A</v>
      </c>
      <c r="CE171" s="5" t="e">
        <v>#N/A</v>
      </c>
      <c r="CF171" s="5" t="s">
        <v>129</v>
      </c>
      <c r="CG171" s="5" t="s">
        <v>1347</v>
      </c>
      <c r="CH171">
        <f>IF(Tabla1[[#This Row],[1.1 Saluda y se despide del cliente, de acuerdo a lo establecido en el manual de campaña.]]="NO",1,0)</f>
        <v>0</v>
      </c>
      <c r="CI171">
        <f>IF(Tabla1[[#This Row],[1.2 Se dirige al cliente por su nombre durante el transcurso de la llamada, sin tutearlo en ninguna ocasión.]]="NO",1,0)</f>
        <v>0</v>
      </c>
      <c r="CJ171">
        <f>IF(Tabla1[[#This Row],[1.3 Interactua con el cliente mientras realiza las validaciones en el sistema.]]="NO",1,0)</f>
        <v>0</v>
      </c>
      <c r="CK171">
        <f>IF(Tabla1[[#This Row],[1.4 Evita el uso de tecnicismos.]]="NO",1,0)</f>
        <v>0</v>
      </c>
      <c r="CL171">
        <f>IF(Tabla1[[#This Row],[1.5 Se despide de acuerdo a lo indicado en el Manual de Campaña]]="NO",1,0)</f>
        <v>0</v>
      </c>
      <c r="CM171">
        <f>IF(Tabla1[[#This Row],[2.1 Valida si la consulta o transacción corresponde a un producto/servicio/línea de la campaña.]]="NO",1,0)</f>
        <v>0</v>
      </c>
      <c r="CN171">
        <f>IF(Tabla1[[#This Row],[2.2 Si lo expuesto por el cliente no es claro, realiza preguntas de precisión o preguntas filtro.]]="NO",1,0)</f>
        <v>0</v>
      </c>
      <c r="CO171">
        <f>IF(Tabla1[[#This Row],[2.3 Valida el MOTIVO REAL de la necesidad (información, preocupación, problema) mediante parafraseo o pregunta de confirmación.]]="NO",1,0)</f>
        <v>0</v>
      </c>
      <c r="CP171">
        <f>IF(Tabla1[[#This Row],[2.4 De acuerdo con lo expuesto por el cliente por el cliente y/o por lo revisado en sistemas, valida si existe alguna atención previa por el mismo motivo.]]="NO",1,0)</f>
        <v>0</v>
      </c>
      <c r="CQ171">
        <f>IF(Tabla1[[#This Row],[3.1 Valida en el CES el estado de los servicios y equipos, estado de cuenta y adicionalmente si se encuentra en averia.]]="NO",1,0)</f>
        <v>0</v>
      </c>
      <c r="CR171">
        <f>IF(Tabla1[[#This Row],[3.2 La atencion se realizo siguiendo el paso a paso de la herramienta o el proceso establecido en el portal de conocimiento (en caso no se encuentre en la herramienta), no se vuelve a evaluar el ingreso al CES.]]="NO",1,0)</f>
        <v>0</v>
      </c>
      <c r="CS171">
        <f>IF(Tabla1[[#This Row],[3.2.1 Solicita el número de documento de identidad, nombres y apellidos del titular para identificar el servicio y en caso lo amerite fecha y lugar de nacimiento.]]="NO",1,0)</f>
        <v>0</v>
      </c>
      <c r="CT171">
        <f>IF(Tabla1[[#This Row],[3.2.2  Valida en TRACER que el servicio del cliente esta conectado, no se encuentra en averia y no tiene algun flag alarmado]]="NO",1,0)</f>
        <v>0</v>
      </c>
      <c r="CU171">
        <f>IF(Tabla1[[#This Row],[3.2.3  Verifica en la web de averias si el servicio esta afectado]]="NO",1,0)</f>
        <v>0</v>
      </c>
      <c r="CV171">
        <f>IF(Tabla1[[#This Row],[3.2.4  Verifica en Incognito si los parametros de los servicios estan correctos. ]]="NO",1,0)</f>
        <v>0</v>
      </c>
      <c r="CW17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71">
        <f>IF(Tabla1[[#This Row],[3.2.6  Para telefonia, ingresa a JANUS y validad que la linea este configurada y tenga saldo, tambien se debe validar con el cliente si la linea esta en Tel 1 o Tel 1/2, en caso no haya servicio]]="NO",1,0)</f>
        <v>0</v>
      </c>
      <c r="CY171">
        <f>IF(Tabla1[[#This Row],[3.2.7  Para internet, cuando el problema es con SmarTV se le sugiere que utilice internet de manera cableada]]="NO",1,0)</f>
        <v>0</v>
      </c>
      <c r="CZ171">
        <f>IF(Tabla1[[#This Row],[3.3  La explicación brindada al cliente corresponde con el paso a paso de la herramienta o el proceso establecido en el portal de conocimiento (en caso no se encuentre en la herramienta).]]="NO",1,0)</f>
        <v>1</v>
      </c>
      <c r="DA171">
        <f>IF(Tabla1[[#This Row],[3.4  Valida con el cliente si la gestión/información brindada fue clara]]="NO",1,0)</f>
        <v>0</v>
      </c>
      <c r="DB171">
        <f>IF(Tabla1[[#This Row],[4.1 Ejecuta las acciones en los aplicativos de acuerdo al proceso establecido en el portal de conocimiento.]]="NO",1,0)</f>
        <v>0</v>
      </c>
      <c r="DC171">
        <f>IF(Tabla1[[#This Row],[4.2 Se tipifica en siac acorde con la gestión.]]="NO",1,0)</f>
        <v>1</v>
      </c>
      <c r="DD171">
        <f>IF(Tabla1[[#This Row],[4.3 Notas y/o plantilla de la tipificación son correctas.]]="NO",1,0)</f>
        <v>1</v>
      </c>
      <c r="DE171">
        <f>IF(Tabla1[[#This Row],[4.4 Se tipifica en siac durante la llamada.]]="NO",1,0)</f>
        <v>1</v>
      </c>
      <c r="DF171">
        <f>IF(Tabla1[[#This Row],[5.1 Evita comentarios negativos de la empresa y/o sus proveedores.]]="NO",1,0)</f>
        <v>0</v>
      </c>
      <c r="DG171">
        <f>IF(Tabla1[[#This Row],[5.2 Evita palabras soeces]]="NO",1,0)</f>
        <v>0</v>
      </c>
      <c r="DH171">
        <f>IF(Tabla1[[#This Row],[5.3 Escucha al cliente sin interrumpirlo.]]="NO",1,0)</f>
        <v>0</v>
      </c>
      <c r="DI171">
        <f>IF(Tabla1[[#This Row],[6.1 Cumple con dar la información establecida y/o fomenta en el cliente la adquisición/activación/uso de algún servicio/producto/promoción CLARO (definido por cada campaña)]]="NO",1,0)</f>
        <v>0</v>
      </c>
      <c r="DJ171">
        <v>1</v>
      </c>
      <c r="DK171" t="e">
        <f>IF(Tabla1[[#This Row],[TNPS]]&lt;6,-1,IF(Tabla1[[#This Row],[TNPS]]&lt;8,0,1))</f>
        <v>#N/A</v>
      </c>
      <c r="DL171" t="e">
        <f>IF(Tabla1[[#This Row],[NPS]]&lt;&gt;"",IF(Tabla1[[#This Row],[NPS]]&lt;7,-1,IF(Tabla1[[#This Row],[NPS]]&lt;8,0,1))," ")</f>
        <v>#N/A</v>
      </c>
    </row>
    <row r="172" spans="1:116" x14ac:dyDescent="0.25">
      <c r="A172">
        <v>386</v>
      </c>
      <c r="B172" t="str">
        <f>IF(MONTH(Tabla1[[#This Row],[FECHA DE MONITOREO]])=MONTH($B$356),IF(DAY(Tabla1[[#This Row],[FECHA DE MONITOREO]])&lt;8,"SEMANA 1",IF(DAY(Tabla1[[#This Row],[FECHA DE MONITOREO]])&lt;15,"SEMANA 2",IF(DAY(Tabla1[[#This Row],[FECHA DE MONITOREO]])&lt;22,"SEMANA 3","SEMANA 4"))),"SEMANA 4")</f>
        <v>SEMANA 2</v>
      </c>
      <c r="C17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72" s="5" t="s">
        <v>241</v>
      </c>
      <c r="E172" s="5" t="s">
        <v>242</v>
      </c>
      <c r="F172" s="5">
        <v>9</v>
      </c>
      <c r="G172" s="5" t="s">
        <v>118</v>
      </c>
      <c r="H172" s="5" t="s">
        <v>119</v>
      </c>
      <c r="I172" s="6">
        <v>43659</v>
      </c>
      <c r="J172" s="5" t="s">
        <v>120</v>
      </c>
      <c r="K172" s="5" t="s">
        <v>1348</v>
      </c>
      <c r="L172" s="6">
        <v>43657</v>
      </c>
      <c r="M172" s="7">
        <v>0.36781250000000004</v>
      </c>
      <c r="N172" s="5">
        <v>549</v>
      </c>
      <c r="O172" s="5" t="s">
        <v>1349</v>
      </c>
      <c r="P172" s="5" t="s">
        <v>1350</v>
      </c>
      <c r="Q172" s="5" t="s">
        <v>1351</v>
      </c>
      <c r="R172" s="5" t="s">
        <v>157</v>
      </c>
      <c r="S172" s="5" t="s">
        <v>268</v>
      </c>
      <c r="T172" s="5" t="s">
        <v>1352</v>
      </c>
      <c r="U172" s="5" t="s">
        <v>270</v>
      </c>
      <c r="V172" s="5" t="s">
        <v>129</v>
      </c>
      <c r="W172" s="5" t="s">
        <v>130</v>
      </c>
      <c r="X172" s="5" t="s">
        <v>161</v>
      </c>
      <c r="Y172" s="5" t="s">
        <v>131</v>
      </c>
      <c r="Z172" s="5" t="s">
        <v>132</v>
      </c>
      <c r="AA172" s="5" t="s">
        <v>133</v>
      </c>
      <c r="AB172" s="5" t="s">
        <v>131</v>
      </c>
      <c r="AC172" s="5" t="s">
        <v>134</v>
      </c>
      <c r="AD172" s="5" t="s">
        <v>131</v>
      </c>
      <c r="AE172" s="5" t="s">
        <v>131</v>
      </c>
      <c r="AF172" s="5" t="s">
        <v>131</v>
      </c>
      <c r="AG172" s="5" t="s">
        <v>131</v>
      </c>
      <c r="AH172" s="5" t="s">
        <v>131</v>
      </c>
      <c r="AI172" s="8">
        <v>100</v>
      </c>
      <c r="AJ172" s="5" t="s">
        <v>131</v>
      </c>
      <c r="AK172" s="5" t="s">
        <v>133</v>
      </c>
      <c r="AL172" s="5" t="s">
        <v>131</v>
      </c>
      <c r="AM172" s="5" t="s">
        <v>131</v>
      </c>
      <c r="AN172" s="8">
        <v>100</v>
      </c>
      <c r="AO172" s="5" t="s">
        <v>131</v>
      </c>
      <c r="AP172" s="5" t="s">
        <v>131</v>
      </c>
      <c r="AQ172" s="5" t="s">
        <v>131</v>
      </c>
      <c r="AR172" s="5" t="s">
        <v>131</v>
      </c>
      <c r="AS172" s="5" t="s">
        <v>131</v>
      </c>
      <c r="AT172" s="5" t="s">
        <v>131</v>
      </c>
      <c r="AU172" s="5" t="s">
        <v>133</v>
      </c>
      <c r="AV172" s="5" t="s">
        <v>133</v>
      </c>
      <c r="AW172" s="5" t="s">
        <v>133</v>
      </c>
      <c r="AX172" s="5" t="s">
        <v>131</v>
      </c>
      <c r="AY172" s="5" t="s">
        <v>133</v>
      </c>
      <c r="AZ172" s="8">
        <v>100</v>
      </c>
      <c r="BA172" s="5" t="s">
        <v>131</v>
      </c>
      <c r="BB172" s="5" t="s">
        <v>131</v>
      </c>
      <c r="BC172" s="5" t="s">
        <v>131</v>
      </c>
      <c r="BD172" s="5" t="s">
        <v>131</v>
      </c>
      <c r="BE172" s="9">
        <v>100</v>
      </c>
      <c r="BF172" s="5" t="s">
        <v>131</v>
      </c>
      <c r="BG172" s="5" t="s">
        <v>131</v>
      </c>
      <c r="BH172" s="5" t="s">
        <v>131</v>
      </c>
      <c r="BI172" s="8">
        <v>100</v>
      </c>
      <c r="BJ172" s="5" t="s">
        <v>133</v>
      </c>
      <c r="BK172" s="8">
        <v>100</v>
      </c>
      <c r="BL172" s="8">
        <v>100</v>
      </c>
      <c r="BM172" s="5">
        <v>0</v>
      </c>
      <c r="BN172" s="5">
        <v>0</v>
      </c>
      <c r="BO172" s="5">
        <v>0</v>
      </c>
      <c r="BP172" s="5">
        <v>0</v>
      </c>
      <c r="BQ172" s="5">
        <v>0</v>
      </c>
      <c r="BR172" s="8">
        <v>100</v>
      </c>
      <c r="BS172" s="5" t="s">
        <v>129</v>
      </c>
      <c r="BT172" s="5" t="s">
        <v>129</v>
      </c>
      <c r="BU172" s="5" t="s">
        <v>129</v>
      </c>
      <c r="BV172" s="5" t="s">
        <v>129</v>
      </c>
      <c r="BW172" s="5" t="s">
        <v>129</v>
      </c>
      <c r="BX172" s="5" t="s">
        <v>129</v>
      </c>
      <c r="BY172" s="5" t="s">
        <v>135</v>
      </c>
      <c r="BZ172" s="5" t="s">
        <v>174</v>
      </c>
      <c r="CA172" s="5" t="s">
        <v>271</v>
      </c>
      <c r="CB172" s="5" t="s">
        <v>272</v>
      </c>
      <c r="CC172" s="5" t="s">
        <v>273</v>
      </c>
      <c r="CD172" s="5" t="e">
        <v>#N/A</v>
      </c>
      <c r="CE172" s="5" t="e">
        <v>#N/A</v>
      </c>
      <c r="CF172" s="5" t="s">
        <v>129</v>
      </c>
      <c r="CG172" s="5" t="s">
        <v>140</v>
      </c>
      <c r="CH172">
        <f>IF(Tabla1[[#This Row],[1.1 Saluda y se despide del cliente, de acuerdo a lo establecido en el manual de campaña.]]="NO",1,0)</f>
        <v>0</v>
      </c>
      <c r="CI172">
        <f>IF(Tabla1[[#This Row],[1.2 Se dirige al cliente por su nombre durante el transcurso de la llamada, sin tutearlo en ninguna ocasión.]]="NO",1,0)</f>
        <v>0</v>
      </c>
      <c r="CJ172">
        <f>IF(Tabla1[[#This Row],[1.3 Interactua con el cliente mientras realiza las validaciones en el sistema.]]="NO",1,0)</f>
        <v>0</v>
      </c>
      <c r="CK172">
        <f>IF(Tabla1[[#This Row],[1.4 Evita el uso de tecnicismos.]]="NO",1,0)</f>
        <v>0</v>
      </c>
      <c r="CL172">
        <f>IF(Tabla1[[#This Row],[1.5 Se despide de acuerdo a lo indicado en el Manual de Campaña]]="NO",1,0)</f>
        <v>0</v>
      </c>
      <c r="CM172">
        <f>IF(Tabla1[[#This Row],[2.1 Valida si la consulta o transacción corresponde a un producto/servicio/línea de la campaña.]]="NO",1,0)</f>
        <v>0</v>
      </c>
      <c r="CN172">
        <f>IF(Tabla1[[#This Row],[2.2 Si lo expuesto por el cliente no es claro, realiza preguntas de precisión o preguntas filtro.]]="NO",1,0)</f>
        <v>0</v>
      </c>
      <c r="CO172">
        <f>IF(Tabla1[[#This Row],[2.3 Valida el MOTIVO REAL de la necesidad (información, preocupación, problema) mediante parafraseo o pregunta de confirmación.]]="NO",1,0)</f>
        <v>0</v>
      </c>
      <c r="CP172">
        <f>IF(Tabla1[[#This Row],[2.4 De acuerdo con lo expuesto por el cliente por el cliente y/o por lo revisado en sistemas, valida si existe alguna atención previa por el mismo motivo.]]="NO",1,0)</f>
        <v>0</v>
      </c>
      <c r="CQ172">
        <f>IF(Tabla1[[#This Row],[3.1 Valida en el CES el estado de los servicios y equipos, estado de cuenta y adicionalmente si se encuentra en averia.]]="NO",1,0)</f>
        <v>0</v>
      </c>
      <c r="CR172">
        <f>IF(Tabla1[[#This Row],[3.2 La atencion se realizo siguiendo el paso a paso de la herramienta o el proceso establecido en el portal de conocimiento (en caso no se encuentre en la herramienta), no se vuelve a evaluar el ingreso al CES.]]="NO",1,0)</f>
        <v>0</v>
      </c>
      <c r="CS172">
        <f>IF(Tabla1[[#This Row],[3.2.1 Solicita el número de documento de identidad, nombres y apellidos del titular para identificar el servicio y en caso lo amerite fecha y lugar de nacimiento.]]="NO",1,0)</f>
        <v>0</v>
      </c>
      <c r="CT172">
        <f>IF(Tabla1[[#This Row],[3.2.2  Valida en TRACER que el servicio del cliente esta conectado, no se encuentra en averia y no tiene algun flag alarmado]]="NO",1,0)</f>
        <v>0</v>
      </c>
      <c r="CU172">
        <f>IF(Tabla1[[#This Row],[3.2.3  Verifica en la web de averias si el servicio esta afectado]]="NO",1,0)</f>
        <v>0</v>
      </c>
      <c r="CV172">
        <f>IF(Tabla1[[#This Row],[3.2.4  Verifica en Incognito si los parametros de los servicios estan correctos. ]]="NO",1,0)</f>
        <v>0</v>
      </c>
      <c r="CW17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72">
        <f>IF(Tabla1[[#This Row],[3.2.6  Para telefonia, ingresa a JANUS y validad que la linea este configurada y tenga saldo, tambien se debe validar con el cliente si la linea esta en Tel 1 o Tel 1/2, en caso no haya servicio]]="NO",1,0)</f>
        <v>0</v>
      </c>
      <c r="CY172">
        <f>IF(Tabla1[[#This Row],[3.2.7  Para internet, cuando el problema es con SmarTV se le sugiere que utilice internet de manera cableada]]="NO",1,0)</f>
        <v>0</v>
      </c>
      <c r="CZ172">
        <f>IF(Tabla1[[#This Row],[3.3  La explicación brindada al cliente corresponde con el paso a paso de la herramienta o el proceso establecido en el portal de conocimiento (en caso no se encuentre en la herramienta).]]="NO",1,0)</f>
        <v>0</v>
      </c>
      <c r="DA172">
        <f>IF(Tabla1[[#This Row],[3.4  Valida con el cliente si la gestión/información brindada fue clara]]="NO",1,0)</f>
        <v>0</v>
      </c>
      <c r="DB172">
        <f>IF(Tabla1[[#This Row],[4.1 Ejecuta las acciones en los aplicativos de acuerdo al proceso establecido en el portal de conocimiento.]]="NO",1,0)</f>
        <v>0</v>
      </c>
      <c r="DC172">
        <f>IF(Tabla1[[#This Row],[4.2 Se tipifica en siac acorde con la gestión.]]="NO",1,0)</f>
        <v>0</v>
      </c>
      <c r="DD172">
        <f>IF(Tabla1[[#This Row],[4.3 Notas y/o plantilla de la tipificación son correctas.]]="NO",1,0)</f>
        <v>0</v>
      </c>
      <c r="DE172">
        <f>IF(Tabla1[[#This Row],[4.4 Se tipifica en siac durante la llamada.]]="NO",1,0)</f>
        <v>0</v>
      </c>
      <c r="DF172">
        <f>IF(Tabla1[[#This Row],[5.1 Evita comentarios negativos de la empresa y/o sus proveedores.]]="NO",1,0)</f>
        <v>0</v>
      </c>
      <c r="DG172">
        <f>IF(Tabla1[[#This Row],[5.2 Evita palabras soeces]]="NO",1,0)</f>
        <v>0</v>
      </c>
      <c r="DH172">
        <f>IF(Tabla1[[#This Row],[5.3 Escucha al cliente sin interrumpirlo.]]="NO",1,0)</f>
        <v>0</v>
      </c>
      <c r="DI172">
        <f>IF(Tabla1[[#This Row],[6.1 Cumple con dar la información establecida y/o fomenta en el cliente la adquisición/activación/uso de algún servicio/producto/promoción CLARO (definido por cada campaña)]]="NO",1,0)</f>
        <v>0</v>
      </c>
      <c r="DJ172">
        <v>1</v>
      </c>
      <c r="DK172" t="e">
        <f>IF(Tabla1[[#This Row],[TNPS]]&lt;6,-1,IF(Tabla1[[#This Row],[TNPS]]&lt;8,0,1))</f>
        <v>#N/A</v>
      </c>
      <c r="DL172" t="e">
        <f>IF(Tabla1[[#This Row],[NPS]]&lt;&gt;"",IF(Tabla1[[#This Row],[NPS]]&lt;7,-1,IF(Tabla1[[#This Row],[NPS]]&lt;8,0,1))," ")</f>
        <v>#N/A</v>
      </c>
    </row>
    <row r="173" spans="1:116" x14ac:dyDescent="0.25">
      <c r="A173">
        <v>386</v>
      </c>
      <c r="B173" t="str">
        <f>IF(MONTH(Tabla1[[#This Row],[FECHA DE MONITOREO]])=MONTH($B$356),IF(DAY(Tabla1[[#This Row],[FECHA DE MONITOREO]])&lt;8,"SEMANA 1",IF(DAY(Tabla1[[#This Row],[FECHA DE MONITOREO]])&lt;15,"SEMANA 2",IF(DAY(Tabla1[[#This Row],[FECHA DE MONITOREO]])&lt;22,"SEMANA 3","SEMANA 4"))),"SEMANA 4")</f>
        <v>SEMANA 2</v>
      </c>
      <c r="C17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73" s="5" t="s">
        <v>393</v>
      </c>
      <c r="E173" s="5" t="s">
        <v>394</v>
      </c>
      <c r="F173" s="5">
        <v>6</v>
      </c>
      <c r="G173" s="5" t="s">
        <v>118</v>
      </c>
      <c r="H173" s="5" t="s">
        <v>119</v>
      </c>
      <c r="I173" s="6">
        <v>43659</v>
      </c>
      <c r="J173" s="5" t="s">
        <v>120</v>
      </c>
      <c r="K173" s="5" t="s">
        <v>1353</v>
      </c>
      <c r="L173" s="6">
        <v>43657</v>
      </c>
      <c r="M173" s="7">
        <v>0.45541666666666664</v>
      </c>
      <c r="N173" s="5">
        <v>134</v>
      </c>
      <c r="O173" s="5" t="s">
        <v>1354</v>
      </c>
      <c r="P173" s="5" t="s">
        <v>1355</v>
      </c>
      <c r="Q173" s="5" t="s">
        <v>1356</v>
      </c>
      <c r="R173" s="5" t="s">
        <v>157</v>
      </c>
      <c r="S173" s="5" t="s">
        <v>268</v>
      </c>
      <c r="T173" s="5" t="s">
        <v>1357</v>
      </c>
      <c r="U173" s="5" t="s">
        <v>270</v>
      </c>
      <c r="V173" s="5" t="s">
        <v>129</v>
      </c>
      <c r="W173" s="5" t="s">
        <v>130</v>
      </c>
      <c r="X173" s="5" t="s">
        <v>130</v>
      </c>
      <c r="Y173" s="5" t="s">
        <v>131</v>
      </c>
      <c r="Z173" s="5" t="s">
        <v>132</v>
      </c>
      <c r="AA173" s="5" t="s">
        <v>133</v>
      </c>
      <c r="AB173" s="5" t="s">
        <v>131</v>
      </c>
      <c r="AC173" s="5" t="s">
        <v>134</v>
      </c>
      <c r="AD173" s="5" t="s">
        <v>131</v>
      </c>
      <c r="AE173" s="5" t="s">
        <v>131</v>
      </c>
      <c r="AF173" s="5" t="s">
        <v>131</v>
      </c>
      <c r="AG173" s="5" t="s">
        <v>131</v>
      </c>
      <c r="AH173" s="5" t="s">
        <v>131</v>
      </c>
      <c r="AI173" s="8">
        <v>100</v>
      </c>
      <c r="AJ173" s="5" t="s">
        <v>131</v>
      </c>
      <c r="AK173" s="5" t="s">
        <v>133</v>
      </c>
      <c r="AL173" s="5" t="s">
        <v>131</v>
      </c>
      <c r="AM173" s="5" t="s">
        <v>131</v>
      </c>
      <c r="AN173" s="8">
        <v>100</v>
      </c>
      <c r="AO173" s="5" t="s">
        <v>131</v>
      </c>
      <c r="AP173" s="5" t="s">
        <v>131</v>
      </c>
      <c r="AQ173" s="5" t="s">
        <v>131</v>
      </c>
      <c r="AR173" s="5" t="s">
        <v>131</v>
      </c>
      <c r="AS173" s="5" t="s">
        <v>131</v>
      </c>
      <c r="AT173" s="5" t="s">
        <v>131</v>
      </c>
      <c r="AU173" s="5" t="s">
        <v>133</v>
      </c>
      <c r="AV173" s="5" t="s">
        <v>133</v>
      </c>
      <c r="AW173" s="5" t="s">
        <v>133</v>
      </c>
      <c r="AX173" s="5" t="s">
        <v>131</v>
      </c>
      <c r="AY173" s="5" t="s">
        <v>133</v>
      </c>
      <c r="AZ173" s="8">
        <v>100</v>
      </c>
      <c r="BA173" s="5" t="s">
        <v>131</v>
      </c>
      <c r="BB173" s="5" t="s">
        <v>131</v>
      </c>
      <c r="BC173" s="5" t="s">
        <v>131</v>
      </c>
      <c r="BD173" s="5" t="s">
        <v>131</v>
      </c>
      <c r="BE173" s="9">
        <v>100</v>
      </c>
      <c r="BF173" s="5" t="s">
        <v>131</v>
      </c>
      <c r="BG173" s="5" t="s">
        <v>131</v>
      </c>
      <c r="BH173" s="5" t="s">
        <v>131</v>
      </c>
      <c r="BI173" s="8">
        <v>100</v>
      </c>
      <c r="BJ173" s="5" t="s">
        <v>133</v>
      </c>
      <c r="BK173" s="8">
        <v>100</v>
      </c>
      <c r="BL173" s="8">
        <v>100</v>
      </c>
      <c r="BM173" s="5">
        <v>0</v>
      </c>
      <c r="BN173" s="5">
        <v>0</v>
      </c>
      <c r="BO173" s="5">
        <v>0</v>
      </c>
      <c r="BP173" s="5">
        <v>0</v>
      </c>
      <c r="BQ173" s="5">
        <v>0</v>
      </c>
      <c r="BR173" s="8">
        <v>100</v>
      </c>
      <c r="BS173" s="5" t="s">
        <v>129</v>
      </c>
      <c r="BT173" s="5" t="s">
        <v>129</v>
      </c>
      <c r="BU173" s="5" t="s">
        <v>129</v>
      </c>
      <c r="BV173" s="5" t="s">
        <v>129</v>
      </c>
      <c r="BW173" s="5" t="s">
        <v>129</v>
      </c>
      <c r="BX173" s="5" t="s">
        <v>129</v>
      </c>
      <c r="BY173" s="5" t="s">
        <v>135</v>
      </c>
      <c r="BZ173" s="5" t="s">
        <v>174</v>
      </c>
      <c r="CA173" s="5" t="s">
        <v>271</v>
      </c>
      <c r="CB173" s="5" t="s">
        <v>272</v>
      </c>
      <c r="CC173" s="5" t="s">
        <v>273</v>
      </c>
      <c r="CD173" s="5" t="e">
        <v>#N/A</v>
      </c>
      <c r="CE173" s="5" t="e">
        <v>#N/A</v>
      </c>
      <c r="CF173" s="5" t="s">
        <v>129</v>
      </c>
      <c r="CG173" s="5" t="s">
        <v>140</v>
      </c>
      <c r="CH173">
        <f>IF(Tabla1[[#This Row],[1.1 Saluda y se despide del cliente, de acuerdo a lo establecido en el manual de campaña.]]="NO",1,0)</f>
        <v>0</v>
      </c>
      <c r="CI173">
        <f>IF(Tabla1[[#This Row],[1.2 Se dirige al cliente por su nombre durante el transcurso de la llamada, sin tutearlo en ninguna ocasión.]]="NO",1,0)</f>
        <v>0</v>
      </c>
      <c r="CJ173">
        <f>IF(Tabla1[[#This Row],[1.3 Interactua con el cliente mientras realiza las validaciones en el sistema.]]="NO",1,0)</f>
        <v>0</v>
      </c>
      <c r="CK173">
        <f>IF(Tabla1[[#This Row],[1.4 Evita el uso de tecnicismos.]]="NO",1,0)</f>
        <v>0</v>
      </c>
      <c r="CL173">
        <f>IF(Tabla1[[#This Row],[1.5 Se despide de acuerdo a lo indicado en el Manual de Campaña]]="NO",1,0)</f>
        <v>0</v>
      </c>
      <c r="CM173">
        <f>IF(Tabla1[[#This Row],[2.1 Valida si la consulta o transacción corresponde a un producto/servicio/línea de la campaña.]]="NO",1,0)</f>
        <v>0</v>
      </c>
      <c r="CN173">
        <f>IF(Tabla1[[#This Row],[2.2 Si lo expuesto por el cliente no es claro, realiza preguntas de precisión o preguntas filtro.]]="NO",1,0)</f>
        <v>0</v>
      </c>
      <c r="CO173">
        <f>IF(Tabla1[[#This Row],[2.3 Valida el MOTIVO REAL de la necesidad (información, preocupación, problema) mediante parafraseo o pregunta de confirmación.]]="NO",1,0)</f>
        <v>0</v>
      </c>
      <c r="CP173">
        <f>IF(Tabla1[[#This Row],[2.4 De acuerdo con lo expuesto por el cliente por el cliente y/o por lo revisado en sistemas, valida si existe alguna atención previa por el mismo motivo.]]="NO",1,0)</f>
        <v>0</v>
      </c>
      <c r="CQ173">
        <f>IF(Tabla1[[#This Row],[3.1 Valida en el CES el estado de los servicios y equipos, estado de cuenta y adicionalmente si se encuentra en averia.]]="NO",1,0)</f>
        <v>0</v>
      </c>
      <c r="CR173">
        <f>IF(Tabla1[[#This Row],[3.2 La atencion se realizo siguiendo el paso a paso de la herramienta o el proceso establecido en el portal de conocimiento (en caso no se encuentre en la herramienta), no se vuelve a evaluar el ingreso al CES.]]="NO",1,0)</f>
        <v>0</v>
      </c>
      <c r="CS173">
        <f>IF(Tabla1[[#This Row],[3.2.1 Solicita el número de documento de identidad, nombres y apellidos del titular para identificar el servicio y en caso lo amerite fecha y lugar de nacimiento.]]="NO",1,0)</f>
        <v>0</v>
      </c>
      <c r="CT173">
        <f>IF(Tabla1[[#This Row],[3.2.2  Valida en TRACER que el servicio del cliente esta conectado, no se encuentra en averia y no tiene algun flag alarmado]]="NO",1,0)</f>
        <v>0</v>
      </c>
      <c r="CU173">
        <f>IF(Tabla1[[#This Row],[3.2.3  Verifica en la web de averias si el servicio esta afectado]]="NO",1,0)</f>
        <v>0</v>
      </c>
      <c r="CV173">
        <f>IF(Tabla1[[#This Row],[3.2.4  Verifica en Incognito si los parametros de los servicios estan correctos. ]]="NO",1,0)</f>
        <v>0</v>
      </c>
      <c r="CW17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73">
        <f>IF(Tabla1[[#This Row],[3.2.6  Para telefonia, ingresa a JANUS y validad que la linea este configurada y tenga saldo, tambien se debe validar con el cliente si la linea esta en Tel 1 o Tel 1/2, en caso no haya servicio]]="NO",1,0)</f>
        <v>0</v>
      </c>
      <c r="CY173">
        <f>IF(Tabla1[[#This Row],[3.2.7  Para internet, cuando el problema es con SmarTV se le sugiere que utilice internet de manera cableada]]="NO",1,0)</f>
        <v>0</v>
      </c>
      <c r="CZ173">
        <f>IF(Tabla1[[#This Row],[3.3  La explicación brindada al cliente corresponde con el paso a paso de la herramienta o el proceso establecido en el portal de conocimiento (en caso no se encuentre en la herramienta).]]="NO",1,0)</f>
        <v>0</v>
      </c>
      <c r="DA173">
        <f>IF(Tabla1[[#This Row],[3.4  Valida con el cliente si la gestión/información brindada fue clara]]="NO",1,0)</f>
        <v>0</v>
      </c>
      <c r="DB173">
        <f>IF(Tabla1[[#This Row],[4.1 Ejecuta las acciones en los aplicativos de acuerdo al proceso establecido en el portal de conocimiento.]]="NO",1,0)</f>
        <v>0</v>
      </c>
      <c r="DC173">
        <f>IF(Tabla1[[#This Row],[4.2 Se tipifica en siac acorde con la gestión.]]="NO",1,0)</f>
        <v>0</v>
      </c>
      <c r="DD173">
        <f>IF(Tabla1[[#This Row],[4.3 Notas y/o plantilla de la tipificación son correctas.]]="NO",1,0)</f>
        <v>0</v>
      </c>
      <c r="DE173">
        <f>IF(Tabla1[[#This Row],[4.4 Se tipifica en siac durante la llamada.]]="NO",1,0)</f>
        <v>0</v>
      </c>
      <c r="DF173">
        <f>IF(Tabla1[[#This Row],[5.1 Evita comentarios negativos de la empresa y/o sus proveedores.]]="NO",1,0)</f>
        <v>0</v>
      </c>
      <c r="DG173">
        <f>IF(Tabla1[[#This Row],[5.2 Evita palabras soeces]]="NO",1,0)</f>
        <v>0</v>
      </c>
      <c r="DH173">
        <f>IF(Tabla1[[#This Row],[5.3 Escucha al cliente sin interrumpirlo.]]="NO",1,0)</f>
        <v>0</v>
      </c>
      <c r="DI173">
        <f>IF(Tabla1[[#This Row],[6.1 Cumple con dar la información establecida y/o fomenta en el cliente la adquisición/activación/uso de algún servicio/producto/promoción CLARO (definido por cada campaña)]]="NO",1,0)</f>
        <v>0</v>
      </c>
      <c r="DJ173">
        <v>1</v>
      </c>
      <c r="DK173" t="e">
        <f>IF(Tabla1[[#This Row],[TNPS]]&lt;6,-1,IF(Tabla1[[#This Row],[TNPS]]&lt;8,0,1))</f>
        <v>#N/A</v>
      </c>
      <c r="DL173" t="e">
        <f>IF(Tabla1[[#This Row],[NPS]]&lt;&gt;"",IF(Tabla1[[#This Row],[NPS]]&lt;7,-1,IF(Tabla1[[#This Row],[NPS]]&lt;8,0,1))," ")</f>
        <v>#N/A</v>
      </c>
    </row>
    <row r="174" spans="1:116" x14ac:dyDescent="0.25">
      <c r="A174">
        <v>386</v>
      </c>
      <c r="B174" t="str">
        <f>IF(MONTH(Tabla1[[#This Row],[FECHA DE MONITOREO]])=MONTH($B$356),IF(DAY(Tabla1[[#This Row],[FECHA DE MONITOREO]])&lt;8,"SEMANA 1",IF(DAY(Tabla1[[#This Row],[FECHA DE MONITOREO]])&lt;15,"SEMANA 2",IF(DAY(Tabla1[[#This Row],[FECHA DE MONITOREO]])&lt;22,"SEMANA 3","SEMANA 4"))),"SEMANA 4")</f>
        <v>SEMANA 2</v>
      </c>
      <c r="C17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74" s="5" t="s">
        <v>385</v>
      </c>
      <c r="E174" s="5" t="s">
        <v>386</v>
      </c>
      <c r="F174" s="5">
        <v>6</v>
      </c>
      <c r="G174" s="5" t="s">
        <v>118</v>
      </c>
      <c r="H174" s="5" t="s">
        <v>119</v>
      </c>
      <c r="I174" s="6">
        <v>43659</v>
      </c>
      <c r="J174" s="5" t="s">
        <v>120</v>
      </c>
      <c r="K174" s="5" t="s">
        <v>1358</v>
      </c>
      <c r="L174" s="6">
        <v>43657</v>
      </c>
      <c r="M174" s="7">
        <v>0.35675925925925928</v>
      </c>
      <c r="N174" s="5">
        <v>61</v>
      </c>
      <c r="O174" s="5" t="s">
        <v>132</v>
      </c>
      <c r="P174" s="5" t="s">
        <v>1359</v>
      </c>
      <c r="Q174" s="5" t="s">
        <v>132</v>
      </c>
      <c r="R174" s="5" t="s">
        <v>157</v>
      </c>
      <c r="S174" s="5" t="s">
        <v>172</v>
      </c>
      <c r="T174" s="5" t="s">
        <v>1360</v>
      </c>
      <c r="U174" s="5" t="s">
        <v>132</v>
      </c>
      <c r="V174" s="5" t="s">
        <v>129</v>
      </c>
      <c r="W174" s="5" t="s">
        <v>133</v>
      </c>
      <c r="X174" s="5" t="s">
        <v>133</v>
      </c>
      <c r="Y174" s="5" t="s">
        <v>131</v>
      </c>
      <c r="Z174" s="5" t="s">
        <v>132</v>
      </c>
      <c r="AA174" s="5" t="s">
        <v>133</v>
      </c>
      <c r="AB174" s="5" t="s">
        <v>131</v>
      </c>
      <c r="AC174" s="5" t="s">
        <v>134</v>
      </c>
      <c r="AD174" s="5" t="s">
        <v>131</v>
      </c>
      <c r="AE174" s="5" t="s">
        <v>131</v>
      </c>
      <c r="AF174" s="5" t="s">
        <v>131</v>
      </c>
      <c r="AG174" s="5" t="s">
        <v>131</v>
      </c>
      <c r="AH174" s="5" t="s">
        <v>131</v>
      </c>
      <c r="AI174" s="8">
        <v>100</v>
      </c>
      <c r="AJ174" s="5" t="s">
        <v>131</v>
      </c>
      <c r="AK174" s="5" t="s">
        <v>131</v>
      </c>
      <c r="AL174" s="5" t="s">
        <v>131</v>
      </c>
      <c r="AM174" s="5" t="s">
        <v>133</v>
      </c>
      <c r="AN174" s="8">
        <v>100</v>
      </c>
      <c r="AO174" s="5" t="s">
        <v>133</v>
      </c>
      <c r="AP174" s="5" t="s">
        <v>133</v>
      </c>
      <c r="AQ174" s="5" t="s">
        <v>133</v>
      </c>
      <c r="AR174" s="5" t="s">
        <v>133</v>
      </c>
      <c r="AS174" s="5" t="s">
        <v>133</v>
      </c>
      <c r="AT174" s="5" t="s">
        <v>133</v>
      </c>
      <c r="AU174" s="5" t="s">
        <v>133</v>
      </c>
      <c r="AV174" s="5" t="s">
        <v>133</v>
      </c>
      <c r="AW174" s="5" t="s">
        <v>133</v>
      </c>
      <c r="AX174" s="5" t="s">
        <v>131</v>
      </c>
      <c r="AY174" s="5" t="s">
        <v>133</v>
      </c>
      <c r="AZ174" s="8">
        <v>100</v>
      </c>
      <c r="BA174" s="5" t="s">
        <v>131</v>
      </c>
      <c r="BB174" s="5" t="s">
        <v>133</v>
      </c>
      <c r="BC174" s="5" t="s">
        <v>133</v>
      </c>
      <c r="BD174" s="5" t="s">
        <v>133</v>
      </c>
      <c r="BE174" s="9">
        <v>100</v>
      </c>
      <c r="BF174" s="5" t="s">
        <v>131</v>
      </c>
      <c r="BG174" s="5" t="s">
        <v>131</v>
      </c>
      <c r="BH174" s="5" t="s">
        <v>131</v>
      </c>
      <c r="BI174" s="8">
        <v>100</v>
      </c>
      <c r="BJ174" s="5" t="s">
        <v>133</v>
      </c>
      <c r="BK174" s="8">
        <v>100</v>
      </c>
      <c r="BL174" s="8">
        <v>100</v>
      </c>
      <c r="BM174" s="5">
        <v>0</v>
      </c>
      <c r="BN174" s="5">
        <v>0</v>
      </c>
      <c r="BO174" s="5">
        <v>0</v>
      </c>
      <c r="BP174" s="5">
        <v>0</v>
      </c>
      <c r="BQ174" s="5">
        <v>0</v>
      </c>
      <c r="BR174" s="8">
        <v>100</v>
      </c>
      <c r="BS174" s="5" t="s">
        <v>129</v>
      </c>
      <c r="BT174" s="5" t="s">
        <v>129</v>
      </c>
      <c r="BU174" s="5" t="s">
        <v>129</v>
      </c>
      <c r="BV174" s="5" t="s">
        <v>129</v>
      </c>
      <c r="BW174" s="5" t="s">
        <v>129</v>
      </c>
      <c r="BX174" s="5" t="s">
        <v>129</v>
      </c>
      <c r="BY174" s="5" t="s">
        <v>135</v>
      </c>
      <c r="BZ174" s="5" t="s">
        <v>174</v>
      </c>
      <c r="CA174" s="5" t="s">
        <v>175</v>
      </c>
      <c r="CB174" s="5" t="s">
        <v>176</v>
      </c>
      <c r="CC174" s="5" t="s">
        <v>483</v>
      </c>
      <c r="CD174" s="5" t="e">
        <v>#N/A</v>
      </c>
      <c r="CE174" s="5" t="e">
        <v>#N/A</v>
      </c>
      <c r="CF174" s="5" t="s">
        <v>129</v>
      </c>
      <c r="CG174" s="5" t="s">
        <v>140</v>
      </c>
      <c r="CH174">
        <f>IF(Tabla1[[#This Row],[1.1 Saluda y se despide del cliente, de acuerdo a lo establecido en el manual de campaña.]]="NO",1,0)</f>
        <v>0</v>
      </c>
      <c r="CI174">
        <f>IF(Tabla1[[#This Row],[1.2 Se dirige al cliente por su nombre durante el transcurso de la llamada, sin tutearlo en ninguna ocasión.]]="NO",1,0)</f>
        <v>0</v>
      </c>
      <c r="CJ174">
        <f>IF(Tabla1[[#This Row],[1.3 Interactua con el cliente mientras realiza las validaciones en el sistema.]]="NO",1,0)</f>
        <v>0</v>
      </c>
      <c r="CK174">
        <f>IF(Tabla1[[#This Row],[1.4 Evita el uso de tecnicismos.]]="NO",1,0)</f>
        <v>0</v>
      </c>
      <c r="CL174">
        <f>IF(Tabla1[[#This Row],[1.5 Se despide de acuerdo a lo indicado en el Manual de Campaña]]="NO",1,0)</f>
        <v>0</v>
      </c>
      <c r="CM174">
        <f>IF(Tabla1[[#This Row],[2.1 Valida si la consulta o transacción corresponde a un producto/servicio/línea de la campaña.]]="NO",1,0)</f>
        <v>0</v>
      </c>
      <c r="CN174">
        <f>IF(Tabla1[[#This Row],[2.2 Si lo expuesto por el cliente no es claro, realiza preguntas de precisión o preguntas filtro.]]="NO",1,0)</f>
        <v>0</v>
      </c>
      <c r="CO174">
        <f>IF(Tabla1[[#This Row],[2.3 Valida el MOTIVO REAL de la necesidad (información, preocupación, problema) mediante parafraseo o pregunta de confirmación.]]="NO",1,0)</f>
        <v>0</v>
      </c>
      <c r="CP174">
        <f>IF(Tabla1[[#This Row],[2.4 De acuerdo con lo expuesto por el cliente por el cliente y/o por lo revisado en sistemas, valida si existe alguna atención previa por el mismo motivo.]]="NO",1,0)</f>
        <v>0</v>
      </c>
      <c r="CQ174">
        <f>IF(Tabla1[[#This Row],[3.1 Valida en el CES el estado de los servicios y equipos, estado de cuenta y adicionalmente si se encuentra en averia.]]="NO",1,0)</f>
        <v>0</v>
      </c>
      <c r="CR174">
        <f>IF(Tabla1[[#This Row],[3.2 La atencion se realizo siguiendo el paso a paso de la herramienta o el proceso establecido en el portal de conocimiento (en caso no se encuentre en la herramienta), no se vuelve a evaluar el ingreso al CES.]]="NO",1,0)</f>
        <v>0</v>
      </c>
      <c r="CS174">
        <f>IF(Tabla1[[#This Row],[3.2.1 Solicita el número de documento de identidad, nombres y apellidos del titular para identificar el servicio y en caso lo amerite fecha y lugar de nacimiento.]]="NO",1,0)</f>
        <v>0</v>
      </c>
      <c r="CT174">
        <f>IF(Tabla1[[#This Row],[3.2.2  Valida en TRACER que el servicio del cliente esta conectado, no se encuentra en averia y no tiene algun flag alarmado]]="NO",1,0)</f>
        <v>0</v>
      </c>
      <c r="CU174">
        <f>IF(Tabla1[[#This Row],[3.2.3  Verifica en la web de averias si el servicio esta afectado]]="NO",1,0)</f>
        <v>0</v>
      </c>
      <c r="CV174">
        <f>IF(Tabla1[[#This Row],[3.2.4  Verifica en Incognito si los parametros de los servicios estan correctos. ]]="NO",1,0)</f>
        <v>0</v>
      </c>
      <c r="CW17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74">
        <f>IF(Tabla1[[#This Row],[3.2.6  Para telefonia, ingresa a JANUS y validad que la linea este configurada y tenga saldo, tambien se debe validar con el cliente si la linea esta en Tel 1 o Tel 1/2, en caso no haya servicio]]="NO",1,0)</f>
        <v>0</v>
      </c>
      <c r="CY174">
        <f>IF(Tabla1[[#This Row],[3.2.7  Para internet, cuando el problema es con SmarTV se le sugiere que utilice internet de manera cableada]]="NO",1,0)</f>
        <v>0</v>
      </c>
      <c r="CZ174">
        <f>IF(Tabla1[[#This Row],[3.3  La explicación brindada al cliente corresponde con el paso a paso de la herramienta o el proceso establecido en el portal de conocimiento (en caso no se encuentre en la herramienta).]]="NO",1,0)</f>
        <v>0</v>
      </c>
      <c r="DA174">
        <f>IF(Tabla1[[#This Row],[3.4  Valida con el cliente si la gestión/información brindada fue clara]]="NO",1,0)</f>
        <v>0</v>
      </c>
      <c r="DB174">
        <f>IF(Tabla1[[#This Row],[4.1 Ejecuta las acciones en los aplicativos de acuerdo al proceso establecido en el portal de conocimiento.]]="NO",1,0)</f>
        <v>0</v>
      </c>
      <c r="DC174">
        <f>IF(Tabla1[[#This Row],[4.2 Se tipifica en siac acorde con la gestión.]]="NO",1,0)</f>
        <v>0</v>
      </c>
      <c r="DD174">
        <f>IF(Tabla1[[#This Row],[4.3 Notas y/o plantilla de la tipificación son correctas.]]="NO",1,0)</f>
        <v>0</v>
      </c>
      <c r="DE174">
        <f>IF(Tabla1[[#This Row],[4.4 Se tipifica en siac durante la llamada.]]="NO",1,0)</f>
        <v>0</v>
      </c>
      <c r="DF174">
        <f>IF(Tabla1[[#This Row],[5.1 Evita comentarios negativos de la empresa y/o sus proveedores.]]="NO",1,0)</f>
        <v>0</v>
      </c>
      <c r="DG174">
        <f>IF(Tabla1[[#This Row],[5.2 Evita palabras soeces]]="NO",1,0)</f>
        <v>0</v>
      </c>
      <c r="DH174">
        <f>IF(Tabla1[[#This Row],[5.3 Escucha al cliente sin interrumpirlo.]]="NO",1,0)</f>
        <v>0</v>
      </c>
      <c r="DI174">
        <f>IF(Tabla1[[#This Row],[6.1 Cumple con dar la información establecida y/o fomenta en el cliente la adquisición/activación/uso de algún servicio/producto/promoción CLARO (definido por cada campaña)]]="NO",1,0)</f>
        <v>0</v>
      </c>
      <c r="DJ174">
        <v>1</v>
      </c>
      <c r="DK174" t="e">
        <f>IF(Tabla1[[#This Row],[TNPS]]&lt;6,-1,IF(Tabla1[[#This Row],[TNPS]]&lt;8,0,1))</f>
        <v>#N/A</v>
      </c>
      <c r="DL174" t="e">
        <f>IF(Tabla1[[#This Row],[NPS]]&lt;&gt;"",IF(Tabla1[[#This Row],[NPS]]&lt;7,-1,IF(Tabla1[[#This Row],[NPS]]&lt;8,0,1))," ")</f>
        <v>#N/A</v>
      </c>
    </row>
    <row r="175" spans="1:116" x14ac:dyDescent="0.25">
      <c r="A175">
        <v>386</v>
      </c>
      <c r="B175" t="str">
        <f>IF(MONTH(Tabla1[[#This Row],[FECHA DE MONITOREO]])=MONTH($B$356),IF(DAY(Tabla1[[#This Row],[FECHA DE MONITOREO]])&lt;8,"SEMANA 1",IF(DAY(Tabla1[[#This Row],[FECHA DE MONITOREO]])&lt;15,"SEMANA 2",IF(DAY(Tabla1[[#This Row],[FECHA DE MONITOREO]])&lt;22,"SEMANA 3","SEMANA 4"))),"SEMANA 4")</f>
        <v>SEMANA 2</v>
      </c>
      <c r="C17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75" s="5" t="s">
        <v>1053</v>
      </c>
      <c r="E175" s="5" t="s">
        <v>1054</v>
      </c>
      <c r="F175" s="5">
        <v>1</v>
      </c>
      <c r="G175" s="5" t="s">
        <v>118</v>
      </c>
      <c r="H175" s="5" t="s">
        <v>119</v>
      </c>
      <c r="I175" s="6">
        <v>43659</v>
      </c>
      <c r="J175" s="5" t="s">
        <v>120</v>
      </c>
      <c r="K175" s="5" t="s">
        <v>1361</v>
      </c>
      <c r="L175" s="6">
        <v>43657</v>
      </c>
      <c r="M175" s="7">
        <v>0.42777777777777781</v>
      </c>
      <c r="N175" s="5">
        <v>250</v>
      </c>
      <c r="O175" s="5" t="s">
        <v>1362</v>
      </c>
      <c r="P175" s="5" t="s">
        <v>1363</v>
      </c>
      <c r="Q175" s="5" t="s">
        <v>1364</v>
      </c>
      <c r="R175" s="5" t="s">
        <v>157</v>
      </c>
      <c r="S175" s="5" t="s">
        <v>158</v>
      </c>
      <c r="T175" s="5" t="s">
        <v>1365</v>
      </c>
      <c r="U175" s="5" t="s">
        <v>160</v>
      </c>
      <c r="V175" s="5" t="s">
        <v>129</v>
      </c>
      <c r="W175" s="5" t="s">
        <v>130</v>
      </c>
      <c r="X175" s="5" t="s">
        <v>161</v>
      </c>
      <c r="Y175" s="5" t="s">
        <v>131</v>
      </c>
      <c r="Z175" s="5" t="s">
        <v>132</v>
      </c>
      <c r="AA175" s="5" t="s">
        <v>133</v>
      </c>
      <c r="AB175" s="5" t="s">
        <v>131</v>
      </c>
      <c r="AC175" s="5" t="s">
        <v>134</v>
      </c>
      <c r="AD175" s="5" t="s">
        <v>131</v>
      </c>
      <c r="AE175" s="5" t="s">
        <v>131</v>
      </c>
      <c r="AF175" s="5" t="s">
        <v>131</v>
      </c>
      <c r="AG175" s="5" t="s">
        <v>131</v>
      </c>
      <c r="AH175" s="5" t="s">
        <v>131</v>
      </c>
      <c r="AI175" s="8">
        <v>100</v>
      </c>
      <c r="AJ175" s="5" t="s">
        <v>131</v>
      </c>
      <c r="AK175" s="5" t="s">
        <v>133</v>
      </c>
      <c r="AL175" s="5" t="s">
        <v>131</v>
      </c>
      <c r="AM175" s="5" t="s">
        <v>131</v>
      </c>
      <c r="AN175" s="8">
        <v>100</v>
      </c>
      <c r="AO175" s="5" t="s">
        <v>131</v>
      </c>
      <c r="AP175" s="5" t="s">
        <v>131</v>
      </c>
      <c r="AQ175" s="5" t="s">
        <v>131</v>
      </c>
      <c r="AR175" s="5" t="s">
        <v>133</v>
      </c>
      <c r="AS175" s="5" t="s">
        <v>133</v>
      </c>
      <c r="AT175" s="5" t="s">
        <v>131</v>
      </c>
      <c r="AU175" s="5" t="s">
        <v>133</v>
      </c>
      <c r="AV175" s="5" t="s">
        <v>133</v>
      </c>
      <c r="AW175" s="5" t="s">
        <v>133</v>
      </c>
      <c r="AX175" s="5" t="s">
        <v>131</v>
      </c>
      <c r="AY175" s="5" t="s">
        <v>131</v>
      </c>
      <c r="AZ175" s="8">
        <v>100</v>
      </c>
      <c r="BA175" s="5" t="s">
        <v>133</v>
      </c>
      <c r="BB175" s="5" t="s">
        <v>131</v>
      </c>
      <c r="BC175" s="5" t="s">
        <v>131</v>
      </c>
      <c r="BD175" s="5" t="s">
        <v>131</v>
      </c>
      <c r="BE175" s="9">
        <v>100</v>
      </c>
      <c r="BF175" s="5" t="s">
        <v>131</v>
      </c>
      <c r="BG175" s="5" t="s">
        <v>131</v>
      </c>
      <c r="BH175" s="5" t="s">
        <v>131</v>
      </c>
      <c r="BI175" s="8">
        <v>100</v>
      </c>
      <c r="BJ175" s="5" t="s">
        <v>133</v>
      </c>
      <c r="BK175" s="8">
        <v>100</v>
      </c>
      <c r="BL175" s="8">
        <v>100</v>
      </c>
      <c r="BM175" s="5">
        <v>0</v>
      </c>
      <c r="BN175" s="5">
        <v>0</v>
      </c>
      <c r="BO175" s="5">
        <v>0</v>
      </c>
      <c r="BP175" s="5">
        <v>0</v>
      </c>
      <c r="BQ175" s="5">
        <v>0</v>
      </c>
      <c r="BR175" s="8">
        <v>100</v>
      </c>
      <c r="BS175" s="5" t="s">
        <v>129</v>
      </c>
      <c r="BT175" s="5" t="s">
        <v>129</v>
      </c>
      <c r="BU175" s="5" t="s">
        <v>129</v>
      </c>
      <c r="BV175" s="5" t="s">
        <v>129</v>
      </c>
      <c r="BW175" s="5" t="s">
        <v>129</v>
      </c>
      <c r="BX175" s="5" t="s">
        <v>131</v>
      </c>
      <c r="BY175" s="5" t="s">
        <v>132</v>
      </c>
      <c r="BZ175" s="5" t="s">
        <v>132</v>
      </c>
      <c r="CA175" s="5" t="s">
        <v>132</v>
      </c>
      <c r="CB175" s="5" t="s">
        <v>132</v>
      </c>
      <c r="CC175" s="5" t="s">
        <v>132</v>
      </c>
      <c r="CD175" s="5">
        <v>8</v>
      </c>
      <c r="CE175" s="5">
        <v>9</v>
      </c>
      <c r="CF175" s="5" t="s">
        <v>129</v>
      </c>
      <c r="CG175" s="5" t="s">
        <v>140</v>
      </c>
      <c r="CH175">
        <f>IF(Tabla1[[#This Row],[1.1 Saluda y se despide del cliente, de acuerdo a lo establecido en el manual de campaña.]]="NO",1,0)</f>
        <v>0</v>
      </c>
      <c r="CI175">
        <f>IF(Tabla1[[#This Row],[1.2 Se dirige al cliente por su nombre durante el transcurso de la llamada, sin tutearlo en ninguna ocasión.]]="NO",1,0)</f>
        <v>0</v>
      </c>
      <c r="CJ175">
        <f>IF(Tabla1[[#This Row],[1.3 Interactua con el cliente mientras realiza las validaciones en el sistema.]]="NO",1,0)</f>
        <v>0</v>
      </c>
      <c r="CK175">
        <f>IF(Tabla1[[#This Row],[1.4 Evita el uso de tecnicismos.]]="NO",1,0)</f>
        <v>0</v>
      </c>
      <c r="CL175">
        <f>IF(Tabla1[[#This Row],[1.5 Se despide de acuerdo a lo indicado en el Manual de Campaña]]="NO",1,0)</f>
        <v>0</v>
      </c>
      <c r="CM175">
        <f>IF(Tabla1[[#This Row],[2.1 Valida si la consulta o transacción corresponde a un producto/servicio/línea de la campaña.]]="NO",1,0)</f>
        <v>0</v>
      </c>
      <c r="CN175">
        <f>IF(Tabla1[[#This Row],[2.2 Si lo expuesto por el cliente no es claro, realiza preguntas de precisión o preguntas filtro.]]="NO",1,0)</f>
        <v>0</v>
      </c>
      <c r="CO175">
        <f>IF(Tabla1[[#This Row],[2.3 Valida el MOTIVO REAL de la necesidad (información, preocupación, problema) mediante parafraseo o pregunta de confirmación.]]="NO",1,0)</f>
        <v>0</v>
      </c>
      <c r="CP175">
        <f>IF(Tabla1[[#This Row],[2.4 De acuerdo con lo expuesto por el cliente por el cliente y/o por lo revisado en sistemas, valida si existe alguna atención previa por el mismo motivo.]]="NO",1,0)</f>
        <v>0</v>
      </c>
      <c r="CQ175">
        <f>IF(Tabla1[[#This Row],[3.1 Valida en el CES el estado de los servicios y equipos, estado de cuenta y adicionalmente si se encuentra en averia.]]="NO",1,0)</f>
        <v>0</v>
      </c>
      <c r="CR175">
        <f>IF(Tabla1[[#This Row],[3.2 La atencion se realizo siguiendo el paso a paso de la herramienta o el proceso establecido en el portal de conocimiento (en caso no se encuentre en la herramienta), no se vuelve a evaluar el ingreso al CES.]]="NO",1,0)</f>
        <v>0</v>
      </c>
      <c r="CS175">
        <f>IF(Tabla1[[#This Row],[3.2.1 Solicita el número de documento de identidad, nombres y apellidos del titular para identificar el servicio y en caso lo amerite fecha y lugar de nacimiento.]]="NO",1,0)</f>
        <v>0</v>
      </c>
      <c r="CT175">
        <f>IF(Tabla1[[#This Row],[3.2.2  Valida en TRACER que el servicio del cliente esta conectado, no se encuentra en averia y no tiene algun flag alarmado]]="NO",1,0)</f>
        <v>0</v>
      </c>
      <c r="CU175">
        <f>IF(Tabla1[[#This Row],[3.2.3  Verifica en la web de averias si el servicio esta afectado]]="NO",1,0)</f>
        <v>0</v>
      </c>
      <c r="CV175">
        <f>IF(Tabla1[[#This Row],[3.2.4  Verifica en Incognito si los parametros de los servicios estan correctos. ]]="NO",1,0)</f>
        <v>0</v>
      </c>
      <c r="CW17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75">
        <f>IF(Tabla1[[#This Row],[3.2.6  Para telefonia, ingresa a JANUS y validad que la linea este configurada y tenga saldo, tambien se debe validar con el cliente si la linea esta en Tel 1 o Tel 1/2, en caso no haya servicio]]="NO",1,0)</f>
        <v>0</v>
      </c>
      <c r="CY175">
        <f>IF(Tabla1[[#This Row],[3.2.7  Para internet, cuando el problema es con SmarTV se le sugiere que utilice internet de manera cableada]]="NO",1,0)</f>
        <v>0</v>
      </c>
      <c r="CZ175">
        <f>IF(Tabla1[[#This Row],[3.3  La explicación brindada al cliente corresponde con el paso a paso de la herramienta o el proceso establecido en el portal de conocimiento (en caso no se encuentre en la herramienta).]]="NO",1,0)</f>
        <v>0</v>
      </c>
      <c r="DA175">
        <f>IF(Tabla1[[#This Row],[3.4  Valida con el cliente si la gestión/información brindada fue clara]]="NO",1,0)</f>
        <v>0</v>
      </c>
      <c r="DB175">
        <f>IF(Tabla1[[#This Row],[4.1 Ejecuta las acciones en los aplicativos de acuerdo al proceso establecido en el portal de conocimiento.]]="NO",1,0)</f>
        <v>0</v>
      </c>
      <c r="DC175">
        <f>IF(Tabla1[[#This Row],[4.2 Se tipifica en siac acorde con la gestión.]]="NO",1,0)</f>
        <v>0</v>
      </c>
      <c r="DD175">
        <f>IF(Tabla1[[#This Row],[4.3 Notas y/o plantilla de la tipificación son correctas.]]="NO",1,0)</f>
        <v>0</v>
      </c>
      <c r="DE175">
        <f>IF(Tabla1[[#This Row],[4.4 Se tipifica en siac durante la llamada.]]="NO",1,0)</f>
        <v>0</v>
      </c>
      <c r="DF175">
        <f>IF(Tabla1[[#This Row],[5.1 Evita comentarios negativos de la empresa y/o sus proveedores.]]="NO",1,0)</f>
        <v>0</v>
      </c>
      <c r="DG175">
        <f>IF(Tabla1[[#This Row],[5.2 Evita palabras soeces]]="NO",1,0)</f>
        <v>0</v>
      </c>
      <c r="DH175">
        <f>IF(Tabla1[[#This Row],[5.3 Escucha al cliente sin interrumpirlo.]]="NO",1,0)</f>
        <v>0</v>
      </c>
      <c r="DI175">
        <f>IF(Tabla1[[#This Row],[6.1 Cumple con dar la información establecida y/o fomenta en el cliente la adquisición/activación/uso de algún servicio/producto/promoción CLARO (definido por cada campaña)]]="NO",1,0)</f>
        <v>0</v>
      </c>
      <c r="DJ175">
        <v>1</v>
      </c>
      <c r="DK175">
        <f>IF(Tabla1[[#This Row],[TNPS]]&lt;6,-1,IF(Tabla1[[#This Row],[TNPS]]&lt;8,0,1))</f>
        <v>1</v>
      </c>
      <c r="DL175">
        <f>IF(Tabla1[[#This Row],[NPS]]&lt;&gt;"",IF(Tabla1[[#This Row],[NPS]]&lt;7,-1,IF(Tabla1[[#This Row],[NPS]]&lt;8,0,1))," ")</f>
        <v>1</v>
      </c>
    </row>
    <row r="176" spans="1:116" x14ac:dyDescent="0.25">
      <c r="A176">
        <v>386</v>
      </c>
      <c r="B176" t="str">
        <f>IF(MONTH(Tabla1[[#This Row],[FECHA DE MONITOREO]])=MONTH($B$356),IF(DAY(Tabla1[[#This Row],[FECHA DE MONITOREO]])&lt;8,"SEMANA 1",IF(DAY(Tabla1[[#This Row],[FECHA DE MONITOREO]])&lt;15,"SEMANA 2",IF(DAY(Tabla1[[#This Row],[FECHA DE MONITOREO]])&lt;22,"SEMANA 3","SEMANA 4"))),"SEMANA 4")</f>
        <v>SEMANA 2</v>
      </c>
      <c r="C17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76" s="5" t="s">
        <v>1046</v>
      </c>
      <c r="E176" s="5" t="s">
        <v>1047</v>
      </c>
      <c r="F176" s="5">
        <v>10</v>
      </c>
      <c r="G176" s="5" t="s">
        <v>118</v>
      </c>
      <c r="H176" s="5" t="s">
        <v>119</v>
      </c>
      <c r="I176" s="6">
        <v>43659</v>
      </c>
      <c r="J176" s="5" t="s">
        <v>120</v>
      </c>
      <c r="K176" s="5" t="s">
        <v>1366</v>
      </c>
      <c r="L176" s="6">
        <v>43657</v>
      </c>
      <c r="M176" s="7">
        <v>0.87137731481481484</v>
      </c>
      <c r="N176" s="5">
        <v>254</v>
      </c>
      <c r="O176" s="5" t="s">
        <v>1367</v>
      </c>
      <c r="P176" s="5" t="s">
        <v>1368</v>
      </c>
      <c r="Q176" s="5" t="s">
        <v>1369</v>
      </c>
      <c r="R176" s="5" t="s">
        <v>157</v>
      </c>
      <c r="S176" s="5" t="s">
        <v>268</v>
      </c>
      <c r="T176" s="5" t="s">
        <v>1370</v>
      </c>
      <c r="U176" s="5" t="s">
        <v>270</v>
      </c>
      <c r="V176" s="5" t="s">
        <v>129</v>
      </c>
      <c r="W176" s="5" t="s">
        <v>130</v>
      </c>
      <c r="X176" s="5" t="s">
        <v>161</v>
      </c>
      <c r="Y176" s="5" t="s">
        <v>131</v>
      </c>
      <c r="Z176" s="5" t="s">
        <v>132</v>
      </c>
      <c r="AA176" s="5" t="s">
        <v>133</v>
      </c>
      <c r="AB176" s="5" t="s">
        <v>131</v>
      </c>
      <c r="AC176" s="5" t="s">
        <v>134</v>
      </c>
      <c r="AD176" s="5" t="s">
        <v>131</v>
      </c>
      <c r="AE176" s="5" t="s">
        <v>131</v>
      </c>
      <c r="AF176" s="5" t="s">
        <v>131</v>
      </c>
      <c r="AG176" s="5" t="s">
        <v>131</v>
      </c>
      <c r="AH176" s="5" t="s">
        <v>131</v>
      </c>
      <c r="AI176" s="8">
        <v>100</v>
      </c>
      <c r="AJ176" s="5" t="s">
        <v>131</v>
      </c>
      <c r="AK176" s="5" t="s">
        <v>133</v>
      </c>
      <c r="AL176" s="5" t="s">
        <v>131</v>
      </c>
      <c r="AM176" s="5" t="s">
        <v>131</v>
      </c>
      <c r="AN176" s="8">
        <v>100</v>
      </c>
      <c r="AO176" s="5" t="s">
        <v>131</v>
      </c>
      <c r="AP176" s="5" t="s">
        <v>131</v>
      </c>
      <c r="AQ176" s="5" t="s">
        <v>131</v>
      </c>
      <c r="AR176" s="5" t="s">
        <v>131</v>
      </c>
      <c r="AS176" s="5" t="s">
        <v>131</v>
      </c>
      <c r="AT176" s="5" t="s">
        <v>131</v>
      </c>
      <c r="AU176" s="5" t="s">
        <v>133</v>
      </c>
      <c r="AV176" s="5" t="s">
        <v>133</v>
      </c>
      <c r="AW176" s="5" t="s">
        <v>133</v>
      </c>
      <c r="AX176" s="5" t="s">
        <v>131</v>
      </c>
      <c r="AY176" s="5" t="s">
        <v>133</v>
      </c>
      <c r="AZ176" s="8">
        <v>100</v>
      </c>
      <c r="BA176" s="5" t="s">
        <v>131</v>
      </c>
      <c r="BB176" s="5" t="s">
        <v>131</v>
      </c>
      <c r="BC176" s="5" t="s">
        <v>131</v>
      </c>
      <c r="BD176" s="5" t="s">
        <v>131</v>
      </c>
      <c r="BE176" s="9">
        <v>100</v>
      </c>
      <c r="BF176" s="5" t="s">
        <v>131</v>
      </c>
      <c r="BG176" s="5" t="s">
        <v>131</v>
      </c>
      <c r="BH176" s="5" t="s">
        <v>131</v>
      </c>
      <c r="BI176" s="8">
        <v>100</v>
      </c>
      <c r="BJ176" s="5" t="s">
        <v>133</v>
      </c>
      <c r="BK176" s="8">
        <v>100</v>
      </c>
      <c r="BL176" s="8">
        <v>100</v>
      </c>
      <c r="BM176" s="5">
        <v>0</v>
      </c>
      <c r="BN176" s="5">
        <v>0</v>
      </c>
      <c r="BO176" s="5">
        <v>0</v>
      </c>
      <c r="BP176" s="5">
        <v>0</v>
      </c>
      <c r="BQ176" s="5">
        <v>0</v>
      </c>
      <c r="BR176" s="8">
        <v>100</v>
      </c>
      <c r="BS176" s="5" t="s">
        <v>129</v>
      </c>
      <c r="BT176" s="5" t="s">
        <v>129</v>
      </c>
      <c r="BU176" s="5" t="s">
        <v>129</v>
      </c>
      <c r="BV176" s="5" t="s">
        <v>129</v>
      </c>
      <c r="BW176" s="5" t="s">
        <v>129</v>
      </c>
      <c r="BX176" s="5" t="s">
        <v>129</v>
      </c>
      <c r="BY176" s="5" t="s">
        <v>135</v>
      </c>
      <c r="BZ176" s="5" t="s">
        <v>174</v>
      </c>
      <c r="CA176" s="5" t="s">
        <v>271</v>
      </c>
      <c r="CB176" s="5" t="s">
        <v>272</v>
      </c>
      <c r="CC176" s="5" t="s">
        <v>273</v>
      </c>
      <c r="CD176" s="5" t="e">
        <v>#N/A</v>
      </c>
      <c r="CE176" s="5" t="e">
        <v>#N/A</v>
      </c>
      <c r="CF176" s="5" t="s">
        <v>129</v>
      </c>
      <c r="CG176" s="5" t="s">
        <v>140</v>
      </c>
      <c r="CH176">
        <f>IF(Tabla1[[#This Row],[1.1 Saluda y se despide del cliente, de acuerdo a lo establecido en el manual de campaña.]]="NO",1,0)</f>
        <v>0</v>
      </c>
      <c r="CI176">
        <f>IF(Tabla1[[#This Row],[1.2 Se dirige al cliente por su nombre durante el transcurso de la llamada, sin tutearlo en ninguna ocasión.]]="NO",1,0)</f>
        <v>0</v>
      </c>
      <c r="CJ176">
        <f>IF(Tabla1[[#This Row],[1.3 Interactua con el cliente mientras realiza las validaciones en el sistema.]]="NO",1,0)</f>
        <v>0</v>
      </c>
      <c r="CK176">
        <f>IF(Tabla1[[#This Row],[1.4 Evita el uso de tecnicismos.]]="NO",1,0)</f>
        <v>0</v>
      </c>
      <c r="CL176">
        <f>IF(Tabla1[[#This Row],[1.5 Se despide de acuerdo a lo indicado en el Manual de Campaña]]="NO",1,0)</f>
        <v>0</v>
      </c>
      <c r="CM176">
        <f>IF(Tabla1[[#This Row],[2.1 Valida si la consulta o transacción corresponde a un producto/servicio/línea de la campaña.]]="NO",1,0)</f>
        <v>0</v>
      </c>
      <c r="CN176">
        <f>IF(Tabla1[[#This Row],[2.2 Si lo expuesto por el cliente no es claro, realiza preguntas de precisión o preguntas filtro.]]="NO",1,0)</f>
        <v>0</v>
      </c>
      <c r="CO176">
        <f>IF(Tabla1[[#This Row],[2.3 Valida el MOTIVO REAL de la necesidad (información, preocupación, problema) mediante parafraseo o pregunta de confirmación.]]="NO",1,0)</f>
        <v>0</v>
      </c>
      <c r="CP176">
        <f>IF(Tabla1[[#This Row],[2.4 De acuerdo con lo expuesto por el cliente por el cliente y/o por lo revisado en sistemas, valida si existe alguna atención previa por el mismo motivo.]]="NO",1,0)</f>
        <v>0</v>
      </c>
      <c r="CQ176">
        <f>IF(Tabla1[[#This Row],[3.1 Valida en el CES el estado de los servicios y equipos, estado de cuenta y adicionalmente si se encuentra en averia.]]="NO",1,0)</f>
        <v>0</v>
      </c>
      <c r="CR176">
        <f>IF(Tabla1[[#This Row],[3.2 La atencion se realizo siguiendo el paso a paso de la herramienta o el proceso establecido en el portal de conocimiento (en caso no se encuentre en la herramienta), no se vuelve a evaluar el ingreso al CES.]]="NO",1,0)</f>
        <v>0</v>
      </c>
      <c r="CS176">
        <f>IF(Tabla1[[#This Row],[3.2.1 Solicita el número de documento de identidad, nombres y apellidos del titular para identificar el servicio y en caso lo amerite fecha y lugar de nacimiento.]]="NO",1,0)</f>
        <v>0</v>
      </c>
      <c r="CT176">
        <f>IF(Tabla1[[#This Row],[3.2.2  Valida en TRACER que el servicio del cliente esta conectado, no se encuentra en averia y no tiene algun flag alarmado]]="NO",1,0)</f>
        <v>0</v>
      </c>
      <c r="CU176">
        <f>IF(Tabla1[[#This Row],[3.2.3  Verifica en la web de averias si el servicio esta afectado]]="NO",1,0)</f>
        <v>0</v>
      </c>
      <c r="CV176">
        <f>IF(Tabla1[[#This Row],[3.2.4  Verifica en Incognito si los parametros de los servicios estan correctos. ]]="NO",1,0)</f>
        <v>0</v>
      </c>
      <c r="CW17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76">
        <f>IF(Tabla1[[#This Row],[3.2.6  Para telefonia, ingresa a JANUS y validad que la linea este configurada y tenga saldo, tambien se debe validar con el cliente si la linea esta en Tel 1 o Tel 1/2, en caso no haya servicio]]="NO",1,0)</f>
        <v>0</v>
      </c>
      <c r="CY176">
        <f>IF(Tabla1[[#This Row],[3.2.7  Para internet, cuando el problema es con SmarTV se le sugiere que utilice internet de manera cableada]]="NO",1,0)</f>
        <v>0</v>
      </c>
      <c r="CZ176">
        <f>IF(Tabla1[[#This Row],[3.3  La explicación brindada al cliente corresponde con el paso a paso de la herramienta o el proceso establecido en el portal de conocimiento (en caso no se encuentre en la herramienta).]]="NO",1,0)</f>
        <v>0</v>
      </c>
      <c r="DA176">
        <f>IF(Tabla1[[#This Row],[3.4  Valida con el cliente si la gestión/información brindada fue clara]]="NO",1,0)</f>
        <v>0</v>
      </c>
      <c r="DB176">
        <f>IF(Tabla1[[#This Row],[4.1 Ejecuta las acciones en los aplicativos de acuerdo al proceso establecido en el portal de conocimiento.]]="NO",1,0)</f>
        <v>0</v>
      </c>
      <c r="DC176">
        <f>IF(Tabla1[[#This Row],[4.2 Se tipifica en siac acorde con la gestión.]]="NO",1,0)</f>
        <v>0</v>
      </c>
      <c r="DD176">
        <f>IF(Tabla1[[#This Row],[4.3 Notas y/o plantilla de la tipificación son correctas.]]="NO",1,0)</f>
        <v>0</v>
      </c>
      <c r="DE176">
        <f>IF(Tabla1[[#This Row],[4.4 Se tipifica en siac durante la llamada.]]="NO",1,0)</f>
        <v>0</v>
      </c>
      <c r="DF176">
        <f>IF(Tabla1[[#This Row],[5.1 Evita comentarios negativos de la empresa y/o sus proveedores.]]="NO",1,0)</f>
        <v>0</v>
      </c>
      <c r="DG176">
        <f>IF(Tabla1[[#This Row],[5.2 Evita palabras soeces]]="NO",1,0)</f>
        <v>0</v>
      </c>
      <c r="DH176">
        <f>IF(Tabla1[[#This Row],[5.3 Escucha al cliente sin interrumpirlo.]]="NO",1,0)</f>
        <v>0</v>
      </c>
      <c r="DI176">
        <f>IF(Tabla1[[#This Row],[6.1 Cumple con dar la información establecida y/o fomenta en el cliente la adquisición/activación/uso de algún servicio/producto/promoción CLARO (definido por cada campaña)]]="NO",1,0)</f>
        <v>0</v>
      </c>
      <c r="DJ176">
        <v>1</v>
      </c>
      <c r="DK176" t="e">
        <f>IF(Tabla1[[#This Row],[TNPS]]&lt;6,-1,IF(Tabla1[[#This Row],[TNPS]]&lt;8,0,1))</f>
        <v>#N/A</v>
      </c>
      <c r="DL176" t="e">
        <f>IF(Tabla1[[#This Row],[NPS]]&lt;&gt;"",IF(Tabla1[[#This Row],[NPS]]&lt;7,-1,IF(Tabla1[[#This Row],[NPS]]&lt;8,0,1))," ")</f>
        <v>#N/A</v>
      </c>
    </row>
    <row r="177" spans="1:116" x14ac:dyDescent="0.25">
      <c r="A177">
        <v>386</v>
      </c>
      <c r="B177" t="str">
        <f>IF(MONTH(Tabla1[[#This Row],[FECHA DE MONITOREO]])=MONTH($B$356),IF(DAY(Tabla1[[#This Row],[FECHA DE MONITOREO]])&lt;8,"SEMANA 1",IF(DAY(Tabla1[[#This Row],[FECHA DE MONITOREO]])&lt;15,"SEMANA 2",IF(DAY(Tabla1[[#This Row],[FECHA DE MONITOREO]])&lt;22,"SEMANA 3","SEMANA 4"))),"SEMANA 4")</f>
        <v>SEMANA 2</v>
      </c>
      <c r="C17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77" s="5" t="s">
        <v>1371</v>
      </c>
      <c r="E177" s="5" t="s">
        <v>1372</v>
      </c>
      <c r="F177" s="5">
        <v>4</v>
      </c>
      <c r="G177" s="5" t="s">
        <v>118</v>
      </c>
      <c r="H177" s="5" t="s">
        <v>119</v>
      </c>
      <c r="I177" s="6">
        <v>43659</v>
      </c>
      <c r="J177" s="5" t="s">
        <v>120</v>
      </c>
      <c r="K177" s="5" t="s">
        <v>1373</v>
      </c>
      <c r="L177" s="6">
        <v>43657</v>
      </c>
      <c r="M177" s="7">
        <v>0.60648148148148151</v>
      </c>
      <c r="N177" s="5">
        <v>428</v>
      </c>
      <c r="O177" s="5" t="s">
        <v>1374</v>
      </c>
      <c r="P177" s="5" t="s">
        <v>1375</v>
      </c>
      <c r="Q177" s="5" t="s">
        <v>1376</v>
      </c>
      <c r="R177" s="5" t="s">
        <v>157</v>
      </c>
      <c r="S177" s="5" t="s">
        <v>513</v>
      </c>
      <c r="T177" s="5" t="s">
        <v>1377</v>
      </c>
      <c r="U177" s="5" t="s">
        <v>515</v>
      </c>
      <c r="V177" s="5" t="s">
        <v>129</v>
      </c>
      <c r="W177" s="5" t="s">
        <v>130</v>
      </c>
      <c r="X177" s="5" t="s">
        <v>161</v>
      </c>
      <c r="Y177" s="5" t="s">
        <v>131</v>
      </c>
      <c r="Z177" s="5" t="s">
        <v>132</v>
      </c>
      <c r="AA177" s="5" t="s">
        <v>133</v>
      </c>
      <c r="AB177" s="5" t="s">
        <v>131</v>
      </c>
      <c r="AC177" s="5" t="s">
        <v>134</v>
      </c>
      <c r="AD177" s="5" t="s">
        <v>131</v>
      </c>
      <c r="AE177" s="5" t="s">
        <v>131</v>
      </c>
      <c r="AF177" s="5" t="s">
        <v>131</v>
      </c>
      <c r="AG177" s="5" t="s">
        <v>131</v>
      </c>
      <c r="AH177" s="5" t="s">
        <v>131</v>
      </c>
      <c r="AI177" s="8">
        <v>100</v>
      </c>
      <c r="AJ177" s="5" t="s">
        <v>131</v>
      </c>
      <c r="AK177" s="5" t="s">
        <v>133</v>
      </c>
      <c r="AL177" s="5" t="s">
        <v>131</v>
      </c>
      <c r="AM177" s="5" t="s">
        <v>131</v>
      </c>
      <c r="AN177" s="8">
        <v>100</v>
      </c>
      <c r="AO177" s="5" t="s">
        <v>131</v>
      </c>
      <c r="AP177" s="5" t="s">
        <v>129</v>
      </c>
      <c r="AQ177" s="5" t="s">
        <v>129</v>
      </c>
      <c r="AR177" s="5" t="s">
        <v>129</v>
      </c>
      <c r="AS177" s="5" t="s">
        <v>129</v>
      </c>
      <c r="AT177" s="5" t="s">
        <v>133</v>
      </c>
      <c r="AU177" s="5" t="s">
        <v>133</v>
      </c>
      <c r="AV177" s="5" t="s">
        <v>133</v>
      </c>
      <c r="AW177" s="5" t="s">
        <v>133</v>
      </c>
      <c r="AX177" s="5" t="s">
        <v>131</v>
      </c>
      <c r="AY177" s="5" t="s">
        <v>129</v>
      </c>
      <c r="AZ177" s="8">
        <v>31.428571428571427</v>
      </c>
      <c r="BA177" s="5" t="s">
        <v>133</v>
      </c>
      <c r="BB177" s="5" t="s">
        <v>131</v>
      </c>
      <c r="BC177" s="5" t="s">
        <v>131</v>
      </c>
      <c r="BD177" s="5" t="s">
        <v>131</v>
      </c>
      <c r="BE177" s="9">
        <v>100</v>
      </c>
      <c r="BF177" s="5" t="s">
        <v>131</v>
      </c>
      <c r="BG177" s="5" t="s">
        <v>131</v>
      </c>
      <c r="BH177" s="5" t="s">
        <v>131</v>
      </c>
      <c r="BI177" s="8">
        <v>100</v>
      </c>
      <c r="BJ177" s="5" t="s">
        <v>133</v>
      </c>
      <c r="BK177" s="8">
        <v>100</v>
      </c>
      <c r="BL177" s="8">
        <v>76</v>
      </c>
      <c r="BM177" s="5">
        <v>2</v>
      </c>
      <c r="BN177" s="5">
        <v>0</v>
      </c>
      <c r="BO177" s="5">
        <v>1</v>
      </c>
      <c r="BP177" s="5">
        <v>3</v>
      </c>
      <c r="BQ177" s="5">
        <v>2</v>
      </c>
      <c r="BR177" s="8">
        <v>76</v>
      </c>
      <c r="BS177" s="5" t="s">
        <v>129</v>
      </c>
      <c r="BT177" s="5" t="s">
        <v>129</v>
      </c>
      <c r="BU177" s="5" t="s">
        <v>129</v>
      </c>
      <c r="BV177" s="5" t="s">
        <v>129</v>
      </c>
      <c r="BW177" s="5" t="s">
        <v>129</v>
      </c>
      <c r="BX177" s="5" t="s">
        <v>129</v>
      </c>
      <c r="BY177" s="5" t="s">
        <v>162</v>
      </c>
      <c r="BZ177" s="5" t="s">
        <v>163</v>
      </c>
      <c r="CA177" s="5" t="s">
        <v>230</v>
      </c>
      <c r="CB177" s="5" t="s">
        <v>165</v>
      </c>
      <c r="CC177" s="5" t="s">
        <v>231</v>
      </c>
      <c r="CD177" s="5" t="e">
        <v>#N/A</v>
      </c>
      <c r="CE177" s="5" t="e">
        <v>#N/A</v>
      </c>
      <c r="CF177" s="5" t="s">
        <v>129</v>
      </c>
      <c r="CG177" s="5" t="s">
        <v>1378</v>
      </c>
      <c r="CH177">
        <f>IF(Tabla1[[#This Row],[1.1 Saluda y se despide del cliente, de acuerdo a lo establecido en el manual de campaña.]]="NO",1,0)</f>
        <v>0</v>
      </c>
      <c r="CI177">
        <f>IF(Tabla1[[#This Row],[1.2 Se dirige al cliente por su nombre durante el transcurso de la llamada, sin tutearlo en ninguna ocasión.]]="NO",1,0)</f>
        <v>0</v>
      </c>
      <c r="CJ177">
        <f>IF(Tabla1[[#This Row],[1.3 Interactua con el cliente mientras realiza las validaciones en el sistema.]]="NO",1,0)</f>
        <v>0</v>
      </c>
      <c r="CK177">
        <f>IF(Tabla1[[#This Row],[1.4 Evita el uso de tecnicismos.]]="NO",1,0)</f>
        <v>0</v>
      </c>
      <c r="CL177">
        <f>IF(Tabla1[[#This Row],[1.5 Se despide de acuerdo a lo indicado en el Manual de Campaña]]="NO",1,0)</f>
        <v>0</v>
      </c>
      <c r="CM177">
        <f>IF(Tabla1[[#This Row],[2.1 Valida si la consulta o transacción corresponde a un producto/servicio/línea de la campaña.]]="NO",1,0)</f>
        <v>0</v>
      </c>
      <c r="CN177">
        <f>IF(Tabla1[[#This Row],[2.2 Si lo expuesto por el cliente no es claro, realiza preguntas de precisión o preguntas filtro.]]="NO",1,0)</f>
        <v>0</v>
      </c>
      <c r="CO177">
        <f>IF(Tabla1[[#This Row],[2.3 Valida el MOTIVO REAL de la necesidad (información, preocupación, problema) mediante parafraseo o pregunta de confirmación.]]="NO",1,0)</f>
        <v>0</v>
      </c>
      <c r="CP177">
        <f>IF(Tabla1[[#This Row],[2.4 De acuerdo con lo expuesto por el cliente por el cliente y/o por lo revisado en sistemas, valida si existe alguna atención previa por el mismo motivo.]]="NO",1,0)</f>
        <v>0</v>
      </c>
      <c r="CQ177">
        <f>IF(Tabla1[[#This Row],[3.1 Valida en el CES el estado de los servicios y equipos, estado de cuenta y adicionalmente si se encuentra en averia.]]="NO",1,0)</f>
        <v>0</v>
      </c>
      <c r="CR177">
        <f>IF(Tabla1[[#This Row],[3.2 La atencion se realizo siguiendo el paso a paso de la herramienta o el proceso establecido en el portal de conocimiento (en caso no se encuentre en la herramienta), no se vuelve a evaluar el ingreso al CES.]]="NO",1,0)</f>
        <v>1</v>
      </c>
      <c r="CS177">
        <f>IF(Tabla1[[#This Row],[3.2.1 Solicita el número de documento de identidad, nombres y apellidos del titular para identificar el servicio y en caso lo amerite fecha y lugar de nacimiento.]]="NO",1,0)</f>
        <v>1</v>
      </c>
      <c r="CT177">
        <f>IF(Tabla1[[#This Row],[3.2.2  Valida en TRACER que el servicio del cliente esta conectado, no se encuentra en averia y no tiene algun flag alarmado]]="NO",1,0)</f>
        <v>1</v>
      </c>
      <c r="CU177">
        <f>IF(Tabla1[[#This Row],[3.2.3  Verifica en la web de averias si el servicio esta afectado]]="NO",1,0)</f>
        <v>1</v>
      </c>
      <c r="CV177">
        <f>IF(Tabla1[[#This Row],[3.2.4  Verifica en Incognito si los parametros de los servicios estan correctos. ]]="NO",1,0)</f>
        <v>0</v>
      </c>
      <c r="CW17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77">
        <f>IF(Tabla1[[#This Row],[3.2.6  Para telefonia, ingresa a JANUS y validad que la linea este configurada y tenga saldo, tambien se debe validar con el cliente si la linea esta en Tel 1 o Tel 1/2, en caso no haya servicio]]="NO",1,0)</f>
        <v>0</v>
      </c>
      <c r="CY177">
        <f>IF(Tabla1[[#This Row],[3.2.7  Para internet, cuando el problema es con SmarTV se le sugiere que utilice internet de manera cableada]]="NO",1,0)</f>
        <v>0</v>
      </c>
      <c r="CZ177">
        <f>IF(Tabla1[[#This Row],[3.3  La explicación brindada al cliente corresponde con el paso a paso de la herramienta o el proceso establecido en el portal de conocimiento (en caso no se encuentre en la herramienta).]]="NO",1,0)</f>
        <v>0</v>
      </c>
      <c r="DA177">
        <f>IF(Tabla1[[#This Row],[3.4  Valida con el cliente si la gestión/información brindada fue clara]]="NO",1,0)</f>
        <v>1</v>
      </c>
      <c r="DB177">
        <f>IF(Tabla1[[#This Row],[4.1 Ejecuta las acciones en los aplicativos de acuerdo al proceso establecido en el portal de conocimiento.]]="NO",1,0)</f>
        <v>0</v>
      </c>
      <c r="DC177">
        <f>IF(Tabla1[[#This Row],[4.2 Se tipifica en siac acorde con la gestión.]]="NO",1,0)</f>
        <v>0</v>
      </c>
      <c r="DD177">
        <f>IF(Tabla1[[#This Row],[4.3 Notas y/o plantilla de la tipificación son correctas.]]="NO",1,0)</f>
        <v>0</v>
      </c>
      <c r="DE177">
        <f>IF(Tabla1[[#This Row],[4.4 Se tipifica en siac durante la llamada.]]="NO",1,0)</f>
        <v>0</v>
      </c>
      <c r="DF177">
        <f>IF(Tabla1[[#This Row],[5.1 Evita comentarios negativos de la empresa y/o sus proveedores.]]="NO",1,0)</f>
        <v>0</v>
      </c>
      <c r="DG177">
        <f>IF(Tabla1[[#This Row],[5.2 Evita palabras soeces]]="NO",1,0)</f>
        <v>0</v>
      </c>
      <c r="DH177">
        <f>IF(Tabla1[[#This Row],[5.3 Escucha al cliente sin interrumpirlo.]]="NO",1,0)</f>
        <v>0</v>
      </c>
      <c r="DI177">
        <f>IF(Tabla1[[#This Row],[6.1 Cumple con dar la información establecida y/o fomenta en el cliente la adquisición/activación/uso de algún servicio/producto/promoción CLARO (definido por cada campaña)]]="NO",1,0)</f>
        <v>0</v>
      </c>
      <c r="DJ177">
        <v>1</v>
      </c>
      <c r="DK177" t="e">
        <f>IF(Tabla1[[#This Row],[TNPS]]&lt;6,-1,IF(Tabla1[[#This Row],[TNPS]]&lt;8,0,1))</f>
        <v>#N/A</v>
      </c>
      <c r="DL177" t="e">
        <f>IF(Tabla1[[#This Row],[NPS]]&lt;&gt;"",IF(Tabla1[[#This Row],[NPS]]&lt;7,-1,IF(Tabla1[[#This Row],[NPS]]&lt;8,0,1))," ")</f>
        <v>#N/A</v>
      </c>
    </row>
    <row r="178" spans="1:116" x14ac:dyDescent="0.25">
      <c r="A178">
        <v>386</v>
      </c>
      <c r="B178" t="str">
        <f>IF(MONTH(Tabla1[[#This Row],[FECHA DE MONITOREO]])=MONTH($B$356),IF(DAY(Tabla1[[#This Row],[FECHA DE MONITOREO]])&lt;8,"SEMANA 1",IF(DAY(Tabla1[[#This Row],[FECHA DE MONITOREO]])&lt;15,"SEMANA 2",IF(DAY(Tabla1[[#This Row],[FECHA DE MONITOREO]])&lt;22,"SEMANA 3","SEMANA 4"))),"SEMANA 4")</f>
        <v>SEMANA 2</v>
      </c>
      <c r="C17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78" s="5" t="s">
        <v>1379</v>
      </c>
      <c r="E178" s="5" t="s">
        <v>1380</v>
      </c>
      <c r="F178" s="5">
        <v>2</v>
      </c>
      <c r="G178" s="5" t="s">
        <v>118</v>
      </c>
      <c r="H178" s="5" t="s">
        <v>119</v>
      </c>
      <c r="I178" s="6">
        <v>43659</v>
      </c>
      <c r="J178" s="5" t="s">
        <v>120</v>
      </c>
      <c r="K178" s="5" t="s">
        <v>1381</v>
      </c>
      <c r="L178" s="6">
        <v>43657</v>
      </c>
      <c r="M178" s="7">
        <v>0.68218749999999995</v>
      </c>
      <c r="N178" s="5">
        <v>105</v>
      </c>
      <c r="O178" s="5" t="s">
        <v>132</v>
      </c>
      <c r="P178" s="5" t="s">
        <v>1382</v>
      </c>
      <c r="Q178" s="5" t="s">
        <v>132</v>
      </c>
      <c r="R178" s="5" t="s">
        <v>157</v>
      </c>
      <c r="S178" s="5" t="s">
        <v>172</v>
      </c>
      <c r="T178" s="5" t="s">
        <v>1383</v>
      </c>
      <c r="U178" s="5" t="s">
        <v>132</v>
      </c>
      <c r="V178" s="5" t="s">
        <v>129</v>
      </c>
      <c r="W178" s="5" t="s">
        <v>133</v>
      </c>
      <c r="X178" s="5" t="s">
        <v>133</v>
      </c>
      <c r="Y178" s="5" t="s">
        <v>131</v>
      </c>
      <c r="Z178" s="5" t="s">
        <v>132</v>
      </c>
      <c r="AA178" s="5" t="s">
        <v>133</v>
      </c>
      <c r="AB178" s="5" t="s">
        <v>131</v>
      </c>
      <c r="AC178" s="5" t="s">
        <v>134</v>
      </c>
      <c r="AD178" s="5" t="s">
        <v>129</v>
      </c>
      <c r="AE178" s="5" t="s">
        <v>131</v>
      </c>
      <c r="AF178" s="5" t="s">
        <v>131</v>
      </c>
      <c r="AG178" s="5" t="s">
        <v>131</v>
      </c>
      <c r="AH178" s="5" t="s">
        <v>131</v>
      </c>
      <c r="AI178" s="8">
        <v>87.5</v>
      </c>
      <c r="AJ178" s="5" t="s">
        <v>131</v>
      </c>
      <c r="AK178" s="5" t="s">
        <v>133</v>
      </c>
      <c r="AL178" s="5" t="s">
        <v>131</v>
      </c>
      <c r="AM178" s="5" t="s">
        <v>133</v>
      </c>
      <c r="AN178" s="8">
        <v>100</v>
      </c>
      <c r="AO178" s="5" t="s">
        <v>133</v>
      </c>
      <c r="AP178" s="5" t="s">
        <v>133</v>
      </c>
      <c r="AQ178" s="5" t="s">
        <v>133</v>
      </c>
      <c r="AR178" s="5" t="s">
        <v>133</v>
      </c>
      <c r="AS178" s="5" t="s">
        <v>133</v>
      </c>
      <c r="AT178" s="5" t="s">
        <v>133</v>
      </c>
      <c r="AU178" s="5" t="s">
        <v>133</v>
      </c>
      <c r="AV178" s="5" t="s">
        <v>133</v>
      </c>
      <c r="AW178" s="5" t="s">
        <v>133</v>
      </c>
      <c r="AX178" s="5" t="s">
        <v>133</v>
      </c>
      <c r="AY178" s="5" t="s">
        <v>133</v>
      </c>
      <c r="AZ178" s="8">
        <v>100</v>
      </c>
      <c r="BA178" s="5" t="s">
        <v>131</v>
      </c>
      <c r="BB178" s="5" t="s">
        <v>133</v>
      </c>
      <c r="BC178" s="5" t="s">
        <v>133</v>
      </c>
      <c r="BD178" s="5" t="s">
        <v>133</v>
      </c>
      <c r="BE178" s="9">
        <v>100</v>
      </c>
      <c r="BF178" s="5" t="s">
        <v>131</v>
      </c>
      <c r="BG178" s="5" t="s">
        <v>131</v>
      </c>
      <c r="BH178" s="5" t="s">
        <v>131</v>
      </c>
      <c r="BI178" s="8">
        <v>100</v>
      </c>
      <c r="BJ178" s="5" t="s">
        <v>133</v>
      </c>
      <c r="BK178" s="8">
        <v>100</v>
      </c>
      <c r="BL178" s="8">
        <v>99.000000000000028</v>
      </c>
      <c r="BM178" s="5">
        <v>0</v>
      </c>
      <c r="BN178" s="5">
        <v>0</v>
      </c>
      <c r="BO178" s="5">
        <v>0</v>
      </c>
      <c r="BP178" s="5">
        <v>0</v>
      </c>
      <c r="BQ178" s="5">
        <v>1</v>
      </c>
      <c r="BR178" s="8">
        <v>99.000000000000028</v>
      </c>
      <c r="BS178" s="5" t="s">
        <v>129</v>
      </c>
      <c r="BT178" s="5" t="s">
        <v>129</v>
      </c>
      <c r="BU178" s="5" t="s">
        <v>129</v>
      </c>
      <c r="BV178" s="5" t="s">
        <v>129</v>
      </c>
      <c r="BW178" s="5" t="s">
        <v>129</v>
      </c>
      <c r="BX178" s="5" t="s">
        <v>129</v>
      </c>
      <c r="BY178" s="5" t="s">
        <v>135</v>
      </c>
      <c r="BZ178" s="5" t="s">
        <v>174</v>
      </c>
      <c r="CA178" s="5" t="s">
        <v>175</v>
      </c>
      <c r="CB178" s="5" t="s">
        <v>176</v>
      </c>
      <c r="CC178" s="5" t="s">
        <v>280</v>
      </c>
      <c r="CD178" s="5" t="e">
        <v>#N/A</v>
      </c>
      <c r="CE178" s="5" t="e">
        <v>#N/A</v>
      </c>
      <c r="CF178" s="5" t="s">
        <v>129</v>
      </c>
      <c r="CG178" s="5" t="s">
        <v>1384</v>
      </c>
      <c r="CH178">
        <f>IF(Tabla1[[#This Row],[1.1 Saluda y se despide del cliente, de acuerdo a lo establecido en el manual de campaña.]]="NO",1,0)</f>
        <v>1</v>
      </c>
      <c r="CI178">
        <f>IF(Tabla1[[#This Row],[1.2 Se dirige al cliente por su nombre durante el transcurso de la llamada, sin tutearlo en ninguna ocasión.]]="NO",1,0)</f>
        <v>0</v>
      </c>
      <c r="CJ178">
        <f>IF(Tabla1[[#This Row],[1.3 Interactua con el cliente mientras realiza las validaciones en el sistema.]]="NO",1,0)</f>
        <v>0</v>
      </c>
      <c r="CK178">
        <f>IF(Tabla1[[#This Row],[1.4 Evita el uso de tecnicismos.]]="NO",1,0)</f>
        <v>0</v>
      </c>
      <c r="CL178">
        <f>IF(Tabla1[[#This Row],[1.5 Se despide de acuerdo a lo indicado en el Manual de Campaña]]="NO",1,0)</f>
        <v>0</v>
      </c>
      <c r="CM178">
        <f>IF(Tabla1[[#This Row],[2.1 Valida si la consulta o transacción corresponde a un producto/servicio/línea de la campaña.]]="NO",1,0)</f>
        <v>0</v>
      </c>
      <c r="CN178">
        <f>IF(Tabla1[[#This Row],[2.2 Si lo expuesto por el cliente no es claro, realiza preguntas de precisión o preguntas filtro.]]="NO",1,0)</f>
        <v>0</v>
      </c>
      <c r="CO178">
        <f>IF(Tabla1[[#This Row],[2.3 Valida el MOTIVO REAL de la necesidad (información, preocupación, problema) mediante parafraseo o pregunta de confirmación.]]="NO",1,0)</f>
        <v>0</v>
      </c>
      <c r="CP178">
        <f>IF(Tabla1[[#This Row],[2.4 De acuerdo con lo expuesto por el cliente por el cliente y/o por lo revisado en sistemas, valida si existe alguna atención previa por el mismo motivo.]]="NO",1,0)</f>
        <v>0</v>
      </c>
      <c r="CQ178">
        <f>IF(Tabla1[[#This Row],[3.1 Valida en el CES el estado de los servicios y equipos, estado de cuenta y adicionalmente si se encuentra en averia.]]="NO",1,0)</f>
        <v>0</v>
      </c>
      <c r="CR178">
        <f>IF(Tabla1[[#This Row],[3.2 La atencion se realizo siguiendo el paso a paso de la herramienta o el proceso establecido en el portal de conocimiento (en caso no se encuentre en la herramienta), no se vuelve a evaluar el ingreso al CES.]]="NO",1,0)</f>
        <v>0</v>
      </c>
      <c r="CS178">
        <f>IF(Tabla1[[#This Row],[3.2.1 Solicita el número de documento de identidad, nombres y apellidos del titular para identificar el servicio y en caso lo amerite fecha y lugar de nacimiento.]]="NO",1,0)</f>
        <v>0</v>
      </c>
      <c r="CT178">
        <f>IF(Tabla1[[#This Row],[3.2.2  Valida en TRACER que el servicio del cliente esta conectado, no se encuentra en averia y no tiene algun flag alarmado]]="NO",1,0)</f>
        <v>0</v>
      </c>
      <c r="CU178">
        <f>IF(Tabla1[[#This Row],[3.2.3  Verifica en la web de averias si el servicio esta afectado]]="NO",1,0)</f>
        <v>0</v>
      </c>
      <c r="CV178">
        <f>IF(Tabla1[[#This Row],[3.2.4  Verifica en Incognito si los parametros de los servicios estan correctos. ]]="NO",1,0)</f>
        <v>0</v>
      </c>
      <c r="CW17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78">
        <f>IF(Tabla1[[#This Row],[3.2.6  Para telefonia, ingresa a JANUS y validad que la linea este configurada y tenga saldo, tambien se debe validar con el cliente si la linea esta en Tel 1 o Tel 1/2, en caso no haya servicio]]="NO",1,0)</f>
        <v>0</v>
      </c>
      <c r="CY178">
        <f>IF(Tabla1[[#This Row],[3.2.7  Para internet, cuando el problema es con SmarTV se le sugiere que utilice internet de manera cableada]]="NO",1,0)</f>
        <v>0</v>
      </c>
      <c r="CZ178">
        <f>IF(Tabla1[[#This Row],[3.3  La explicación brindada al cliente corresponde con el paso a paso de la herramienta o el proceso establecido en el portal de conocimiento (en caso no se encuentre en la herramienta).]]="NO",1,0)</f>
        <v>0</v>
      </c>
      <c r="DA178">
        <f>IF(Tabla1[[#This Row],[3.4  Valida con el cliente si la gestión/información brindada fue clara]]="NO",1,0)</f>
        <v>0</v>
      </c>
      <c r="DB178">
        <f>IF(Tabla1[[#This Row],[4.1 Ejecuta las acciones en los aplicativos de acuerdo al proceso establecido en el portal de conocimiento.]]="NO",1,0)</f>
        <v>0</v>
      </c>
      <c r="DC178">
        <f>IF(Tabla1[[#This Row],[4.2 Se tipifica en siac acorde con la gestión.]]="NO",1,0)</f>
        <v>0</v>
      </c>
      <c r="DD178">
        <f>IF(Tabla1[[#This Row],[4.3 Notas y/o plantilla de la tipificación son correctas.]]="NO",1,0)</f>
        <v>0</v>
      </c>
      <c r="DE178">
        <f>IF(Tabla1[[#This Row],[4.4 Se tipifica en siac durante la llamada.]]="NO",1,0)</f>
        <v>0</v>
      </c>
      <c r="DF178">
        <f>IF(Tabla1[[#This Row],[5.1 Evita comentarios negativos de la empresa y/o sus proveedores.]]="NO",1,0)</f>
        <v>0</v>
      </c>
      <c r="DG178">
        <f>IF(Tabla1[[#This Row],[5.2 Evita palabras soeces]]="NO",1,0)</f>
        <v>0</v>
      </c>
      <c r="DH178">
        <f>IF(Tabla1[[#This Row],[5.3 Escucha al cliente sin interrumpirlo.]]="NO",1,0)</f>
        <v>0</v>
      </c>
      <c r="DI178">
        <f>IF(Tabla1[[#This Row],[6.1 Cumple con dar la información establecida y/o fomenta en el cliente la adquisición/activación/uso de algún servicio/producto/promoción CLARO (definido por cada campaña)]]="NO",1,0)</f>
        <v>0</v>
      </c>
      <c r="DJ178">
        <v>1</v>
      </c>
      <c r="DK178" t="e">
        <f>IF(Tabla1[[#This Row],[TNPS]]&lt;6,-1,IF(Tabla1[[#This Row],[TNPS]]&lt;8,0,1))</f>
        <v>#N/A</v>
      </c>
      <c r="DL178" t="e">
        <f>IF(Tabla1[[#This Row],[NPS]]&lt;&gt;"",IF(Tabla1[[#This Row],[NPS]]&lt;7,-1,IF(Tabla1[[#This Row],[NPS]]&lt;8,0,1))," ")</f>
        <v>#N/A</v>
      </c>
    </row>
    <row r="179" spans="1:116" x14ac:dyDescent="0.25">
      <c r="A179">
        <v>386</v>
      </c>
      <c r="B179" t="str">
        <f>IF(MONTH(Tabla1[[#This Row],[FECHA DE MONITOREO]])=MONTH($B$356),IF(DAY(Tabla1[[#This Row],[FECHA DE MONITOREO]])&lt;8,"SEMANA 1",IF(DAY(Tabla1[[#This Row],[FECHA DE MONITOREO]])&lt;15,"SEMANA 2",IF(DAY(Tabla1[[#This Row],[FECHA DE MONITOREO]])&lt;22,"SEMANA 3","SEMANA 4"))),"SEMANA 4")</f>
        <v>SEMANA 2</v>
      </c>
      <c r="C17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179" s="5" t="s">
        <v>1030</v>
      </c>
      <c r="E179" s="5" t="s">
        <v>1031</v>
      </c>
      <c r="F179" s="5">
        <v>1</v>
      </c>
      <c r="G179" s="5" t="s">
        <v>118</v>
      </c>
      <c r="H179" s="5" t="s">
        <v>119</v>
      </c>
      <c r="I179" s="6">
        <v>43659</v>
      </c>
      <c r="J179" s="5" t="s">
        <v>120</v>
      </c>
      <c r="K179" s="5" t="s">
        <v>1385</v>
      </c>
      <c r="L179" s="6">
        <v>43657</v>
      </c>
      <c r="M179" s="7">
        <v>0.85980324074074066</v>
      </c>
      <c r="N179" s="5">
        <v>152</v>
      </c>
      <c r="O179" s="5" t="s">
        <v>1386</v>
      </c>
      <c r="P179" s="5" t="s">
        <v>1387</v>
      </c>
      <c r="Q179" s="5" t="s">
        <v>1388</v>
      </c>
      <c r="R179" s="5" t="s">
        <v>157</v>
      </c>
      <c r="S179" s="5" t="s">
        <v>1389</v>
      </c>
      <c r="T179" s="5" t="s">
        <v>1390</v>
      </c>
      <c r="U179" s="5" t="s">
        <v>249</v>
      </c>
      <c r="V179" s="5" t="s">
        <v>129</v>
      </c>
      <c r="W179" s="5" t="s">
        <v>130</v>
      </c>
      <c r="X179" s="5" t="s">
        <v>130</v>
      </c>
      <c r="Y179" s="5" t="s">
        <v>131</v>
      </c>
      <c r="Z179" s="5" t="s">
        <v>132</v>
      </c>
      <c r="AA179" s="5" t="s">
        <v>133</v>
      </c>
      <c r="AB179" s="5" t="s">
        <v>131</v>
      </c>
      <c r="AC179" s="5" t="s">
        <v>134</v>
      </c>
      <c r="AD179" s="5" t="s">
        <v>131</v>
      </c>
      <c r="AE179" s="5" t="s">
        <v>131</v>
      </c>
      <c r="AF179" s="5" t="s">
        <v>131</v>
      </c>
      <c r="AG179" s="5" t="s">
        <v>131</v>
      </c>
      <c r="AH179" s="5" t="s">
        <v>129</v>
      </c>
      <c r="AI179" s="8">
        <v>87.5</v>
      </c>
      <c r="AJ179" s="5" t="s">
        <v>131</v>
      </c>
      <c r="AK179" s="5" t="s">
        <v>133</v>
      </c>
      <c r="AL179" s="5" t="s">
        <v>131</v>
      </c>
      <c r="AM179" s="5" t="s">
        <v>133</v>
      </c>
      <c r="AN179" s="8">
        <v>100</v>
      </c>
      <c r="AO179" s="5" t="s">
        <v>131</v>
      </c>
      <c r="AP179" s="5" t="s">
        <v>129</v>
      </c>
      <c r="AQ179" s="5" t="s">
        <v>129</v>
      </c>
      <c r="AR179" s="5" t="s">
        <v>133</v>
      </c>
      <c r="AS179" s="5" t="s">
        <v>133</v>
      </c>
      <c r="AT179" s="5" t="s">
        <v>133</v>
      </c>
      <c r="AU179" s="5" t="s">
        <v>133</v>
      </c>
      <c r="AV179" s="5" t="s">
        <v>133</v>
      </c>
      <c r="AW179" s="5" t="s">
        <v>133</v>
      </c>
      <c r="AX179" s="5" t="s">
        <v>129</v>
      </c>
      <c r="AY179" s="5" t="s">
        <v>133</v>
      </c>
      <c r="AZ179" s="8">
        <v>12.121212121212121</v>
      </c>
      <c r="BA179" s="5" t="s">
        <v>131</v>
      </c>
      <c r="BB179" s="5" t="s">
        <v>131</v>
      </c>
      <c r="BC179" s="5" t="s">
        <v>131</v>
      </c>
      <c r="BD179" s="5" t="s">
        <v>131</v>
      </c>
      <c r="BE179" s="9">
        <v>100</v>
      </c>
      <c r="BF179" s="5" t="s">
        <v>131</v>
      </c>
      <c r="BG179" s="5" t="s">
        <v>131</v>
      </c>
      <c r="BH179" s="5" t="s">
        <v>131</v>
      </c>
      <c r="BI179" s="8">
        <v>100</v>
      </c>
      <c r="BJ179" s="5" t="s">
        <v>133</v>
      </c>
      <c r="BK179" s="8">
        <v>100</v>
      </c>
      <c r="BL179" s="8">
        <v>68.242424242424264</v>
      </c>
      <c r="BM179" s="5">
        <v>2</v>
      </c>
      <c r="BN179" s="5">
        <v>0</v>
      </c>
      <c r="BO179" s="5">
        <v>1</v>
      </c>
      <c r="BP179" s="5">
        <v>3</v>
      </c>
      <c r="BQ179" s="5">
        <v>1</v>
      </c>
      <c r="BR179" s="8">
        <v>68.242424242424264</v>
      </c>
      <c r="BS179" s="5" t="s">
        <v>129</v>
      </c>
      <c r="BT179" s="5" t="s">
        <v>129</v>
      </c>
      <c r="BU179" s="5" t="s">
        <v>129</v>
      </c>
      <c r="BV179" s="5" t="s">
        <v>129</v>
      </c>
      <c r="BW179" s="5" t="s">
        <v>129</v>
      </c>
      <c r="BX179" s="5" t="s">
        <v>129</v>
      </c>
      <c r="BY179" s="5" t="s">
        <v>135</v>
      </c>
      <c r="BZ179" s="5" t="s">
        <v>174</v>
      </c>
      <c r="CA179" s="5" t="s">
        <v>175</v>
      </c>
      <c r="CB179" s="5" t="s">
        <v>176</v>
      </c>
      <c r="CC179" s="5" t="s">
        <v>250</v>
      </c>
      <c r="CD179" s="5" t="e">
        <v>#N/A</v>
      </c>
      <c r="CE179" s="5" t="e">
        <v>#N/A</v>
      </c>
      <c r="CF179" s="5" t="s">
        <v>129</v>
      </c>
      <c r="CG179" s="5" t="s">
        <v>1391</v>
      </c>
      <c r="CH179">
        <f>IF(Tabla1[[#This Row],[1.1 Saluda y se despide del cliente, de acuerdo a lo establecido en el manual de campaña.]]="NO",1,0)</f>
        <v>0</v>
      </c>
      <c r="CI179">
        <f>IF(Tabla1[[#This Row],[1.2 Se dirige al cliente por su nombre durante el transcurso de la llamada, sin tutearlo en ninguna ocasión.]]="NO",1,0)</f>
        <v>0</v>
      </c>
      <c r="CJ179">
        <f>IF(Tabla1[[#This Row],[1.3 Interactua con el cliente mientras realiza las validaciones en el sistema.]]="NO",1,0)</f>
        <v>0</v>
      </c>
      <c r="CK179">
        <f>IF(Tabla1[[#This Row],[1.4 Evita el uso de tecnicismos.]]="NO",1,0)</f>
        <v>0</v>
      </c>
      <c r="CL179">
        <f>IF(Tabla1[[#This Row],[1.5 Se despide de acuerdo a lo indicado en el Manual de Campaña]]="NO",1,0)</f>
        <v>1</v>
      </c>
      <c r="CM179">
        <f>IF(Tabla1[[#This Row],[2.1 Valida si la consulta o transacción corresponde a un producto/servicio/línea de la campaña.]]="NO",1,0)</f>
        <v>0</v>
      </c>
      <c r="CN179">
        <f>IF(Tabla1[[#This Row],[2.2 Si lo expuesto por el cliente no es claro, realiza preguntas de precisión o preguntas filtro.]]="NO",1,0)</f>
        <v>0</v>
      </c>
      <c r="CO179">
        <f>IF(Tabla1[[#This Row],[2.3 Valida el MOTIVO REAL de la necesidad (información, preocupación, problema) mediante parafraseo o pregunta de confirmación.]]="NO",1,0)</f>
        <v>0</v>
      </c>
      <c r="CP179">
        <f>IF(Tabla1[[#This Row],[2.4 De acuerdo con lo expuesto por el cliente por el cliente y/o por lo revisado en sistemas, valida si existe alguna atención previa por el mismo motivo.]]="NO",1,0)</f>
        <v>0</v>
      </c>
      <c r="CQ179">
        <f>IF(Tabla1[[#This Row],[3.1 Valida en el CES el estado de los servicios y equipos, estado de cuenta y adicionalmente si se encuentra en averia.]]="NO",1,0)</f>
        <v>0</v>
      </c>
      <c r="CR179">
        <f>IF(Tabla1[[#This Row],[3.2 La atencion se realizo siguiendo el paso a paso de la herramienta o el proceso establecido en el portal de conocimiento (en caso no se encuentre en la herramienta), no se vuelve a evaluar el ingreso al CES.]]="NO",1,0)</f>
        <v>1</v>
      </c>
      <c r="CS179">
        <f>IF(Tabla1[[#This Row],[3.2.1 Solicita el número de documento de identidad, nombres y apellidos del titular para identificar el servicio y en caso lo amerite fecha y lugar de nacimiento.]]="NO",1,0)</f>
        <v>1</v>
      </c>
      <c r="CT179">
        <f>IF(Tabla1[[#This Row],[3.2.2  Valida en TRACER que el servicio del cliente esta conectado, no se encuentra en averia y no tiene algun flag alarmado]]="NO",1,0)</f>
        <v>0</v>
      </c>
      <c r="CU179">
        <f>IF(Tabla1[[#This Row],[3.2.3  Verifica en la web de averias si el servicio esta afectado]]="NO",1,0)</f>
        <v>0</v>
      </c>
      <c r="CV179">
        <f>IF(Tabla1[[#This Row],[3.2.4  Verifica en Incognito si los parametros de los servicios estan correctos. ]]="NO",1,0)</f>
        <v>0</v>
      </c>
      <c r="CW17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79">
        <f>IF(Tabla1[[#This Row],[3.2.6  Para telefonia, ingresa a JANUS y validad que la linea este configurada y tenga saldo, tambien se debe validar con el cliente si la linea esta en Tel 1 o Tel 1/2, en caso no haya servicio]]="NO",1,0)</f>
        <v>0</v>
      </c>
      <c r="CY179">
        <f>IF(Tabla1[[#This Row],[3.2.7  Para internet, cuando el problema es con SmarTV se le sugiere que utilice internet de manera cableada]]="NO",1,0)</f>
        <v>0</v>
      </c>
      <c r="CZ179">
        <f>IF(Tabla1[[#This Row],[3.3  La explicación brindada al cliente corresponde con el paso a paso de la herramienta o el proceso establecido en el portal de conocimiento (en caso no se encuentre en la herramienta).]]="NO",1,0)</f>
        <v>1</v>
      </c>
      <c r="DA179">
        <f>IF(Tabla1[[#This Row],[3.4  Valida con el cliente si la gestión/información brindada fue clara]]="NO",1,0)</f>
        <v>0</v>
      </c>
      <c r="DB179">
        <f>IF(Tabla1[[#This Row],[4.1 Ejecuta las acciones en los aplicativos de acuerdo al proceso establecido en el portal de conocimiento.]]="NO",1,0)</f>
        <v>0</v>
      </c>
      <c r="DC179">
        <f>IF(Tabla1[[#This Row],[4.2 Se tipifica en siac acorde con la gestión.]]="NO",1,0)</f>
        <v>0</v>
      </c>
      <c r="DD179">
        <f>IF(Tabla1[[#This Row],[4.3 Notas y/o plantilla de la tipificación son correctas.]]="NO",1,0)</f>
        <v>0</v>
      </c>
      <c r="DE179">
        <f>IF(Tabla1[[#This Row],[4.4 Se tipifica en siac durante la llamada.]]="NO",1,0)</f>
        <v>0</v>
      </c>
      <c r="DF179">
        <f>IF(Tabla1[[#This Row],[5.1 Evita comentarios negativos de la empresa y/o sus proveedores.]]="NO",1,0)</f>
        <v>0</v>
      </c>
      <c r="DG179">
        <f>IF(Tabla1[[#This Row],[5.2 Evita palabras soeces]]="NO",1,0)</f>
        <v>0</v>
      </c>
      <c r="DH179">
        <f>IF(Tabla1[[#This Row],[5.3 Escucha al cliente sin interrumpirlo.]]="NO",1,0)</f>
        <v>0</v>
      </c>
      <c r="DI179">
        <f>IF(Tabla1[[#This Row],[6.1 Cumple con dar la información establecida y/o fomenta en el cliente la adquisición/activación/uso de algún servicio/producto/promoción CLARO (definido por cada campaña)]]="NO",1,0)</f>
        <v>0</v>
      </c>
      <c r="DJ179">
        <v>1</v>
      </c>
      <c r="DK179" t="e">
        <f>IF(Tabla1[[#This Row],[TNPS]]&lt;6,-1,IF(Tabla1[[#This Row],[TNPS]]&lt;8,0,1))</f>
        <v>#N/A</v>
      </c>
      <c r="DL179" t="e">
        <f>IF(Tabla1[[#This Row],[NPS]]&lt;&gt;"",IF(Tabla1[[#This Row],[NPS]]&lt;7,-1,IF(Tabla1[[#This Row],[NPS]]&lt;8,0,1))," ")</f>
        <v>#N/A</v>
      </c>
    </row>
    <row r="180" spans="1:116" x14ac:dyDescent="0.25">
      <c r="A180">
        <v>386</v>
      </c>
      <c r="B180" t="str">
        <f>IF(MONTH(Tabla1[[#This Row],[FECHA DE MONITOREO]])=MONTH($B$356),IF(DAY(Tabla1[[#This Row],[FECHA DE MONITOREO]])&lt;8,"SEMANA 1",IF(DAY(Tabla1[[#This Row],[FECHA DE MONITOREO]])&lt;15,"SEMANA 2",IF(DAY(Tabla1[[#This Row],[FECHA DE MONITOREO]])&lt;22,"SEMANA 3","SEMANA 4"))),"SEMANA 4")</f>
        <v>SEMANA 1</v>
      </c>
      <c r="C18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80" s="10" t="s">
        <v>1392</v>
      </c>
      <c r="E180" s="11" t="s">
        <v>1393</v>
      </c>
      <c r="F180" s="12">
        <v>6</v>
      </c>
      <c r="G180" s="12" t="s">
        <v>118</v>
      </c>
      <c r="H180" s="12" t="s">
        <v>1394</v>
      </c>
      <c r="I180" s="6">
        <v>43648</v>
      </c>
      <c r="J180" s="12" t="s">
        <v>120</v>
      </c>
      <c r="K180" s="13" t="s">
        <v>1395</v>
      </c>
      <c r="L180" s="6">
        <v>43647</v>
      </c>
      <c r="M180" s="14">
        <v>0.4069444444444445</v>
      </c>
      <c r="N180" s="11">
        <v>68</v>
      </c>
      <c r="O180" s="12" t="s">
        <v>1396</v>
      </c>
      <c r="P180" s="12">
        <v>955656821</v>
      </c>
      <c r="Q180" s="12" t="s">
        <v>132</v>
      </c>
      <c r="R180" s="12" t="s">
        <v>1397</v>
      </c>
      <c r="S180" s="12" t="s">
        <v>172</v>
      </c>
      <c r="T180" s="12" t="s">
        <v>1398</v>
      </c>
      <c r="U180" s="12" t="s">
        <v>1399</v>
      </c>
      <c r="V180" s="11" t="s">
        <v>129</v>
      </c>
      <c r="W180" s="12" t="s">
        <v>133</v>
      </c>
      <c r="X180" s="15" t="s">
        <v>133</v>
      </c>
      <c r="Y180" s="15" t="s">
        <v>129</v>
      </c>
      <c r="Z180" s="15" t="s">
        <v>132</v>
      </c>
      <c r="AA180" s="15" t="s">
        <v>133</v>
      </c>
      <c r="AB180" s="15" t="s">
        <v>131</v>
      </c>
      <c r="AC180" s="12" t="s">
        <v>1400</v>
      </c>
      <c r="AD180" s="12" t="s">
        <v>131</v>
      </c>
      <c r="AE180" s="12" t="s">
        <v>131</v>
      </c>
      <c r="AF180" s="12" t="s">
        <v>131</v>
      </c>
      <c r="AG180" s="12" t="s">
        <v>131</v>
      </c>
      <c r="AH180" s="12" t="s">
        <v>131</v>
      </c>
      <c r="AI180" s="16">
        <v>100</v>
      </c>
      <c r="AJ180" s="12" t="s">
        <v>131</v>
      </c>
      <c r="AK180" s="12" t="s">
        <v>133</v>
      </c>
      <c r="AL180" s="12" t="s">
        <v>131</v>
      </c>
      <c r="AM180" s="12" t="s">
        <v>133</v>
      </c>
      <c r="AN180" s="16">
        <v>100</v>
      </c>
      <c r="AO180" s="12" t="s">
        <v>133</v>
      </c>
      <c r="AP180" s="12" t="s">
        <v>131</v>
      </c>
      <c r="AQ180" s="12" t="s">
        <v>131</v>
      </c>
      <c r="AR180" s="12" t="s">
        <v>133</v>
      </c>
      <c r="AS180" s="12" t="s">
        <v>133</v>
      </c>
      <c r="AT180" s="12" t="s">
        <v>133</v>
      </c>
      <c r="AU180" s="12" t="s">
        <v>133</v>
      </c>
      <c r="AV180" s="12" t="s">
        <v>133</v>
      </c>
      <c r="AW180" s="12" t="s">
        <v>133</v>
      </c>
      <c r="AX180" s="12" t="s">
        <v>129</v>
      </c>
      <c r="AY180" s="12" t="s">
        <v>131</v>
      </c>
      <c r="AZ180" s="16">
        <v>77.41935483870968</v>
      </c>
      <c r="BA180" s="12" t="s">
        <v>131</v>
      </c>
      <c r="BB180" s="12" t="s">
        <v>133</v>
      </c>
      <c r="BC180" s="12" t="s">
        <v>133</v>
      </c>
      <c r="BD180" s="12" t="s">
        <v>133</v>
      </c>
      <c r="BE180" s="16">
        <v>100</v>
      </c>
      <c r="BF180" s="12" t="s">
        <v>131</v>
      </c>
      <c r="BG180" s="12" t="s">
        <v>131</v>
      </c>
      <c r="BH180" s="12" t="s">
        <v>131</v>
      </c>
      <c r="BI180" s="16">
        <v>100</v>
      </c>
      <c r="BJ180" s="12" t="s">
        <v>133</v>
      </c>
      <c r="BK180" s="16">
        <v>100</v>
      </c>
      <c r="BL180" s="16">
        <v>92.096774193548384</v>
      </c>
      <c r="BM180" s="17">
        <v>1</v>
      </c>
      <c r="BN180" s="17">
        <v>0</v>
      </c>
      <c r="BO180" s="17">
        <v>0</v>
      </c>
      <c r="BP180" s="11">
        <v>1</v>
      </c>
      <c r="BQ180" s="11">
        <v>0</v>
      </c>
      <c r="BR180" s="16">
        <v>92.096774193548384</v>
      </c>
      <c r="BS180" s="15" t="s">
        <v>129</v>
      </c>
      <c r="BT180" s="15" t="s">
        <v>129</v>
      </c>
      <c r="BU180" s="15" t="s">
        <v>129</v>
      </c>
      <c r="BV180" s="15" t="s">
        <v>129</v>
      </c>
      <c r="BW180" s="15" t="s">
        <v>129</v>
      </c>
      <c r="BX180" s="12" t="s">
        <v>129</v>
      </c>
      <c r="BY180" s="12" t="s">
        <v>135</v>
      </c>
      <c r="BZ180" s="12" t="s">
        <v>174</v>
      </c>
      <c r="CA180" s="12" t="s">
        <v>175</v>
      </c>
      <c r="CB180" s="12" t="s">
        <v>176</v>
      </c>
      <c r="CC180" s="12" t="s">
        <v>1401</v>
      </c>
      <c r="CD180" s="5" t="e">
        <v>#N/A</v>
      </c>
      <c r="CE180" s="5" t="e">
        <v>#N/A</v>
      </c>
      <c r="CF180" s="18" t="s">
        <v>129</v>
      </c>
      <c r="CG180" s="18" t="s">
        <v>1402</v>
      </c>
      <c r="CH180">
        <f>IF(Tabla1[[#This Row],[1.1 Saluda y se despide del cliente, de acuerdo a lo establecido en el manual de campaña.]]="NO",1,0)</f>
        <v>0</v>
      </c>
      <c r="CI180">
        <f>IF(Tabla1[[#This Row],[1.2 Se dirige al cliente por su nombre durante el transcurso de la llamada, sin tutearlo en ninguna ocasión.]]="NO",1,0)</f>
        <v>0</v>
      </c>
      <c r="CJ180">
        <f>IF(Tabla1[[#This Row],[1.3 Interactua con el cliente mientras realiza las validaciones en el sistema.]]="NO",1,0)</f>
        <v>0</v>
      </c>
      <c r="CK180">
        <f>IF(Tabla1[[#This Row],[1.4 Evita el uso de tecnicismos.]]="NO",1,0)</f>
        <v>0</v>
      </c>
      <c r="CL180">
        <f>IF(Tabla1[[#This Row],[1.5 Se despide de acuerdo a lo indicado en el Manual de Campaña]]="NO",1,0)</f>
        <v>0</v>
      </c>
      <c r="CM180">
        <f>IF(Tabla1[[#This Row],[2.1 Valida si la consulta o transacción corresponde a un producto/servicio/línea de la campaña.]]="NO",1,0)</f>
        <v>0</v>
      </c>
      <c r="CN180">
        <f>IF(Tabla1[[#This Row],[2.2 Si lo expuesto por el cliente no es claro, realiza preguntas de precisión o preguntas filtro.]]="NO",1,0)</f>
        <v>0</v>
      </c>
      <c r="CO180">
        <f>IF(Tabla1[[#This Row],[2.3 Valida el MOTIVO REAL de la necesidad (información, preocupación, problema) mediante parafraseo o pregunta de confirmación.]]="NO",1,0)</f>
        <v>0</v>
      </c>
      <c r="CP180">
        <f>IF(Tabla1[[#This Row],[2.4 De acuerdo con lo expuesto por el cliente por el cliente y/o por lo revisado en sistemas, valida si existe alguna atención previa por el mismo motivo.]]="NO",1,0)</f>
        <v>0</v>
      </c>
      <c r="CQ180">
        <f>IF(Tabla1[[#This Row],[3.1 Valida en el CES el estado de los servicios y equipos, estado de cuenta y adicionalmente si se encuentra en averia.]]="NO",1,0)</f>
        <v>0</v>
      </c>
      <c r="CR180">
        <f>IF(Tabla1[[#This Row],[3.2 La atencion se realizo siguiendo el paso a paso de la herramienta o el proceso establecido en el portal de conocimiento (en caso no se encuentre en la herramienta), no se vuelve a evaluar el ingreso al CES.]]="NO",1,0)</f>
        <v>0</v>
      </c>
      <c r="CS180">
        <f>IF(Tabla1[[#This Row],[3.2.1 Solicita el número de documento de identidad, nombres y apellidos del titular para identificar el servicio y en caso lo amerite fecha y lugar de nacimiento.]]="NO",1,0)</f>
        <v>0</v>
      </c>
      <c r="CT180">
        <f>IF(Tabla1[[#This Row],[3.2.2  Valida en TRACER que el servicio del cliente esta conectado, no se encuentra en averia y no tiene algun flag alarmado]]="NO",1,0)</f>
        <v>0</v>
      </c>
      <c r="CU180">
        <f>IF(Tabla1[[#This Row],[3.2.3  Verifica en la web de averias si el servicio esta afectado]]="NO",1,0)</f>
        <v>0</v>
      </c>
      <c r="CV180">
        <f>IF(Tabla1[[#This Row],[3.2.4  Verifica en Incognito si los parametros de los servicios estan correctos. ]]="NO",1,0)</f>
        <v>0</v>
      </c>
      <c r="CW18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80">
        <f>IF(Tabla1[[#This Row],[3.2.6  Para telefonia, ingresa a JANUS y validad que la linea este configurada y tenga saldo, tambien se debe validar con el cliente si la linea esta en Tel 1 o Tel 1/2, en caso no haya servicio]]="NO",1,0)</f>
        <v>0</v>
      </c>
      <c r="CY180">
        <f>IF(Tabla1[[#This Row],[3.2.7  Para internet, cuando el problema es con SmarTV se le sugiere que utilice internet de manera cableada]]="NO",1,0)</f>
        <v>0</v>
      </c>
      <c r="CZ180">
        <f>IF(Tabla1[[#This Row],[3.3  La explicación brindada al cliente corresponde con el paso a paso de la herramienta o el proceso establecido en el portal de conocimiento (en caso no se encuentre en la herramienta).]]="NO",1,0)</f>
        <v>1</v>
      </c>
      <c r="DA180">
        <f>IF(Tabla1[[#This Row],[3.4  Valida con el cliente si la gestión/información brindada fue clara]]="NO",1,0)</f>
        <v>0</v>
      </c>
      <c r="DB180">
        <f>IF(Tabla1[[#This Row],[4.1 Ejecuta las acciones en los aplicativos de acuerdo al proceso establecido en el portal de conocimiento.]]="NO",1,0)</f>
        <v>0</v>
      </c>
      <c r="DC180">
        <f>IF(Tabla1[[#This Row],[4.2 Se tipifica en siac acorde con la gestión.]]="NO",1,0)</f>
        <v>0</v>
      </c>
      <c r="DD180">
        <f>IF(Tabla1[[#This Row],[4.3 Notas y/o plantilla de la tipificación son correctas.]]="NO",1,0)</f>
        <v>0</v>
      </c>
      <c r="DE180">
        <f>IF(Tabla1[[#This Row],[4.4 Se tipifica en siac durante la llamada.]]="NO",1,0)</f>
        <v>0</v>
      </c>
      <c r="DF180">
        <f>IF(Tabla1[[#This Row],[5.1 Evita comentarios negativos de la empresa y/o sus proveedores.]]="NO",1,0)</f>
        <v>0</v>
      </c>
      <c r="DG180">
        <f>IF(Tabla1[[#This Row],[5.2 Evita palabras soeces]]="NO",1,0)</f>
        <v>0</v>
      </c>
      <c r="DH180">
        <f>IF(Tabla1[[#This Row],[5.3 Escucha al cliente sin interrumpirlo.]]="NO",1,0)</f>
        <v>0</v>
      </c>
      <c r="DI180">
        <f>IF(Tabla1[[#This Row],[6.1 Cumple con dar la información establecida y/o fomenta en el cliente la adquisición/activación/uso de algún servicio/producto/promoción CLARO (definido por cada campaña)]]="NO",1,0)</f>
        <v>0</v>
      </c>
      <c r="DJ180">
        <v>1</v>
      </c>
      <c r="DK180" t="e">
        <f>IF(Tabla1[[#This Row],[TNPS]]&lt;6,-1,IF(Tabla1[[#This Row],[TNPS]]&lt;8,0,1))</f>
        <v>#N/A</v>
      </c>
      <c r="DL180" t="e">
        <f>IF(Tabla1[[#This Row],[NPS]]&lt;&gt;"",IF(Tabla1[[#This Row],[NPS]]&lt;7,-1,IF(Tabla1[[#This Row],[NPS]]&lt;8,0,1))," ")</f>
        <v>#N/A</v>
      </c>
    </row>
    <row r="181" spans="1:116" x14ac:dyDescent="0.25">
      <c r="A181">
        <v>386</v>
      </c>
      <c r="B181" t="str">
        <f>IF(MONTH(Tabla1[[#This Row],[FECHA DE MONITOREO]])=MONTH($B$356),IF(DAY(Tabla1[[#This Row],[FECHA DE MONITOREO]])&lt;8,"SEMANA 1",IF(DAY(Tabla1[[#This Row],[FECHA DE MONITOREO]])&lt;15,"SEMANA 2",IF(DAY(Tabla1[[#This Row],[FECHA DE MONITOREO]])&lt;22,"SEMANA 3","SEMANA 4"))),"SEMANA 4")</f>
        <v>SEMANA 1</v>
      </c>
      <c r="C18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81" s="10" t="s">
        <v>1403</v>
      </c>
      <c r="E181" s="11" t="s">
        <v>1404</v>
      </c>
      <c r="F181" s="12">
        <v>3</v>
      </c>
      <c r="G181" s="12" t="s">
        <v>118</v>
      </c>
      <c r="H181" s="12" t="s">
        <v>1394</v>
      </c>
      <c r="I181" s="6">
        <v>43648</v>
      </c>
      <c r="J181" s="12" t="s">
        <v>120</v>
      </c>
      <c r="K181" s="13" t="s">
        <v>1405</v>
      </c>
      <c r="L181" s="6">
        <v>43647</v>
      </c>
      <c r="M181" s="14">
        <v>0.58402777777777781</v>
      </c>
      <c r="N181" s="11">
        <v>538</v>
      </c>
      <c r="O181" s="12" t="s">
        <v>1406</v>
      </c>
      <c r="P181" s="12">
        <v>43637612</v>
      </c>
      <c r="Q181" s="12">
        <v>30431663</v>
      </c>
      <c r="R181" s="12" t="s">
        <v>1407</v>
      </c>
      <c r="S181" s="12" t="s">
        <v>358</v>
      </c>
      <c r="T181" s="12" t="s">
        <v>1408</v>
      </c>
      <c r="U181" s="12" t="s">
        <v>1409</v>
      </c>
      <c r="V181" s="11" t="s">
        <v>129</v>
      </c>
      <c r="W181" s="12" t="s">
        <v>130</v>
      </c>
      <c r="X181" s="15" t="s">
        <v>161</v>
      </c>
      <c r="Y181" s="15" t="s">
        <v>131</v>
      </c>
      <c r="Z181" s="15" t="s">
        <v>132</v>
      </c>
      <c r="AA181" s="15" t="s">
        <v>133</v>
      </c>
      <c r="AB181" s="15" t="s">
        <v>131</v>
      </c>
      <c r="AC181" s="12" t="s">
        <v>1400</v>
      </c>
      <c r="AD181" s="12" t="s">
        <v>131</v>
      </c>
      <c r="AE181" s="12" t="s">
        <v>131</v>
      </c>
      <c r="AF181" s="12" t="s">
        <v>131</v>
      </c>
      <c r="AG181" s="12" t="s">
        <v>131</v>
      </c>
      <c r="AH181" s="12" t="s">
        <v>131</v>
      </c>
      <c r="AI181" s="16">
        <v>100</v>
      </c>
      <c r="AJ181" s="12" t="s">
        <v>131</v>
      </c>
      <c r="AK181" s="12" t="s">
        <v>133</v>
      </c>
      <c r="AL181" s="12" t="s">
        <v>131</v>
      </c>
      <c r="AM181" s="12" t="s">
        <v>131</v>
      </c>
      <c r="AN181" s="16">
        <v>100</v>
      </c>
      <c r="AO181" s="12" t="s">
        <v>131</v>
      </c>
      <c r="AP181" s="12" t="s">
        <v>131</v>
      </c>
      <c r="AQ181" s="12" t="s">
        <v>131</v>
      </c>
      <c r="AR181" s="12" t="s">
        <v>131</v>
      </c>
      <c r="AS181" s="12" t="s">
        <v>131</v>
      </c>
      <c r="AT181" s="12" t="s">
        <v>131</v>
      </c>
      <c r="AU181" s="12" t="s">
        <v>131</v>
      </c>
      <c r="AV181" s="12" t="s">
        <v>133</v>
      </c>
      <c r="AW181" s="12" t="s">
        <v>133</v>
      </c>
      <c r="AX181" s="12" t="s">
        <v>131</v>
      </c>
      <c r="AY181" s="12" t="s">
        <v>131</v>
      </c>
      <c r="AZ181" s="16">
        <v>100</v>
      </c>
      <c r="BA181" s="12" t="s">
        <v>129</v>
      </c>
      <c r="BB181" s="12" t="s">
        <v>131</v>
      </c>
      <c r="BC181" s="12" t="s">
        <v>129</v>
      </c>
      <c r="BD181" s="12" t="s">
        <v>131</v>
      </c>
      <c r="BE181" s="16">
        <v>25</v>
      </c>
      <c r="BF181" s="12" t="s">
        <v>131</v>
      </c>
      <c r="BG181" s="12" t="s">
        <v>131</v>
      </c>
      <c r="BH181" s="12" t="s">
        <v>131</v>
      </c>
      <c r="BI181" s="16">
        <v>100</v>
      </c>
      <c r="BJ181" s="12" t="s">
        <v>129</v>
      </c>
      <c r="BK181" s="16">
        <v>0</v>
      </c>
      <c r="BL181" s="16">
        <v>79</v>
      </c>
      <c r="BM181" s="17">
        <v>1</v>
      </c>
      <c r="BN181" s="17">
        <v>1</v>
      </c>
      <c r="BO181" s="17">
        <v>0</v>
      </c>
      <c r="BP181" s="11">
        <v>2</v>
      </c>
      <c r="BQ181" s="11">
        <v>1</v>
      </c>
      <c r="BR181" s="16">
        <v>79</v>
      </c>
      <c r="BS181" s="15" t="s">
        <v>129</v>
      </c>
      <c r="BT181" s="15" t="s">
        <v>129</v>
      </c>
      <c r="BU181" s="15" t="s">
        <v>129</v>
      </c>
      <c r="BV181" s="15" t="s">
        <v>129</v>
      </c>
      <c r="BW181" s="15" t="s">
        <v>129</v>
      </c>
      <c r="BX181" s="12" t="s">
        <v>131</v>
      </c>
      <c r="BY181" s="12" t="s">
        <v>132</v>
      </c>
      <c r="BZ181" s="12" t="s">
        <v>132</v>
      </c>
      <c r="CA181" s="12" t="s">
        <v>132</v>
      </c>
      <c r="CB181" s="12" t="s">
        <v>132</v>
      </c>
      <c r="CC181" s="12" t="s">
        <v>132</v>
      </c>
      <c r="CD181" s="5">
        <v>8</v>
      </c>
      <c r="CE181" s="5">
        <v>9</v>
      </c>
      <c r="CF181" s="18" t="s">
        <v>129</v>
      </c>
      <c r="CG181" s="18" t="s">
        <v>1410</v>
      </c>
      <c r="CH181">
        <f>IF(Tabla1[[#This Row],[1.1 Saluda y se despide del cliente, de acuerdo a lo establecido en el manual de campaña.]]="NO",1,0)</f>
        <v>0</v>
      </c>
      <c r="CI181">
        <f>IF(Tabla1[[#This Row],[1.2 Se dirige al cliente por su nombre durante el transcurso de la llamada, sin tutearlo en ninguna ocasión.]]="NO",1,0)</f>
        <v>0</v>
      </c>
      <c r="CJ181">
        <f>IF(Tabla1[[#This Row],[1.3 Interactua con el cliente mientras realiza las validaciones en el sistema.]]="NO",1,0)</f>
        <v>0</v>
      </c>
      <c r="CK181">
        <f>IF(Tabla1[[#This Row],[1.4 Evita el uso de tecnicismos.]]="NO",1,0)</f>
        <v>0</v>
      </c>
      <c r="CL181">
        <f>IF(Tabla1[[#This Row],[1.5 Se despide de acuerdo a lo indicado en el Manual de Campaña]]="NO",1,0)</f>
        <v>0</v>
      </c>
      <c r="CM181">
        <f>IF(Tabla1[[#This Row],[2.1 Valida si la consulta o transacción corresponde a un producto/servicio/línea de la campaña.]]="NO",1,0)</f>
        <v>0</v>
      </c>
      <c r="CN181">
        <f>IF(Tabla1[[#This Row],[2.2 Si lo expuesto por el cliente no es claro, realiza preguntas de precisión o preguntas filtro.]]="NO",1,0)</f>
        <v>0</v>
      </c>
      <c r="CO181">
        <f>IF(Tabla1[[#This Row],[2.3 Valida el MOTIVO REAL de la necesidad (información, preocupación, problema) mediante parafraseo o pregunta de confirmación.]]="NO",1,0)</f>
        <v>0</v>
      </c>
      <c r="CP181">
        <f>IF(Tabla1[[#This Row],[2.4 De acuerdo con lo expuesto por el cliente por el cliente y/o por lo revisado en sistemas, valida si existe alguna atención previa por el mismo motivo.]]="NO",1,0)</f>
        <v>0</v>
      </c>
      <c r="CQ181">
        <f>IF(Tabla1[[#This Row],[3.1 Valida en el CES el estado de los servicios y equipos, estado de cuenta y adicionalmente si se encuentra en averia.]]="NO",1,0)</f>
        <v>0</v>
      </c>
      <c r="CR181">
        <f>IF(Tabla1[[#This Row],[3.2 La atencion se realizo siguiendo el paso a paso de la herramienta o el proceso establecido en el portal de conocimiento (en caso no se encuentre en la herramienta), no se vuelve a evaluar el ingreso al CES.]]="NO",1,0)</f>
        <v>0</v>
      </c>
      <c r="CS181">
        <f>IF(Tabla1[[#This Row],[3.2.1 Solicita el número de documento de identidad, nombres y apellidos del titular para identificar el servicio y en caso lo amerite fecha y lugar de nacimiento.]]="NO",1,0)</f>
        <v>0</v>
      </c>
      <c r="CT181">
        <f>IF(Tabla1[[#This Row],[3.2.2  Valida en TRACER que el servicio del cliente esta conectado, no se encuentra en averia y no tiene algun flag alarmado]]="NO",1,0)</f>
        <v>0</v>
      </c>
      <c r="CU181">
        <f>IF(Tabla1[[#This Row],[3.2.3  Verifica en la web de averias si el servicio esta afectado]]="NO",1,0)</f>
        <v>0</v>
      </c>
      <c r="CV181">
        <f>IF(Tabla1[[#This Row],[3.2.4  Verifica en Incognito si los parametros de los servicios estan correctos. ]]="NO",1,0)</f>
        <v>0</v>
      </c>
      <c r="CW18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81">
        <f>IF(Tabla1[[#This Row],[3.2.6  Para telefonia, ingresa a JANUS y validad que la linea este configurada y tenga saldo, tambien se debe validar con el cliente si la linea esta en Tel 1 o Tel 1/2, en caso no haya servicio]]="NO",1,0)</f>
        <v>0</v>
      </c>
      <c r="CY181">
        <f>IF(Tabla1[[#This Row],[3.2.7  Para internet, cuando el problema es con SmarTV se le sugiere que utilice internet de manera cableada]]="NO",1,0)</f>
        <v>0</v>
      </c>
      <c r="CZ181">
        <f>IF(Tabla1[[#This Row],[3.3  La explicación brindada al cliente corresponde con el paso a paso de la herramienta o el proceso establecido en el portal de conocimiento (en caso no se encuentre en la herramienta).]]="NO",1,0)</f>
        <v>0</v>
      </c>
      <c r="DA181">
        <f>IF(Tabla1[[#This Row],[3.4  Valida con el cliente si la gestión/información brindada fue clara]]="NO",1,0)</f>
        <v>0</v>
      </c>
      <c r="DB181">
        <f>IF(Tabla1[[#This Row],[4.1 Ejecuta las acciones en los aplicativos de acuerdo al proceso establecido en el portal de conocimiento.]]="NO",1,0)</f>
        <v>1</v>
      </c>
      <c r="DC181">
        <f>IF(Tabla1[[#This Row],[4.2 Se tipifica en siac acorde con la gestión.]]="NO",1,0)</f>
        <v>0</v>
      </c>
      <c r="DD181">
        <f>IF(Tabla1[[#This Row],[4.3 Notas y/o plantilla de la tipificación son correctas.]]="NO",1,0)</f>
        <v>1</v>
      </c>
      <c r="DE181">
        <f>IF(Tabla1[[#This Row],[4.4 Se tipifica en siac durante la llamada.]]="NO",1,0)</f>
        <v>0</v>
      </c>
      <c r="DF181">
        <f>IF(Tabla1[[#This Row],[5.1 Evita comentarios negativos de la empresa y/o sus proveedores.]]="NO",1,0)</f>
        <v>0</v>
      </c>
      <c r="DG181">
        <f>IF(Tabla1[[#This Row],[5.2 Evita palabras soeces]]="NO",1,0)</f>
        <v>0</v>
      </c>
      <c r="DH181">
        <f>IF(Tabla1[[#This Row],[5.3 Escucha al cliente sin interrumpirlo.]]="NO",1,0)</f>
        <v>0</v>
      </c>
      <c r="DI181">
        <f>IF(Tabla1[[#This Row],[6.1 Cumple con dar la información establecida y/o fomenta en el cliente la adquisición/activación/uso de algún servicio/producto/promoción CLARO (definido por cada campaña)]]="NO",1,0)</f>
        <v>1</v>
      </c>
      <c r="DJ181">
        <v>1</v>
      </c>
      <c r="DK181">
        <f>IF(Tabla1[[#This Row],[TNPS]]&lt;6,-1,IF(Tabla1[[#This Row],[TNPS]]&lt;8,0,1))</f>
        <v>1</v>
      </c>
      <c r="DL181">
        <f>IF(Tabla1[[#This Row],[NPS]]&lt;&gt;"",IF(Tabla1[[#This Row],[NPS]]&lt;7,-1,IF(Tabla1[[#This Row],[NPS]]&lt;8,0,1))," ")</f>
        <v>1</v>
      </c>
    </row>
    <row r="182" spans="1:116" x14ac:dyDescent="0.25">
      <c r="A182">
        <v>386</v>
      </c>
      <c r="B182" t="str">
        <f>IF(MONTH(Tabla1[[#This Row],[FECHA DE MONITOREO]])=MONTH($B$356),IF(DAY(Tabla1[[#This Row],[FECHA DE MONITOREO]])&lt;8,"SEMANA 1",IF(DAY(Tabla1[[#This Row],[FECHA DE MONITOREO]])&lt;15,"SEMANA 2",IF(DAY(Tabla1[[#This Row],[FECHA DE MONITOREO]])&lt;22,"SEMANA 3","SEMANA 4"))),"SEMANA 4")</f>
        <v>SEMANA 1</v>
      </c>
      <c r="C18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82" s="10" t="s">
        <v>1411</v>
      </c>
      <c r="E182" s="11" t="s">
        <v>1412</v>
      </c>
      <c r="F182" s="12">
        <v>5</v>
      </c>
      <c r="G182" s="12" t="s">
        <v>118</v>
      </c>
      <c r="H182" s="12" t="s">
        <v>1394</v>
      </c>
      <c r="I182" s="6">
        <v>43648</v>
      </c>
      <c r="J182" s="12" t="s">
        <v>120</v>
      </c>
      <c r="K182" s="13" t="s">
        <v>1413</v>
      </c>
      <c r="L182" s="6">
        <v>43647</v>
      </c>
      <c r="M182" s="14">
        <v>0.72291666666666676</v>
      </c>
      <c r="N182" s="11">
        <v>608</v>
      </c>
      <c r="O182" s="12" t="s">
        <v>1414</v>
      </c>
      <c r="P182" s="12">
        <v>16230205</v>
      </c>
      <c r="Q182" s="12">
        <v>30342973</v>
      </c>
      <c r="R182" s="12" t="s">
        <v>1407</v>
      </c>
      <c r="S182" s="12" t="s">
        <v>184</v>
      </c>
      <c r="T182" s="12" t="s">
        <v>1415</v>
      </c>
      <c r="U182" s="12" t="s">
        <v>1416</v>
      </c>
      <c r="V182" s="11" t="s">
        <v>129</v>
      </c>
      <c r="W182" s="12" t="s">
        <v>130</v>
      </c>
      <c r="X182" s="15" t="s">
        <v>161</v>
      </c>
      <c r="Y182" s="15" t="s">
        <v>131</v>
      </c>
      <c r="Z182" s="15" t="s">
        <v>132</v>
      </c>
      <c r="AA182" s="15" t="s">
        <v>133</v>
      </c>
      <c r="AB182" s="15" t="s">
        <v>131</v>
      </c>
      <c r="AC182" s="12" t="s">
        <v>1400</v>
      </c>
      <c r="AD182" s="12" t="s">
        <v>129</v>
      </c>
      <c r="AE182" s="12" t="s">
        <v>129</v>
      </c>
      <c r="AF182" s="12" t="s">
        <v>129</v>
      </c>
      <c r="AG182" s="12" t="s">
        <v>129</v>
      </c>
      <c r="AH182" s="12" t="s">
        <v>129</v>
      </c>
      <c r="AI182" s="16">
        <v>0</v>
      </c>
      <c r="AJ182" s="12" t="s">
        <v>129</v>
      </c>
      <c r="AK182" s="12" t="s">
        <v>129</v>
      </c>
      <c r="AL182" s="12" t="s">
        <v>129</v>
      </c>
      <c r="AM182" s="12" t="s">
        <v>129</v>
      </c>
      <c r="AN182" s="16">
        <v>-2.2204460492503131E-14</v>
      </c>
      <c r="AO182" s="12" t="s">
        <v>129</v>
      </c>
      <c r="AP182" s="12" t="s">
        <v>129</v>
      </c>
      <c r="AQ182" s="12" t="s">
        <v>129</v>
      </c>
      <c r="AR182" s="12" t="s">
        <v>129</v>
      </c>
      <c r="AS182" s="12" t="s">
        <v>129</v>
      </c>
      <c r="AT182" s="12" t="s">
        <v>129</v>
      </c>
      <c r="AU182" s="12" t="s">
        <v>129</v>
      </c>
      <c r="AV182" s="12" t="s">
        <v>129</v>
      </c>
      <c r="AW182" s="12" t="s">
        <v>129</v>
      </c>
      <c r="AX182" s="12" t="s">
        <v>129</v>
      </c>
      <c r="AY182" s="12" t="s">
        <v>129</v>
      </c>
      <c r="AZ182" s="16">
        <v>0</v>
      </c>
      <c r="BA182" s="12" t="s">
        <v>129</v>
      </c>
      <c r="BB182" s="12" t="s">
        <v>129</v>
      </c>
      <c r="BC182" s="12" t="s">
        <v>129</v>
      </c>
      <c r="BD182" s="12" t="s">
        <v>129</v>
      </c>
      <c r="BE182" s="16">
        <v>0</v>
      </c>
      <c r="BF182" s="12" t="s">
        <v>129</v>
      </c>
      <c r="BG182" s="12" t="s">
        <v>129</v>
      </c>
      <c r="BH182" s="12" t="s">
        <v>129</v>
      </c>
      <c r="BI182" s="16">
        <v>0</v>
      </c>
      <c r="BJ182" s="12" t="s">
        <v>129</v>
      </c>
      <c r="BK182" s="16">
        <v>0</v>
      </c>
      <c r="BL182" s="16">
        <v>-5.1070259132757201E-15</v>
      </c>
      <c r="BM182" s="17">
        <v>9</v>
      </c>
      <c r="BN182" s="17">
        <v>4</v>
      </c>
      <c r="BO182" s="17">
        <v>1</v>
      </c>
      <c r="BP182" s="11">
        <v>14</v>
      </c>
      <c r="BQ182" s="11">
        <v>14</v>
      </c>
      <c r="BR182" s="16">
        <v>-5.1070259132757201E-15</v>
      </c>
      <c r="BS182" s="15" t="s">
        <v>131</v>
      </c>
      <c r="BT182" s="15" t="s">
        <v>129</v>
      </c>
      <c r="BU182" s="15" t="s">
        <v>129</v>
      </c>
      <c r="BV182" s="15" t="s">
        <v>129</v>
      </c>
      <c r="BW182" s="15" t="s">
        <v>129</v>
      </c>
      <c r="BX182" s="12" t="s">
        <v>131</v>
      </c>
      <c r="BY182" s="12" t="s">
        <v>132</v>
      </c>
      <c r="BZ182" s="12" t="s">
        <v>132</v>
      </c>
      <c r="CA182" s="12" t="s">
        <v>132</v>
      </c>
      <c r="CB182" s="12" t="s">
        <v>132</v>
      </c>
      <c r="CC182" s="12" t="s">
        <v>132</v>
      </c>
      <c r="CD182" s="5" t="e">
        <v>#N/A</v>
      </c>
      <c r="CE182" s="5" t="e">
        <v>#N/A</v>
      </c>
      <c r="CF182" s="18" t="s">
        <v>131</v>
      </c>
      <c r="CG182" s="18" t="s">
        <v>1417</v>
      </c>
      <c r="CH182">
        <f>IF(Tabla1[[#This Row],[1.1 Saluda y se despide del cliente, de acuerdo a lo establecido en el manual de campaña.]]="NO",1,0)</f>
        <v>1</v>
      </c>
      <c r="CI182">
        <f>IF(Tabla1[[#This Row],[1.2 Se dirige al cliente por su nombre durante el transcurso de la llamada, sin tutearlo en ninguna ocasión.]]="NO",1,0)</f>
        <v>1</v>
      </c>
      <c r="CJ182">
        <f>IF(Tabla1[[#This Row],[1.3 Interactua con el cliente mientras realiza las validaciones en el sistema.]]="NO",1,0)</f>
        <v>1</v>
      </c>
      <c r="CK182">
        <f>IF(Tabla1[[#This Row],[1.4 Evita el uso de tecnicismos.]]="NO",1,0)</f>
        <v>1</v>
      </c>
      <c r="CL182">
        <f>IF(Tabla1[[#This Row],[1.5 Se despide de acuerdo a lo indicado en el Manual de Campaña]]="NO",1,0)</f>
        <v>1</v>
      </c>
      <c r="CM182">
        <f>IF(Tabla1[[#This Row],[2.1 Valida si la consulta o transacción corresponde a un producto/servicio/línea de la campaña.]]="NO",1,0)</f>
        <v>1</v>
      </c>
      <c r="CN182">
        <f>IF(Tabla1[[#This Row],[2.2 Si lo expuesto por el cliente no es claro, realiza preguntas de precisión o preguntas filtro.]]="NO",1,0)</f>
        <v>1</v>
      </c>
      <c r="CO182">
        <f>IF(Tabla1[[#This Row],[2.3 Valida el MOTIVO REAL de la necesidad (información, preocupación, problema) mediante parafraseo o pregunta de confirmación.]]="NO",1,0)</f>
        <v>1</v>
      </c>
      <c r="CP182">
        <f>IF(Tabla1[[#This Row],[2.4 De acuerdo con lo expuesto por el cliente por el cliente y/o por lo revisado en sistemas, valida si existe alguna atención previa por el mismo motivo.]]="NO",1,0)</f>
        <v>1</v>
      </c>
      <c r="CQ182">
        <f>IF(Tabla1[[#This Row],[3.1 Valida en el CES el estado de los servicios y equipos, estado de cuenta y adicionalmente si se encuentra en averia.]]="NO",1,0)</f>
        <v>1</v>
      </c>
      <c r="CR182">
        <f>IF(Tabla1[[#This Row],[3.2 La atencion se realizo siguiendo el paso a paso de la herramienta o el proceso establecido en el portal de conocimiento (en caso no se encuentre en la herramienta), no se vuelve a evaluar el ingreso al CES.]]="NO",1,0)</f>
        <v>1</v>
      </c>
      <c r="CS182">
        <f>IF(Tabla1[[#This Row],[3.2.1 Solicita el número de documento de identidad, nombres y apellidos del titular para identificar el servicio y en caso lo amerite fecha y lugar de nacimiento.]]="NO",1,0)</f>
        <v>1</v>
      </c>
      <c r="CT182">
        <f>IF(Tabla1[[#This Row],[3.2.2  Valida en TRACER que el servicio del cliente esta conectado, no se encuentra en averia y no tiene algun flag alarmado]]="NO",1,0)</f>
        <v>1</v>
      </c>
      <c r="CU182">
        <f>IF(Tabla1[[#This Row],[3.2.3  Verifica en la web de averias si el servicio esta afectado]]="NO",1,0)</f>
        <v>1</v>
      </c>
      <c r="CV182">
        <f>IF(Tabla1[[#This Row],[3.2.4  Verifica en Incognito si los parametros de los servicios estan correctos. ]]="NO",1,0)</f>
        <v>1</v>
      </c>
      <c r="CW182">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182">
        <f>IF(Tabla1[[#This Row],[3.2.6  Para telefonia, ingresa a JANUS y validad que la linea este configurada y tenga saldo, tambien se debe validar con el cliente si la linea esta en Tel 1 o Tel 1/2, en caso no haya servicio]]="NO",1,0)</f>
        <v>1</v>
      </c>
      <c r="CY182">
        <f>IF(Tabla1[[#This Row],[3.2.7  Para internet, cuando el problema es con SmarTV se le sugiere que utilice internet de manera cableada]]="NO",1,0)</f>
        <v>1</v>
      </c>
      <c r="CZ182">
        <f>IF(Tabla1[[#This Row],[3.3  La explicación brindada al cliente corresponde con el paso a paso de la herramienta o el proceso establecido en el portal de conocimiento (en caso no se encuentre en la herramienta).]]="NO",1,0)</f>
        <v>1</v>
      </c>
      <c r="DA182">
        <f>IF(Tabla1[[#This Row],[3.4  Valida con el cliente si la gestión/información brindada fue clara]]="NO",1,0)</f>
        <v>1</v>
      </c>
      <c r="DB182">
        <f>IF(Tabla1[[#This Row],[4.1 Ejecuta las acciones en los aplicativos de acuerdo al proceso establecido en el portal de conocimiento.]]="NO",1,0)</f>
        <v>1</v>
      </c>
      <c r="DC182">
        <f>IF(Tabla1[[#This Row],[4.2 Se tipifica en siac acorde con la gestión.]]="NO",1,0)</f>
        <v>1</v>
      </c>
      <c r="DD182">
        <f>IF(Tabla1[[#This Row],[4.3 Notas y/o plantilla de la tipificación son correctas.]]="NO",1,0)</f>
        <v>1</v>
      </c>
      <c r="DE182">
        <f>IF(Tabla1[[#This Row],[4.4 Se tipifica en siac durante la llamada.]]="NO",1,0)</f>
        <v>1</v>
      </c>
      <c r="DF182">
        <f>IF(Tabla1[[#This Row],[5.1 Evita comentarios negativos de la empresa y/o sus proveedores.]]="NO",1,0)</f>
        <v>1</v>
      </c>
      <c r="DG182">
        <f>IF(Tabla1[[#This Row],[5.2 Evita palabras soeces]]="NO",1,0)</f>
        <v>1</v>
      </c>
      <c r="DH182">
        <f>IF(Tabla1[[#This Row],[5.3 Escucha al cliente sin interrumpirlo.]]="NO",1,0)</f>
        <v>1</v>
      </c>
      <c r="DI182">
        <f>IF(Tabla1[[#This Row],[6.1 Cumple con dar la información establecida y/o fomenta en el cliente la adquisición/activación/uso de algún servicio/producto/promoción CLARO (definido por cada campaña)]]="NO",1,0)</f>
        <v>1</v>
      </c>
      <c r="DJ182">
        <v>1</v>
      </c>
      <c r="DK182" t="e">
        <f>IF(Tabla1[[#This Row],[TNPS]]&lt;6,-1,IF(Tabla1[[#This Row],[TNPS]]&lt;8,0,1))</f>
        <v>#N/A</v>
      </c>
      <c r="DL182" t="e">
        <f>IF(Tabla1[[#This Row],[NPS]]&lt;&gt;"",IF(Tabla1[[#This Row],[NPS]]&lt;7,-1,IF(Tabla1[[#This Row],[NPS]]&lt;8,0,1))," ")</f>
        <v>#N/A</v>
      </c>
    </row>
    <row r="183" spans="1:116" x14ac:dyDescent="0.25">
      <c r="A183">
        <v>386</v>
      </c>
      <c r="B183" t="str">
        <f>IF(MONTH(Tabla1[[#This Row],[FECHA DE MONITOREO]])=MONTH($B$356),IF(DAY(Tabla1[[#This Row],[FECHA DE MONITOREO]])&lt;8,"SEMANA 1",IF(DAY(Tabla1[[#This Row],[FECHA DE MONITOREO]])&lt;15,"SEMANA 2",IF(DAY(Tabla1[[#This Row],[FECHA DE MONITOREO]])&lt;22,"SEMANA 3","SEMANA 4"))),"SEMANA 4")</f>
        <v>SEMANA 1</v>
      </c>
      <c r="C18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83" s="10" t="s">
        <v>1418</v>
      </c>
      <c r="E183" s="11" t="s">
        <v>1419</v>
      </c>
      <c r="F183" s="12">
        <v>5</v>
      </c>
      <c r="G183" s="12" t="s">
        <v>118</v>
      </c>
      <c r="H183" s="12" t="s">
        <v>1394</v>
      </c>
      <c r="I183" s="6">
        <v>43648</v>
      </c>
      <c r="J183" s="12" t="s">
        <v>120</v>
      </c>
      <c r="K183" s="13" t="s">
        <v>1420</v>
      </c>
      <c r="L183" s="6">
        <v>43647</v>
      </c>
      <c r="M183" s="14">
        <v>0.7715277777777777</v>
      </c>
      <c r="N183" s="11">
        <v>587</v>
      </c>
      <c r="O183" s="12" t="s">
        <v>1421</v>
      </c>
      <c r="P183" s="12">
        <v>16398330</v>
      </c>
      <c r="Q183" s="12">
        <v>34042886</v>
      </c>
      <c r="R183" s="12" t="s">
        <v>1407</v>
      </c>
      <c r="S183" s="12" t="s">
        <v>383</v>
      </c>
      <c r="T183" s="12" t="s">
        <v>1422</v>
      </c>
      <c r="U183" s="12" t="s">
        <v>1423</v>
      </c>
      <c r="V183" s="11" t="s">
        <v>129</v>
      </c>
      <c r="W183" s="12" t="s">
        <v>130</v>
      </c>
      <c r="X183" s="15" t="s">
        <v>161</v>
      </c>
      <c r="Y183" s="15" t="s">
        <v>131</v>
      </c>
      <c r="Z183" s="15" t="s">
        <v>132</v>
      </c>
      <c r="AA183" s="15" t="s">
        <v>133</v>
      </c>
      <c r="AB183" s="15" t="s">
        <v>131</v>
      </c>
      <c r="AC183" s="12" t="s">
        <v>1400</v>
      </c>
      <c r="AD183" s="12" t="s">
        <v>131</v>
      </c>
      <c r="AE183" s="12" t="s">
        <v>131</v>
      </c>
      <c r="AF183" s="12" t="s">
        <v>131</v>
      </c>
      <c r="AG183" s="12" t="s">
        <v>131</v>
      </c>
      <c r="AH183" s="12" t="s">
        <v>131</v>
      </c>
      <c r="AI183" s="16">
        <v>100</v>
      </c>
      <c r="AJ183" s="12" t="s">
        <v>131</v>
      </c>
      <c r="AK183" s="12" t="s">
        <v>133</v>
      </c>
      <c r="AL183" s="12" t="s">
        <v>131</v>
      </c>
      <c r="AM183" s="12" t="s">
        <v>131</v>
      </c>
      <c r="AN183" s="16">
        <v>100</v>
      </c>
      <c r="AO183" s="12" t="s">
        <v>131</v>
      </c>
      <c r="AP183" s="12" t="s">
        <v>131</v>
      </c>
      <c r="AQ183" s="12" t="s">
        <v>131</v>
      </c>
      <c r="AR183" s="12" t="s">
        <v>131</v>
      </c>
      <c r="AS183" s="12" t="s">
        <v>131</v>
      </c>
      <c r="AT183" s="12" t="s">
        <v>131</v>
      </c>
      <c r="AU183" s="12" t="s">
        <v>131</v>
      </c>
      <c r="AV183" s="12" t="s">
        <v>133</v>
      </c>
      <c r="AW183" s="12" t="s">
        <v>133</v>
      </c>
      <c r="AX183" s="12" t="s">
        <v>131</v>
      </c>
      <c r="AY183" s="12" t="s">
        <v>131</v>
      </c>
      <c r="AZ183" s="16">
        <v>100</v>
      </c>
      <c r="BA183" s="12" t="s">
        <v>131</v>
      </c>
      <c r="BB183" s="12" t="s">
        <v>131</v>
      </c>
      <c r="BC183" s="12" t="s">
        <v>131</v>
      </c>
      <c r="BD183" s="12" t="s">
        <v>131</v>
      </c>
      <c r="BE183" s="16">
        <v>100</v>
      </c>
      <c r="BF183" s="12" t="s">
        <v>131</v>
      </c>
      <c r="BG183" s="12" t="s">
        <v>131</v>
      </c>
      <c r="BH183" s="12" t="s">
        <v>131</v>
      </c>
      <c r="BI183" s="16">
        <v>100</v>
      </c>
      <c r="BJ183" s="12" t="s">
        <v>133</v>
      </c>
      <c r="BK183" s="16">
        <v>100</v>
      </c>
      <c r="BL183" s="16">
        <v>100</v>
      </c>
      <c r="BM183" s="17">
        <v>0</v>
      </c>
      <c r="BN183" s="17">
        <v>0</v>
      </c>
      <c r="BO183" s="17">
        <v>0</v>
      </c>
      <c r="BP183" s="11">
        <v>0</v>
      </c>
      <c r="BQ183" s="11">
        <v>0</v>
      </c>
      <c r="BR183" s="16">
        <v>100</v>
      </c>
      <c r="BS183" s="15" t="s">
        <v>129</v>
      </c>
      <c r="BT183" s="15" t="s">
        <v>129</v>
      </c>
      <c r="BU183" s="15" t="s">
        <v>129</v>
      </c>
      <c r="BV183" s="15" t="s">
        <v>129</v>
      </c>
      <c r="BW183" s="15" t="s">
        <v>129</v>
      </c>
      <c r="BX183" s="12" t="s">
        <v>129</v>
      </c>
      <c r="BY183" s="12" t="s">
        <v>135</v>
      </c>
      <c r="BZ183" s="12" t="s">
        <v>136</v>
      </c>
      <c r="CA183" s="12" t="s">
        <v>137</v>
      </c>
      <c r="CB183" s="12" t="s">
        <v>349</v>
      </c>
      <c r="CC183" s="12" t="s">
        <v>637</v>
      </c>
      <c r="CD183" s="5" t="e">
        <v>#N/A</v>
      </c>
      <c r="CE183" s="5" t="e">
        <v>#N/A</v>
      </c>
      <c r="CF183" s="18" t="s">
        <v>129</v>
      </c>
      <c r="CG183" s="18"/>
      <c r="CH183">
        <f>IF(Tabla1[[#This Row],[1.1 Saluda y se despide del cliente, de acuerdo a lo establecido en el manual de campaña.]]="NO",1,0)</f>
        <v>0</v>
      </c>
      <c r="CI183">
        <f>IF(Tabla1[[#This Row],[1.2 Se dirige al cliente por su nombre durante el transcurso de la llamada, sin tutearlo en ninguna ocasión.]]="NO",1,0)</f>
        <v>0</v>
      </c>
      <c r="CJ183">
        <f>IF(Tabla1[[#This Row],[1.3 Interactua con el cliente mientras realiza las validaciones en el sistema.]]="NO",1,0)</f>
        <v>0</v>
      </c>
      <c r="CK183">
        <f>IF(Tabla1[[#This Row],[1.4 Evita el uso de tecnicismos.]]="NO",1,0)</f>
        <v>0</v>
      </c>
      <c r="CL183">
        <f>IF(Tabla1[[#This Row],[1.5 Se despide de acuerdo a lo indicado en el Manual de Campaña]]="NO",1,0)</f>
        <v>0</v>
      </c>
      <c r="CM183">
        <f>IF(Tabla1[[#This Row],[2.1 Valida si la consulta o transacción corresponde a un producto/servicio/línea de la campaña.]]="NO",1,0)</f>
        <v>0</v>
      </c>
      <c r="CN183">
        <f>IF(Tabla1[[#This Row],[2.2 Si lo expuesto por el cliente no es claro, realiza preguntas de precisión o preguntas filtro.]]="NO",1,0)</f>
        <v>0</v>
      </c>
      <c r="CO183">
        <f>IF(Tabla1[[#This Row],[2.3 Valida el MOTIVO REAL de la necesidad (información, preocupación, problema) mediante parafraseo o pregunta de confirmación.]]="NO",1,0)</f>
        <v>0</v>
      </c>
      <c r="CP183">
        <f>IF(Tabla1[[#This Row],[2.4 De acuerdo con lo expuesto por el cliente por el cliente y/o por lo revisado en sistemas, valida si existe alguna atención previa por el mismo motivo.]]="NO",1,0)</f>
        <v>0</v>
      </c>
      <c r="CQ183">
        <f>IF(Tabla1[[#This Row],[3.1 Valida en el CES el estado de los servicios y equipos, estado de cuenta y adicionalmente si se encuentra en averia.]]="NO",1,0)</f>
        <v>0</v>
      </c>
      <c r="CR183">
        <f>IF(Tabla1[[#This Row],[3.2 La atencion se realizo siguiendo el paso a paso de la herramienta o el proceso establecido en el portal de conocimiento (en caso no se encuentre en la herramienta), no se vuelve a evaluar el ingreso al CES.]]="NO",1,0)</f>
        <v>0</v>
      </c>
      <c r="CS183">
        <f>IF(Tabla1[[#This Row],[3.2.1 Solicita el número de documento de identidad, nombres y apellidos del titular para identificar el servicio y en caso lo amerite fecha y lugar de nacimiento.]]="NO",1,0)</f>
        <v>0</v>
      </c>
      <c r="CT183">
        <f>IF(Tabla1[[#This Row],[3.2.2  Valida en TRACER que el servicio del cliente esta conectado, no se encuentra en averia y no tiene algun flag alarmado]]="NO",1,0)</f>
        <v>0</v>
      </c>
      <c r="CU183">
        <f>IF(Tabla1[[#This Row],[3.2.3  Verifica en la web de averias si el servicio esta afectado]]="NO",1,0)</f>
        <v>0</v>
      </c>
      <c r="CV183">
        <f>IF(Tabla1[[#This Row],[3.2.4  Verifica en Incognito si los parametros de los servicios estan correctos. ]]="NO",1,0)</f>
        <v>0</v>
      </c>
      <c r="CW18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83">
        <f>IF(Tabla1[[#This Row],[3.2.6  Para telefonia, ingresa a JANUS y validad que la linea este configurada y tenga saldo, tambien se debe validar con el cliente si la linea esta en Tel 1 o Tel 1/2, en caso no haya servicio]]="NO",1,0)</f>
        <v>0</v>
      </c>
      <c r="CY183">
        <f>IF(Tabla1[[#This Row],[3.2.7  Para internet, cuando el problema es con SmarTV se le sugiere que utilice internet de manera cableada]]="NO",1,0)</f>
        <v>0</v>
      </c>
      <c r="CZ183">
        <f>IF(Tabla1[[#This Row],[3.3  La explicación brindada al cliente corresponde con el paso a paso de la herramienta o el proceso establecido en el portal de conocimiento (en caso no se encuentre en la herramienta).]]="NO",1,0)</f>
        <v>0</v>
      </c>
      <c r="DA183">
        <f>IF(Tabla1[[#This Row],[3.4  Valida con el cliente si la gestión/información brindada fue clara]]="NO",1,0)</f>
        <v>0</v>
      </c>
      <c r="DB183">
        <f>IF(Tabla1[[#This Row],[4.1 Ejecuta las acciones en los aplicativos de acuerdo al proceso establecido en el portal de conocimiento.]]="NO",1,0)</f>
        <v>0</v>
      </c>
      <c r="DC183">
        <f>IF(Tabla1[[#This Row],[4.2 Se tipifica en siac acorde con la gestión.]]="NO",1,0)</f>
        <v>0</v>
      </c>
      <c r="DD183">
        <f>IF(Tabla1[[#This Row],[4.3 Notas y/o plantilla de la tipificación son correctas.]]="NO",1,0)</f>
        <v>0</v>
      </c>
      <c r="DE183">
        <f>IF(Tabla1[[#This Row],[4.4 Se tipifica en siac durante la llamada.]]="NO",1,0)</f>
        <v>0</v>
      </c>
      <c r="DF183">
        <f>IF(Tabla1[[#This Row],[5.1 Evita comentarios negativos de la empresa y/o sus proveedores.]]="NO",1,0)</f>
        <v>0</v>
      </c>
      <c r="DG183">
        <f>IF(Tabla1[[#This Row],[5.2 Evita palabras soeces]]="NO",1,0)</f>
        <v>0</v>
      </c>
      <c r="DH183">
        <f>IF(Tabla1[[#This Row],[5.3 Escucha al cliente sin interrumpirlo.]]="NO",1,0)</f>
        <v>0</v>
      </c>
      <c r="DI183">
        <f>IF(Tabla1[[#This Row],[6.1 Cumple con dar la información establecida y/o fomenta en el cliente la adquisición/activación/uso de algún servicio/producto/promoción CLARO (definido por cada campaña)]]="NO",1,0)</f>
        <v>0</v>
      </c>
      <c r="DJ183">
        <v>1</v>
      </c>
      <c r="DK183" t="e">
        <f>IF(Tabla1[[#This Row],[TNPS]]&lt;6,-1,IF(Tabla1[[#This Row],[TNPS]]&lt;8,0,1))</f>
        <v>#N/A</v>
      </c>
      <c r="DL183" t="e">
        <f>IF(Tabla1[[#This Row],[NPS]]&lt;&gt;"",IF(Tabla1[[#This Row],[NPS]]&lt;7,-1,IF(Tabla1[[#This Row],[NPS]]&lt;8,0,1))," ")</f>
        <v>#N/A</v>
      </c>
    </row>
    <row r="184" spans="1:116" x14ac:dyDescent="0.25">
      <c r="A184">
        <v>386</v>
      </c>
      <c r="B184" t="str">
        <f>IF(MONTH(Tabla1[[#This Row],[FECHA DE MONITOREO]])=MONTH($B$356),IF(DAY(Tabla1[[#This Row],[FECHA DE MONITOREO]])&lt;8,"SEMANA 1",IF(DAY(Tabla1[[#This Row],[FECHA DE MONITOREO]])&lt;15,"SEMANA 2",IF(DAY(Tabla1[[#This Row],[FECHA DE MONITOREO]])&lt;22,"SEMANA 3","SEMANA 4"))),"SEMANA 4")</f>
        <v>SEMANA 1</v>
      </c>
      <c r="C18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84" s="10" t="s">
        <v>1424</v>
      </c>
      <c r="E184" s="11" t="s">
        <v>1425</v>
      </c>
      <c r="F184" s="12">
        <v>4</v>
      </c>
      <c r="G184" s="12" t="s">
        <v>118</v>
      </c>
      <c r="H184" s="12" t="s">
        <v>1394</v>
      </c>
      <c r="I184" s="6">
        <v>43648</v>
      </c>
      <c r="J184" s="12" t="s">
        <v>120</v>
      </c>
      <c r="K184" s="13" t="s">
        <v>1426</v>
      </c>
      <c r="L184" s="6">
        <v>43647</v>
      </c>
      <c r="M184" s="14">
        <v>0.45694444444444443</v>
      </c>
      <c r="N184" s="11">
        <v>439</v>
      </c>
      <c r="O184" s="12" t="s">
        <v>1427</v>
      </c>
      <c r="P184" s="12">
        <v>12281212</v>
      </c>
      <c r="Q184" s="12">
        <v>31912732</v>
      </c>
      <c r="R184" s="12" t="s">
        <v>1407</v>
      </c>
      <c r="S184" s="12" t="s">
        <v>227</v>
      </c>
      <c r="T184" s="12" t="s">
        <v>1428</v>
      </c>
      <c r="U184" s="12" t="s">
        <v>1429</v>
      </c>
      <c r="V184" s="11" t="s">
        <v>129</v>
      </c>
      <c r="W184" s="12" t="s">
        <v>130</v>
      </c>
      <c r="X184" s="15" t="s">
        <v>161</v>
      </c>
      <c r="Y184" s="15" t="s">
        <v>131</v>
      </c>
      <c r="Z184" s="15" t="s">
        <v>132</v>
      </c>
      <c r="AA184" s="15" t="s">
        <v>133</v>
      </c>
      <c r="AB184" s="15" t="s">
        <v>131</v>
      </c>
      <c r="AC184" s="12" t="s">
        <v>1400</v>
      </c>
      <c r="AD184" s="12" t="s">
        <v>131</v>
      </c>
      <c r="AE184" s="12" t="s">
        <v>131</v>
      </c>
      <c r="AF184" s="12" t="s">
        <v>131</v>
      </c>
      <c r="AG184" s="12" t="s">
        <v>131</v>
      </c>
      <c r="AH184" s="12" t="s">
        <v>131</v>
      </c>
      <c r="AI184" s="16">
        <v>100</v>
      </c>
      <c r="AJ184" s="12" t="s">
        <v>131</v>
      </c>
      <c r="AK184" s="12" t="s">
        <v>133</v>
      </c>
      <c r="AL184" s="12" t="s">
        <v>131</v>
      </c>
      <c r="AM184" s="12" t="s">
        <v>131</v>
      </c>
      <c r="AN184" s="16">
        <v>100</v>
      </c>
      <c r="AO184" s="12" t="s">
        <v>131</v>
      </c>
      <c r="AP184" s="12" t="s">
        <v>131</v>
      </c>
      <c r="AQ184" s="12" t="s">
        <v>131</v>
      </c>
      <c r="AR184" s="12" t="s">
        <v>131</v>
      </c>
      <c r="AS184" s="12" t="s">
        <v>131</v>
      </c>
      <c r="AT184" s="12" t="s">
        <v>131</v>
      </c>
      <c r="AU184" s="12" t="s">
        <v>133</v>
      </c>
      <c r="AV184" s="12" t="s">
        <v>133</v>
      </c>
      <c r="AW184" s="12" t="s">
        <v>133</v>
      </c>
      <c r="AX184" s="12" t="s">
        <v>131</v>
      </c>
      <c r="AY184" s="12" t="s">
        <v>131</v>
      </c>
      <c r="AZ184" s="16">
        <v>100</v>
      </c>
      <c r="BA184" s="12" t="s">
        <v>131</v>
      </c>
      <c r="BB184" s="12" t="s">
        <v>131</v>
      </c>
      <c r="BC184" s="12" t="s">
        <v>129</v>
      </c>
      <c r="BD184" s="12" t="s">
        <v>131</v>
      </c>
      <c r="BE184" s="16">
        <v>87.5</v>
      </c>
      <c r="BF184" s="12" t="s">
        <v>131</v>
      </c>
      <c r="BG184" s="12" t="s">
        <v>131</v>
      </c>
      <c r="BH184" s="12" t="s">
        <v>131</v>
      </c>
      <c r="BI184" s="16">
        <v>100</v>
      </c>
      <c r="BJ184" s="12" t="s">
        <v>131</v>
      </c>
      <c r="BK184" s="16">
        <v>100</v>
      </c>
      <c r="BL184" s="16">
        <v>97</v>
      </c>
      <c r="BM184" s="17">
        <v>0</v>
      </c>
      <c r="BN184" s="17">
        <v>1</v>
      </c>
      <c r="BO184" s="17">
        <v>0</v>
      </c>
      <c r="BP184" s="11">
        <v>1</v>
      </c>
      <c r="BQ184" s="11">
        <v>0</v>
      </c>
      <c r="BR184" s="16">
        <v>97</v>
      </c>
      <c r="BS184" s="15" t="s">
        <v>129</v>
      </c>
      <c r="BT184" s="15" t="s">
        <v>129</v>
      </c>
      <c r="BU184" s="15" t="s">
        <v>129</v>
      </c>
      <c r="BV184" s="15" t="s">
        <v>129</v>
      </c>
      <c r="BW184" s="15" t="s">
        <v>129</v>
      </c>
      <c r="BX184" s="12" t="s">
        <v>131</v>
      </c>
      <c r="BY184" s="12" t="s">
        <v>132</v>
      </c>
      <c r="BZ184" s="12" t="s">
        <v>132</v>
      </c>
      <c r="CA184" s="12" t="s">
        <v>132</v>
      </c>
      <c r="CB184" s="12" t="s">
        <v>132</v>
      </c>
      <c r="CC184" s="12" t="s">
        <v>132</v>
      </c>
      <c r="CD184" s="5">
        <v>9</v>
      </c>
      <c r="CE184" s="5">
        <v>9</v>
      </c>
      <c r="CF184" s="18" t="s">
        <v>129</v>
      </c>
      <c r="CG184" s="18" t="s">
        <v>1430</v>
      </c>
      <c r="CH184">
        <f>IF(Tabla1[[#This Row],[1.1 Saluda y se despide del cliente, de acuerdo a lo establecido en el manual de campaña.]]="NO",1,0)</f>
        <v>0</v>
      </c>
      <c r="CI184">
        <f>IF(Tabla1[[#This Row],[1.2 Se dirige al cliente por su nombre durante el transcurso de la llamada, sin tutearlo en ninguna ocasión.]]="NO",1,0)</f>
        <v>0</v>
      </c>
      <c r="CJ184">
        <f>IF(Tabla1[[#This Row],[1.3 Interactua con el cliente mientras realiza las validaciones en el sistema.]]="NO",1,0)</f>
        <v>0</v>
      </c>
      <c r="CK184">
        <f>IF(Tabla1[[#This Row],[1.4 Evita el uso de tecnicismos.]]="NO",1,0)</f>
        <v>0</v>
      </c>
      <c r="CL184">
        <f>IF(Tabla1[[#This Row],[1.5 Se despide de acuerdo a lo indicado en el Manual de Campaña]]="NO",1,0)</f>
        <v>0</v>
      </c>
      <c r="CM184">
        <f>IF(Tabla1[[#This Row],[2.1 Valida si la consulta o transacción corresponde a un producto/servicio/línea de la campaña.]]="NO",1,0)</f>
        <v>0</v>
      </c>
      <c r="CN184">
        <f>IF(Tabla1[[#This Row],[2.2 Si lo expuesto por el cliente no es claro, realiza preguntas de precisión o preguntas filtro.]]="NO",1,0)</f>
        <v>0</v>
      </c>
      <c r="CO184">
        <f>IF(Tabla1[[#This Row],[2.3 Valida el MOTIVO REAL de la necesidad (información, preocupación, problema) mediante parafraseo o pregunta de confirmación.]]="NO",1,0)</f>
        <v>0</v>
      </c>
      <c r="CP184">
        <f>IF(Tabla1[[#This Row],[2.4 De acuerdo con lo expuesto por el cliente por el cliente y/o por lo revisado en sistemas, valida si existe alguna atención previa por el mismo motivo.]]="NO",1,0)</f>
        <v>0</v>
      </c>
      <c r="CQ184">
        <f>IF(Tabla1[[#This Row],[3.1 Valida en el CES el estado de los servicios y equipos, estado de cuenta y adicionalmente si se encuentra en averia.]]="NO",1,0)</f>
        <v>0</v>
      </c>
      <c r="CR184">
        <f>IF(Tabla1[[#This Row],[3.2 La atencion se realizo siguiendo el paso a paso de la herramienta o el proceso establecido en el portal de conocimiento (en caso no se encuentre en la herramienta), no se vuelve a evaluar el ingreso al CES.]]="NO",1,0)</f>
        <v>0</v>
      </c>
      <c r="CS184">
        <f>IF(Tabla1[[#This Row],[3.2.1 Solicita el número de documento de identidad, nombres y apellidos del titular para identificar el servicio y en caso lo amerite fecha y lugar de nacimiento.]]="NO",1,0)</f>
        <v>0</v>
      </c>
      <c r="CT184">
        <f>IF(Tabla1[[#This Row],[3.2.2  Valida en TRACER que el servicio del cliente esta conectado, no se encuentra en averia y no tiene algun flag alarmado]]="NO",1,0)</f>
        <v>0</v>
      </c>
      <c r="CU184">
        <f>IF(Tabla1[[#This Row],[3.2.3  Verifica en la web de averias si el servicio esta afectado]]="NO",1,0)</f>
        <v>0</v>
      </c>
      <c r="CV184">
        <f>IF(Tabla1[[#This Row],[3.2.4  Verifica en Incognito si los parametros de los servicios estan correctos. ]]="NO",1,0)</f>
        <v>0</v>
      </c>
      <c r="CW18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84">
        <f>IF(Tabla1[[#This Row],[3.2.6  Para telefonia, ingresa a JANUS y validad que la linea este configurada y tenga saldo, tambien se debe validar con el cliente si la linea esta en Tel 1 o Tel 1/2, en caso no haya servicio]]="NO",1,0)</f>
        <v>0</v>
      </c>
      <c r="CY184">
        <f>IF(Tabla1[[#This Row],[3.2.7  Para internet, cuando el problema es con SmarTV se le sugiere que utilice internet de manera cableada]]="NO",1,0)</f>
        <v>0</v>
      </c>
      <c r="CZ184">
        <f>IF(Tabla1[[#This Row],[3.3  La explicación brindada al cliente corresponde con el paso a paso de la herramienta o el proceso establecido en el portal de conocimiento (en caso no se encuentre en la herramienta).]]="NO",1,0)</f>
        <v>0</v>
      </c>
      <c r="DA184">
        <f>IF(Tabla1[[#This Row],[3.4  Valida con el cliente si la gestión/información brindada fue clara]]="NO",1,0)</f>
        <v>0</v>
      </c>
      <c r="DB184">
        <f>IF(Tabla1[[#This Row],[4.1 Ejecuta las acciones en los aplicativos de acuerdo al proceso establecido en el portal de conocimiento.]]="NO",1,0)</f>
        <v>0</v>
      </c>
      <c r="DC184">
        <f>IF(Tabla1[[#This Row],[4.2 Se tipifica en siac acorde con la gestión.]]="NO",1,0)</f>
        <v>0</v>
      </c>
      <c r="DD184">
        <f>IF(Tabla1[[#This Row],[4.3 Notas y/o plantilla de la tipificación son correctas.]]="NO",1,0)</f>
        <v>1</v>
      </c>
      <c r="DE184">
        <f>IF(Tabla1[[#This Row],[4.4 Se tipifica en siac durante la llamada.]]="NO",1,0)</f>
        <v>0</v>
      </c>
      <c r="DF184">
        <f>IF(Tabla1[[#This Row],[5.1 Evita comentarios negativos de la empresa y/o sus proveedores.]]="NO",1,0)</f>
        <v>0</v>
      </c>
      <c r="DG184">
        <f>IF(Tabla1[[#This Row],[5.2 Evita palabras soeces]]="NO",1,0)</f>
        <v>0</v>
      </c>
      <c r="DH184">
        <f>IF(Tabla1[[#This Row],[5.3 Escucha al cliente sin interrumpirlo.]]="NO",1,0)</f>
        <v>0</v>
      </c>
      <c r="DI184">
        <f>IF(Tabla1[[#This Row],[6.1 Cumple con dar la información establecida y/o fomenta en el cliente la adquisición/activación/uso de algún servicio/producto/promoción CLARO (definido por cada campaña)]]="NO",1,0)</f>
        <v>0</v>
      </c>
      <c r="DJ184">
        <v>1</v>
      </c>
      <c r="DK184">
        <f>IF(Tabla1[[#This Row],[TNPS]]&lt;6,-1,IF(Tabla1[[#This Row],[TNPS]]&lt;8,0,1))</f>
        <v>1</v>
      </c>
      <c r="DL184">
        <f>IF(Tabla1[[#This Row],[NPS]]&lt;&gt;"",IF(Tabla1[[#This Row],[NPS]]&lt;7,-1,IF(Tabla1[[#This Row],[NPS]]&lt;8,0,1))," ")</f>
        <v>1</v>
      </c>
    </row>
    <row r="185" spans="1:116" x14ac:dyDescent="0.25">
      <c r="A185">
        <v>386</v>
      </c>
      <c r="B185" t="str">
        <f>IF(MONTH(Tabla1[[#This Row],[FECHA DE MONITOREO]])=MONTH($B$356),IF(DAY(Tabla1[[#This Row],[FECHA DE MONITOREO]])&lt;8,"SEMANA 1",IF(DAY(Tabla1[[#This Row],[FECHA DE MONITOREO]])&lt;15,"SEMANA 2",IF(DAY(Tabla1[[#This Row],[FECHA DE MONITOREO]])&lt;22,"SEMANA 3","SEMANA 4"))),"SEMANA 4")</f>
        <v>SEMANA 1</v>
      </c>
      <c r="C18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85" s="10" t="s">
        <v>1431</v>
      </c>
      <c r="E185" s="11" t="s">
        <v>1432</v>
      </c>
      <c r="F185" s="12">
        <v>3</v>
      </c>
      <c r="G185" s="12" t="s">
        <v>118</v>
      </c>
      <c r="H185" s="12" t="s">
        <v>1394</v>
      </c>
      <c r="I185" s="6">
        <v>43648</v>
      </c>
      <c r="J185" s="12" t="s">
        <v>120</v>
      </c>
      <c r="K185" s="13" t="s">
        <v>1433</v>
      </c>
      <c r="L185" s="6">
        <v>43647</v>
      </c>
      <c r="M185" s="14">
        <v>0.42222222222222222</v>
      </c>
      <c r="N185" s="11">
        <v>582</v>
      </c>
      <c r="O185" s="12" t="s">
        <v>1434</v>
      </c>
      <c r="P185" s="12">
        <v>16249509</v>
      </c>
      <c r="Q185" s="12">
        <v>20553437</v>
      </c>
      <c r="R185" s="12" t="s">
        <v>1407</v>
      </c>
      <c r="S185" s="12" t="s">
        <v>227</v>
      </c>
      <c r="T185" s="12" t="s">
        <v>1435</v>
      </c>
      <c r="U185" s="12" t="s">
        <v>1429</v>
      </c>
      <c r="V185" s="11" t="s">
        <v>129</v>
      </c>
      <c r="W185" s="12" t="s">
        <v>130</v>
      </c>
      <c r="X185" s="15" t="s">
        <v>130</v>
      </c>
      <c r="Y185" s="15" t="s">
        <v>131</v>
      </c>
      <c r="Z185" s="15" t="s">
        <v>132</v>
      </c>
      <c r="AA185" s="15" t="s">
        <v>133</v>
      </c>
      <c r="AB185" s="15" t="s">
        <v>131</v>
      </c>
      <c r="AC185" s="12" t="s">
        <v>1400</v>
      </c>
      <c r="AD185" s="12" t="s">
        <v>131</v>
      </c>
      <c r="AE185" s="12" t="s">
        <v>131</v>
      </c>
      <c r="AF185" s="12" t="s">
        <v>131</v>
      </c>
      <c r="AG185" s="12" t="s">
        <v>131</v>
      </c>
      <c r="AH185" s="12" t="s">
        <v>131</v>
      </c>
      <c r="AI185" s="16">
        <v>100</v>
      </c>
      <c r="AJ185" s="12" t="s">
        <v>131</v>
      </c>
      <c r="AK185" s="12" t="s">
        <v>133</v>
      </c>
      <c r="AL185" s="12" t="s">
        <v>131</v>
      </c>
      <c r="AM185" s="12" t="s">
        <v>131</v>
      </c>
      <c r="AN185" s="16">
        <v>100</v>
      </c>
      <c r="AO185" s="12" t="s">
        <v>131</v>
      </c>
      <c r="AP185" s="12" t="s">
        <v>129</v>
      </c>
      <c r="AQ185" s="12" t="s">
        <v>129</v>
      </c>
      <c r="AR185" s="12" t="s">
        <v>131</v>
      </c>
      <c r="AS185" s="12" t="s">
        <v>131</v>
      </c>
      <c r="AT185" s="12" t="s">
        <v>131</v>
      </c>
      <c r="AU185" s="12" t="s">
        <v>133</v>
      </c>
      <c r="AV185" s="12" t="s">
        <v>133</v>
      </c>
      <c r="AW185" s="12" t="s">
        <v>133</v>
      </c>
      <c r="AX185" s="12" t="s">
        <v>131</v>
      </c>
      <c r="AY185" s="12" t="s">
        <v>129</v>
      </c>
      <c r="AZ185" s="16">
        <v>31.428571428571427</v>
      </c>
      <c r="BA185" s="12" t="s">
        <v>131</v>
      </c>
      <c r="BB185" s="12" t="s">
        <v>129</v>
      </c>
      <c r="BC185" s="12" t="s">
        <v>131</v>
      </c>
      <c r="BD185" s="12" t="s">
        <v>131</v>
      </c>
      <c r="BE185" s="16">
        <v>87.5</v>
      </c>
      <c r="BF185" s="12" t="s">
        <v>131</v>
      </c>
      <c r="BG185" s="12" t="s">
        <v>131</v>
      </c>
      <c r="BH185" s="12" t="s">
        <v>131</v>
      </c>
      <c r="BI185" s="16">
        <v>100</v>
      </c>
      <c r="BJ185" s="12" t="s">
        <v>133</v>
      </c>
      <c r="BK185" s="16">
        <v>100</v>
      </c>
      <c r="BL185" s="16">
        <v>73</v>
      </c>
      <c r="BM185" s="17">
        <v>2</v>
      </c>
      <c r="BN185" s="17">
        <v>1</v>
      </c>
      <c r="BO185" s="17">
        <v>1</v>
      </c>
      <c r="BP185" s="11">
        <v>4</v>
      </c>
      <c r="BQ185" s="11">
        <v>0</v>
      </c>
      <c r="BR185" s="16">
        <v>73</v>
      </c>
      <c r="BS185" s="15" t="s">
        <v>129</v>
      </c>
      <c r="BT185" s="15" t="s">
        <v>129</v>
      </c>
      <c r="BU185" s="15" t="s">
        <v>129</v>
      </c>
      <c r="BV185" s="15" t="s">
        <v>129</v>
      </c>
      <c r="BW185" s="15" t="s">
        <v>129</v>
      </c>
      <c r="BX185" s="12" t="s">
        <v>129</v>
      </c>
      <c r="BY185" s="12" t="s">
        <v>135</v>
      </c>
      <c r="BZ185" s="12" t="s">
        <v>136</v>
      </c>
      <c r="CA185" s="12" t="s">
        <v>137</v>
      </c>
      <c r="CB185" s="12" t="s">
        <v>349</v>
      </c>
      <c r="CC185" s="12" t="s">
        <v>289</v>
      </c>
      <c r="CD185" s="5" t="e">
        <v>#N/A</v>
      </c>
      <c r="CE185" s="5" t="e">
        <v>#N/A</v>
      </c>
      <c r="CF185" s="18" t="s">
        <v>129</v>
      </c>
      <c r="CG185" s="18" t="s">
        <v>1436</v>
      </c>
      <c r="CH185">
        <f>IF(Tabla1[[#This Row],[1.1 Saluda y se despide del cliente, de acuerdo a lo establecido en el manual de campaña.]]="NO",1,0)</f>
        <v>0</v>
      </c>
      <c r="CI185">
        <f>IF(Tabla1[[#This Row],[1.2 Se dirige al cliente por su nombre durante el transcurso de la llamada, sin tutearlo en ninguna ocasión.]]="NO",1,0)</f>
        <v>0</v>
      </c>
      <c r="CJ185">
        <f>IF(Tabla1[[#This Row],[1.3 Interactua con el cliente mientras realiza las validaciones en el sistema.]]="NO",1,0)</f>
        <v>0</v>
      </c>
      <c r="CK185">
        <f>IF(Tabla1[[#This Row],[1.4 Evita el uso de tecnicismos.]]="NO",1,0)</f>
        <v>0</v>
      </c>
      <c r="CL185">
        <f>IF(Tabla1[[#This Row],[1.5 Se despide de acuerdo a lo indicado en el Manual de Campaña]]="NO",1,0)</f>
        <v>0</v>
      </c>
      <c r="CM185">
        <f>IF(Tabla1[[#This Row],[2.1 Valida si la consulta o transacción corresponde a un producto/servicio/línea de la campaña.]]="NO",1,0)</f>
        <v>0</v>
      </c>
      <c r="CN185">
        <f>IF(Tabla1[[#This Row],[2.2 Si lo expuesto por el cliente no es claro, realiza preguntas de precisión o preguntas filtro.]]="NO",1,0)</f>
        <v>0</v>
      </c>
      <c r="CO185">
        <f>IF(Tabla1[[#This Row],[2.3 Valida el MOTIVO REAL de la necesidad (información, preocupación, problema) mediante parafraseo o pregunta de confirmación.]]="NO",1,0)</f>
        <v>0</v>
      </c>
      <c r="CP185">
        <f>IF(Tabla1[[#This Row],[2.4 De acuerdo con lo expuesto por el cliente por el cliente y/o por lo revisado en sistemas, valida si existe alguna atención previa por el mismo motivo.]]="NO",1,0)</f>
        <v>0</v>
      </c>
      <c r="CQ185">
        <f>IF(Tabla1[[#This Row],[3.1 Valida en el CES el estado de los servicios y equipos, estado de cuenta y adicionalmente si se encuentra en averia.]]="NO",1,0)</f>
        <v>0</v>
      </c>
      <c r="CR185">
        <f>IF(Tabla1[[#This Row],[3.2 La atencion se realizo siguiendo el paso a paso de la herramienta o el proceso establecido en el portal de conocimiento (en caso no se encuentre en la herramienta), no se vuelve a evaluar el ingreso al CES.]]="NO",1,0)</f>
        <v>1</v>
      </c>
      <c r="CS185">
        <f>IF(Tabla1[[#This Row],[3.2.1 Solicita el número de documento de identidad, nombres y apellidos del titular para identificar el servicio y en caso lo amerite fecha y lugar de nacimiento.]]="NO",1,0)</f>
        <v>1</v>
      </c>
      <c r="CT185">
        <f>IF(Tabla1[[#This Row],[3.2.2  Valida en TRACER que el servicio del cliente esta conectado, no se encuentra en averia y no tiene algun flag alarmado]]="NO",1,0)</f>
        <v>0</v>
      </c>
      <c r="CU185">
        <f>IF(Tabla1[[#This Row],[3.2.3  Verifica en la web de averias si el servicio esta afectado]]="NO",1,0)</f>
        <v>0</v>
      </c>
      <c r="CV185">
        <f>IF(Tabla1[[#This Row],[3.2.4  Verifica en Incognito si los parametros de los servicios estan correctos. ]]="NO",1,0)</f>
        <v>0</v>
      </c>
      <c r="CW18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85">
        <f>IF(Tabla1[[#This Row],[3.2.6  Para telefonia, ingresa a JANUS y validad que la linea este configurada y tenga saldo, tambien se debe validar con el cliente si la linea esta en Tel 1 o Tel 1/2, en caso no haya servicio]]="NO",1,0)</f>
        <v>0</v>
      </c>
      <c r="CY185">
        <f>IF(Tabla1[[#This Row],[3.2.7  Para internet, cuando el problema es con SmarTV se le sugiere que utilice internet de manera cableada]]="NO",1,0)</f>
        <v>0</v>
      </c>
      <c r="CZ185">
        <f>IF(Tabla1[[#This Row],[3.3  La explicación brindada al cliente corresponde con el paso a paso de la herramienta o el proceso establecido en el portal de conocimiento (en caso no se encuentre en la herramienta).]]="NO",1,0)</f>
        <v>0</v>
      </c>
      <c r="DA185">
        <f>IF(Tabla1[[#This Row],[3.4  Valida con el cliente si la gestión/información brindada fue clara]]="NO",1,0)</f>
        <v>1</v>
      </c>
      <c r="DB185">
        <f>IF(Tabla1[[#This Row],[4.1 Ejecuta las acciones en los aplicativos de acuerdo al proceso establecido en el portal de conocimiento.]]="NO",1,0)</f>
        <v>0</v>
      </c>
      <c r="DC185">
        <f>IF(Tabla1[[#This Row],[4.2 Se tipifica en siac acorde con la gestión.]]="NO",1,0)</f>
        <v>1</v>
      </c>
      <c r="DD185">
        <f>IF(Tabla1[[#This Row],[4.3 Notas y/o plantilla de la tipificación son correctas.]]="NO",1,0)</f>
        <v>0</v>
      </c>
      <c r="DE185">
        <f>IF(Tabla1[[#This Row],[4.4 Se tipifica en siac durante la llamada.]]="NO",1,0)</f>
        <v>0</v>
      </c>
      <c r="DF185">
        <f>IF(Tabla1[[#This Row],[5.1 Evita comentarios negativos de la empresa y/o sus proveedores.]]="NO",1,0)</f>
        <v>0</v>
      </c>
      <c r="DG185">
        <f>IF(Tabla1[[#This Row],[5.2 Evita palabras soeces]]="NO",1,0)</f>
        <v>0</v>
      </c>
      <c r="DH185">
        <f>IF(Tabla1[[#This Row],[5.3 Escucha al cliente sin interrumpirlo.]]="NO",1,0)</f>
        <v>0</v>
      </c>
      <c r="DI185">
        <f>IF(Tabla1[[#This Row],[6.1 Cumple con dar la información establecida y/o fomenta en el cliente la adquisición/activación/uso de algún servicio/producto/promoción CLARO (definido por cada campaña)]]="NO",1,0)</f>
        <v>0</v>
      </c>
      <c r="DJ185">
        <v>1</v>
      </c>
      <c r="DK185" t="e">
        <f>IF(Tabla1[[#This Row],[TNPS]]&lt;6,-1,IF(Tabla1[[#This Row],[TNPS]]&lt;8,0,1))</f>
        <v>#N/A</v>
      </c>
      <c r="DL185" t="e">
        <f>IF(Tabla1[[#This Row],[NPS]]&lt;&gt;"",IF(Tabla1[[#This Row],[NPS]]&lt;7,-1,IF(Tabla1[[#This Row],[NPS]]&lt;8,0,1))," ")</f>
        <v>#N/A</v>
      </c>
    </row>
    <row r="186" spans="1:116" x14ac:dyDescent="0.25">
      <c r="A186">
        <v>386</v>
      </c>
      <c r="B186" t="str">
        <f>IF(MONTH(Tabla1[[#This Row],[FECHA DE MONITOREO]])=MONTH($B$356),IF(DAY(Tabla1[[#This Row],[FECHA DE MONITOREO]])&lt;8,"SEMANA 1",IF(DAY(Tabla1[[#This Row],[FECHA DE MONITOREO]])&lt;15,"SEMANA 2",IF(DAY(Tabla1[[#This Row],[FECHA DE MONITOREO]])&lt;22,"SEMANA 3","SEMANA 4"))),"SEMANA 4")</f>
        <v>SEMANA 1</v>
      </c>
      <c r="C18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86" s="10" t="s">
        <v>1437</v>
      </c>
      <c r="E186" s="11" t="s">
        <v>1438</v>
      </c>
      <c r="F186" s="12">
        <v>5</v>
      </c>
      <c r="G186" s="12" t="s">
        <v>118</v>
      </c>
      <c r="H186" s="12" t="s">
        <v>1394</v>
      </c>
      <c r="I186" s="6">
        <v>43648</v>
      </c>
      <c r="J186" s="12" t="s">
        <v>120</v>
      </c>
      <c r="K186" s="13" t="s">
        <v>1439</v>
      </c>
      <c r="L186" s="6">
        <v>43647</v>
      </c>
      <c r="M186" s="14">
        <v>0.55277777777777781</v>
      </c>
      <c r="N186" s="11">
        <v>236</v>
      </c>
      <c r="O186" s="12" t="s">
        <v>1440</v>
      </c>
      <c r="P186" s="12">
        <v>994174607</v>
      </c>
      <c r="Q186" s="12">
        <v>30305777</v>
      </c>
      <c r="R186" s="12" t="s">
        <v>1397</v>
      </c>
      <c r="S186" s="12" t="s">
        <v>1441</v>
      </c>
      <c r="T186" s="12" t="s">
        <v>1442</v>
      </c>
      <c r="U186" s="12" t="s">
        <v>1443</v>
      </c>
      <c r="V186" s="11" t="s">
        <v>131</v>
      </c>
      <c r="W186" s="12" t="s">
        <v>130</v>
      </c>
      <c r="X186" s="15" t="s">
        <v>161</v>
      </c>
      <c r="Y186" s="15" t="s">
        <v>129</v>
      </c>
      <c r="Z186" s="15" t="s">
        <v>132</v>
      </c>
      <c r="AA186" s="15" t="s">
        <v>133</v>
      </c>
      <c r="AB186" s="15" t="s">
        <v>131</v>
      </c>
      <c r="AC186" s="12" t="s">
        <v>1400</v>
      </c>
      <c r="AD186" s="12" t="s">
        <v>131</v>
      </c>
      <c r="AE186" s="12" t="s">
        <v>131</v>
      </c>
      <c r="AF186" s="12" t="s">
        <v>131</v>
      </c>
      <c r="AG186" s="12" t="s">
        <v>131</v>
      </c>
      <c r="AH186" s="12" t="s">
        <v>131</v>
      </c>
      <c r="AI186" s="16">
        <v>100</v>
      </c>
      <c r="AJ186" s="12" t="s">
        <v>131</v>
      </c>
      <c r="AK186" s="12" t="s">
        <v>133</v>
      </c>
      <c r="AL186" s="12" t="s">
        <v>131</v>
      </c>
      <c r="AM186" s="12" t="s">
        <v>131</v>
      </c>
      <c r="AN186" s="16">
        <v>100</v>
      </c>
      <c r="AO186" s="12" t="s">
        <v>131</v>
      </c>
      <c r="AP186" s="12" t="s">
        <v>129</v>
      </c>
      <c r="AQ186" s="12" t="s">
        <v>131</v>
      </c>
      <c r="AR186" s="12" t="s">
        <v>131</v>
      </c>
      <c r="AS186" s="12" t="s">
        <v>133</v>
      </c>
      <c r="AT186" s="12" t="s">
        <v>131</v>
      </c>
      <c r="AU186" s="12" t="s">
        <v>133</v>
      </c>
      <c r="AV186" s="12" t="s">
        <v>133</v>
      </c>
      <c r="AW186" s="12" t="s">
        <v>133</v>
      </c>
      <c r="AX186" s="12" t="s">
        <v>129</v>
      </c>
      <c r="AY186" s="12" t="s">
        <v>133</v>
      </c>
      <c r="AZ186" s="16">
        <v>12.121212121212121</v>
      </c>
      <c r="BA186" s="12" t="s">
        <v>129</v>
      </c>
      <c r="BB186" s="12" t="s">
        <v>129</v>
      </c>
      <c r="BC186" s="12" t="s">
        <v>131</v>
      </c>
      <c r="BD186" s="12" t="s">
        <v>131</v>
      </c>
      <c r="BE186" s="16">
        <v>25</v>
      </c>
      <c r="BF186" s="12" t="s">
        <v>131</v>
      </c>
      <c r="BG186" s="12" t="s">
        <v>131</v>
      </c>
      <c r="BH186" s="12" t="s">
        <v>131</v>
      </c>
      <c r="BI186" s="16">
        <v>100</v>
      </c>
      <c r="BJ186" s="12" t="s">
        <v>133</v>
      </c>
      <c r="BK186" s="16">
        <v>100</v>
      </c>
      <c r="BL186" s="16">
        <v>51.242424242424242</v>
      </c>
      <c r="BM186" s="17">
        <v>3</v>
      </c>
      <c r="BN186" s="17">
        <v>1</v>
      </c>
      <c r="BO186" s="17">
        <v>0</v>
      </c>
      <c r="BP186" s="11">
        <v>4</v>
      </c>
      <c r="BQ186" s="11">
        <v>0</v>
      </c>
      <c r="BR186" s="16">
        <v>51.242424242424242</v>
      </c>
      <c r="BS186" s="15" t="s">
        <v>129</v>
      </c>
      <c r="BT186" s="15" t="s">
        <v>129</v>
      </c>
      <c r="BU186" s="15" t="s">
        <v>129</v>
      </c>
      <c r="BV186" s="15" t="s">
        <v>129</v>
      </c>
      <c r="BW186" s="15" t="s">
        <v>129</v>
      </c>
      <c r="BX186" s="12" t="s">
        <v>129</v>
      </c>
      <c r="BY186" s="12" t="s">
        <v>346</v>
      </c>
      <c r="BZ186" s="12" t="s">
        <v>347</v>
      </c>
      <c r="CA186" s="12" t="s">
        <v>348</v>
      </c>
      <c r="CB186" s="12" t="s">
        <v>1444</v>
      </c>
      <c r="CC186" s="12" t="s">
        <v>350</v>
      </c>
      <c r="CD186" s="5" t="e">
        <v>#N/A</v>
      </c>
      <c r="CE186" s="5" t="e">
        <v>#N/A</v>
      </c>
      <c r="CF186" s="18" t="s">
        <v>129</v>
      </c>
      <c r="CG186" s="18" t="s">
        <v>1445</v>
      </c>
      <c r="CH186">
        <f>IF(Tabla1[[#This Row],[1.1 Saluda y se despide del cliente, de acuerdo a lo establecido en el manual de campaña.]]="NO",1,0)</f>
        <v>0</v>
      </c>
      <c r="CI186">
        <f>IF(Tabla1[[#This Row],[1.2 Se dirige al cliente por su nombre durante el transcurso de la llamada, sin tutearlo en ninguna ocasión.]]="NO",1,0)</f>
        <v>0</v>
      </c>
      <c r="CJ186">
        <f>IF(Tabla1[[#This Row],[1.3 Interactua con el cliente mientras realiza las validaciones en el sistema.]]="NO",1,0)</f>
        <v>0</v>
      </c>
      <c r="CK186">
        <f>IF(Tabla1[[#This Row],[1.4 Evita el uso de tecnicismos.]]="NO",1,0)</f>
        <v>0</v>
      </c>
      <c r="CL186">
        <f>IF(Tabla1[[#This Row],[1.5 Se despide de acuerdo a lo indicado en el Manual de Campaña]]="NO",1,0)</f>
        <v>0</v>
      </c>
      <c r="CM186">
        <f>IF(Tabla1[[#This Row],[2.1 Valida si la consulta o transacción corresponde a un producto/servicio/línea de la campaña.]]="NO",1,0)</f>
        <v>0</v>
      </c>
      <c r="CN186">
        <f>IF(Tabla1[[#This Row],[2.2 Si lo expuesto por el cliente no es claro, realiza preguntas de precisión o preguntas filtro.]]="NO",1,0)</f>
        <v>0</v>
      </c>
      <c r="CO186">
        <f>IF(Tabla1[[#This Row],[2.3 Valida el MOTIVO REAL de la necesidad (información, preocupación, problema) mediante parafraseo o pregunta de confirmación.]]="NO",1,0)</f>
        <v>0</v>
      </c>
      <c r="CP186">
        <f>IF(Tabla1[[#This Row],[2.4 De acuerdo con lo expuesto por el cliente por el cliente y/o por lo revisado en sistemas, valida si existe alguna atención previa por el mismo motivo.]]="NO",1,0)</f>
        <v>0</v>
      </c>
      <c r="CQ186">
        <f>IF(Tabla1[[#This Row],[3.1 Valida en el CES el estado de los servicios y equipos, estado de cuenta y adicionalmente si se encuentra en averia.]]="NO",1,0)</f>
        <v>0</v>
      </c>
      <c r="CR186">
        <f>IF(Tabla1[[#This Row],[3.2 La atencion se realizo siguiendo el paso a paso de la herramienta o el proceso establecido en el portal de conocimiento (en caso no se encuentre en la herramienta), no se vuelve a evaluar el ingreso al CES.]]="NO",1,0)</f>
        <v>1</v>
      </c>
      <c r="CS186">
        <f>IF(Tabla1[[#This Row],[3.2.1 Solicita el número de documento de identidad, nombres y apellidos del titular para identificar el servicio y en caso lo amerite fecha y lugar de nacimiento.]]="NO",1,0)</f>
        <v>0</v>
      </c>
      <c r="CT186">
        <f>IF(Tabla1[[#This Row],[3.2.2  Valida en TRACER que el servicio del cliente esta conectado, no se encuentra en averia y no tiene algun flag alarmado]]="NO",1,0)</f>
        <v>0</v>
      </c>
      <c r="CU186">
        <f>IF(Tabla1[[#This Row],[3.2.3  Verifica en la web de averias si el servicio esta afectado]]="NO",1,0)</f>
        <v>0</v>
      </c>
      <c r="CV186">
        <f>IF(Tabla1[[#This Row],[3.2.4  Verifica en Incognito si los parametros de los servicios estan correctos. ]]="NO",1,0)</f>
        <v>0</v>
      </c>
      <c r="CW18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86">
        <f>IF(Tabla1[[#This Row],[3.2.6  Para telefonia, ingresa a JANUS y validad que la linea este configurada y tenga saldo, tambien se debe validar con el cliente si la linea esta en Tel 1 o Tel 1/2, en caso no haya servicio]]="NO",1,0)</f>
        <v>0</v>
      </c>
      <c r="CY186">
        <f>IF(Tabla1[[#This Row],[3.2.7  Para internet, cuando el problema es con SmarTV se le sugiere que utilice internet de manera cableada]]="NO",1,0)</f>
        <v>0</v>
      </c>
      <c r="CZ186">
        <f>IF(Tabla1[[#This Row],[3.3  La explicación brindada al cliente corresponde con el paso a paso de la herramienta o el proceso establecido en el portal de conocimiento (en caso no se encuentre en la herramienta).]]="NO",1,0)</f>
        <v>1</v>
      </c>
      <c r="DA186">
        <f>IF(Tabla1[[#This Row],[3.4  Valida con el cliente si la gestión/información brindada fue clara]]="NO",1,0)</f>
        <v>0</v>
      </c>
      <c r="DB186">
        <f>IF(Tabla1[[#This Row],[4.1 Ejecuta las acciones en los aplicativos de acuerdo al proceso establecido en el portal de conocimiento.]]="NO",1,0)</f>
        <v>1</v>
      </c>
      <c r="DC186">
        <f>IF(Tabla1[[#This Row],[4.2 Se tipifica en siac acorde con la gestión.]]="NO",1,0)</f>
        <v>1</v>
      </c>
      <c r="DD186">
        <f>IF(Tabla1[[#This Row],[4.3 Notas y/o plantilla de la tipificación son correctas.]]="NO",1,0)</f>
        <v>0</v>
      </c>
      <c r="DE186">
        <f>IF(Tabla1[[#This Row],[4.4 Se tipifica en siac durante la llamada.]]="NO",1,0)</f>
        <v>0</v>
      </c>
      <c r="DF186">
        <f>IF(Tabla1[[#This Row],[5.1 Evita comentarios negativos de la empresa y/o sus proveedores.]]="NO",1,0)</f>
        <v>0</v>
      </c>
      <c r="DG186">
        <f>IF(Tabla1[[#This Row],[5.2 Evita palabras soeces]]="NO",1,0)</f>
        <v>0</v>
      </c>
      <c r="DH186">
        <f>IF(Tabla1[[#This Row],[5.3 Escucha al cliente sin interrumpirlo.]]="NO",1,0)</f>
        <v>0</v>
      </c>
      <c r="DI186">
        <f>IF(Tabla1[[#This Row],[6.1 Cumple con dar la información establecida y/o fomenta en el cliente la adquisición/activación/uso de algún servicio/producto/promoción CLARO (definido por cada campaña)]]="NO",1,0)</f>
        <v>0</v>
      </c>
      <c r="DJ186">
        <v>1</v>
      </c>
      <c r="DK186" t="e">
        <f>IF(Tabla1[[#This Row],[TNPS]]&lt;6,-1,IF(Tabla1[[#This Row],[TNPS]]&lt;8,0,1))</f>
        <v>#N/A</v>
      </c>
      <c r="DL186" t="e">
        <f>IF(Tabla1[[#This Row],[NPS]]&lt;&gt;"",IF(Tabla1[[#This Row],[NPS]]&lt;7,-1,IF(Tabla1[[#This Row],[NPS]]&lt;8,0,1))," ")</f>
        <v>#N/A</v>
      </c>
    </row>
    <row r="187" spans="1:116" x14ac:dyDescent="0.25">
      <c r="A187">
        <v>386</v>
      </c>
      <c r="B187" t="str">
        <f>IF(MONTH(Tabla1[[#This Row],[FECHA DE MONITOREO]])=MONTH($B$356),IF(DAY(Tabla1[[#This Row],[FECHA DE MONITOREO]])&lt;8,"SEMANA 1",IF(DAY(Tabla1[[#This Row],[FECHA DE MONITOREO]])&lt;15,"SEMANA 2",IF(DAY(Tabla1[[#This Row],[FECHA DE MONITOREO]])&lt;22,"SEMANA 3","SEMANA 4"))),"SEMANA 4")</f>
        <v>SEMANA 1</v>
      </c>
      <c r="C18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87" s="10" t="s">
        <v>1446</v>
      </c>
      <c r="E187" s="11" t="s">
        <v>1447</v>
      </c>
      <c r="F187" s="12">
        <v>28</v>
      </c>
      <c r="G187" s="12" t="s">
        <v>118</v>
      </c>
      <c r="H187" s="12" t="s">
        <v>1394</v>
      </c>
      <c r="I187" s="6">
        <v>43648</v>
      </c>
      <c r="J187" s="12" t="s">
        <v>120</v>
      </c>
      <c r="K187" s="13" t="s">
        <v>1448</v>
      </c>
      <c r="L187" s="6">
        <v>43647</v>
      </c>
      <c r="M187" s="14">
        <v>0.79513888888888884</v>
      </c>
      <c r="N187" s="11">
        <v>537</v>
      </c>
      <c r="O187" s="12" t="s">
        <v>1449</v>
      </c>
      <c r="P187" s="12">
        <v>993396077</v>
      </c>
      <c r="Q187" s="12">
        <v>35668913</v>
      </c>
      <c r="R187" s="12" t="s">
        <v>1407</v>
      </c>
      <c r="S187" s="12" t="s">
        <v>227</v>
      </c>
      <c r="T187" s="12" t="s">
        <v>1450</v>
      </c>
      <c r="U187" s="12" t="s">
        <v>1429</v>
      </c>
      <c r="V187" s="11" t="s">
        <v>129</v>
      </c>
      <c r="W187" s="12" t="s">
        <v>130</v>
      </c>
      <c r="X187" s="15" t="s">
        <v>161</v>
      </c>
      <c r="Y187" s="15" t="s">
        <v>131</v>
      </c>
      <c r="Z187" s="15" t="s">
        <v>132</v>
      </c>
      <c r="AA187" s="15" t="s">
        <v>133</v>
      </c>
      <c r="AB187" s="15" t="s">
        <v>131</v>
      </c>
      <c r="AC187" s="12" t="s">
        <v>1400</v>
      </c>
      <c r="AD187" s="12" t="s">
        <v>131</v>
      </c>
      <c r="AE187" s="12" t="s">
        <v>131</v>
      </c>
      <c r="AF187" s="12" t="s">
        <v>131</v>
      </c>
      <c r="AG187" s="12" t="s">
        <v>131</v>
      </c>
      <c r="AH187" s="12" t="s">
        <v>131</v>
      </c>
      <c r="AI187" s="16">
        <v>100</v>
      </c>
      <c r="AJ187" s="12" t="s">
        <v>131</v>
      </c>
      <c r="AK187" s="12" t="s">
        <v>133</v>
      </c>
      <c r="AL187" s="12" t="s">
        <v>131</v>
      </c>
      <c r="AM187" s="12" t="s">
        <v>131</v>
      </c>
      <c r="AN187" s="16">
        <v>100</v>
      </c>
      <c r="AO187" s="12" t="s">
        <v>131</v>
      </c>
      <c r="AP187" s="12" t="s">
        <v>131</v>
      </c>
      <c r="AQ187" s="12" t="s">
        <v>131</v>
      </c>
      <c r="AR187" s="12" t="s">
        <v>131</v>
      </c>
      <c r="AS187" s="12" t="s">
        <v>131</v>
      </c>
      <c r="AT187" s="12" t="s">
        <v>131</v>
      </c>
      <c r="AU187" s="12" t="s">
        <v>133</v>
      </c>
      <c r="AV187" s="12" t="s">
        <v>133</v>
      </c>
      <c r="AW187" s="12" t="s">
        <v>133</v>
      </c>
      <c r="AX187" s="12" t="s">
        <v>131</v>
      </c>
      <c r="AY187" s="12" t="s">
        <v>131</v>
      </c>
      <c r="AZ187" s="16">
        <v>100</v>
      </c>
      <c r="BA187" s="12" t="s">
        <v>131</v>
      </c>
      <c r="BB187" s="12" t="s">
        <v>131</v>
      </c>
      <c r="BC187" s="12" t="s">
        <v>131</v>
      </c>
      <c r="BD187" s="12" t="s">
        <v>131</v>
      </c>
      <c r="BE187" s="16">
        <v>100</v>
      </c>
      <c r="BF187" s="12" t="s">
        <v>131</v>
      </c>
      <c r="BG187" s="12" t="s">
        <v>131</v>
      </c>
      <c r="BH187" s="12" t="s">
        <v>131</v>
      </c>
      <c r="BI187" s="16">
        <v>100</v>
      </c>
      <c r="BJ187" s="12" t="s">
        <v>131</v>
      </c>
      <c r="BK187" s="16">
        <v>100</v>
      </c>
      <c r="BL187" s="16">
        <v>100</v>
      </c>
      <c r="BM187" s="17">
        <v>0</v>
      </c>
      <c r="BN187" s="17">
        <v>0</v>
      </c>
      <c r="BO187" s="17">
        <v>0</v>
      </c>
      <c r="BP187" s="11">
        <v>0</v>
      </c>
      <c r="BQ187" s="11">
        <v>0</v>
      </c>
      <c r="BR187" s="16">
        <v>100</v>
      </c>
      <c r="BS187" s="15" t="s">
        <v>129</v>
      </c>
      <c r="BT187" s="15" t="s">
        <v>129</v>
      </c>
      <c r="BU187" s="15" t="s">
        <v>129</v>
      </c>
      <c r="BV187" s="15" t="s">
        <v>129</v>
      </c>
      <c r="BW187" s="15" t="s">
        <v>129</v>
      </c>
      <c r="BX187" s="12" t="s">
        <v>131</v>
      </c>
      <c r="BY187" s="12" t="s">
        <v>132</v>
      </c>
      <c r="BZ187" s="12" t="s">
        <v>132</v>
      </c>
      <c r="CA187" s="12" t="s">
        <v>132</v>
      </c>
      <c r="CB187" s="12" t="s">
        <v>132</v>
      </c>
      <c r="CC187" s="12" t="s">
        <v>132</v>
      </c>
      <c r="CD187" s="5">
        <v>9</v>
      </c>
      <c r="CE187" s="5">
        <v>9</v>
      </c>
      <c r="CF187" s="18" t="s">
        <v>129</v>
      </c>
      <c r="CG187" s="18"/>
      <c r="CH187">
        <f>IF(Tabla1[[#This Row],[1.1 Saluda y se despide del cliente, de acuerdo a lo establecido en el manual de campaña.]]="NO",1,0)</f>
        <v>0</v>
      </c>
      <c r="CI187">
        <f>IF(Tabla1[[#This Row],[1.2 Se dirige al cliente por su nombre durante el transcurso de la llamada, sin tutearlo en ninguna ocasión.]]="NO",1,0)</f>
        <v>0</v>
      </c>
      <c r="CJ187">
        <f>IF(Tabla1[[#This Row],[1.3 Interactua con el cliente mientras realiza las validaciones en el sistema.]]="NO",1,0)</f>
        <v>0</v>
      </c>
      <c r="CK187">
        <f>IF(Tabla1[[#This Row],[1.4 Evita el uso de tecnicismos.]]="NO",1,0)</f>
        <v>0</v>
      </c>
      <c r="CL187">
        <f>IF(Tabla1[[#This Row],[1.5 Se despide de acuerdo a lo indicado en el Manual de Campaña]]="NO",1,0)</f>
        <v>0</v>
      </c>
      <c r="CM187">
        <f>IF(Tabla1[[#This Row],[2.1 Valida si la consulta o transacción corresponde a un producto/servicio/línea de la campaña.]]="NO",1,0)</f>
        <v>0</v>
      </c>
      <c r="CN187">
        <f>IF(Tabla1[[#This Row],[2.2 Si lo expuesto por el cliente no es claro, realiza preguntas de precisión o preguntas filtro.]]="NO",1,0)</f>
        <v>0</v>
      </c>
      <c r="CO187">
        <f>IF(Tabla1[[#This Row],[2.3 Valida el MOTIVO REAL de la necesidad (información, preocupación, problema) mediante parafraseo o pregunta de confirmación.]]="NO",1,0)</f>
        <v>0</v>
      </c>
      <c r="CP187">
        <f>IF(Tabla1[[#This Row],[2.4 De acuerdo con lo expuesto por el cliente por el cliente y/o por lo revisado en sistemas, valida si existe alguna atención previa por el mismo motivo.]]="NO",1,0)</f>
        <v>0</v>
      </c>
      <c r="CQ187">
        <f>IF(Tabla1[[#This Row],[3.1 Valida en el CES el estado de los servicios y equipos, estado de cuenta y adicionalmente si se encuentra en averia.]]="NO",1,0)</f>
        <v>0</v>
      </c>
      <c r="CR187">
        <f>IF(Tabla1[[#This Row],[3.2 La atencion se realizo siguiendo el paso a paso de la herramienta o el proceso establecido en el portal de conocimiento (en caso no se encuentre en la herramienta), no se vuelve a evaluar el ingreso al CES.]]="NO",1,0)</f>
        <v>0</v>
      </c>
      <c r="CS187">
        <f>IF(Tabla1[[#This Row],[3.2.1 Solicita el número de documento de identidad, nombres y apellidos del titular para identificar el servicio y en caso lo amerite fecha y lugar de nacimiento.]]="NO",1,0)</f>
        <v>0</v>
      </c>
      <c r="CT187">
        <f>IF(Tabla1[[#This Row],[3.2.2  Valida en TRACER que el servicio del cliente esta conectado, no se encuentra en averia y no tiene algun flag alarmado]]="NO",1,0)</f>
        <v>0</v>
      </c>
      <c r="CU187">
        <f>IF(Tabla1[[#This Row],[3.2.3  Verifica en la web de averias si el servicio esta afectado]]="NO",1,0)</f>
        <v>0</v>
      </c>
      <c r="CV187">
        <f>IF(Tabla1[[#This Row],[3.2.4  Verifica en Incognito si los parametros de los servicios estan correctos. ]]="NO",1,0)</f>
        <v>0</v>
      </c>
      <c r="CW18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87">
        <f>IF(Tabla1[[#This Row],[3.2.6  Para telefonia, ingresa a JANUS y validad que la linea este configurada y tenga saldo, tambien se debe validar con el cliente si la linea esta en Tel 1 o Tel 1/2, en caso no haya servicio]]="NO",1,0)</f>
        <v>0</v>
      </c>
      <c r="CY187">
        <f>IF(Tabla1[[#This Row],[3.2.7  Para internet, cuando el problema es con SmarTV se le sugiere que utilice internet de manera cableada]]="NO",1,0)</f>
        <v>0</v>
      </c>
      <c r="CZ187">
        <f>IF(Tabla1[[#This Row],[3.3  La explicación brindada al cliente corresponde con el paso a paso de la herramienta o el proceso establecido en el portal de conocimiento (en caso no se encuentre en la herramienta).]]="NO",1,0)</f>
        <v>0</v>
      </c>
      <c r="DA187">
        <f>IF(Tabla1[[#This Row],[3.4  Valida con el cliente si la gestión/información brindada fue clara]]="NO",1,0)</f>
        <v>0</v>
      </c>
      <c r="DB187">
        <f>IF(Tabla1[[#This Row],[4.1 Ejecuta las acciones en los aplicativos de acuerdo al proceso establecido en el portal de conocimiento.]]="NO",1,0)</f>
        <v>0</v>
      </c>
      <c r="DC187">
        <f>IF(Tabla1[[#This Row],[4.2 Se tipifica en siac acorde con la gestión.]]="NO",1,0)</f>
        <v>0</v>
      </c>
      <c r="DD187">
        <f>IF(Tabla1[[#This Row],[4.3 Notas y/o plantilla de la tipificación son correctas.]]="NO",1,0)</f>
        <v>0</v>
      </c>
      <c r="DE187">
        <f>IF(Tabla1[[#This Row],[4.4 Se tipifica en siac durante la llamada.]]="NO",1,0)</f>
        <v>0</v>
      </c>
      <c r="DF187">
        <f>IF(Tabla1[[#This Row],[5.1 Evita comentarios negativos de la empresa y/o sus proveedores.]]="NO",1,0)</f>
        <v>0</v>
      </c>
      <c r="DG187">
        <f>IF(Tabla1[[#This Row],[5.2 Evita palabras soeces]]="NO",1,0)</f>
        <v>0</v>
      </c>
      <c r="DH187">
        <f>IF(Tabla1[[#This Row],[5.3 Escucha al cliente sin interrumpirlo.]]="NO",1,0)</f>
        <v>0</v>
      </c>
      <c r="DI187">
        <f>IF(Tabla1[[#This Row],[6.1 Cumple con dar la información establecida y/o fomenta en el cliente la adquisición/activación/uso de algún servicio/producto/promoción CLARO (definido por cada campaña)]]="NO",1,0)</f>
        <v>0</v>
      </c>
      <c r="DJ187">
        <v>1</v>
      </c>
      <c r="DK187">
        <f>IF(Tabla1[[#This Row],[TNPS]]&lt;6,-1,IF(Tabla1[[#This Row],[TNPS]]&lt;8,0,1))</f>
        <v>1</v>
      </c>
      <c r="DL187">
        <f>IF(Tabla1[[#This Row],[NPS]]&lt;&gt;"",IF(Tabla1[[#This Row],[NPS]]&lt;7,-1,IF(Tabla1[[#This Row],[NPS]]&lt;8,0,1))," ")</f>
        <v>1</v>
      </c>
    </row>
    <row r="188" spans="1:116" x14ac:dyDescent="0.25">
      <c r="A188">
        <v>386</v>
      </c>
      <c r="B188" t="str">
        <f>IF(MONTH(Tabla1[[#This Row],[FECHA DE MONITOREO]])=MONTH($B$356),IF(DAY(Tabla1[[#This Row],[FECHA DE MONITOREO]])&lt;8,"SEMANA 1",IF(DAY(Tabla1[[#This Row],[FECHA DE MONITOREO]])&lt;15,"SEMANA 2",IF(DAY(Tabla1[[#This Row],[FECHA DE MONITOREO]])&lt;22,"SEMANA 3","SEMANA 4"))),"SEMANA 4")</f>
        <v>SEMANA 1</v>
      </c>
      <c r="C18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88" s="10" t="s">
        <v>1451</v>
      </c>
      <c r="E188" s="11" t="s">
        <v>1452</v>
      </c>
      <c r="F188" s="12">
        <v>15</v>
      </c>
      <c r="G188" s="12" t="s">
        <v>118</v>
      </c>
      <c r="H188" s="12" t="s">
        <v>1394</v>
      </c>
      <c r="I188" s="6">
        <v>43648</v>
      </c>
      <c r="J188" s="12" t="s">
        <v>120</v>
      </c>
      <c r="K188" s="13" t="s">
        <v>1453</v>
      </c>
      <c r="L188" s="6">
        <v>43647</v>
      </c>
      <c r="M188" s="14">
        <v>0.65694444444444444</v>
      </c>
      <c r="N188" s="11">
        <v>243</v>
      </c>
      <c r="O188" s="12" t="s">
        <v>1454</v>
      </c>
      <c r="P188" s="12">
        <v>987400709</v>
      </c>
      <c r="Q188" s="12">
        <v>34182735</v>
      </c>
      <c r="R188" s="12" t="s">
        <v>1397</v>
      </c>
      <c r="S188" s="12" t="s">
        <v>1183</v>
      </c>
      <c r="T188" s="12" t="s">
        <v>1455</v>
      </c>
      <c r="U188" s="12" t="s">
        <v>1456</v>
      </c>
      <c r="V188" s="11" t="s">
        <v>129</v>
      </c>
      <c r="W188" s="12" t="s">
        <v>130</v>
      </c>
      <c r="X188" s="15" t="s">
        <v>161</v>
      </c>
      <c r="Y188" s="15" t="s">
        <v>131</v>
      </c>
      <c r="Z188" s="15" t="s">
        <v>132</v>
      </c>
      <c r="AA188" s="15" t="s">
        <v>133</v>
      </c>
      <c r="AB188" s="15" t="s">
        <v>131</v>
      </c>
      <c r="AC188" s="12" t="s">
        <v>1400</v>
      </c>
      <c r="AD188" s="12" t="s">
        <v>131</v>
      </c>
      <c r="AE188" s="12" t="s">
        <v>131</v>
      </c>
      <c r="AF188" s="12" t="s">
        <v>131</v>
      </c>
      <c r="AG188" s="12" t="s">
        <v>131</v>
      </c>
      <c r="AH188" s="12" t="s">
        <v>131</v>
      </c>
      <c r="AI188" s="16">
        <v>100</v>
      </c>
      <c r="AJ188" s="12" t="s">
        <v>131</v>
      </c>
      <c r="AK188" s="12" t="s">
        <v>133</v>
      </c>
      <c r="AL188" s="12" t="s">
        <v>131</v>
      </c>
      <c r="AM188" s="12" t="s">
        <v>131</v>
      </c>
      <c r="AN188" s="16">
        <v>100</v>
      </c>
      <c r="AO188" s="12" t="s">
        <v>131</v>
      </c>
      <c r="AP188" s="12" t="s">
        <v>131</v>
      </c>
      <c r="AQ188" s="12" t="s">
        <v>131</v>
      </c>
      <c r="AR188" s="12" t="s">
        <v>133</v>
      </c>
      <c r="AS188" s="12" t="s">
        <v>133</v>
      </c>
      <c r="AT188" s="12" t="s">
        <v>133</v>
      </c>
      <c r="AU188" s="12" t="s">
        <v>133</v>
      </c>
      <c r="AV188" s="12" t="s">
        <v>133</v>
      </c>
      <c r="AW188" s="12" t="s">
        <v>133</v>
      </c>
      <c r="AX188" s="12" t="s">
        <v>129</v>
      </c>
      <c r="AY188" s="12" t="s">
        <v>129</v>
      </c>
      <c r="AZ188" s="16">
        <v>74.285714285714292</v>
      </c>
      <c r="BA188" s="12" t="s">
        <v>133</v>
      </c>
      <c r="BB188" s="12" t="s">
        <v>131</v>
      </c>
      <c r="BC188" s="12" t="s">
        <v>131</v>
      </c>
      <c r="BD188" s="12" t="s">
        <v>129</v>
      </c>
      <c r="BE188" s="16">
        <v>66.666666666666671</v>
      </c>
      <c r="BF188" s="12" t="s">
        <v>131</v>
      </c>
      <c r="BG188" s="12" t="s">
        <v>131</v>
      </c>
      <c r="BH188" s="12" t="s">
        <v>131</v>
      </c>
      <c r="BI188" s="16">
        <v>100</v>
      </c>
      <c r="BJ188" s="12" t="s">
        <v>133</v>
      </c>
      <c r="BK188" s="16">
        <v>100</v>
      </c>
      <c r="BL188" s="16">
        <v>83</v>
      </c>
      <c r="BM188" s="17">
        <v>2</v>
      </c>
      <c r="BN188" s="17">
        <v>1</v>
      </c>
      <c r="BO188" s="17">
        <v>0</v>
      </c>
      <c r="BP188" s="11">
        <v>3</v>
      </c>
      <c r="BQ188" s="11">
        <v>0</v>
      </c>
      <c r="BR188" s="16">
        <v>83</v>
      </c>
      <c r="BS188" s="15" t="s">
        <v>129</v>
      </c>
      <c r="BT188" s="15" t="s">
        <v>129</v>
      </c>
      <c r="BU188" s="15" t="s">
        <v>129</v>
      </c>
      <c r="BV188" s="15" t="s">
        <v>129</v>
      </c>
      <c r="BW188" s="15" t="s">
        <v>129</v>
      </c>
      <c r="BX188" s="12" t="s">
        <v>131</v>
      </c>
      <c r="BY188" s="12" t="s">
        <v>132</v>
      </c>
      <c r="BZ188" s="12" t="s">
        <v>132</v>
      </c>
      <c r="CA188" s="12" t="s">
        <v>132</v>
      </c>
      <c r="CB188" s="12" t="s">
        <v>132</v>
      </c>
      <c r="CC188" s="12" t="s">
        <v>132</v>
      </c>
      <c r="CD188" s="5">
        <v>5</v>
      </c>
      <c r="CE188" s="5">
        <v>8</v>
      </c>
      <c r="CF188" s="18" t="s">
        <v>129</v>
      </c>
      <c r="CG188" s="18" t="s">
        <v>1457</v>
      </c>
      <c r="CH188">
        <f>IF(Tabla1[[#This Row],[1.1 Saluda y se despide del cliente, de acuerdo a lo establecido en el manual de campaña.]]="NO",1,0)</f>
        <v>0</v>
      </c>
      <c r="CI188">
        <f>IF(Tabla1[[#This Row],[1.2 Se dirige al cliente por su nombre durante el transcurso de la llamada, sin tutearlo en ninguna ocasión.]]="NO",1,0)</f>
        <v>0</v>
      </c>
      <c r="CJ188">
        <f>IF(Tabla1[[#This Row],[1.3 Interactua con el cliente mientras realiza las validaciones en el sistema.]]="NO",1,0)</f>
        <v>0</v>
      </c>
      <c r="CK188">
        <f>IF(Tabla1[[#This Row],[1.4 Evita el uso de tecnicismos.]]="NO",1,0)</f>
        <v>0</v>
      </c>
      <c r="CL188">
        <f>IF(Tabla1[[#This Row],[1.5 Se despide de acuerdo a lo indicado en el Manual de Campaña]]="NO",1,0)</f>
        <v>0</v>
      </c>
      <c r="CM188">
        <f>IF(Tabla1[[#This Row],[2.1 Valida si la consulta o transacción corresponde a un producto/servicio/línea de la campaña.]]="NO",1,0)</f>
        <v>0</v>
      </c>
      <c r="CN188">
        <f>IF(Tabla1[[#This Row],[2.2 Si lo expuesto por el cliente no es claro, realiza preguntas de precisión o preguntas filtro.]]="NO",1,0)</f>
        <v>0</v>
      </c>
      <c r="CO188">
        <f>IF(Tabla1[[#This Row],[2.3 Valida el MOTIVO REAL de la necesidad (información, preocupación, problema) mediante parafraseo o pregunta de confirmación.]]="NO",1,0)</f>
        <v>0</v>
      </c>
      <c r="CP188">
        <f>IF(Tabla1[[#This Row],[2.4 De acuerdo con lo expuesto por el cliente por el cliente y/o por lo revisado en sistemas, valida si existe alguna atención previa por el mismo motivo.]]="NO",1,0)</f>
        <v>0</v>
      </c>
      <c r="CQ188">
        <f>IF(Tabla1[[#This Row],[3.1 Valida en el CES el estado de los servicios y equipos, estado de cuenta y adicionalmente si se encuentra en averia.]]="NO",1,0)</f>
        <v>0</v>
      </c>
      <c r="CR188">
        <f>IF(Tabla1[[#This Row],[3.2 La atencion se realizo siguiendo el paso a paso de la herramienta o el proceso establecido en el portal de conocimiento (en caso no se encuentre en la herramienta), no se vuelve a evaluar el ingreso al CES.]]="NO",1,0)</f>
        <v>0</v>
      </c>
      <c r="CS188">
        <f>IF(Tabla1[[#This Row],[3.2.1 Solicita el número de documento de identidad, nombres y apellidos del titular para identificar el servicio y en caso lo amerite fecha y lugar de nacimiento.]]="NO",1,0)</f>
        <v>0</v>
      </c>
      <c r="CT188">
        <f>IF(Tabla1[[#This Row],[3.2.2  Valida en TRACER que el servicio del cliente esta conectado, no se encuentra en averia y no tiene algun flag alarmado]]="NO",1,0)</f>
        <v>0</v>
      </c>
      <c r="CU188">
        <f>IF(Tabla1[[#This Row],[3.2.3  Verifica en la web de averias si el servicio esta afectado]]="NO",1,0)</f>
        <v>0</v>
      </c>
      <c r="CV188">
        <f>IF(Tabla1[[#This Row],[3.2.4  Verifica en Incognito si los parametros de los servicios estan correctos. ]]="NO",1,0)</f>
        <v>0</v>
      </c>
      <c r="CW18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88">
        <f>IF(Tabla1[[#This Row],[3.2.6  Para telefonia, ingresa a JANUS y validad que la linea este configurada y tenga saldo, tambien se debe validar con el cliente si la linea esta en Tel 1 o Tel 1/2, en caso no haya servicio]]="NO",1,0)</f>
        <v>0</v>
      </c>
      <c r="CY188">
        <f>IF(Tabla1[[#This Row],[3.2.7  Para internet, cuando el problema es con SmarTV se le sugiere que utilice internet de manera cableada]]="NO",1,0)</f>
        <v>0</v>
      </c>
      <c r="CZ188">
        <f>IF(Tabla1[[#This Row],[3.3  La explicación brindada al cliente corresponde con el paso a paso de la herramienta o el proceso establecido en el portal de conocimiento (en caso no se encuentre en la herramienta).]]="NO",1,0)</f>
        <v>1</v>
      </c>
      <c r="DA188">
        <f>IF(Tabla1[[#This Row],[3.4  Valida con el cliente si la gestión/información brindada fue clara]]="NO",1,0)</f>
        <v>1</v>
      </c>
      <c r="DB188">
        <f>IF(Tabla1[[#This Row],[4.1 Ejecuta las acciones en los aplicativos de acuerdo al proceso establecido en el portal de conocimiento.]]="NO",1,0)</f>
        <v>0</v>
      </c>
      <c r="DC188">
        <f>IF(Tabla1[[#This Row],[4.2 Se tipifica en siac acorde con la gestión.]]="NO",1,0)</f>
        <v>0</v>
      </c>
      <c r="DD188">
        <f>IF(Tabla1[[#This Row],[4.3 Notas y/o plantilla de la tipificación son correctas.]]="NO",1,0)</f>
        <v>0</v>
      </c>
      <c r="DE188">
        <f>IF(Tabla1[[#This Row],[4.4 Se tipifica en siac durante la llamada.]]="NO",1,0)</f>
        <v>1</v>
      </c>
      <c r="DF188">
        <f>IF(Tabla1[[#This Row],[5.1 Evita comentarios negativos de la empresa y/o sus proveedores.]]="NO",1,0)</f>
        <v>0</v>
      </c>
      <c r="DG188">
        <f>IF(Tabla1[[#This Row],[5.2 Evita palabras soeces]]="NO",1,0)</f>
        <v>0</v>
      </c>
      <c r="DH188">
        <f>IF(Tabla1[[#This Row],[5.3 Escucha al cliente sin interrumpirlo.]]="NO",1,0)</f>
        <v>0</v>
      </c>
      <c r="DI188">
        <f>IF(Tabla1[[#This Row],[6.1 Cumple con dar la información establecida y/o fomenta en el cliente la adquisición/activación/uso de algún servicio/producto/promoción CLARO (definido por cada campaña)]]="NO",1,0)</f>
        <v>0</v>
      </c>
      <c r="DJ188">
        <v>1</v>
      </c>
      <c r="DK188">
        <f>IF(Tabla1[[#This Row],[TNPS]]&lt;6,-1,IF(Tabla1[[#This Row],[TNPS]]&lt;8,0,1))</f>
        <v>-1</v>
      </c>
      <c r="DL188">
        <f>IF(Tabla1[[#This Row],[NPS]]&lt;&gt;"",IF(Tabla1[[#This Row],[NPS]]&lt;7,-1,IF(Tabla1[[#This Row],[NPS]]&lt;8,0,1))," ")</f>
        <v>1</v>
      </c>
    </row>
    <row r="189" spans="1:116" x14ac:dyDescent="0.25">
      <c r="A189">
        <v>386</v>
      </c>
      <c r="B189" t="str">
        <f>IF(MONTH(Tabla1[[#This Row],[FECHA DE MONITOREO]])=MONTH($B$356),IF(DAY(Tabla1[[#This Row],[FECHA DE MONITOREO]])&lt;8,"SEMANA 1",IF(DAY(Tabla1[[#This Row],[FECHA DE MONITOREO]])&lt;15,"SEMANA 2",IF(DAY(Tabla1[[#This Row],[FECHA DE MONITOREO]])&lt;22,"SEMANA 3","SEMANA 4"))),"SEMANA 4")</f>
        <v>SEMANA 1</v>
      </c>
      <c r="C18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89" s="10" t="s">
        <v>1458</v>
      </c>
      <c r="E189" s="11" t="s">
        <v>1459</v>
      </c>
      <c r="F189" s="12">
        <v>13</v>
      </c>
      <c r="G189" s="12" t="s">
        <v>118</v>
      </c>
      <c r="H189" s="12" t="s">
        <v>1394</v>
      </c>
      <c r="I189" s="6">
        <v>43648</v>
      </c>
      <c r="J189" s="12" t="s">
        <v>120</v>
      </c>
      <c r="K189" s="13" t="s">
        <v>1460</v>
      </c>
      <c r="L189" s="6">
        <v>43647</v>
      </c>
      <c r="M189" s="14">
        <v>0.67569444444444438</v>
      </c>
      <c r="N189" s="11">
        <v>427</v>
      </c>
      <c r="O189" s="12" t="s">
        <v>1461</v>
      </c>
      <c r="P189" s="12">
        <v>941700320</v>
      </c>
      <c r="Q189" s="12">
        <v>29751933</v>
      </c>
      <c r="R189" s="12" t="s">
        <v>1407</v>
      </c>
      <c r="S189" s="12" t="s">
        <v>147</v>
      </c>
      <c r="T189" s="12" t="s">
        <v>1462</v>
      </c>
      <c r="U189" s="12" t="s">
        <v>1463</v>
      </c>
      <c r="V189" s="11" t="s">
        <v>129</v>
      </c>
      <c r="W189" s="12" t="s">
        <v>130</v>
      </c>
      <c r="X189" s="15" t="s">
        <v>161</v>
      </c>
      <c r="Y189" s="15" t="s">
        <v>131</v>
      </c>
      <c r="Z189" s="15" t="s">
        <v>132</v>
      </c>
      <c r="AA189" s="15" t="s">
        <v>133</v>
      </c>
      <c r="AB189" s="15" t="s">
        <v>131</v>
      </c>
      <c r="AC189" s="12" t="s">
        <v>1400</v>
      </c>
      <c r="AD189" s="12" t="s">
        <v>131</v>
      </c>
      <c r="AE189" s="12" t="s">
        <v>131</v>
      </c>
      <c r="AF189" s="12" t="s">
        <v>131</v>
      </c>
      <c r="AG189" s="12" t="s">
        <v>131</v>
      </c>
      <c r="AH189" s="12" t="s">
        <v>131</v>
      </c>
      <c r="AI189" s="16">
        <v>100</v>
      </c>
      <c r="AJ189" s="12" t="s">
        <v>131</v>
      </c>
      <c r="AK189" s="12" t="s">
        <v>133</v>
      </c>
      <c r="AL189" s="12" t="s">
        <v>131</v>
      </c>
      <c r="AM189" s="12" t="s">
        <v>131</v>
      </c>
      <c r="AN189" s="16">
        <v>100</v>
      </c>
      <c r="AO189" s="12" t="s">
        <v>131</v>
      </c>
      <c r="AP189" s="12" t="s">
        <v>131</v>
      </c>
      <c r="AQ189" s="12" t="s">
        <v>131</v>
      </c>
      <c r="AR189" s="12" t="s">
        <v>131</v>
      </c>
      <c r="AS189" s="12" t="s">
        <v>131</v>
      </c>
      <c r="AT189" s="12" t="s">
        <v>131</v>
      </c>
      <c r="AU189" s="12" t="s">
        <v>133</v>
      </c>
      <c r="AV189" s="12" t="s">
        <v>133</v>
      </c>
      <c r="AW189" s="12" t="s">
        <v>133</v>
      </c>
      <c r="AX189" s="12" t="s">
        <v>129</v>
      </c>
      <c r="AY189" s="12" t="s">
        <v>131</v>
      </c>
      <c r="AZ189" s="16">
        <v>80</v>
      </c>
      <c r="BA189" s="12" t="s">
        <v>131</v>
      </c>
      <c r="BB189" s="12" t="s">
        <v>131</v>
      </c>
      <c r="BC189" s="12" t="s">
        <v>131</v>
      </c>
      <c r="BD189" s="12" t="s">
        <v>131</v>
      </c>
      <c r="BE189" s="16">
        <v>100</v>
      </c>
      <c r="BF189" s="12" t="s">
        <v>131</v>
      </c>
      <c r="BG189" s="12" t="s">
        <v>131</v>
      </c>
      <c r="BH189" s="12" t="s">
        <v>131</v>
      </c>
      <c r="BI189" s="16">
        <v>100</v>
      </c>
      <c r="BJ189" s="12" t="s">
        <v>129</v>
      </c>
      <c r="BK189" s="16">
        <v>0</v>
      </c>
      <c r="BL189" s="16">
        <v>90</v>
      </c>
      <c r="BM189" s="17">
        <v>1</v>
      </c>
      <c r="BN189" s="17">
        <v>0</v>
      </c>
      <c r="BO189" s="17">
        <v>0</v>
      </c>
      <c r="BP189" s="11">
        <v>1</v>
      </c>
      <c r="BQ189" s="11">
        <v>1</v>
      </c>
      <c r="BR189" s="16">
        <v>90</v>
      </c>
      <c r="BS189" s="15" t="s">
        <v>129</v>
      </c>
      <c r="BT189" s="15" t="s">
        <v>129</v>
      </c>
      <c r="BU189" s="15" t="s">
        <v>129</v>
      </c>
      <c r="BV189" s="15" t="s">
        <v>129</v>
      </c>
      <c r="BW189" s="15" t="s">
        <v>129</v>
      </c>
      <c r="BX189" s="12" t="s">
        <v>131</v>
      </c>
      <c r="BY189" s="12" t="s">
        <v>132</v>
      </c>
      <c r="BZ189" s="12" t="s">
        <v>132</v>
      </c>
      <c r="CA189" s="12" t="s">
        <v>132</v>
      </c>
      <c r="CB189" s="12" t="s">
        <v>132</v>
      </c>
      <c r="CC189" s="12" t="s">
        <v>132</v>
      </c>
      <c r="CD189" s="5">
        <v>9</v>
      </c>
      <c r="CE189" s="5">
        <v>9</v>
      </c>
      <c r="CF189" s="18" t="s">
        <v>129</v>
      </c>
      <c r="CG189" s="18" t="s">
        <v>1464</v>
      </c>
      <c r="CH189">
        <f>IF(Tabla1[[#This Row],[1.1 Saluda y se despide del cliente, de acuerdo a lo establecido en el manual de campaña.]]="NO",1,0)</f>
        <v>0</v>
      </c>
      <c r="CI189">
        <f>IF(Tabla1[[#This Row],[1.2 Se dirige al cliente por su nombre durante el transcurso de la llamada, sin tutearlo en ninguna ocasión.]]="NO",1,0)</f>
        <v>0</v>
      </c>
      <c r="CJ189">
        <f>IF(Tabla1[[#This Row],[1.3 Interactua con el cliente mientras realiza las validaciones en el sistema.]]="NO",1,0)</f>
        <v>0</v>
      </c>
      <c r="CK189">
        <f>IF(Tabla1[[#This Row],[1.4 Evita el uso de tecnicismos.]]="NO",1,0)</f>
        <v>0</v>
      </c>
      <c r="CL189">
        <f>IF(Tabla1[[#This Row],[1.5 Se despide de acuerdo a lo indicado en el Manual de Campaña]]="NO",1,0)</f>
        <v>0</v>
      </c>
      <c r="CM189">
        <f>IF(Tabla1[[#This Row],[2.1 Valida si la consulta o transacción corresponde a un producto/servicio/línea de la campaña.]]="NO",1,0)</f>
        <v>0</v>
      </c>
      <c r="CN189">
        <f>IF(Tabla1[[#This Row],[2.2 Si lo expuesto por el cliente no es claro, realiza preguntas de precisión o preguntas filtro.]]="NO",1,0)</f>
        <v>0</v>
      </c>
      <c r="CO189">
        <f>IF(Tabla1[[#This Row],[2.3 Valida el MOTIVO REAL de la necesidad (información, preocupación, problema) mediante parafraseo o pregunta de confirmación.]]="NO",1,0)</f>
        <v>0</v>
      </c>
      <c r="CP189">
        <f>IF(Tabla1[[#This Row],[2.4 De acuerdo con lo expuesto por el cliente por el cliente y/o por lo revisado en sistemas, valida si existe alguna atención previa por el mismo motivo.]]="NO",1,0)</f>
        <v>0</v>
      </c>
      <c r="CQ189">
        <f>IF(Tabla1[[#This Row],[3.1 Valida en el CES el estado de los servicios y equipos, estado de cuenta y adicionalmente si se encuentra en averia.]]="NO",1,0)</f>
        <v>0</v>
      </c>
      <c r="CR189">
        <f>IF(Tabla1[[#This Row],[3.2 La atencion se realizo siguiendo el paso a paso de la herramienta o el proceso establecido en el portal de conocimiento (en caso no se encuentre en la herramienta), no se vuelve a evaluar el ingreso al CES.]]="NO",1,0)</f>
        <v>0</v>
      </c>
      <c r="CS189">
        <f>IF(Tabla1[[#This Row],[3.2.1 Solicita el número de documento de identidad, nombres y apellidos del titular para identificar el servicio y en caso lo amerite fecha y lugar de nacimiento.]]="NO",1,0)</f>
        <v>0</v>
      </c>
      <c r="CT189">
        <f>IF(Tabla1[[#This Row],[3.2.2  Valida en TRACER que el servicio del cliente esta conectado, no se encuentra en averia y no tiene algun flag alarmado]]="NO",1,0)</f>
        <v>0</v>
      </c>
      <c r="CU189">
        <f>IF(Tabla1[[#This Row],[3.2.3  Verifica en la web de averias si el servicio esta afectado]]="NO",1,0)</f>
        <v>0</v>
      </c>
      <c r="CV189">
        <f>IF(Tabla1[[#This Row],[3.2.4  Verifica en Incognito si los parametros de los servicios estan correctos. ]]="NO",1,0)</f>
        <v>0</v>
      </c>
      <c r="CW18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89">
        <f>IF(Tabla1[[#This Row],[3.2.6  Para telefonia, ingresa a JANUS y validad que la linea este configurada y tenga saldo, tambien se debe validar con el cliente si la linea esta en Tel 1 o Tel 1/2, en caso no haya servicio]]="NO",1,0)</f>
        <v>0</v>
      </c>
      <c r="CY189">
        <f>IF(Tabla1[[#This Row],[3.2.7  Para internet, cuando el problema es con SmarTV se le sugiere que utilice internet de manera cableada]]="NO",1,0)</f>
        <v>0</v>
      </c>
      <c r="CZ189">
        <f>IF(Tabla1[[#This Row],[3.3  La explicación brindada al cliente corresponde con el paso a paso de la herramienta o el proceso establecido en el portal de conocimiento (en caso no se encuentre en la herramienta).]]="NO",1,0)</f>
        <v>1</v>
      </c>
      <c r="DA189">
        <f>IF(Tabla1[[#This Row],[3.4  Valida con el cliente si la gestión/información brindada fue clara]]="NO",1,0)</f>
        <v>0</v>
      </c>
      <c r="DB189">
        <f>IF(Tabla1[[#This Row],[4.1 Ejecuta las acciones en los aplicativos de acuerdo al proceso establecido en el portal de conocimiento.]]="NO",1,0)</f>
        <v>0</v>
      </c>
      <c r="DC189">
        <f>IF(Tabla1[[#This Row],[4.2 Se tipifica en siac acorde con la gestión.]]="NO",1,0)</f>
        <v>0</v>
      </c>
      <c r="DD189">
        <f>IF(Tabla1[[#This Row],[4.3 Notas y/o plantilla de la tipificación son correctas.]]="NO",1,0)</f>
        <v>0</v>
      </c>
      <c r="DE189">
        <f>IF(Tabla1[[#This Row],[4.4 Se tipifica en siac durante la llamada.]]="NO",1,0)</f>
        <v>0</v>
      </c>
      <c r="DF189">
        <f>IF(Tabla1[[#This Row],[5.1 Evita comentarios negativos de la empresa y/o sus proveedores.]]="NO",1,0)</f>
        <v>0</v>
      </c>
      <c r="DG189">
        <f>IF(Tabla1[[#This Row],[5.2 Evita palabras soeces]]="NO",1,0)</f>
        <v>0</v>
      </c>
      <c r="DH189">
        <f>IF(Tabla1[[#This Row],[5.3 Escucha al cliente sin interrumpirlo.]]="NO",1,0)</f>
        <v>0</v>
      </c>
      <c r="DI189">
        <f>IF(Tabla1[[#This Row],[6.1 Cumple con dar la información establecida y/o fomenta en el cliente la adquisición/activación/uso de algún servicio/producto/promoción CLARO (definido por cada campaña)]]="NO",1,0)</f>
        <v>1</v>
      </c>
      <c r="DJ189">
        <v>1</v>
      </c>
      <c r="DK189">
        <f>IF(Tabla1[[#This Row],[TNPS]]&lt;6,-1,IF(Tabla1[[#This Row],[TNPS]]&lt;8,0,1))</f>
        <v>1</v>
      </c>
      <c r="DL189">
        <f>IF(Tabla1[[#This Row],[NPS]]&lt;&gt;"",IF(Tabla1[[#This Row],[NPS]]&lt;7,-1,IF(Tabla1[[#This Row],[NPS]]&lt;8,0,1))," ")</f>
        <v>1</v>
      </c>
    </row>
    <row r="190" spans="1:116" x14ac:dyDescent="0.25">
      <c r="A190">
        <v>386</v>
      </c>
      <c r="B190" t="str">
        <f>IF(MONTH(Tabla1[[#This Row],[FECHA DE MONITOREO]])=MONTH($B$356),IF(DAY(Tabla1[[#This Row],[FECHA DE MONITOREO]])&lt;8,"SEMANA 1",IF(DAY(Tabla1[[#This Row],[FECHA DE MONITOREO]])&lt;15,"SEMANA 2",IF(DAY(Tabla1[[#This Row],[FECHA DE MONITOREO]])&lt;22,"SEMANA 3","SEMANA 4"))),"SEMANA 4")</f>
        <v>SEMANA 1</v>
      </c>
      <c r="C19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90" s="10" t="s">
        <v>1465</v>
      </c>
      <c r="E190" s="11" t="s">
        <v>1466</v>
      </c>
      <c r="F190" s="12">
        <v>3</v>
      </c>
      <c r="G190" s="12" t="s">
        <v>118</v>
      </c>
      <c r="H190" s="12" t="s">
        <v>1394</v>
      </c>
      <c r="I190" s="6">
        <v>43648</v>
      </c>
      <c r="J190" s="12" t="s">
        <v>120</v>
      </c>
      <c r="K190" s="13" t="s">
        <v>1467</v>
      </c>
      <c r="L190" s="6">
        <v>43647</v>
      </c>
      <c r="M190" s="14">
        <v>0.7270833333333333</v>
      </c>
      <c r="N190" s="11">
        <v>513</v>
      </c>
      <c r="O190" s="12" t="s">
        <v>1468</v>
      </c>
      <c r="P190" s="12">
        <v>5116595129</v>
      </c>
      <c r="Q190" s="12">
        <v>2629337</v>
      </c>
      <c r="R190" s="12" t="s">
        <v>1407</v>
      </c>
      <c r="S190" s="12" t="s">
        <v>1469</v>
      </c>
      <c r="T190" s="12" t="s">
        <v>1470</v>
      </c>
      <c r="U190" s="12" t="s">
        <v>1471</v>
      </c>
      <c r="V190" s="11" t="s">
        <v>129</v>
      </c>
      <c r="W190" s="12" t="s">
        <v>279</v>
      </c>
      <c r="X190" s="15" t="s">
        <v>279</v>
      </c>
      <c r="Y190" s="15" t="s">
        <v>129</v>
      </c>
      <c r="Z190" s="15" t="s">
        <v>132</v>
      </c>
      <c r="AA190" s="15" t="s">
        <v>133</v>
      </c>
      <c r="AB190" s="15" t="s">
        <v>131</v>
      </c>
      <c r="AC190" s="12" t="s">
        <v>1400</v>
      </c>
      <c r="AD190" s="12" t="s">
        <v>131</v>
      </c>
      <c r="AE190" s="12" t="s">
        <v>131</v>
      </c>
      <c r="AF190" s="12" t="s">
        <v>131</v>
      </c>
      <c r="AG190" s="12" t="s">
        <v>131</v>
      </c>
      <c r="AH190" s="12" t="s">
        <v>131</v>
      </c>
      <c r="AI190" s="16">
        <v>100</v>
      </c>
      <c r="AJ190" s="12" t="s">
        <v>133</v>
      </c>
      <c r="AK190" s="12" t="s">
        <v>133</v>
      </c>
      <c r="AL190" s="12" t="s">
        <v>129</v>
      </c>
      <c r="AM190" s="12" t="s">
        <v>129</v>
      </c>
      <c r="AN190" s="16">
        <v>0</v>
      </c>
      <c r="AO190" s="12" t="s">
        <v>133</v>
      </c>
      <c r="AP190" s="12" t="s">
        <v>129</v>
      </c>
      <c r="AQ190" s="12" t="s">
        <v>131</v>
      </c>
      <c r="AR190" s="12" t="s">
        <v>129</v>
      </c>
      <c r="AS190" s="12" t="s">
        <v>131</v>
      </c>
      <c r="AT190" s="12" t="s">
        <v>131</v>
      </c>
      <c r="AU190" s="12" t="s">
        <v>133</v>
      </c>
      <c r="AV190" s="12" t="s">
        <v>133</v>
      </c>
      <c r="AW190" s="12" t="s">
        <v>133</v>
      </c>
      <c r="AX190" s="12" t="s">
        <v>131</v>
      </c>
      <c r="AY190" s="12" t="s">
        <v>133</v>
      </c>
      <c r="AZ190" s="16">
        <v>24.137931034482751</v>
      </c>
      <c r="BA190" s="12" t="s">
        <v>133</v>
      </c>
      <c r="BB190" s="12" t="s">
        <v>129</v>
      </c>
      <c r="BC190" s="12" t="s">
        <v>131</v>
      </c>
      <c r="BD190" s="12" t="s">
        <v>131</v>
      </c>
      <c r="BE190" s="16">
        <v>66.666666666666671</v>
      </c>
      <c r="BF190" s="12" t="s">
        <v>131</v>
      </c>
      <c r="BG190" s="12" t="s">
        <v>131</v>
      </c>
      <c r="BH190" s="12" t="s">
        <v>131</v>
      </c>
      <c r="BI190" s="16">
        <v>100</v>
      </c>
      <c r="BJ190" s="12" t="s">
        <v>133</v>
      </c>
      <c r="BK190" s="16">
        <v>100</v>
      </c>
      <c r="BL190" s="16">
        <v>42.448275862068968</v>
      </c>
      <c r="BM190" s="17">
        <v>3</v>
      </c>
      <c r="BN190" s="17">
        <v>1</v>
      </c>
      <c r="BO190" s="17">
        <v>0</v>
      </c>
      <c r="BP190" s="11">
        <v>4</v>
      </c>
      <c r="BQ190" s="11">
        <v>1</v>
      </c>
      <c r="BR190" s="16">
        <v>42.448275862068968</v>
      </c>
      <c r="BS190" s="15" t="s">
        <v>129</v>
      </c>
      <c r="BT190" s="15" t="s">
        <v>129</v>
      </c>
      <c r="BU190" s="15" t="s">
        <v>129</v>
      </c>
      <c r="BV190" s="15" t="s">
        <v>129</v>
      </c>
      <c r="BW190" s="15" t="s">
        <v>129</v>
      </c>
      <c r="BX190" s="12" t="s">
        <v>129</v>
      </c>
      <c r="BY190" s="12" t="s">
        <v>135</v>
      </c>
      <c r="BZ190" s="12" t="s">
        <v>136</v>
      </c>
      <c r="CA190" s="12" t="s">
        <v>137</v>
      </c>
      <c r="CB190" s="12" t="s">
        <v>349</v>
      </c>
      <c r="CC190" s="12" t="s">
        <v>139</v>
      </c>
      <c r="CD190" s="5" t="e">
        <v>#N/A</v>
      </c>
      <c r="CE190" s="5" t="e">
        <v>#N/A</v>
      </c>
      <c r="CF190" s="18" t="s">
        <v>129</v>
      </c>
      <c r="CG190" s="18" t="s">
        <v>1472</v>
      </c>
      <c r="CH190">
        <f>IF(Tabla1[[#This Row],[1.1 Saluda y se despide del cliente, de acuerdo a lo establecido en el manual de campaña.]]="NO",1,0)</f>
        <v>0</v>
      </c>
      <c r="CI190">
        <f>IF(Tabla1[[#This Row],[1.2 Se dirige al cliente por su nombre durante el transcurso de la llamada, sin tutearlo en ninguna ocasión.]]="NO",1,0)</f>
        <v>0</v>
      </c>
      <c r="CJ190">
        <f>IF(Tabla1[[#This Row],[1.3 Interactua con el cliente mientras realiza las validaciones en el sistema.]]="NO",1,0)</f>
        <v>0</v>
      </c>
      <c r="CK190">
        <f>IF(Tabla1[[#This Row],[1.4 Evita el uso de tecnicismos.]]="NO",1,0)</f>
        <v>0</v>
      </c>
      <c r="CL190">
        <f>IF(Tabla1[[#This Row],[1.5 Se despide de acuerdo a lo indicado en el Manual de Campaña]]="NO",1,0)</f>
        <v>0</v>
      </c>
      <c r="CM190">
        <f>IF(Tabla1[[#This Row],[2.1 Valida si la consulta o transacción corresponde a un producto/servicio/línea de la campaña.]]="NO",1,0)</f>
        <v>0</v>
      </c>
      <c r="CN190">
        <f>IF(Tabla1[[#This Row],[2.2 Si lo expuesto por el cliente no es claro, realiza preguntas de precisión o preguntas filtro.]]="NO",1,0)</f>
        <v>0</v>
      </c>
      <c r="CO190">
        <f>IF(Tabla1[[#This Row],[2.3 Valida el MOTIVO REAL de la necesidad (información, preocupación, problema) mediante parafraseo o pregunta de confirmación.]]="NO",1,0)</f>
        <v>1</v>
      </c>
      <c r="CP190">
        <f>IF(Tabla1[[#This Row],[2.4 De acuerdo con lo expuesto por el cliente por el cliente y/o por lo revisado en sistemas, valida si existe alguna atención previa por el mismo motivo.]]="NO",1,0)</f>
        <v>1</v>
      </c>
      <c r="CQ190">
        <f>IF(Tabla1[[#This Row],[3.1 Valida en el CES el estado de los servicios y equipos, estado de cuenta y adicionalmente si se encuentra en averia.]]="NO",1,0)</f>
        <v>0</v>
      </c>
      <c r="CR190">
        <f>IF(Tabla1[[#This Row],[3.2 La atencion se realizo siguiendo el paso a paso de la herramienta o el proceso establecido en el portal de conocimiento (en caso no se encuentre en la herramienta), no se vuelve a evaluar el ingreso al CES.]]="NO",1,0)</f>
        <v>1</v>
      </c>
      <c r="CS190">
        <f>IF(Tabla1[[#This Row],[3.2.1 Solicita el número de documento de identidad, nombres y apellidos del titular para identificar el servicio y en caso lo amerite fecha y lugar de nacimiento.]]="NO",1,0)</f>
        <v>0</v>
      </c>
      <c r="CT190">
        <f>IF(Tabla1[[#This Row],[3.2.2  Valida en TRACER que el servicio del cliente esta conectado, no se encuentra en averia y no tiene algun flag alarmado]]="NO",1,0)</f>
        <v>1</v>
      </c>
      <c r="CU190">
        <f>IF(Tabla1[[#This Row],[3.2.3  Verifica en la web de averias si el servicio esta afectado]]="NO",1,0)</f>
        <v>0</v>
      </c>
      <c r="CV190">
        <f>IF(Tabla1[[#This Row],[3.2.4  Verifica en Incognito si los parametros de los servicios estan correctos. ]]="NO",1,0)</f>
        <v>0</v>
      </c>
      <c r="CW19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90">
        <f>IF(Tabla1[[#This Row],[3.2.6  Para telefonia, ingresa a JANUS y validad que la linea este configurada y tenga saldo, tambien se debe validar con el cliente si la linea esta en Tel 1 o Tel 1/2, en caso no haya servicio]]="NO",1,0)</f>
        <v>0</v>
      </c>
      <c r="CY190">
        <f>IF(Tabla1[[#This Row],[3.2.7  Para internet, cuando el problema es con SmarTV se le sugiere que utilice internet de manera cableada]]="NO",1,0)</f>
        <v>0</v>
      </c>
      <c r="CZ190">
        <f>IF(Tabla1[[#This Row],[3.3  La explicación brindada al cliente corresponde con el paso a paso de la herramienta o el proceso establecido en el portal de conocimiento (en caso no se encuentre en la herramienta).]]="NO",1,0)</f>
        <v>0</v>
      </c>
      <c r="DA190">
        <f>IF(Tabla1[[#This Row],[3.4  Valida con el cliente si la gestión/información brindada fue clara]]="NO",1,0)</f>
        <v>0</v>
      </c>
      <c r="DB190">
        <f>IF(Tabla1[[#This Row],[4.1 Ejecuta las acciones en los aplicativos de acuerdo al proceso establecido en el portal de conocimiento.]]="NO",1,0)</f>
        <v>0</v>
      </c>
      <c r="DC190">
        <f>IF(Tabla1[[#This Row],[4.2 Se tipifica en siac acorde con la gestión.]]="NO",1,0)</f>
        <v>1</v>
      </c>
      <c r="DD190">
        <f>IF(Tabla1[[#This Row],[4.3 Notas y/o plantilla de la tipificación son correctas.]]="NO",1,0)</f>
        <v>0</v>
      </c>
      <c r="DE190">
        <f>IF(Tabla1[[#This Row],[4.4 Se tipifica en siac durante la llamada.]]="NO",1,0)</f>
        <v>0</v>
      </c>
      <c r="DF190">
        <f>IF(Tabla1[[#This Row],[5.1 Evita comentarios negativos de la empresa y/o sus proveedores.]]="NO",1,0)</f>
        <v>0</v>
      </c>
      <c r="DG190">
        <f>IF(Tabla1[[#This Row],[5.2 Evita palabras soeces]]="NO",1,0)</f>
        <v>0</v>
      </c>
      <c r="DH190">
        <f>IF(Tabla1[[#This Row],[5.3 Escucha al cliente sin interrumpirlo.]]="NO",1,0)</f>
        <v>0</v>
      </c>
      <c r="DI190">
        <f>IF(Tabla1[[#This Row],[6.1 Cumple con dar la información establecida y/o fomenta en el cliente la adquisición/activación/uso de algún servicio/producto/promoción CLARO (definido por cada campaña)]]="NO",1,0)</f>
        <v>0</v>
      </c>
      <c r="DJ190">
        <v>1</v>
      </c>
      <c r="DK190" t="e">
        <f>IF(Tabla1[[#This Row],[TNPS]]&lt;6,-1,IF(Tabla1[[#This Row],[TNPS]]&lt;8,0,1))</f>
        <v>#N/A</v>
      </c>
      <c r="DL190" t="e">
        <f>IF(Tabla1[[#This Row],[NPS]]&lt;&gt;"",IF(Tabla1[[#This Row],[NPS]]&lt;7,-1,IF(Tabla1[[#This Row],[NPS]]&lt;8,0,1))," ")</f>
        <v>#N/A</v>
      </c>
    </row>
    <row r="191" spans="1:116" x14ac:dyDescent="0.25">
      <c r="A191">
        <v>386</v>
      </c>
      <c r="B191" t="str">
        <f>IF(MONTH(Tabla1[[#This Row],[FECHA DE MONITOREO]])=MONTH($B$356),IF(DAY(Tabla1[[#This Row],[FECHA DE MONITOREO]])&lt;8,"SEMANA 1",IF(DAY(Tabla1[[#This Row],[FECHA DE MONITOREO]])&lt;15,"SEMANA 2",IF(DAY(Tabla1[[#This Row],[FECHA DE MONITOREO]])&lt;22,"SEMANA 3","SEMANA 4"))),"SEMANA 4")</f>
        <v>SEMANA 1</v>
      </c>
      <c r="C19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91" s="10" t="s">
        <v>1473</v>
      </c>
      <c r="E191" s="11" t="s">
        <v>1474</v>
      </c>
      <c r="F191" s="12">
        <v>5</v>
      </c>
      <c r="G191" s="12" t="s">
        <v>118</v>
      </c>
      <c r="H191" s="12" t="s">
        <v>1394</v>
      </c>
      <c r="I191" s="6">
        <v>43648</v>
      </c>
      <c r="J191" s="12" t="s">
        <v>120</v>
      </c>
      <c r="K191" s="13" t="s">
        <v>1475</v>
      </c>
      <c r="L191" s="6">
        <v>43647</v>
      </c>
      <c r="M191" s="14">
        <v>0.68888888888888899</v>
      </c>
      <c r="N191" s="11">
        <v>835</v>
      </c>
      <c r="O191" s="12" t="s">
        <v>1476</v>
      </c>
      <c r="P191" s="12">
        <v>923588826</v>
      </c>
      <c r="Q191" s="12">
        <v>21122614</v>
      </c>
      <c r="R191" s="12" t="s">
        <v>1407</v>
      </c>
      <c r="S191" s="12" t="s">
        <v>358</v>
      </c>
      <c r="T191" s="12" t="s">
        <v>1477</v>
      </c>
      <c r="U191" s="12" t="s">
        <v>1478</v>
      </c>
      <c r="V191" s="11" t="s">
        <v>129</v>
      </c>
      <c r="W191" s="12" t="s">
        <v>130</v>
      </c>
      <c r="X191" s="15" t="s">
        <v>161</v>
      </c>
      <c r="Y191" s="15" t="s">
        <v>131</v>
      </c>
      <c r="Z191" s="15" t="s">
        <v>132</v>
      </c>
      <c r="AA191" s="15" t="s">
        <v>133</v>
      </c>
      <c r="AB191" s="15" t="s">
        <v>131</v>
      </c>
      <c r="AC191" s="12" t="s">
        <v>1400</v>
      </c>
      <c r="AD191" s="12" t="s">
        <v>131</v>
      </c>
      <c r="AE191" s="12" t="s">
        <v>131</v>
      </c>
      <c r="AF191" s="12" t="s">
        <v>131</v>
      </c>
      <c r="AG191" s="12" t="s">
        <v>131</v>
      </c>
      <c r="AH191" s="12" t="s">
        <v>131</v>
      </c>
      <c r="AI191" s="16">
        <v>100</v>
      </c>
      <c r="AJ191" s="12" t="s">
        <v>131</v>
      </c>
      <c r="AK191" s="12" t="s">
        <v>133</v>
      </c>
      <c r="AL191" s="12" t="s">
        <v>131</v>
      </c>
      <c r="AM191" s="12" t="s">
        <v>131</v>
      </c>
      <c r="AN191" s="16">
        <v>100</v>
      </c>
      <c r="AO191" s="12" t="s">
        <v>131</v>
      </c>
      <c r="AP191" s="12" t="s">
        <v>131</v>
      </c>
      <c r="AQ191" s="12" t="s">
        <v>131</v>
      </c>
      <c r="AR191" s="12" t="s">
        <v>131</v>
      </c>
      <c r="AS191" s="12" t="s">
        <v>131</v>
      </c>
      <c r="AT191" s="12" t="s">
        <v>131</v>
      </c>
      <c r="AU191" s="12" t="s">
        <v>131</v>
      </c>
      <c r="AV191" s="12" t="s">
        <v>133</v>
      </c>
      <c r="AW191" s="12" t="s">
        <v>133</v>
      </c>
      <c r="AX191" s="12" t="s">
        <v>131</v>
      </c>
      <c r="AY191" s="12" t="s">
        <v>131</v>
      </c>
      <c r="AZ191" s="16">
        <v>100</v>
      </c>
      <c r="BA191" s="12" t="s">
        <v>129</v>
      </c>
      <c r="BB191" s="12" t="s">
        <v>131</v>
      </c>
      <c r="BC191" s="12" t="s">
        <v>131</v>
      </c>
      <c r="BD191" s="12" t="s">
        <v>131</v>
      </c>
      <c r="BE191" s="16">
        <v>37.5</v>
      </c>
      <c r="BF191" s="12" t="s">
        <v>131</v>
      </c>
      <c r="BG191" s="12" t="s">
        <v>131</v>
      </c>
      <c r="BH191" s="12" t="s">
        <v>131</v>
      </c>
      <c r="BI191" s="16">
        <v>100</v>
      </c>
      <c r="BJ191" s="12" t="s">
        <v>133</v>
      </c>
      <c r="BK191" s="16">
        <v>100</v>
      </c>
      <c r="BL191" s="16">
        <v>85</v>
      </c>
      <c r="BM191" s="17">
        <v>1</v>
      </c>
      <c r="BN191" s="17">
        <v>0</v>
      </c>
      <c r="BO191" s="17">
        <v>0</v>
      </c>
      <c r="BP191" s="11">
        <v>1</v>
      </c>
      <c r="BQ191" s="11">
        <v>0</v>
      </c>
      <c r="BR191" s="16">
        <v>85</v>
      </c>
      <c r="BS191" s="15" t="s">
        <v>129</v>
      </c>
      <c r="BT191" s="15" t="s">
        <v>129</v>
      </c>
      <c r="BU191" s="15" t="s">
        <v>129</v>
      </c>
      <c r="BV191" s="15" t="s">
        <v>129</v>
      </c>
      <c r="BW191" s="15" t="s">
        <v>129</v>
      </c>
      <c r="BX191" s="12" t="s">
        <v>129</v>
      </c>
      <c r="BY191" s="12" t="s">
        <v>135</v>
      </c>
      <c r="BZ191" s="12" t="s">
        <v>136</v>
      </c>
      <c r="CA191" s="12" t="s">
        <v>137</v>
      </c>
      <c r="CB191" s="12" t="s">
        <v>349</v>
      </c>
      <c r="CC191" s="12" t="s">
        <v>139</v>
      </c>
      <c r="CD191" s="5" t="e">
        <v>#N/A</v>
      </c>
      <c r="CE191" s="5" t="e">
        <v>#N/A</v>
      </c>
      <c r="CF191" s="18" t="s">
        <v>129</v>
      </c>
      <c r="CG191" s="18" t="s">
        <v>1479</v>
      </c>
      <c r="CH191">
        <f>IF(Tabla1[[#This Row],[1.1 Saluda y se despide del cliente, de acuerdo a lo establecido en el manual de campaña.]]="NO",1,0)</f>
        <v>0</v>
      </c>
      <c r="CI191">
        <f>IF(Tabla1[[#This Row],[1.2 Se dirige al cliente por su nombre durante el transcurso de la llamada, sin tutearlo en ninguna ocasión.]]="NO",1,0)</f>
        <v>0</v>
      </c>
      <c r="CJ191">
        <f>IF(Tabla1[[#This Row],[1.3 Interactua con el cliente mientras realiza las validaciones en el sistema.]]="NO",1,0)</f>
        <v>0</v>
      </c>
      <c r="CK191">
        <f>IF(Tabla1[[#This Row],[1.4 Evita el uso de tecnicismos.]]="NO",1,0)</f>
        <v>0</v>
      </c>
      <c r="CL191">
        <f>IF(Tabla1[[#This Row],[1.5 Se despide de acuerdo a lo indicado en el Manual de Campaña]]="NO",1,0)</f>
        <v>0</v>
      </c>
      <c r="CM191">
        <f>IF(Tabla1[[#This Row],[2.1 Valida si la consulta o transacción corresponde a un producto/servicio/línea de la campaña.]]="NO",1,0)</f>
        <v>0</v>
      </c>
      <c r="CN191">
        <f>IF(Tabla1[[#This Row],[2.2 Si lo expuesto por el cliente no es claro, realiza preguntas de precisión o preguntas filtro.]]="NO",1,0)</f>
        <v>0</v>
      </c>
      <c r="CO191">
        <f>IF(Tabla1[[#This Row],[2.3 Valida el MOTIVO REAL de la necesidad (información, preocupación, problema) mediante parafraseo o pregunta de confirmación.]]="NO",1,0)</f>
        <v>0</v>
      </c>
      <c r="CP191">
        <f>IF(Tabla1[[#This Row],[2.4 De acuerdo con lo expuesto por el cliente por el cliente y/o por lo revisado en sistemas, valida si existe alguna atención previa por el mismo motivo.]]="NO",1,0)</f>
        <v>0</v>
      </c>
      <c r="CQ191">
        <f>IF(Tabla1[[#This Row],[3.1 Valida en el CES el estado de los servicios y equipos, estado de cuenta y adicionalmente si se encuentra en averia.]]="NO",1,0)</f>
        <v>0</v>
      </c>
      <c r="CR191">
        <f>IF(Tabla1[[#This Row],[3.2 La atencion se realizo siguiendo el paso a paso de la herramienta o el proceso establecido en el portal de conocimiento (en caso no se encuentre en la herramienta), no se vuelve a evaluar el ingreso al CES.]]="NO",1,0)</f>
        <v>0</v>
      </c>
      <c r="CS191">
        <f>IF(Tabla1[[#This Row],[3.2.1 Solicita el número de documento de identidad, nombres y apellidos del titular para identificar el servicio y en caso lo amerite fecha y lugar de nacimiento.]]="NO",1,0)</f>
        <v>0</v>
      </c>
      <c r="CT191">
        <f>IF(Tabla1[[#This Row],[3.2.2  Valida en TRACER que el servicio del cliente esta conectado, no se encuentra en averia y no tiene algun flag alarmado]]="NO",1,0)</f>
        <v>0</v>
      </c>
      <c r="CU191">
        <f>IF(Tabla1[[#This Row],[3.2.3  Verifica en la web de averias si el servicio esta afectado]]="NO",1,0)</f>
        <v>0</v>
      </c>
      <c r="CV191">
        <f>IF(Tabla1[[#This Row],[3.2.4  Verifica en Incognito si los parametros de los servicios estan correctos. ]]="NO",1,0)</f>
        <v>0</v>
      </c>
      <c r="CW19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91">
        <f>IF(Tabla1[[#This Row],[3.2.6  Para telefonia, ingresa a JANUS y validad que la linea este configurada y tenga saldo, tambien se debe validar con el cliente si la linea esta en Tel 1 o Tel 1/2, en caso no haya servicio]]="NO",1,0)</f>
        <v>0</v>
      </c>
      <c r="CY191">
        <f>IF(Tabla1[[#This Row],[3.2.7  Para internet, cuando el problema es con SmarTV se le sugiere que utilice internet de manera cableada]]="NO",1,0)</f>
        <v>0</v>
      </c>
      <c r="CZ191">
        <f>IF(Tabla1[[#This Row],[3.3  La explicación brindada al cliente corresponde con el paso a paso de la herramienta o el proceso establecido en el portal de conocimiento (en caso no se encuentre en la herramienta).]]="NO",1,0)</f>
        <v>0</v>
      </c>
      <c r="DA191">
        <f>IF(Tabla1[[#This Row],[3.4  Valida con el cliente si la gestión/información brindada fue clara]]="NO",1,0)</f>
        <v>0</v>
      </c>
      <c r="DB191">
        <f>IF(Tabla1[[#This Row],[4.1 Ejecuta las acciones en los aplicativos de acuerdo al proceso establecido en el portal de conocimiento.]]="NO",1,0)</f>
        <v>1</v>
      </c>
      <c r="DC191">
        <f>IF(Tabla1[[#This Row],[4.2 Se tipifica en siac acorde con la gestión.]]="NO",1,0)</f>
        <v>0</v>
      </c>
      <c r="DD191">
        <f>IF(Tabla1[[#This Row],[4.3 Notas y/o plantilla de la tipificación son correctas.]]="NO",1,0)</f>
        <v>0</v>
      </c>
      <c r="DE191">
        <f>IF(Tabla1[[#This Row],[4.4 Se tipifica en siac durante la llamada.]]="NO",1,0)</f>
        <v>0</v>
      </c>
      <c r="DF191">
        <f>IF(Tabla1[[#This Row],[5.1 Evita comentarios negativos de la empresa y/o sus proveedores.]]="NO",1,0)</f>
        <v>0</v>
      </c>
      <c r="DG191">
        <f>IF(Tabla1[[#This Row],[5.2 Evita palabras soeces]]="NO",1,0)</f>
        <v>0</v>
      </c>
      <c r="DH191">
        <f>IF(Tabla1[[#This Row],[5.3 Escucha al cliente sin interrumpirlo.]]="NO",1,0)</f>
        <v>0</v>
      </c>
      <c r="DI191">
        <f>IF(Tabla1[[#This Row],[6.1 Cumple con dar la información establecida y/o fomenta en el cliente la adquisición/activación/uso de algún servicio/producto/promoción CLARO (definido por cada campaña)]]="NO",1,0)</f>
        <v>0</v>
      </c>
      <c r="DJ191">
        <v>1</v>
      </c>
      <c r="DK191" t="e">
        <f>IF(Tabla1[[#This Row],[TNPS]]&lt;6,-1,IF(Tabla1[[#This Row],[TNPS]]&lt;8,0,1))</f>
        <v>#N/A</v>
      </c>
      <c r="DL191" t="e">
        <f>IF(Tabla1[[#This Row],[NPS]]&lt;&gt;"",IF(Tabla1[[#This Row],[NPS]]&lt;7,-1,IF(Tabla1[[#This Row],[NPS]]&lt;8,0,1))," ")</f>
        <v>#N/A</v>
      </c>
    </row>
    <row r="192" spans="1:116" x14ac:dyDescent="0.25">
      <c r="A192">
        <v>386</v>
      </c>
      <c r="B192" t="str">
        <f>IF(MONTH(Tabla1[[#This Row],[FECHA DE MONITOREO]])=MONTH($B$356),IF(DAY(Tabla1[[#This Row],[FECHA DE MONITOREO]])&lt;8,"SEMANA 1",IF(DAY(Tabla1[[#This Row],[FECHA DE MONITOREO]])&lt;15,"SEMANA 2",IF(DAY(Tabla1[[#This Row],[FECHA DE MONITOREO]])&lt;22,"SEMANA 3","SEMANA 4"))),"SEMANA 4")</f>
        <v>SEMANA 1</v>
      </c>
      <c r="C19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92" s="10" t="s">
        <v>1480</v>
      </c>
      <c r="E192" s="11" t="s">
        <v>1481</v>
      </c>
      <c r="F192" s="12">
        <v>1</v>
      </c>
      <c r="G192" s="12" t="s">
        <v>118</v>
      </c>
      <c r="H192" s="12" t="s">
        <v>1394</v>
      </c>
      <c r="I192" s="6">
        <v>43649</v>
      </c>
      <c r="J192" s="12" t="s">
        <v>120</v>
      </c>
      <c r="K192" s="13" t="s">
        <v>1482</v>
      </c>
      <c r="L192" s="6">
        <v>43648</v>
      </c>
      <c r="M192" s="14">
        <v>0.81388888888888899</v>
      </c>
      <c r="N192" s="11">
        <v>679</v>
      </c>
      <c r="O192" s="12" t="s">
        <v>1483</v>
      </c>
      <c r="P192" s="12">
        <v>980379142</v>
      </c>
      <c r="Q192" s="12">
        <v>12195146</v>
      </c>
      <c r="R192" s="12" t="s">
        <v>1407</v>
      </c>
      <c r="S192" s="12" t="s">
        <v>287</v>
      </c>
      <c r="T192" s="12" t="s">
        <v>1484</v>
      </c>
      <c r="U192" s="12" t="s">
        <v>1485</v>
      </c>
      <c r="V192" s="11" t="s">
        <v>131</v>
      </c>
      <c r="W192" s="12" t="s">
        <v>130</v>
      </c>
      <c r="X192" s="15" t="s">
        <v>161</v>
      </c>
      <c r="Y192" s="15" t="s">
        <v>129</v>
      </c>
      <c r="Z192" s="15" t="s">
        <v>132</v>
      </c>
      <c r="AA192" s="15" t="s">
        <v>133</v>
      </c>
      <c r="AB192" s="15" t="s">
        <v>131</v>
      </c>
      <c r="AC192" s="12" t="s">
        <v>1400</v>
      </c>
      <c r="AD192" s="12" t="s">
        <v>131</v>
      </c>
      <c r="AE192" s="12" t="s">
        <v>131</v>
      </c>
      <c r="AF192" s="12" t="s">
        <v>131</v>
      </c>
      <c r="AG192" s="12" t="s">
        <v>131</v>
      </c>
      <c r="AH192" s="12" t="s">
        <v>131</v>
      </c>
      <c r="AI192" s="16">
        <v>100</v>
      </c>
      <c r="AJ192" s="12" t="s">
        <v>131</v>
      </c>
      <c r="AK192" s="12" t="s">
        <v>133</v>
      </c>
      <c r="AL192" s="12" t="s">
        <v>129</v>
      </c>
      <c r="AM192" s="12" t="s">
        <v>131</v>
      </c>
      <c r="AN192" s="16">
        <v>47.368421052631568</v>
      </c>
      <c r="AO192" s="12" t="s">
        <v>131</v>
      </c>
      <c r="AP192" s="12" t="s">
        <v>129</v>
      </c>
      <c r="AQ192" s="12" t="s">
        <v>131</v>
      </c>
      <c r="AR192" s="12" t="s">
        <v>131</v>
      </c>
      <c r="AS192" s="12" t="s">
        <v>129</v>
      </c>
      <c r="AT192" s="12" t="s">
        <v>131</v>
      </c>
      <c r="AU192" s="12" t="s">
        <v>133</v>
      </c>
      <c r="AV192" s="12" t="s">
        <v>133</v>
      </c>
      <c r="AW192" s="12" t="s">
        <v>133</v>
      </c>
      <c r="AX192" s="12" t="s">
        <v>129</v>
      </c>
      <c r="AY192" s="12" t="s">
        <v>131</v>
      </c>
      <c r="AZ192" s="16">
        <v>17.142857142857149</v>
      </c>
      <c r="BA192" s="12" t="s">
        <v>129</v>
      </c>
      <c r="BB192" s="12" t="s">
        <v>129</v>
      </c>
      <c r="BC192" s="12" t="s">
        <v>129</v>
      </c>
      <c r="BD192" s="12" t="s">
        <v>131</v>
      </c>
      <c r="BE192" s="16">
        <v>12.5</v>
      </c>
      <c r="BF192" s="12" t="s">
        <v>131</v>
      </c>
      <c r="BG192" s="12" t="s">
        <v>131</v>
      </c>
      <c r="BH192" s="12" t="s">
        <v>131</v>
      </c>
      <c r="BI192" s="16">
        <v>100</v>
      </c>
      <c r="BJ192" s="12" t="s">
        <v>133</v>
      </c>
      <c r="BK192" s="16">
        <v>100</v>
      </c>
      <c r="BL192" s="16">
        <v>37.894736842105267</v>
      </c>
      <c r="BM192" s="17">
        <v>4</v>
      </c>
      <c r="BN192" s="17">
        <v>2</v>
      </c>
      <c r="BO192" s="17">
        <v>0</v>
      </c>
      <c r="BP192" s="11">
        <v>6</v>
      </c>
      <c r="BQ192" s="11">
        <v>1</v>
      </c>
      <c r="BR192" s="16">
        <v>37.894736842105267</v>
      </c>
      <c r="BS192" s="15" t="s">
        <v>129</v>
      </c>
      <c r="BT192" s="15" t="s">
        <v>129</v>
      </c>
      <c r="BU192" s="15" t="s">
        <v>129</v>
      </c>
      <c r="BV192" s="15" t="s">
        <v>129</v>
      </c>
      <c r="BW192" s="15" t="s">
        <v>129</v>
      </c>
      <c r="BX192" s="12" t="s">
        <v>129</v>
      </c>
      <c r="BY192" s="12" t="s">
        <v>346</v>
      </c>
      <c r="BZ192" s="12" t="s">
        <v>347</v>
      </c>
      <c r="CA192" s="12" t="s">
        <v>348</v>
      </c>
      <c r="CB192" s="12" t="s">
        <v>1444</v>
      </c>
      <c r="CC192" s="12" t="s">
        <v>733</v>
      </c>
      <c r="CD192" s="5">
        <v>5</v>
      </c>
      <c r="CE192" s="5">
        <v>9</v>
      </c>
      <c r="CF192" s="18" t="s">
        <v>129</v>
      </c>
      <c r="CG192" s="18" t="s">
        <v>1486</v>
      </c>
      <c r="CH192">
        <f>IF(Tabla1[[#This Row],[1.1 Saluda y se despide del cliente, de acuerdo a lo establecido en el manual de campaña.]]="NO",1,0)</f>
        <v>0</v>
      </c>
      <c r="CI192">
        <f>IF(Tabla1[[#This Row],[1.2 Se dirige al cliente por su nombre durante el transcurso de la llamada, sin tutearlo en ninguna ocasión.]]="NO",1,0)</f>
        <v>0</v>
      </c>
      <c r="CJ192">
        <f>IF(Tabla1[[#This Row],[1.3 Interactua con el cliente mientras realiza las validaciones en el sistema.]]="NO",1,0)</f>
        <v>0</v>
      </c>
      <c r="CK192">
        <f>IF(Tabla1[[#This Row],[1.4 Evita el uso de tecnicismos.]]="NO",1,0)</f>
        <v>0</v>
      </c>
      <c r="CL192">
        <f>IF(Tabla1[[#This Row],[1.5 Se despide de acuerdo a lo indicado en el Manual de Campaña]]="NO",1,0)</f>
        <v>0</v>
      </c>
      <c r="CM192">
        <f>IF(Tabla1[[#This Row],[2.1 Valida si la consulta o transacción corresponde a un producto/servicio/línea de la campaña.]]="NO",1,0)</f>
        <v>0</v>
      </c>
      <c r="CN192">
        <f>IF(Tabla1[[#This Row],[2.2 Si lo expuesto por el cliente no es claro, realiza preguntas de precisión o preguntas filtro.]]="NO",1,0)</f>
        <v>0</v>
      </c>
      <c r="CO192">
        <f>IF(Tabla1[[#This Row],[2.3 Valida el MOTIVO REAL de la necesidad (información, preocupación, problema) mediante parafraseo o pregunta de confirmación.]]="NO",1,0)</f>
        <v>1</v>
      </c>
      <c r="CP192">
        <f>IF(Tabla1[[#This Row],[2.4 De acuerdo con lo expuesto por el cliente por el cliente y/o por lo revisado en sistemas, valida si existe alguna atención previa por el mismo motivo.]]="NO",1,0)</f>
        <v>0</v>
      </c>
      <c r="CQ192">
        <f>IF(Tabla1[[#This Row],[3.1 Valida en el CES el estado de los servicios y equipos, estado de cuenta y adicionalmente si se encuentra en averia.]]="NO",1,0)</f>
        <v>0</v>
      </c>
      <c r="CR192">
        <f>IF(Tabla1[[#This Row],[3.2 La atencion se realizo siguiendo el paso a paso de la herramienta o el proceso establecido en el portal de conocimiento (en caso no se encuentre en la herramienta), no se vuelve a evaluar el ingreso al CES.]]="NO",1,0)</f>
        <v>1</v>
      </c>
      <c r="CS192">
        <f>IF(Tabla1[[#This Row],[3.2.1 Solicita el número de documento de identidad, nombres y apellidos del titular para identificar el servicio y en caso lo amerite fecha y lugar de nacimiento.]]="NO",1,0)</f>
        <v>0</v>
      </c>
      <c r="CT192">
        <f>IF(Tabla1[[#This Row],[3.2.2  Valida en TRACER que el servicio del cliente esta conectado, no se encuentra en averia y no tiene algun flag alarmado]]="NO",1,0)</f>
        <v>0</v>
      </c>
      <c r="CU192">
        <f>IF(Tabla1[[#This Row],[3.2.3  Verifica en la web de averias si el servicio esta afectado]]="NO",1,0)</f>
        <v>1</v>
      </c>
      <c r="CV192">
        <f>IF(Tabla1[[#This Row],[3.2.4  Verifica en Incognito si los parametros de los servicios estan correctos. ]]="NO",1,0)</f>
        <v>0</v>
      </c>
      <c r="CW19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92">
        <f>IF(Tabla1[[#This Row],[3.2.6  Para telefonia, ingresa a JANUS y validad que la linea este configurada y tenga saldo, tambien se debe validar con el cliente si la linea esta en Tel 1 o Tel 1/2, en caso no haya servicio]]="NO",1,0)</f>
        <v>0</v>
      </c>
      <c r="CY192">
        <f>IF(Tabla1[[#This Row],[3.2.7  Para internet, cuando el problema es con SmarTV se le sugiere que utilice internet de manera cableada]]="NO",1,0)</f>
        <v>0</v>
      </c>
      <c r="CZ192">
        <f>IF(Tabla1[[#This Row],[3.3  La explicación brindada al cliente corresponde con el paso a paso de la herramienta o el proceso establecido en el portal de conocimiento (en caso no se encuentre en la herramienta).]]="NO",1,0)</f>
        <v>1</v>
      </c>
      <c r="DA192">
        <f>IF(Tabla1[[#This Row],[3.4  Valida con el cliente si la gestión/información brindada fue clara]]="NO",1,0)</f>
        <v>0</v>
      </c>
      <c r="DB192">
        <f>IF(Tabla1[[#This Row],[4.1 Ejecuta las acciones en los aplicativos de acuerdo al proceso establecido en el portal de conocimiento.]]="NO",1,0)</f>
        <v>1</v>
      </c>
      <c r="DC192">
        <f>IF(Tabla1[[#This Row],[4.2 Se tipifica en siac acorde con la gestión.]]="NO",1,0)</f>
        <v>1</v>
      </c>
      <c r="DD192">
        <f>IF(Tabla1[[#This Row],[4.3 Notas y/o plantilla de la tipificación son correctas.]]="NO",1,0)</f>
        <v>1</v>
      </c>
      <c r="DE192">
        <f>IF(Tabla1[[#This Row],[4.4 Se tipifica en siac durante la llamada.]]="NO",1,0)</f>
        <v>0</v>
      </c>
      <c r="DF192">
        <f>IF(Tabla1[[#This Row],[5.1 Evita comentarios negativos de la empresa y/o sus proveedores.]]="NO",1,0)</f>
        <v>0</v>
      </c>
      <c r="DG192">
        <f>IF(Tabla1[[#This Row],[5.2 Evita palabras soeces]]="NO",1,0)</f>
        <v>0</v>
      </c>
      <c r="DH192">
        <f>IF(Tabla1[[#This Row],[5.3 Escucha al cliente sin interrumpirlo.]]="NO",1,0)</f>
        <v>0</v>
      </c>
      <c r="DI192">
        <f>IF(Tabla1[[#This Row],[6.1 Cumple con dar la información establecida y/o fomenta en el cliente la adquisición/activación/uso de algún servicio/producto/promoción CLARO (definido por cada campaña)]]="NO",1,0)</f>
        <v>0</v>
      </c>
      <c r="DJ192">
        <v>1</v>
      </c>
      <c r="DK192">
        <f>IF(Tabla1[[#This Row],[TNPS]]&lt;6,-1,IF(Tabla1[[#This Row],[TNPS]]&lt;8,0,1))</f>
        <v>-1</v>
      </c>
      <c r="DL192">
        <f>IF(Tabla1[[#This Row],[NPS]]&lt;&gt;"",IF(Tabla1[[#This Row],[NPS]]&lt;7,-1,IF(Tabla1[[#This Row],[NPS]]&lt;8,0,1))," ")</f>
        <v>1</v>
      </c>
    </row>
    <row r="193" spans="1:116" x14ac:dyDescent="0.25">
      <c r="A193">
        <v>386</v>
      </c>
      <c r="B193" t="str">
        <f>IF(MONTH(Tabla1[[#This Row],[FECHA DE MONITOREO]])=MONTH($B$356),IF(DAY(Tabla1[[#This Row],[FECHA DE MONITOREO]])&lt;8,"SEMANA 1",IF(DAY(Tabla1[[#This Row],[FECHA DE MONITOREO]])&lt;15,"SEMANA 2",IF(DAY(Tabla1[[#This Row],[FECHA DE MONITOREO]])&lt;22,"SEMANA 3","SEMANA 4"))),"SEMANA 4")</f>
        <v>SEMANA 1</v>
      </c>
      <c r="C19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93" s="10" t="s">
        <v>1487</v>
      </c>
      <c r="E193" s="11" t="s">
        <v>1488</v>
      </c>
      <c r="F193" s="12">
        <v>2</v>
      </c>
      <c r="G193" s="12" t="s">
        <v>118</v>
      </c>
      <c r="H193" s="12" t="s">
        <v>1394</v>
      </c>
      <c r="I193" s="6">
        <v>43649</v>
      </c>
      <c r="J193" s="12" t="s">
        <v>120</v>
      </c>
      <c r="K193" s="13" t="s">
        <v>1489</v>
      </c>
      <c r="L193" s="6">
        <v>43648</v>
      </c>
      <c r="M193" s="14">
        <v>0.4375</v>
      </c>
      <c r="N193" s="11">
        <v>575</v>
      </c>
      <c r="O193" s="12" t="s">
        <v>1490</v>
      </c>
      <c r="P193" s="12">
        <v>43614701</v>
      </c>
      <c r="Q193" s="12">
        <v>29969194</v>
      </c>
      <c r="R193" s="12" t="s">
        <v>1407</v>
      </c>
      <c r="S193" s="12" t="s">
        <v>451</v>
      </c>
      <c r="T193" s="12" t="s">
        <v>1491</v>
      </c>
      <c r="U193" s="12" t="s">
        <v>1416</v>
      </c>
      <c r="V193" s="11" t="s">
        <v>129</v>
      </c>
      <c r="W193" s="12" t="s">
        <v>130</v>
      </c>
      <c r="X193" s="15" t="s">
        <v>161</v>
      </c>
      <c r="Y193" s="15" t="s">
        <v>131</v>
      </c>
      <c r="Z193" s="15" t="s">
        <v>132</v>
      </c>
      <c r="AA193" s="15" t="s">
        <v>133</v>
      </c>
      <c r="AB193" s="15" t="s">
        <v>131</v>
      </c>
      <c r="AC193" s="12" t="s">
        <v>1400</v>
      </c>
      <c r="AD193" s="12" t="s">
        <v>131</v>
      </c>
      <c r="AE193" s="12" t="s">
        <v>131</v>
      </c>
      <c r="AF193" s="12" t="s">
        <v>131</v>
      </c>
      <c r="AG193" s="12" t="s">
        <v>131</v>
      </c>
      <c r="AH193" s="12" t="s">
        <v>131</v>
      </c>
      <c r="AI193" s="16">
        <v>100</v>
      </c>
      <c r="AJ193" s="12" t="s">
        <v>131</v>
      </c>
      <c r="AK193" s="12" t="s">
        <v>133</v>
      </c>
      <c r="AL193" s="12" t="s">
        <v>131</v>
      </c>
      <c r="AM193" s="12" t="s">
        <v>131</v>
      </c>
      <c r="AN193" s="16">
        <v>100</v>
      </c>
      <c r="AO193" s="12" t="s">
        <v>131</v>
      </c>
      <c r="AP193" s="12" t="s">
        <v>129</v>
      </c>
      <c r="AQ193" s="12" t="s">
        <v>131</v>
      </c>
      <c r="AR193" s="12" t="s">
        <v>129</v>
      </c>
      <c r="AS193" s="12" t="s">
        <v>131</v>
      </c>
      <c r="AT193" s="12" t="s">
        <v>131</v>
      </c>
      <c r="AU193" s="12" t="s">
        <v>131</v>
      </c>
      <c r="AV193" s="12" t="s">
        <v>133</v>
      </c>
      <c r="AW193" s="12" t="s">
        <v>133</v>
      </c>
      <c r="AX193" s="12" t="s">
        <v>129</v>
      </c>
      <c r="AY193" s="12" t="s">
        <v>131</v>
      </c>
      <c r="AZ193" s="16">
        <v>17.142857142857149</v>
      </c>
      <c r="BA193" s="12" t="s">
        <v>131</v>
      </c>
      <c r="BB193" s="12" t="s">
        <v>129</v>
      </c>
      <c r="BC193" s="12" t="s">
        <v>129</v>
      </c>
      <c r="BD193" s="12" t="s">
        <v>129</v>
      </c>
      <c r="BE193" s="16">
        <v>62.5</v>
      </c>
      <c r="BF193" s="12" t="s">
        <v>131</v>
      </c>
      <c r="BG193" s="12" t="s">
        <v>131</v>
      </c>
      <c r="BH193" s="12" t="s">
        <v>131</v>
      </c>
      <c r="BI193" s="16">
        <v>100</v>
      </c>
      <c r="BJ193" s="12" t="s">
        <v>129</v>
      </c>
      <c r="BK193" s="16">
        <v>0</v>
      </c>
      <c r="BL193" s="16">
        <v>59</v>
      </c>
      <c r="BM193" s="17">
        <v>2</v>
      </c>
      <c r="BN193" s="17">
        <v>3</v>
      </c>
      <c r="BO193" s="17">
        <v>0</v>
      </c>
      <c r="BP193" s="11">
        <v>5</v>
      </c>
      <c r="BQ193" s="11">
        <v>2</v>
      </c>
      <c r="BR193" s="16">
        <v>59</v>
      </c>
      <c r="BS193" s="15" t="s">
        <v>129</v>
      </c>
      <c r="BT193" s="15" t="s">
        <v>129</v>
      </c>
      <c r="BU193" s="15" t="s">
        <v>129</v>
      </c>
      <c r="BV193" s="15" t="s">
        <v>129</v>
      </c>
      <c r="BW193" s="15" t="s">
        <v>129</v>
      </c>
      <c r="BX193" s="12" t="s">
        <v>131</v>
      </c>
      <c r="BY193" s="12" t="s">
        <v>132</v>
      </c>
      <c r="BZ193" s="12" t="s">
        <v>132</v>
      </c>
      <c r="CA193" s="12" t="s">
        <v>132</v>
      </c>
      <c r="CB193" s="12" t="s">
        <v>132</v>
      </c>
      <c r="CC193" s="12" t="s">
        <v>132</v>
      </c>
      <c r="CD193" s="5">
        <v>9</v>
      </c>
      <c r="CE193" s="5">
        <v>9</v>
      </c>
      <c r="CF193" s="18" t="s">
        <v>129</v>
      </c>
      <c r="CG193" s="18" t="s">
        <v>1492</v>
      </c>
      <c r="CH193">
        <f>IF(Tabla1[[#This Row],[1.1 Saluda y se despide del cliente, de acuerdo a lo establecido en el manual de campaña.]]="NO",1,0)</f>
        <v>0</v>
      </c>
      <c r="CI193">
        <f>IF(Tabla1[[#This Row],[1.2 Se dirige al cliente por su nombre durante el transcurso de la llamada, sin tutearlo en ninguna ocasión.]]="NO",1,0)</f>
        <v>0</v>
      </c>
      <c r="CJ193">
        <f>IF(Tabla1[[#This Row],[1.3 Interactua con el cliente mientras realiza las validaciones en el sistema.]]="NO",1,0)</f>
        <v>0</v>
      </c>
      <c r="CK193">
        <f>IF(Tabla1[[#This Row],[1.4 Evita el uso de tecnicismos.]]="NO",1,0)</f>
        <v>0</v>
      </c>
      <c r="CL193">
        <f>IF(Tabla1[[#This Row],[1.5 Se despide de acuerdo a lo indicado en el Manual de Campaña]]="NO",1,0)</f>
        <v>0</v>
      </c>
      <c r="CM193">
        <f>IF(Tabla1[[#This Row],[2.1 Valida si la consulta o transacción corresponde a un producto/servicio/línea de la campaña.]]="NO",1,0)</f>
        <v>0</v>
      </c>
      <c r="CN193">
        <f>IF(Tabla1[[#This Row],[2.2 Si lo expuesto por el cliente no es claro, realiza preguntas de precisión o preguntas filtro.]]="NO",1,0)</f>
        <v>0</v>
      </c>
      <c r="CO193">
        <f>IF(Tabla1[[#This Row],[2.3 Valida el MOTIVO REAL de la necesidad (información, preocupación, problema) mediante parafraseo o pregunta de confirmación.]]="NO",1,0)</f>
        <v>0</v>
      </c>
      <c r="CP193">
        <f>IF(Tabla1[[#This Row],[2.4 De acuerdo con lo expuesto por el cliente por el cliente y/o por lo revisado en sistemas, valida si existe alguna atención previa por el mismo motivo.]]="NO",1,0)</f>
        <v>0</v>
      </c>
      <c r="CQ193">
        <f>IF(Tabla1[[#This Row],[3.1 Valida en el CES el estado de los servicios y equipos, estado de cuenta y adicionalmente si se encuentra en averia.]]="NO",1,0)</f>
        <v>0</v>
      </c>
      <c r="CR193">
        <f>IF(Tabla1[[#This Row],[3.2 La atencion se realizo siguiendo el paso a paso de la herramienta o el proceso establecido en el portal de conocimiento (en caso no se encuentre en la herramienta), no se vuelve a evaluar el ingreso al CES.]]="NO",1,0)</f>
        <v>1</v>
      </c>
      <c r="CS193">
        <f>IF(Tabla1[[#This Row],[3.2.1 Solicita el número de documento de identidad, nombres y apellidos del titular para identificar el servicio y en caso lo amerite fecha y lugar de nacimiento.]]="NO",1,0)</f>
        <v>0</v>
      </c>
      <c r="CT193">
        <f>IF(Tabla1[[#This Row],[3.2.2  Valida en TRACER que el servicio del cliente esta conectado, no se encuentra en averia y no tiene algun flag alarmado]]="NO",1,0)</f>
        <v>1</v>
      </c>
      <c r="CU193">
        <f>IF(Tabla1[[#This Row],[3.2.3  Verifica en la web de averias si el servicio esta afectado]]="NO",1,0)</f>
        <v>0</v>
      </c>
      <c r="CV193">
        <f>IF(Tabla1[[#This Row],[3.2.4  Verifica en Incognito si los parametros de los servicios estan correctos. ]]="NO",1,0)</f>
        <v>0</v>
      </c>
      <c r="CW19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93">
        <f>IF(Tabla1[[#This Row],[3.2.6  Para telefonia, ingresa a JANUS y validad que la linea este configurada y tenga saldo, tambien se debe validar con el cliente si la linea esta en Tel 1 o Tel 1/2, en caso no haya servicio]]="NO",1,0)</f>
        <v>0</v>
      </c>
      <c r="CY193">
        <f>IF(Tabla1[[#This Row],[3.2.7  Para internet, cuando el problema es con SmarTV se le sugiere que utilice internet de manera cableada]]="NO",1,0)</f>
        <v>0</v>
      </c>
      <c r="CZ193">
        <f>IF(Tabla1[[#This Row],[3.3  La explicación brindada al cliente corresponde con el paso a paso de la herramienta o el proceso establecido en el portal de conocimiento (en caso no se encuentre en la herramienta).]]="NO",1,0)</f>
        <v>1</v>
      </c>
      <c r="DA193">
        <f>IF(Tabla1[[#This Row],[3.4  Valida con el cliente si la gestión/información brindada fue clara]]="NO",1,0)</f>
        <v>0</v>
      </c>
      <c r="DB193">
        <f>IF(Tabla1[[#This Row],[4.1 Ejecuta las acciones en los aplicativos de acuerdo al proceso establecido en el portal de conocimiento.]]="NO",1,0)</f>
        <v>0</v>
      </c>
      <c r="DC193">
        <f>IF(Tabla1[[#This Row],[4.2 Se tipifica en siac acorde con la gestión.]]="NO",1,0)</f>
        <v>1</v>
      </c>
      <c r="DD193">
        <f>IF(Tabla1[[#This Row],[4.3 Notas y/o plantilla de la tipificación son correctas.]]="NO",1,0)</f>
        <v>1</v>
      </c>
      <c r="DE193">
        <f>IF(Tabla1[[#This Row],[4.4 Se tipifica en siac durante la llamada.]]="NO",1,0)</f>
        <v>1</v>
      </c>
      <c r="DF193">
        <f>IF(Tabla1[[#This Row],[5.1 Evita comentarios negativos de la empresa y/o sus proveedores.]]="NO",1,0)</f>
        <v>0</v>
      </c>
      <c r="DG193">
        <f>IF(Tabla1[[#This Row],[5.2 Evita palabras soeces]]="NO",1,0)</f>
        <v>0</v>
      </c>
      <c r="DH193">
        <f>IF(Tabla1[[#This Row],[5.3 Escucha al cliente sin interrumpirlo.]]="NO",1,0)</f>
        <v>0</v>
      </c>
      <c r="DI193">
        <f>IF(Tabla1[[#This Row],[6.1 Cumple con dar la información establecida y/o fomenta en el cliente la adquisición/activación/uso de algún servicio/producto/promoción CLARO (definido por cada campaña)]]="NO",1,0)</f>
        <v>1</v>
      </c>
      <c r="DJ193">
        <v>1</v>
      </c>
      <c r="DK193">
        <f>IF(Tabla1[[#This Row],[TNPS]]&lt;6,-1,IF(Tabla1[[#This Row],[TNPS]]&lt;8,0,1))</f>
        <v>1</v>
      </c>
      <c r="DL193">
        <f>IF(Tabla1[[#This Row],[NPS]]&lt;&gt;"",IF(Tabla1[[#This Row],[NPS]]&lt;7,-1,IF(Tabla1[[#This Row],[NPS]]&lt;8,0,1))," ")</f>
        <v>1</v>
      </c>
    </row>
    <row r="194" spans="1:116" x14ac:dyDescent="0.25">
      <c r="A194">
        <v>386</v>
      </c>
      <c r="B194" t="str">
        <f>IF(MONTH(Tabla1[[#This Row],[FECHA DE MONITOREO]])=MONTH($B$356),IF(DAY(Tabla1[[#This Row],[FECHA DE MONITOREO]])&lt;8,"SEMANA 1",IF(DAY(Tabla1[[#This Row],[FECHA DE MONITOREO]])&lt;15,"SEMANA 2",IF(DAY(Tabla1[[#This Row],[FECHA DE MONITOREO]])&lt;22,"SEMANA 3","SEMANA 4"))),"SEMANA 4")</f>
        <v>SEMANA 1</v>
      </c>
      <c r="C19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94" s="10" t="s">
        <v>1493</v>
      </c>
      <c r="E194" s="11" t="s">
        <v>1494</v>
      </c>
      <c r="F194" s="12">
        <v>2</v>
      </c>
      <c r="G194" s="12" t="s">
        <v>118</v>
      </c>
      <c r="H194" s="12" t="s">
        <v>1394</v>
      </c>
      <c r="I194" s="6">
        <v>43649</v>
      </c>
      <c r="J194" s="12" t="s">
        <v>120</v>
      </c>
      <c r="K194" s="13" t="s">
        <v>1495</v>
      </c>
      <c r="L194" s="6">
        <v>43648</v>
      </c>
      <c r="M194" s="14">
        <v>0.4548611111111111</v>
      </c>
      <c r="N194" s="11">
        <v>277</v>
      </c>
      <c r="O194" s="12" t="s">
        <v>1496</v>
      </c>
      <c r="P194" s="12">
        <v>5116247214</v>
      </c>
      <c r="Q194" s="12">
        <v>19714168</v>
      </c>
      <c r="R194" s="12" t="s">
        <v>1407</v>
      </c>
      <c r="S194" s="12" t="s">
        <v>513</v>
      </c>
      <c r="T194" s="12" t="s">
        <v>1497</v>
      </c>
      <c r="U194" s="12" t="s">
        <v>1498</v>
      </c>
      <c r="V194" s="11" t="s">
        <v>129</v>
      </c>
      <c r="W194" s="12" t="s">
        <v>130</v>
      </c>
      <c r="X194" s="15" t="s">
        <v>161</v>
      </c>
      <c r="Y194" s="15" t="s">
        <v>129</v>
      </c>
      <c r="Z194" s="15" t="s">
        <v>132</v>
      </c>
      <c r="AA194" s="15" t="s">
        <v>133</v>
      </c>
      <c r="AB194" s="15" t="s">
        <v>131</v>
      </c>
      <c r="AC194" s="12" t="s">
        <v>1400</v>
      </c>
      <c r="AD194" s="12" t="s">
        <v>131</v>
      </c>
      <c r="AE194" s="12" t="s">
        <v>131</v>
      </c>
      <c r="AF194" s="12" t="s">
        <v>131</v>
      </c>
      <c r="AG194" s="12" t="s">
        <v>131</v>
      </c>
      <c r="AH194" s="12" t="s">
        <v>131</v>
      </c>
      <c r="AI194" s="16">
        <v>100</v>
      </c>
      <c r="AJ194" s="12" t="s">
        <v>131</v>
      </c>
      <c r="AK194" s="12" t="s">
        <v>133</v>
      </c>
      <c r="AL194" s="12" t="s">
        <v>131</v>
      </c>
      <c r="AM194" s="12" t="s">
        <v>129</v>
      </c>
      <c r="AN194" s="16">
        <v>78.94736842105263</v>
      </c>
      <c r="AO194" s="12" t="s">
        <v>131</v>
      </c>
      <c r="AP194" s="12" t="s">
        <v>129</v>
      </c>
      <c r="AQ194" s="12" t="s">
        <v>131</v>
      </c>
      <c r="AR194" s="12" t="s">
        <v>129</v>
      </c>
      <c r="AS194" s="12" t="s">
        <v>129</v>
      </c>
      <c r="AT194" s="12" t="s">
        <v>133</v>
      </c>
      <c r="AU194" s="12" t="s">
        <v>133</v>
      </c>
      <c r="AV194" s="12" t="s">
        <v>133</v>
      </c>
      <c r="AW194" s="12" t="s">
        <v>133</v>
      </c>
      <c r="AX194" s="12" t="s">
        <v>129</v>
      </c>
      <c r="AY194" s="12" t="s">
        <v>131</v>
      </c>
      <c r="AZ194" s="16">
        <v>17.142857142857149</v>
      </c>
      <c r="BA194" s="12" t="s">
        <v>133</v>
      </c>
      <c r="BB194" s="12" t="s">
        <v>131</v>
      </c>
      <c r="BC194" s="12" t="s">
        <v>131</v>
      </c>
      <c r="BD194" s="12" t="s">
        <v>131</v>
      </c>
      <c r="BE194" s="16">
        <v>100</v>
      </c>
      <c r="BF194" s="12" t="s">
        <v>131</v>
      </c>
      <c r="BG194" s="12" t="s">
        <v>131</v>
      </c>
      <c r="BH194" s="12" t="s">
        <v>131</v>
      </c>
      <c r="BI194" s="16">
        <v>100</v>
      </c>
      <c r="BJ194" s="12" t="s">
        <v>133</v>
      </c>
      <c r="BK194" s="16">
        <v>100</v>
      </c>
      <c r="BL194" s="16">
        <v>66.15789473684211</v>
      </c>
      <c r="BM194" s="17">
        <v>3</v>
      </c>
      <c r="BN194" s="17">
        <v>0</v>
      </c>
      <c r="BO194" s="17">
        <v>0</v>
      </c>
      <c r="BP194" s="11">
        <v>3</v>
      </c>
      <c r="BQ194" s="11">
        <v>2</v>
      </c>
      <c r="BR194" s="16">
        <v>66.15789473684211</v>
      </c>
      <c r="BS194" s="15" t="s">
        <v>129</v>
      </c>
      <c r="BT194" s="15" t="s">
        <v>129</v>
      </c>
      <c r="BU194" s="15" t="s">
        <v>129</v>
      </c>
      <c r="BV194" s="15" t="s">
        <v>129</v>
      </c>
      <c r="BW194" s="15" t="s">
        <v>129</v>
      </c>
      <c r="BX194" s="12" t="s">
        <v>129</v>
      </c>
      <c r="BY194" s="12" t="s">
        <v>346</v>
      </c>
      <c r="BZ194" s="12" t="s">
        <v>347</v>
      </c>
      <c r="CA194" s="12" t="s">
        <v>348</v>
      </c>
      <c r="CB194" s="12" t="s">
        <v>1444</v>
      </c>
      <c r="CC194" s="12" t="s">
        <v>350</v>
      </c>
      <c r="CD194" s="5" t="e">
        <v>#N/A</v>
      </c>
      <c r="CE194" s="5" t="e">
        <v>#N/A</v>
      </c>
      <c r="CF194" s="18" t="s">
        <v>129</v>
      </c>
      <c r="CG194" s="18" t="s">
        <v>1499</v>
      </c>
      <c r="CH194">
        <f>IF(Tabla1[[#This Row],[1.1 Saluda y se despide del cliente, de acuerdo a lo establecido en el manual de campaña.]]="NO",1,0)</f>
        <v>0</v>
      </c>
      <c r="CI194">
        <f>IF(Tabla1[[#This Row],[1.2 Se dirige al cliente por su nombre durante el transcurso de la llamada, sin tutearlo en ninguna ocasión.]]="NO",1,0)</f>
        <v>0</v>
      </c>
      <c r="CJ194">
        <f>IF(Tabla1[[#This Row],[1.3 Interactua con el cliente mientras realiza las validaciones en el sistema.]]="NO",1,0)</f>
        <v>0</v>
      </c>
      <c r="CK194">
        <f>IF(Tabla1[[#This Row],[1.4 Evita el uso de tecnicismos.]]="NO",1,0)</f>
        <v>0</v>
      </c>
      <c r="CL194">
        <f>IF(Tabla1[[#This Row],[1.5 Se despide de acuerdo a lo indicado en el Manual de Campaña]]="NO",1,0)</f>
        <v>0</v>
      </c>
      <c r="CM194">
        <f>IF(Tabla1[[#This Row],[2.1 Valida si la consulta o transacción corresponde a un producto/servicio/línea de la campaña.]]="NO",1,0)</f>
        <v>0</v>
      </c>
      <c r="CN194">
        <f>IF(Tabla1[[#This Row],[2.2 Si lo expuesto por el cliente no es claro, realiza preguntas de precisión o preguntas filtro.]]="NO",1,0)</f>
        <v>0</v>
      </c>
      <c r="CO194">
        <f>IF(Tabla1[[#This Row],[2.3 Valida el MOTIVO REAL de la necesidad (información, preocupación, problema) mediante parafraseo o pregunta de confirmación.]]="NO",1,0)</f>
        <v>0</v>
      </c>
      <c r="CP194">
        <f>IF(Tabla1[[#This Row],[2.4 De acuerdo con lo expuesto por el cliente por el cliente y/o por lo revisado en sistemas, valida si existe alguna atención previa por el mismo motivo.]]="NO",1,0)</f>
        <v>1</v>
      </c>
      <c r="CQ194">
        <f>IF(Tabla1[[#This Row],[3.1 Valida en el CES el estado de los servicios y equipos, estado de cuenta y adicionalmente si se encuentra en averia.]]="NO",1,0)</f>
        <v>0</v>
      </c>
      <c r="CR194">
        <f>IF(Tabla1[[#This Row],[3.2 La atencion se realizo siguiendo el paso a paso de la herramienta o el proceso establecido en el portal de conocimiento (en caso no se encuentre en la herramienta), no se vuelve a evaluar el ingreso al CES.]]="NO",1,0)</f>
        <v>1</v>
      </c>
      <c r="CS194">
        <f>IF(Tabla1[[#This Row],[3.2.1 Solicita el número de documento de identidad, nombres y apellidos del titular para identificar el servicio y en caso lo amerite fecha y lugar de nacimiento.]]="NO",1,0)</f>
        <v>0</v>
      </c>
      <c r="CT194">
        <f>IF(Tabla1[[#This Row],[3.2.2  Valida en TRACER que el servicio del cliente esta conectado, no se encuentra en averia y no tiene algun flag alarmado]]="NO",1,0)</f>
        <v>1</v>
      </c>
      <c r="CU194">
        <f>IF(Tabla1[[#This Row],[3.2.3  Verifica en la web de averias si el servicio esta afectado]]="NO",1,0)</f>
        <v>1</v>
      </c>
      <c r="CV194">
        <f>IF(Tabla1[[#This Row],[3.2.4  Verifica en Incognito si los parametros de los servicios estan correctos. ]]="NO",1,0)</f>
        <v>0</v>
      </c>
      <c r="CW19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94">
        <f>IF(Tabla1[[#This Row],[3.2.6  Para telefonia, ingresa a JANUS y validad que la linea este configurada y tenga saldo, tambien se debe validar con el cliente si la linea esta en Tel 1 o Tel 1/2, en caso no haya servicio]]="NO",1,0)</f>
        <v>0</v>
      </c>
      <c r="CY194">
        <f>IF(Tabla1[[#This Row],[3.2.7  Para internet, cuando el problema es con SmarTV se le sugiere que utilice internet de manera cableada]]="NO",1,0)</f>
        <v>0</v>
      </c>
      <c r="CZ194">
        <f>IF(Tabla1[[#This Row],[3.3  La explicación brindada al cliente corresponde con el paso a paso de la herramienta o el proceso establecido en el portal de conocimiento (en caso no se encuentre en la herramienta).]]="NO",1,0)</f>
        <v>1</v>
      </c>
      <c r="DA194">
        <f>IF(Tabla1[[#This Row],[3.4  Valida con el cliente si la gestión/información brindada fue clara]]="NO",1,0)</f>
        <v>0</v>
      </c>
      <c r="DB194">
        <f>IF(Tabla1[[#This Row],[4.1 Ejecuta las acciones en los aplicativos de acuerdo al proceso establecido en el portal de conocimiento.]]="NO",1,0)</f>
        <v>0</v>
      </c>
      <c r="DC194">
        <f>IF(Tabla1[[#This Row],[4.2 Se tipifica en siac acorde con la gestión.]]="NO",1,0)</f>
        <v>0</v>
      </c>
      <c r="DD194">
        <f>IF(Tabla1[[#This Row],[4.3 Notas y/o plantilla de la tipificación son correctas.]]="NO",1,0)</f>
        <v>0</v>
      </c>
      <c r="DE194">
        <f>IF(Tabla1[[#This Row],[4.4 Se tipifica en siac durante la llamada.]]="NO",1,0)</f>
        <v>0</v>
      </c>
      <c r="DF194">
        <f>IF(Tabla1[[#This Row],[5.1 Evita comentarios negativos de la empresa y/o sus proveedores.]]="NO",1,0)</f>
        <v>0</v>
      </c>
      <c r="DG194">
        <f>IF(Tabla1[[#This Row],[5.2 Evita palabras soeces]]="NO",1,0)</f>
        <v>0</v>
      </c>
      <c r="DH194">
        <f>IF(Tabla1[[#This Row],[5.3 Escucha al cliente sin interrumpirlo.]]="NO",1,0)</f>
        <v>0</v>
      </c>
      <c r="DI194">
        <f>IF(Tabla1[[#This Row],[6.1 Cumple con dar la información establecida y/o fomenta en el cliente la adquisición/activación/uso de algún servicio/producto/promoción CLARO (definido por cada campaña)]]="NO",1,0)</f>
        <v>0</v>
      </c>
      <c r="DJ194">
        <v>1</v>
      </c>
      <c r="DK194" t="e">
        <f>IF(Tabla1[[#This Row],[TNPS]]&lt;6,-1,IF(Tabla1[[#This Row],[TNPS]]&lt;8,0,1))</f>
        <v>#N/A</v>
      </c>
      <c r="DL194" t="e">
        <f>IF(Tabla1[[#This Row],[NPS]]&lt;&gt;"",IF(Tabla1[[#This Row],[NPS]]&lt;7,-1,IF(Tabla1[[#This Row],[NPS]]&lt;8,0,1))," ")</f>
        <v>#N/A</v>
      </c>
    </row>
    <row r="195" spans="1:116" x14ac:dyDescent="0.25">
      <c r="A195">
        <v>386</v>
      </c>
      <c r="B195" t="str">
        <f>IF(MONTH(Tabla1[[#This Row],[FECHA DE MONITOREO]])=MONTH($B$356),IF(DAY(Tabla1[[#This Row],[FECHA DE MONITOREO]])&lt;8,"SEMANA 1",IF(DAY(Tabla1[[#This Row],[FECHA DE MONITOREO]])&lt;15,"SEMANA 2",IF(DAY(Tabla1[[#This Row],[FECHA DE MONITOREO]])&lt;22,"SEMANA 3","SEMANA 4"))),"SEMANA 4")</f>
        <v>SEMANA 1</v>
      </c>
      <c r="C19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95" s="10" t="s">
        <v>1465</v>
      </c>
      <c r="E195" s="11" t="s">
        <v>1466</v>
      </c>
      <c r="F195" s="12">
        <v>3</v>
      </c>
      <c r="G195" s="12" t="s">
        <v>118</v>
      </c>
      <c r="H195" s="12" t="s">
        <v>1394</v>
      </c>
      <c r="I195" s="6">
        <v>43649</v>
      </c>
      <c r="J195" s="12" t="s">
        <v>120</v>
      </c>
      <c r="K195" s="13" t="s">
        <v>1500</v>
      </c>
      <c r="L195" s="6">
        <v>43648</v>
      </c>
      <c r="M195" s="14">
        <v>0.76597222222222217</v>
      </c>
      <c r="N195" s="11">
        <v>437</v>
      </c>
      <c r="O195" s="12" t="s">
        <v>1501</v>
      </c>
      <c r="P195" s="12">
        <v>14602413</v>
      </c>
      <c r="Q195" s="12">
        <v>18232872</v>
      </c>
      <c r="R195" s="12" t="s">
        <v>1407</v>
      </c>
      <c r="S195" s="12" t="s">
        <v>227</v>
      </c>
      <c r="T195" s="12" t="s">
        <v>1502</v>
      </c>
      <c r="U195" s="12" t="s">
        <v>1503</v>
      </c>
      <c r="V195" s="11" t="s">
        <v>131</v>
      </c>
      <c r="W195" s="12" t="s">
        <v>130</v>
      </c>
      <c r="X195" s="15" t="s">
        <v>130</v>
      </c>
      <c r="Y195" s="15" t="s">
        <v>131</v>
      </c>
      <c r="Z195" s="15" t="s">
        <v>132</v>
      </c>
      <c r="AA195" s="15" t="s">
        <v>133</v>
      </c>
      <c r="AB195" s="15" t="s">
        <v>131</v>
      </c>
      <c r="AC195" s="12" t="s">
        <v>1400</v>
      </c>
      <c r="AD195" s="12" t="s">
        <v>131</v>
      </c>
      <c r="AE195" s="12" t="s">
        <v>131</v>
      </c>
      <c r="AF195" s="12" t="s">
        <v>131</v>
      </c>
      <c r="AG195" s="12" t="s">
        <v>131</v>
      </c>
      <c r="AH195" s="12" t="s">
        <v>131</v>
      </c>
      <c r="AI195" s="16">
        <v>100</v>
      </c>
      <c r="AJ195" s="12" t="s">
        <v>133</v>
      </c>
      <c r="AK195" s="12" t="s">
        <v>133</v>
      </c>
      <c r="AL195" s="12" t="s">
        <v>129</v>
      </c>
      <c r="AM195" s="12" t="s">
        <v>131</v>
      </c>
      <c r="AN195" s="16">
        <v>28.571428571428569</v>
      </c>
      <c r="AO195" s="12" t="s">
        <v>131</v>
      </c>
      <c r="AP195" s="12" t="s">
        <v>131</v>
      </c>
      <c r="AQ195" s="12" t="s">
        <v>131</v>
      </c>
      <c r="AR195" s="12" t="s">
        <v>131</v>
      </c>
      <c r="AS195" s="12" t="s">
        <v>131</v>
      </c>
      <c r="AT195" s="12" t="s">
        <v>131</v>
      </c>
      <c r="AU195" s="12" t="s">
        <v>133</v>
      </c>
      <c r="AV195" s="12" t="s">
        <v>133</v>
      </c>
      <c r="AW195" s="12" t="s">
        <v>133</v>
      </c>
      <c r="AX195" s="12" t="s">
        <v>131</v>
      </c>
      <c r="AY195" s="12" t="s">
        <v>129</v>
      </c>
      <c r="AZ195" s="16">
        <v>94.285714285714278</v>
      </c>
      <c r="BA195" s="12" t="s">
        <v>129</v>
      </c>
      <c r="BB195" s="12" t="s">
        <v>129</v>
      </c>
      <c r="BC195" s="12" t="s">
        <v>131</v>
      </c>
      <c r="BD195" s="12" t="s">
        <v>131</v>
      </c>
      <c r="BE195" s="16">
        <v>25</v>
      </c>
      <c r="BF195" s="12" t="s">
        <v>131</v>
      </c>
      <c r="BG195" s="12" t="s">
        <v>131</v>
      </c>
      <c r="BH195" s="12" t="s">
        <v>131</v>
      </c>
      <c r="BI195" s="16">
        <v>100</v>
      </c>
      <c r="BJ195" s="12" t="s">
        <v>133</v>
      </c>
      <c r="BK195" s="16">
        <v>100</v>
      </c>
      <c r="BL195" s="16">
        <v>63.571428571428569</v>
      </c>
      <c r="BM195" s="17">
        <v>3</v>
      </c>
      <c r="BN195" s="17">
        <v>1</v>
      </c>
      <c r="BO195" s="17">
        <v>0</v>
      </c>
      <c r="BP195" s="11">
        <v>4</v>
      </c>
      <c r="BQ195" s="11">
        <v>0</v>
      </c>
      <c r="BR195" s="16">
        <v>63.571428571428569</v>
      </c>
      <c r="BS195" s="15" t="s">
        <v>129</v>
      </c>
      <c r="BT195" s="15" t="s">
        <v>129</v>
      </c>
      <c r="BU195" s="15" t="s">
        <v>129</v>
      </c>
      <c r="BV195" s="15" t="s">
        <v>129</v>
      </c>
      <c r="BW195" s="15" t="s">
        <v>129</v>
      </c>
      <c r="BX195" s="12" t="s">
        <v>129</v>
      </c>
      <c r="BY195" s="12" t="s">
        <v>135</v>
      </c>
      <c r="BZ195" s="12" t="s">
        <v>136</v>
      </c>
      <c r="CA195" s="12" t="s">
        <v>137</v>
      </c>
      <c r="CB195" s="12" t="s">
        <v>349</v>
      </c>
      <c r="CC195" s="12" t="s">
        <v>289</v>
      </c>
      <c r="CD195" s="5" t="e">
        <v>#N/A</v>
      </c>
      <c r="CE195" s="5" t="e">
        <v>#N/A</v>
      </c>
      <c r="CF195" s="18" t="s">
        <v>129</v>
      </c>
      <c r="CG195" s="18" t="s">
        <v>1504</v>
      </c>
      <c r="CH195">
        <f>IF(Tabla1[[#This Row],[1.1 Saluda y se despide del cliente, de acuerdo a lo establecido en el manual de campaña.]]="NO",1,0)</f>
        <v>0</v>
      </c>
      <c r="CI195">
        <f>IF(Tabla1[[#This Row],[1.2 Se dirige al cliente por su nombre durante el transcurso de la llamada, sin tutearlo en ninguna ocasión.]]="NO",1,0)</f>
        <v>0</v>
      </c>
      <c r="CJ195">
        <f>IF(Tabla1[[#This Row],[1.3 Interactua con el cliente mientras realiza las validaciones en el sistema.]]="NO",1,0)</f>
        <v>0</v>
      </c>
      <c r="CK195">
        <f>IF(Tabla1[[#This Row],[1.4 Evita el uso de tecnicismos.]]="NO",1,0)</f>
        <v>0</v>
      </c>
      <c r="CL195">
        <f>IF(Tabla1[[#This Row],[1.5 Se despide de acuerdo a lo indicado en el Manual de Campaña]]="NO",1,0)</f>
        <v>0</v>
      </c>
      <c r="CM195">
        <f>IF(Tabla1[[#This Row],[2.1 Valida si la consulta o transacción corresponde a un producto/servicio/línea de la campaña.]]="NO",1,0)</f>
        <v>0</v>
      </c>
      <c r="CN195">
        <f>IF(Tabla1[[#This Row],[2.2 Si lo expuesto por el cliente no es claro, realiza preguntas de precisión o preguntas filtro.]]="NO",1,0)</f>
        <v>0</v>
      </c>
      <c r="CO195">
        <f>IF(Tabla1[[#This Row],[2.3 Valida el MOTIVO REAL de la necesidad (información, preocupación, problema) mediante parafraseo o pregunta de confirmación.]]="NO",1,0)</f>
        <v>1</v>
      </c>
      <c r="CP195">
        <f>IF(Tabla1[[#This Row],[2.4 De acuerdo con lo expuesto por el cliente por el cliente y/o por lo revisado en sistemas, valida si existe alguna atención previa por el mismo motivo.]]="NO",1,0)</f>
        <v>0</v>
      </c>
      <c r="CQ195">
        <f>IF(Tabla1[[#This Row],[3.1 Valida en el CES el estado de los servicios y equipos, estado de cuenta y adicionalmente si se encuentra en averia.]]="NO",1,0)</f>
        <v>0</v>
      </c>
      <c r="CR195">
        <f>IF(Tabla1[[#This Row],[3.2 La atencion se realizo siguiendo el paso a paso de la herramienta o el proceso establecido en el portal de conocimiento (en caso no se encuentre en la herramienta), no se vuelve a evaluar el ingreso al CES.]]="NO",1,0)</f>
        <v>0</v>
      </c>
      <c r="CS195">
        <f>IF(Tabla1[[#This Row],[3.2.1 Solicita el número de documento de identidad, nombres y apellidos del titular para identificar el servicio y en caso lo amerite fecha y lugar de nacimiento.]]="NO",1,0)</f>
        <v>0</v>
      </c>
      <c r="CT195">
        <f>IF(Tabla1[[#This Row],[3.2.2  Valida en TRACER que el servicio del cliente esta conectado, no se encuentra en averia y no tiene algun flag alarmado]]="NO",1,0)</f>
        <v>0</v>
      </c>
      <c r="CU195">
        <f>IF(Tabla1[[#This Row],[3.2.3  Verifica en la web de averias si el servicio esta afectado]]="NO",1,0)</f>
        <v>0</v>
      </c>
      <c r="CV195">
        <f>IF(Tabla1[[#This Row],[3.2.4  Verifica en Incognito si los parametros de los servicios estan correctos. ]]="NO",1,0)</f>
        <v>0</v>
      </c>
      <c r="CW19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95">
        <f>IF(Tabla1[[#This Row],[3.2.6  Para telefonia, ingresa a JANUS y validad que la linea este configurada y tenga saldo, tambien se debe validar con el cliente si la linea esta en Tel 1 o Tel 1/2, en caso no haya servicio]]="NO",1,0)</f>
        <v>0</v>
      </c>
      <c r="CY195">
        <f>IF(Tabla1[[#This Row],[3.2.7  Para internet, cuando el problema es con SmarTV se le sugiere que utilice internet de manera cableada]]="NO",1,0)</f>
        <v>0</v>
      </c>
      <c r="CZ195">
        <f>IF(Tabla1[[#This Row],[3.3  La explicación brindada al cliente corresponde con el paso a paso de la herramienta o el proceso establecido en el portal de conocimiento (en caso no se encuentre en la herramienta).]]="NO",1,0)</f>
        <v>0</v>
      </c>
      <c r="DA195">
        <f>IF(Tabla1[[#This Row],[3.4  Valida con el cliente si la gestión/información brindada fue clara]]="NO",1,0)</f>
        <v>1</v>
      </c>
      <c r="DB195">
        <f>IF(Tabla1[[#This Row],[4.1 Ejecuta las acciones en los aplicativos de acuerdo al proceso establecido en el portal de conocimiento.]]="NO",1,0)</f>
        <v>1</v>
      </c>
      <c r="DC195">
        <f>IF(Tabla1[[#This Row],[4.2 Se tipifica en siac acorde con la gestión.]]="NO",1,0)</f>
        <v>1</v>
      </c>
      <c r="DD195">
        <f>IF(Tabla1[[#This Row],[4.3 Notas y/o plantilla de la tipificación son correctas.]]="NO",1,0)</f>
        <v>0</v>
      </c>
      <c r="DE195">
        <f>IF(Tabla1[[#This Row],[4.4 Se tipifica en siac durante la llamada.]]="NO",1,0)</f>
        <v>0</v>
      </c>
      <c r="DF195">
        <f>IF(Tabla1[[#This Row],[5.1 Evita comentarios negativos de la empresa y/o sus proveedores.]]="NO",1,0)</f>
        <v>0</v>
      </c>
      <c r="DG195">
        <f>IF(Tabla1[[#This Row],[5.2 Evita palabras soeces]]="NO",1,0)</f>
        <v>0</v>
      </c>
      <c r="DH195">
        <f>IF(Tabla1[[#This Row],[5.3 Escucha al cliente sin interrumpirlo.]]="NO",1,0)</f>
        <v>0</v>
      </c>
      <c r="DI195">
        <f>IF(Tabla1[[#This Row],[6.1 Cumple con dar la información establecida y/o fomenta en el cliente la adquisición/activación/uso de algún servicio/producto/promoción CLARO (definido por cada campaña)]]="NO",1,0)</f>
        <v>0</v>
      </c>
      <c r="DJ195">
        <v>1</v>
      </c>
      <c r="DK195" t="e">
        <f>IF(Tabla1[[#This Row],[TNPS]]&lt;6,-1,IF(Tabla1[[#This Row],[TNPS]]&lt;8,0,1))</f>
        <v>#N/A</v>
      </c>
      <c r="DL195" t="e">
        <f>IF(Tabla1[[#This Row],[NPS]]&lt;&gt;"",IF(Tabla1[[#This Row],[NPS]]&lt;7,-1,IF(Tabla1[[#This Row],[NPS]]&lt;8,0,1))," ")</f>
        <v>#N/A</v>
      </c>
    </row>
    <row r="196" spans="1:116" x14ac:dyDescent="0.25">
      <c r="A196">
        <v>386</v>
      </c>
      <c r="B196" t="str">
        <f>IF(MONTH(Tabla1[[#This Row],[FECHA DE MONITOREO]])=MONTH($B$356),IF(DAY(Tabla1[[#This Row],[FECHA DE MONITOREO]])&lt;8,"SEMANA 1",IF(DAY(Tabla1[[#This Row],[FECHA DE MONITOREO]])&lt;15,"SEMANA 2",IF(DAY(Tabla1[[#This Row],[FECHA DE MONITOREO]])&lt;22,"SEMANA 3","SEMANA 4"))),"SEMANA 4")</f>
        <v>SEMANA 1</v>
      </c>
      <c r="C19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96" s="10" t="s">
        <v>1505</v>
      </c>
      <c r="E196" s="11" t="s">
        <v>1506</v>
      </c>
      <c r="F196" s="12">
        <v>3</v>
      </c>
      <c r="G196" s="12" t="s">
        <v>118</v>
      </c>
      <c r="H196" s="12" t="s">
        <v>1394</v>
      </c>
      <c r="I196" s="6">
        <v>43649</v>
      </c>
      <c r="J196" s="12" t="s">
        <v>120</v>
      </c>
      <c r="K196" s="13" t="s">
        <v>1507</v>
      </c>
      <c r="L196" s="6">
        <v>43648</v>
      </c>
      <c r="M196" s="14">
        <v>0.64097222222222217</v>
      </c>
      <c r="N196" s="11">
        <v>360</v>
      </c>
      <c r="O196" s="12" t="s">
        <v>1508</v>
      </c>
      <c r="P196" s="12">
        <v>956340929</v>
      </c>
      <c r="Q196" s="12">
        <v>34870787</v>
      </c>
      <c r="R196" s="12" t="s">
        <v>1407</v>
      </c>
      <c r="S196" s="12" t="s">
        <v>451</v>
      </c>
      <c r="T196" s="12" t="s">
        <v>1509</v>
      </c>
      <c r="U196" s="12" t="s">
        <v>1485</v>
      </c>
      <c r="V196" s="11" t="s">
        <v>129</v>
      </c>
      <c r="W196" s="12" t="s">
        <v>130</v>
      </c>
      <c r="X196" s="15" t="s">
        <v>130</v>
      </c>
      <c r="Y196" s="15" t="s">
        <v>131</v>
      </c>
      <c r="Z196" s="15" t="s">
        <v>132</v>
      </c>
      <c r="AA196" s="15" t="s">
        <v>133</v>
      </c>
      <c r="AB196" s="15" t="s">
        <v>131</v>
      </c>
      <c r="AC196" s="12" t="s">
        <v>1400</v>
      </c>
      <c r="AD196" s="12" t="s">
        <v>131</v>
      </c>
      <c r="AE196" s="12" t="s">
        <v>131</v>
      </c>
      <c r="AF196" s="12" t="s">
        <v>131</v>
      </c>
      <c r="AG196" s="12" t="s">
        <v>131</v>
      </c>
      <c r="AH196" s="12" t="s">
        <v>131</v>
      </c>
      <c r="AI196" s="16">
        <v>100</v>
      </c>
      <c r="AJ196" s="12" t="s">
        <v>133</v>
      </c>
      <c r="AK196" s="12" t="s">
        <v>133</v>
      </c>
      <c r="AL196" s="12" t="s">
        <v>129</v>
      </c>
      <c r="AM196" s="12" t="s">
        <v>131</v>
      </c>
      <c r="AN196" s="16">
        <v>28.571428571428569</v>
      </c>
      <c r="AO196" s="12" t="s">
        <v>131</v>
      </c>
      <c r="AP196" s="12" t="s">
        <v>131</v>
      </c>
      <c r="AQ196" s="12" t="s">
        <v>131</v>
      </c>
      <c r="AR196" s="12" t="s">
        <v>131</v>
      </c>
      <c r="AS196" s="12" t="s">
        <v>131</v>
      </c>
      <c r="AT196" s="12" t="s">
        <v>131</v>
      </c>
      <c r="AU196" s="12" t="s">
        <v>133</v>
      </c>
      <c r="AV196" s="12" t="s">
        <v>133</v>
      </c>
      <c r="AW196" s="12" t="s">
        <v>133</v>
      </c>
      <c r="AX196" s="12" t="s">
        <v>129</v>
      </c>
      <c r="AY196" s="12" t="s">
        <v>133</v>
      </c>
      <c r="AZ196" s="16">
        <v>78.787878787878782</v>
      </c>
      <c r="BA196" s="12" t="s">
        <v>133</v>
      </c>
      <c r="BB196" s="12" t="s">
        <v>129</v>
      </c>
      <c r="BC196" s="12" t="s">
        <v>131</v>
      </c>
      <c r="BD196" s="12" t="s">
        <v>131</v>
      </c>
      <c r="BE196" s="16">
        <v>66.666666666666671</v>
      </c>
      <c r="BF196" s="12" t="s">
        <v>131</v>
      </c>
      <c r="BG196" s="12" t="s">
        <v>131</v>
      </c>
      <c r="BH196" s="12" t="s">
        <v>131</v>
      </c>
      <c r="BI196" s="16">
        <v>100</v>
      </c>
      <c r="BJ196" s="12" t="s">
        <v>131</v>
      </c>
      <c r="BK196" s="16">
        <v>100</v>
      </c>
      <c r="BL196" s="16">
        <v>68.147186147186147</v>
      </c>
      <c r="BM196" s="17">
        <v>2</v>
      </c>
      <c r="BN196" s="17">
        <v>1</v>
      </c>
      <c r="BO196" s="17">
        <v>0</v>
      </c>
      <c r="BP196" s="11">
        <v>3</v>
      </c>
      <c r="BQ196" s="11">
        <v>0</v>
      </c>
      <c r="BR196" s="16">
        <v>68.147186147186147</v>
      </c>
      <c r="BS196" s="15" t="s">
        <v>129</v>
      </c>
      <c r="BT196" s="15" t="s">
        <v>129</v>
      </c>
      <c r="BU196" s="15" t="s">
        <v>129</v>
      </c>
      <c r="BV196" s="15" t="s">
        <v>129</v>
      </c>
      <c r="BW196" s="15" t="s">
        <v>129</v>
      </c>
      <c r="BX196" s="12" t="s">
        <v>129</v>
      </c>
      <c r="BY196" s="12" t="s">
        <v>135</v>
      </c>
      <c r="BZ196" s="12" t="s">
        <v>136</v>
      </c>
      <c r="CA196" s="12" t="s">
        <v>137</v>
      </c>
      <c r="CB196" s="12" t="s">
        <v>349</v>
      </c>
      <c r="CC196" s="12" t="s">
        <v>139</v>
      </c>
      <c r="CD196" s="5" t="e">
        <v>#N/A</v>
      </c>
      <c r="CE196" s="5" t="e">
        <v>#N/A</v>
      </c>
      <c r="CF196" s="18" t="s">
        <v>129</v>
      </c>
      <c r="CG196" s="18" t="s">
        <v>1510</v>
      </c>
      <c r="CH196">
        <f>IF(Tabla1[[#This Row],[1.1 Saluda y se despide del cliente, de acuerdo a lo establecido en el manual de campaña.]]="NO",1,0)</f>
        <v>0</v>
      </c>
      <c r="CI196">
        <f>IF(Tabla1[[#This Row],[1.2 Se dirige al cliente por su nombre durante el transcurso de la llamada, sin tutearlo en ninguna ocasión.]]="NO",1,0)</f>
        <v>0</v>
      </c>
      <c r="CJ196">
        <f>IF(Tabla1[[#This Row],[1.3 Interactua con el cliente mientras realiza las validaciones en el sistema.]]="NO",1,0)</f>
        <v>0</v>
      </c>
      <c r="CK196">
        <f>IF(Tabla1[[#This Row],[1.4 Evita el uso de tecnicismos.]]="NO",1,0)</f>
        <v>0</v>
      </c>
      <c r="CL196">
        <f>IF(Tabla1[[#This Row],[1.5 Se despide de acuerdo a lo indicado en el Manual de Campaña]]="NO",1,0)</f>
        <v>0</v>
      </c>
      <c r="CM196">
        <f>IF(Tabla1[[#This Row],[2.1 Valida si la consulta o transacción corresponde a un producto/servicio/línea de la campaña.]]="NO",1,0)</f>
        <v>0</v>
      </c>
      <c r="CN196">
        <f>IF(Tabla1[[#This Row],[2.2 Si lo expuesto por el cliente no es claro, realiza preguntas de precisión o preguntas filtro.]]="NO",1,0)</f>
        <v>0</v>
      </c>
      <c r="CO196">
        <f>IF(Tabla1[[#This Row],[2.3 Valida el MOTIVO REAL de la necesidad (información, preocupación, problema) mediante parafraseo o pregunta de confirmación.]]="NO",1,0)</f>
        <v>1</v>
      </c>
      <c r="CP196">
        <f>IF(Tabla1[[#This Row],[2.4 De acuerdo con lo expuesto por el cliente por el cliente y/o por lo revisado en sistemas, valida si existe alguna atención previa por el mismo motivo.]]="NO",1,0)</f>
        <v>0</v>
      </c>
      <c r="CQ196">
        <f>IF(Tabla1[[#This Row],[3.1 Valida en el CES el estado de los servicios y equipos, estado de cuenta y adicionalmente si se encuentra en averia.]]="NO",1,0)</f>
        <v>0</v>
      </c>
      <c r="CR196">
        <f>IF(Tabla1[[#This Row],[3.2 La atencion se realizo siguiendo el paso a paso de la herramienta o el proceso establecido en el portal de conocimiento (en caso no se encuentre en la herramienta), no se vuelve a evaluar el ingreso al CES.]]="NO",1,0)</f>
        <v>0</v>
      </c>
      <c r="CS196">
        <f>IF(Tabla1[[#This Row],[3.2.1 Solicita el número de documento de identidad, nombres y apellidos del titular para identificar el servicio y en caso lo amerite fecha y lugar de nacimiento.]]="NO",1,0)</f>
        <v>0</v>
      </c>
      <c r="CT196">
        <f>IF(Tabla1[[#This Row],[3.2.2  Valida en TRACER que el servicio del cliente esta conectado, no se encuentra en averia y no tiene algun flag alarmado]]="NO",1,0)</f>
        <v>0</v>
      </c>
      <c r="CU196">
        <f>IF(Tabla1[[#This Row],[3.2.3  Verifica en la web de averias si el servicio esta afectado]]="NO",1,0)</f>
        <v>0</v>
      </c>
      <c r="CV196">
        <f>IF(Tabla1[[#This Row],[3.2.4  Verifica en Incognito si los parametros de los servicios estan correctos. ]]="NO",1,0)</f>
        <v>0</v>
      </c>
      <c r="CW19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96">
        <f>IF(Tabla1[[#This Row],[3.2.6  Para telefonia, ingresa a JANUS y validad que la linea este configurada y tenga saldo, tambien se debe validar con el cliente si la linea esta en Tel 1 o Tel 1/2, en caso no haya servicio]]="NO",1,0)</f>
        <v>0</v>
      </c>
      <c r="CY196">
        <f>IF(Tabla1[[#This Row],[3.2.7  Para internet, cuando el problema es con SmarTV se le sugiere que utilice internet de manera cableada]]="NO",1,0)</f>
        <v>0</v>
      </c>
      <c r="CZ196">
        <f>IF(Tabla1[[#This Row],[3.3  La explicación brindada al cliente corresponde con el paso a paso de la herramienta o el proceso establecido en el portal de conocimiento (en caso no se encuentre en la herramienta).]]="NO",1,0)</f>
        <v>1</v>
      </c>
      <c r="DA196">
        <f>IF(Tabla1[[#This Row],[3.4  Valida con el cliente si la gestión/información brindada fue clara]]="NO",1,0)</f>
        <v>0</v>
      </c>
      <c r="DB196">
        <f>IF(Tabla1[[#This Row],[4.1 Ejecuta las acciones en los aplicativos de acuerdo al proceso establecido en el portal de conocimiento.]]="NO",1,0)</f>
        <v>0</v>
      </c>
      <c r="DC196">
        <f>IF(Tabla1[[#This Row],[4.2 Se tipifica en siac acorde con la gestión.]]="NO",1,0)</f>
        <v>1</v>
      </c>
      <c r="DD196">
        <f>IF(Tabla1[[#This Row],[4.3 Notas y/o plantilla de la tipificación son correctas.]]="NO",1,0)</f>
        <v>0</v>
      </c>
      <c r="DE196">
        <f>IF(Tabla1[[#This Row],[4.4 Se tipifica en siac durante la llamada.]]="NO",1,0)</f>
        <v>0</v>
      </c>
      <c r="DF196">
        <f>IF(Tabla1[[#This Row],[5.1 Evita comentarios negativos de la empresa y/o sus proveedores.]]="NO",1,0)</f>
        <v>0</v>
      </c>
      <c r="DG196">
        <f>IF(Tabla1[[#This Row],[5.2 Evita palabras soeces]]="NO",1,0)</f>
        <v>0</v>
      </c>
      <c r="DH196">
        <f>IF(Tabla1[[#This Row],[5.3 Escucha al cliente sin interrumpirlo.]]="NO",1,0)</f>
        <v>0</v>
      </c>
      <c r="DI196">
        <f>IF(Tabla1[[#This Row],[6.1 Cumple con dar la información establecida y/o fomenta en el cliente la adquisición/activación/uso de algún servicio/producto/promoción CLARO (definido por cada campaña)]]="NO",1,0)</f>
        <v>0</v>
      </c>
      <c r="DJ196">
        <v>1</v>
      </c>
      <c r="DK196" t="e">
        <f>IF(Tabla1[[#This Row],[TNPS]]&lt;6,-1,IF(Tabla1[[#This Row],[TNPS]]&lt;8,0,1))</f>
        <v>#N/A</v>
      </c>
      <c r="DL196" t="e">
        <f>IF(Tabla1[[#This Row],[NPS]]&lt;&gt;"",IF(Tabla1[[#This Row],[NPS]]&lt;7,-1,IF(Tabla1[[#This Row],[NPS]]&lt;8,0,1))," ")</f>
        <v>#N/A</v>
      </c>
    </row>
    <row r="197" spans="1:116" x14ac:dyDescent="0.25">
      <c r="A197">
        <v>386</v>
      </c>
      <c r="B197" t="str">
        <f>IF(MONTH(Tabla1[[#This Row],[FECHA DE MONITOREO]])=MONTH($B$356),IF(DAY(Tabla1[[#This Row],[FECHA DE MONITOREO]])&lt;8,"SEMANA 1",IF(DAY(Tabla1[[#This Row],[FECHA DE MONITOREO]])&lt;15,"SEMANA 2",IF(DAY(Tabla1[[#This Row],[FECHA DE MONITOREO]])&lt;22,"SEMANA 3","SEMANA 4"))),"SEMANA 4")</f>
        <v>SEMANA 1</v>
      </c>
      <c r="C19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97" s="10" t="s">
        <v>1458</v>
      </c>
      <c r="E197" s="11" t="s">
        <v>1459</v>
      </c>
      <c r="F197" s="12">
        <v>13</v>
      </c>
      <c r="G197" s="12" t="s">
        <v>118</v>
      </c>
      <c r="H197" s="12" t="s">
        <v>1394</v>
      </c>
      <c r="I197" s="6">
        <v>43649</v>
      </c>
      <c r="J197" s="12" t="s">
        <v>120</v>
      </c>
      <c r="K197" s="13" t="s">
        <v>1511</v>
      </c>
      <c r="L197" s="6">
        <v>43648</v>
      </c>
      <c r="M197" s="14">
        <v>0.61805555555555558</v>
      </c>
      <c r="N197" s="11">
        <v>370</v>
      </c>
      <c r="O197" s="12" t="s">
        <v>1512</v>
      </c>
      <c r="P197" s="12">
        <v>16488403</v>
      </c>
      <c r="Q197" s="12">
        <v>35448494</v>
      </c>
      <c r="R197" s="12" t="s">
        <v>1407</v>
      </c>
      <c r="S197" s="12" t="s">
        <v>184</v>
      </c>
      <c r="T197" s="12" t="s">
        <v>1513</v>
      </c>
      <c r="U197" s="12" t="s">
        <v>1416</v>
      </c>
      <c r="V197" s="11" t="s">
        <v>129</v>
      </c>
      <c r="W197" s="12" t="s">
        <v>130</v>
      </c>
      <c r="X197" s="15" t="s">
        <v>161</v>
      </c>
      <c r="Y197" s="15" t="s">
        <v>131</v>
      </c>
      <c r="Z197" s="15" t="s">
        <v>132</v>
      </c>
      <c r="AA197" s="15" t="s">
        <v>133</v>
      </c>
      <c r="AB197" s="15" t="s">
        <v>129</v>
      </c>
      <c r="AC197" s="12" t="s">
        <v>1400</v>
      </c>
      <c r="AD197" s="12" t="s">
        <v>131</v>
      </c>
      <c r="AE197" s="12" t="s">
        <v>129</v>
      </c>
      <c r="AF197" s="12" t="s">
        <v>131</v>
      </c>
      <c r="AG197" s="12" t="s">
        <v>131</v>
      </c>
      <c r="AH197" s="12" t="s">
        <v>131</v>
      </c>
      <c r="AI197" s="16">
        <v>75</v>
      </c>
      <c r="AJ197" s="12" t="s">
        <v>131</v>
      </c>
      <c r="AK197" s="12" t="s">
        <v>133</v>
      </c>
      <c r="AL197" s="12" t="s">
        <v>131</v>
      </c>
      <c r="AM197" s="12" t="s">
        <v>129</v>
      </c>
      <c r="AN197" s="16">
        <v>78.94736842105263</v>
      </c>
      <c r="AO197" s="12" t="s">
        <v>131</v>
      </c>
      <c r="AP197" s="12" t="s">
        <v>131</v>
      </c>
      <c r="AQ197" s="12" t="s">
        <v>131</v>
      </c>
      <c r="AR197" s="12" t="s">
        <v>131</v>
      </c>
      <c r="AS197" s="12" t="s">
        <v>131</v>
      </c>
      <c r="AT197" s="12" t="s">
        <v>131</v>
      </c>
      <c r="AU197" s="12" t="s">
        <v>131</v>
      </c>
      <c r="AV197" s="12" t="s">
        <v>133</v>
      </c>
      <c r="AW197" s="12" t="s">
        <v>133</v>
      </c>
      <c r="AX197" s="12" t="s">
        <v>129</v>
      </c>
      <c r="AY197" s="12" t="s">
        <v>129</v>
      </c>
      <c r="AZ197" s="16">
        <v>74.285714285714292</v>
      </c>
      <c r="BA197" s="12" t="s">
        <v>131</v>
      </c>
      <c r="BB197" s="12" t="s">
        <v>131</v>
      </c>
      <c r="BC197" s="12" t="s">
        <v>131</v>
      </c>
      <c r="BD197" s="12" t="s">
        <v>131</v>
      </c>
      <c r="BE197" s="16">
        <v>100</v>
      </c>
      <c r="BF197" s="12" t="s">
        <v>131</v>
      </c>
      <c r="BG197" s="12" t="s">
        <v>131</v>
      </c>
      <c r="BH197" s="12" t="s">
        <v>131</v>
      </c>
      <c r="BI197" s="16">
        <v>100</v>
      </c>
      <c r="BJ197" s="12" t="s">
        <v>129</v>
      </c>
      <c r="BK197" s="16">
        <v>0</v>
      </c>
      <c r="BL197" s="16">
        <v>81.15789473684211</v>
      </c>
      <c r="BM197" s="17">
        <v>3</v>
      </c>
      <c r="BN197" s="17">
        <v>0</v>
      </c>
      <c r="BO197" s="17">
        <v>0</v>
      </c>
      <c r="BP197" s="11">
        <v>3</v>
      </c>
      <c r="BQ197" s="11">
        <v>2</v>
      </c>
      <c r="BR197" s="16">
        <v>81.15789473684211</v>
      </c>
      <c r="BS197" s="15" t="s">
        <v>129</v>
      </c>
      <c r="BT197" s="15" t="s">
        <v>129</v>
      </c>
      <c r="BU197" s="15" t="s">
        <v>129</v>
      </c>
      <c r="BV197" s="15" t="s">
        <v>129</v>
      </c>
      <c r="BW197" s="15" t="s">
        <v>129</v>
      </c>
      <c r="BX197" s="12" t="s">
        <v>131</v>
      </c>
      <c r="BY197" s="12" t="s">
        <v>132</v>
      </c>
      <c r="BZ197" s="12" t="s">
        <v>132</v>
      </c>
      <c r="CA197" s="12" t="s">
        <v>132</v>
      </c>
      <c r="CB197" s="12" t="s">
        <v>132</v>
      </c>
      <c r="CC197" s="12" t="s">
        <v>132</v>
      </c>
      <c r="CD197" s="5" t="e">
        <v>#N/A</v>
      </c>
      <c r="CE197" s="5" t="e">
        <v>#N/A</v>
      </c>
      <c r="CF197" s="18" t="s">
        <v>129</v>
      </c>
      <c r="CG197" s="18" t="s">
        <v>1514</v>
      </c>
      <c r="CH197">
        <f>IF(Tabla1[[#This Row],[1.1 Saluda y se despide del cliente, de acuerdo a lo establecido en el manual de campaña.]]="NO",1,0)</f>
        <v>0</v>
      </c>
      <c r="CI197">
        <f>IF(Tabla1[[#This Row],[1.2 Se dirige al cliente por su nombre durante el transcurso de la llamada, sin tutearlo en ninguna ocasión.]]="NO",1,0)</f>
        <v>1</v>
      </c>
      <c r="CJ197">
        <f>IF(Tabla1[[#This Row],[1.3 Interactua con el cliente mientras realiza las validaciones en el sistema.]]="NO",1,0)</f>
        <v>0</v>
      </c>
      <c r="CK197">
        <f>IF(Tabla1[[#This Row],[1.4 Evita el uso de tecnicismos.]]="NO",1,0)</f>
        <v>0</v>
      </c>
      <c r="CL197">
        <f>IF(Tabla1[[#This Row],[1.5 Se despide de acuerdo a lo indicado en el Manual de Campaña]]="NO",1,0)</f>
        <v>0</v>
      </c>
      <c r="CM197">
        <f>IF(Tabla1[[#This Row],[2.1 Valida si la consulta o transacción corresponde a un producto/servicio/línea de la campaña.]]="NO",1,0)</f>
        <v>0</v>
      </c>
      <c r="CN197">
        <f>IF(Tabla1[[#This Row],[2.2 Si lo expuesto por el cliente no es claro, realiza preguntas de precisión o preguntas filtro.]]="NO",1,0)</f>
        <v>0</v>
      </c>
      <c r="CO197">
        <f>IF(Tabla1[[#This Row],[2.3 Valida el MOTIVO REAL de la necesidad (información, preocupación, problema) mediante parafraseo o pregunta de confirmación.]]="NO",1,0)</f>
        <v>0</v>
      </c>
      <c r="CP197">
        <f>IF(Tabla1[[#This Row],[2.4 De acuerdo con lo expuesto por el cliente por el cliente y/o por lo revisado en sistemas, valida si existe alguna atención previa por el mismo motivo.]]="NO",1,0)</f>
        <v>1</v>
      </c>
      <c r="CQ197">
        <f>IF(Tabla1[[#This Row],[3.1 Valida en el CES el estado de los servicios y equipos, estado de cuenta y adicionalmente si se encuentra en averia.]]="NO",1,0)</f>
        <v>0</v>
      </c>
      <c r="CR197">
        <f>IF(Tabla1[[#This Row],[3.2 La atencion se realizo siguiendo el paso a paso de la herramienta o el proceso establecido en el portal de conocimiento (en caso no se encuentre en la herramienta), no se vuelve a evaluar el ingreso al CES.]]="NO",1,0)</f>
        <v>0</v>
      </c>
      <c r="CS197">
        <f>IF(Tabla1[[#This Row],[3.2.1 Solicita el número de documento de identidad, nombres y apellidos del titular para identificar el servicio y en caso lo amerite fecha y lugar de nacimiento.]]="NO",1,0)</f>
        <v>0</v>
      </c>
      <c r="CT197">
        <f>IF(Tabla1[[#This Row],[3.2.2  Valida en TRACER que el servicio del cliente esta conectado, no se encuentra en averia y no tiene algun flag alarmado]]="NO",1,0)</f>
        <v>0</v>
      </c>
      <c r="CU197">
        <f>IF(Tabla1[[#This Row],[3.2.3  Verifica en la web de averias si el servicio esta afectado]]="NO",1,0)</f>
        <v>0</v>
      </c>
      <c r="CV197">
        <f>IF(Tabla1[[#This Row],[3.2.4  Verifica en Incognito si los parametros de los servicios estan correctos. ]]="NO",1,0)</f>
        <v>0</v>
      </c>
      <c r="CW19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97">
        <f>IF(Tabla1[[#This Row],[3.2.6  Para telefonia, ingresa a JANUS y validad que la linea este configurada y tenga saldo, tambien se debe validar con el cliente si la linea esta en Tel 1 o Tel 1/2, en caso no haya servicio]]="NO",1,0)</f>
        <v>0</v>
      </c>
      <c r="CY197">
        <f>IF(Tabla1[[#This Row],[3.2.7  Para internet, cuando el problema es con SmarTV se le sugiere que utilice internet de manera cableada]]="NO",1,0)</f>
        <v>0</v>
      </c>
      <c r="CZ197">
        <f>IF(Tabla1[[#This Row],[3.3  La explicación brindada al cliente corresponde con el paso a paso de la herramienta o el proceso establecido en el portal de conocimiento (en caso no se encuentre en la herramienta).]]="NO",1,0)</f>
        <v>1</v>
      </c>
      <c r="DA197">
        <f>IF(Tabla1[[#This Row],[3.4  Valida con el cliente si la gestión/información brindada fue clara]]="NO",1,0)</f>
        <v>1</v>
      </c>
      <c r="DB197">
        <f>IF(Tabla1[[#This Row],[4.1 Ejecuta las acciones en los aplicativos de acuerdo al proceso establecido en el portal de conocimiento.]]="NO",1,0)</f>
        <v>0</v>
      </c>
      <c r="DC197">
        <f>IF(Tabla1[[#This Row],[4.2 Se tipifica en siac acorde con la gestión.]]="NO",1,0)</f>
        <v>0</v>
      </c>
      <c r="DD197">
        <f>IF(Tabla1[[#This Row],[4.3 Notas y/o plantilla de la tipificación son correctas.]]="NO",1,0)</f>
        <v>0</v>
      </c>
      <c r="DE197">
        <f>IF(Tabla1[[#This Row],[4.4 Se tipifica en siac durante la llamada.]]="NO",1,0)</f>
        <v>0</v>
      </c>
      <c r="DF197">
        <f>IF(Tabla1[[#This Row],[5.1 Evita comentarios negativos de la empresa y/o sus proveedores.]]="NO",1,0)</f>
        <v>0</v>
      </c>
      <c r="DG197">
        <f>IF(Tabla1[[#This Row],[5.2 Evita palabras soeces]]="NO",1,0)</f>
        <v>0</v>
      </c>
      <c r="DH197">
        <f>IF(Tabla1[[#This Row],[5.3 Escucha al cliente sin interrumpirlo.]]="NO",1,0)</f>
        <v>0</v>
      </c>
      <c r="DI197">
        <f>IF(Tabla1[[#This Row],[6.1 Cumple con dar la información establecida y/o fomenta en el cliente la adquisición/activación/uso de algún servicio/producto/promoción CLARO (definido por cada campaña)]]="NO",1,0)</f>
        <v>1</v>
      </c>
      <c r="DJ197">
        <v>1</v>
      </c>
      <c r="DK197" t="e">
        <f>IF(Tabla1[[#This Row],[TNPS]]&lt;6,-1,IF(Tabla1[[#This Row],[TNPS]]&lt;8,0,1))</f>
        <v>#N/A</v>
      </c>
      <c r="DL197" t="e">
        <f>IF(Tabla1[[#This Row],[NPS]]&lt;&gt;"",IF(Tabla1[[#This Row],[NPS]]&lt;7,-1,IF(Tabla1[[#This Row],[NPS]]&lt;8,0,1))," ")</f>
        <v>#N/A</v>
      </c>
    </row>
    <row r="198" spans="1:116" x14ac:dyDescent="0.25">
      <c r="A198">
        <v>386</v>
      </c>
      <c r="B198" t="str">
        <f>IF(MONTH(Tabla1[[#This Row],[FECHA DE MONITOREO]])=MONTH($B$356),IF(DAY(Tabla1[[#This Row],[FECHA DE MONITOREO]])&lt;8,"SEMANA 1",IF(DAY(Tabla1[[#This Row],[FECHA DE MONITOREO]])&lt;15,"SEMANA 2",IF(DAY(Tabla1[[#This Row],[FECHA DE MONITOREO]])&lt;22,"SEMANA 3","SEMANA 4"))),"SEMANA 4")</f>
        <v>SEMANA 1</v>
      </c>
      <c r="C19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98" s="10" t="s">
        <v>1515</v>
      </c>
      <c r="E198" s="11" t="s">
        <v>1516</v>
      </c>
      <c r="F198" s="12">
        <v>17</v>
      </c>
      <c r="G198" s="12" t="s">
        <v>118</v>
      </c>
      <c r="H198" s="12" t="s">
        <v>1394</v>
      </c>
      <c r="I198" s="6">
        <v>43649</v>
      </c>
      <c r="J198" s="12" t="s">
        <v>120</v>
      </c>
      <c r="K198" s="13" t="s">
        <v>1517</v>
      </c>
      <c r="L198" s="6">
        <v>43648</v>
      </c>
      <c r="M198" s="14">
        <v>0.11041666666666666</v>
      </c>
      <c r="N198" s="11">
        <v>106</v>
      </c>
      <c r="O198" s="12" t="s">
        <v>1518</v>
      </c>
      <c r="P198" s="12">
        <v>16557350</v>
      </c>
      <c r="Q198" s="12">
        <v>35096000</v>
      </c>
      <c r="R198" s="12" t="s">
        <v>1397</v>
      </c>
      <c r="S198" s="12" t="s">
        <v>451</v>
      </c>
      <c r="T198" s="12" t="s">
        <v>1519</v>
      </c>
      <c r="U198" s="12" t="s">
        <v>1520</v>
      </c>
      <c r="V198" s="11" t="s">
        <v>129</v>
      </c>
      <c r="W198" s="12" t="s">
        <v>130</v>
      </c>
      <c r="X198" s="15" t="s">
        <v>161</v>
      </c>
      <c r="Y198" s="15" t="s">
        <v>129</v>
      </c>
      <c r="Z198" s="15" t="s">
        <v>132</v>
      </c>
      <c r="AA198" s="15" t="s">
        <v>133</v>
      </c>
      <c r="AB198" s="15" t="s">
        <v>131</v>
      </c>
      <c r="AC198" s="12" t="s">
        <v>1400</v>
      </c>
      <c r="AD198" s="12" t="s">
        <v>131</v>
      </c>
      <c r="AE198" s="12" t="s">
        <v>131</v>
      </c>
      <c r="AF198" s="12" t="s">
        <v>131</v>
      </c>
      <c r="AG198" s="12" t="s">
        <v>131</v>
      </c>
      <c r="AH198" s="12" t="s">
        <v>133</v>
      </c>
      <c r="AI198" s="16">
        <v>100</v>
      </c>
      <c r="AJ198" s="12" t="s">
        <v>131</v>
      </c>
      <c r="AK198" s="12" t="s">
        <v>133</v>
      </c>
      <c r="AL198" s="12" t="s">
        <v>129</v>
      </c>
      <c r="AM198" s="12" t="s">
        <v>129</v>
      </c>
      <c r="AN198" s="16">
        <v>26.315789473684205</v>
      </c>
      <c r="AO198" s="12" t="s">
        <v>133</v>
      </c>
      <c r="AP198" s="12" t="s">
        <v>131</v>
      </c>
      <c r="AQ198" s="12" t="s">
        <v>131</v>
      </c>
      <c r="AR198" s="12" t="s">
        <v>133</v>
      </c>
      <c r="AS198" s="12" t="s">
        <v>133</v>
      </c>
      <c r="AT198" s="12" t="s">
        <v>133</v>
      </c>
      <c r="AU198" s="12" t="s">
        <v>133</v>
      </c>
      <c r="AV198" s="12" t="s">
        <v>133</v>
      </c>
      <c r="AW198" s="12" t="s">
        <v>133</v>
      </c>
      <c r="AX198" s="12" t="s">
        <v>131</v>
      </c>
      <c r="AY198" s="12" t="s">
        <v>131</v>
      </c>
      <c r="AZ198" s="16">
        <v>100</v>
      </c>
      <c r="BA198" s="12" t="s">
        <v>133</v>
      </c>
      <c r="BB198" s="12" t="s">
        <v>131</v>
      </c>
      <c r="BC198" s="12" t="s">
        <v>131</v>
      </c>
      <c r="BD198" s="12" t="s">
        <v>129</v>
      </c>
      <c r="BE198" s="16">
        <v>66.666666666666671</v>
      </c>
      <c r="BF198" s="12" t="s">
        <v>131</v>
      </c>
      <c r="BG198" s="12" t="s">
        <v>131</v>
      </c>
      <c r="BH198" s="12" t="s">
        <v>131</v>
      </c>
      <c r="BI198" s="16">
        <v>100</v>
      </c>
      <c r="BJ198" s="12" t="s">
        <v>133</v>
      </c>
      <c r="BK198" s="16">
        <v>100</v>
      </c>
      <c r="BL198" s="16">
        <v>75.05263157894737</v>
      </c>
      <c r="BM198" s="17">
        <v>2</v>
      </c>
      <c r="BN198" s="17">
        <v>1</v>
      </c>
      <c r="BO198" s="17">
        <v>0</v>
      </c>
      <c r="BP198" s="11">
        <v>3</v>
      </c>
      <c r="BQ198" s="11">
        <v>0</v>
      </c>
      <c r="BR198" s="16">
        <v>75.05263157894737</v>
      </c>
      <c r="BS198" s="15" t="s">
        <v>129</v>
      </c>
      <c r="BT198" s="15" t="s">
        <v>129</v>
      </c>
      <c r="BU198" s="15" t="s">
        <v>129</v>
      </c>
      <c r="BV198" s="15" t="s">
        <v>129</v>
      </c>
      <c r="BW198" s="15" t="s">
        <v>129</v>
      </c>
      <c r="BX198" s="12" t="s">
        <v>129</v>
      </c>
      <c r="BY198" s="12" t="s">
        <v>162</v>
      </c>
      <c r="BZ198" s="12" t="s">
        <v>163</v>
      </c>
      <c r="CA198" s="12" t="s">
        <v>596</v>
      </c>
      <c r="CB198" s="12" t="s">
        <v>165</v>
      </c>
      <c r="CC198" s="12" t="s">
        <v>231</v>
      </c>
      <c r="CD198" s="5" t="e">
        <v>#N/A</v>
      </c>
      <c r="CE198" s="5" t="e">
        <v>#N/A</v>
      </c>
      <c r="CF198" s="18" t="s">
        <v>129</v>
      </c>
      <c r="CG198" s="18" t="s">
        <v>1521</v>
      </c>
      <c r="CH198">
        <f>IF(Tabla1[[#This Row],[1.1 Saluda y se despide del cliente, de acuerdo a lo establecido en el manual de campaña.]]="NO",1,0)</f>
        <v>0</v>
      </c>
      <c r="CI198">
        <f>IF(Tabla1[[#This Row],[1.2 Se dirige al cliente por su nombre durante el transcurso de la llamada, sin tutearlo en ninguna ocasión.]]="NO",1,0)</f>
        <v>0</v>
      </c>
      <c r="CJ198">
        <f>IF(Tabla1[[#This Row],[1.3 Interactua con el cliente mientras realiza las validaciones en el sistema.]]="NO",1,0)</f>
        <v>0</v>
      </c>
      <c r="CK198">
        <f>IF(Tabla1[[#This Row],[1.4 Evita el uso de tecnicismos.]]="NO",1,0)</f>
        <v>0</v>
      </c>
      <c r="CL198">
        <f>IF(Tabla1[[#This Row],[1.5 Se despide de acuerdo a lo indicado en el Manual de Campaña]]="NO",1,0)</f>
        <v>0</v>
      </c>
      <c r="CM198">
        <f>IF(Tabla1[[#This Row],[2.1 Valida si la consulta o transacción corresponde a un producto/servicio/línea de la campaña.]]="NO",1,0)</f>
        <v>0</v>
      </c>
      <c r="CN198">
        <f>IF(Tabla1[[#This Row],[2.2 Si lo expuesto por el cliente no es claro, realiza preguntas de precisión o preguntas filtro.]]="NO",1,0)</f>
        <v>0</v>
      </c>
      <c r="CO198">
        <f>IF(Tabla1[[#This Row],[2.3 Valida el MOTIVO REAL de la necesidad (información, preocupación, problema) mediante parafraseo o pregunta de confirmación.]]="NO",1,0)</f>
        <v>1</v>
      </c>
      <c r="CP198">
        <f>IF(Tabla1[[#This Row],[2.4 De acuerdo con lo expuesto por el cliente por el cliente y/o por lo revisado en sistemas, valida si existe alguna atención previa por el mismo motivo.]]="NO",1,0)</f>
        <v>1</v>
      </c>
      <c r="CQ198">
        <f>IF(Tabla1[[#This Row],[3.1 Valida en el CES el estado de los servicios y equipos, estado de cuenta y adicionalmente si se encuentra en averia.]]="NO",1,0)</f>
        <v>0</v>
      </c>
      <c r="CR198">
        <f>IF(Tabla1[[#This Row],[3.2 La atencion se realizo siguiendo el paso a paso de la herramienta o el proceso establecido en el portal de conocimiento (en caso no se encuentre en la herramienta), no se vuelve a evaluar el ingreso al CES.]]="NO",1,0)</f>
        <v>0</v>
      </c>
      <c r="CS198">
        <f>IF(Tabla1[[#This Row],[3.2.1 Solicita el número de documento de identidad, nombres y apellidos del titular para identificar el servicio y en caso lo amerite fecha y lugar de nacimiento.]]="NO",1,0)</f>
        <v>0</v>
      </c>
      <c r="CT198">
        <f>IF(Tabla1[[#This Row],[3.2.2  Valida en TRACER que el servicio del cliente esta conectado, no se encuentra en averia y no tiene algun flag alarmado]]="NO",1,0)</f>
        <v>0</v>
      </c>
      <c r="CU198">
        <f>IF(Tabla1[[#This Row],[3.2.3  Verifica en la web de averias si el servicio esta afectado]]="NO",1,0)</f>
        <v>0</v>
      </c>
      <c r="CV198">
        <f>IF(Tabla1[[#This Row],[3.2.4  Verifica en Incognito si los parametros de los servicios estan correctos. ]]="NO",1,0)</f>
        <v>0</v>
      </c>
      <c r="CW19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98">
        <f>IF(Tabla1[[#This Row],[3.2.6  Para telefonia, ingresa a JANUS y validad que la linea este configurada y tenga saldo, tambien se debe validar con el cliente si la linea esta en Tel 1 o Tel 1/2, en caso no haya servicio]]="NO",1,0)</f>
        <v>0</v>
      </c>
      <c r="CY198">
        <f>IF(Tabla1[[#This Row],[3.2.7  Para internet, cuando el problema es con SmarTV se le sugiere que utilice internet de manera cableada]]="NO",1,0)</f>
        <v>0</v>
      </c>
      <c r="CZ198">
        <f>IF(Tabla1[[#This Row],[3.3  La explicación brindada al cliente corresponde con el paso a paso de la herramienta o el proceso establecido en el portal de conocimiento (en caso no se encuentre en la herramienta).]]="NO",1,0)</f>
        <v>0</v>
      </c>
      <c r="DA198">
        <f>IF(Tabla1[[#This Row],[3.4  Valida con el cliente si la gestión/información brindada fue clara]]="NO",1,0)</f>
        <v>0</v>
      </c>
      <c r="DB198">
        <f>IF(Tabla1[[#This Row],[4.1 Ejecuta las acciones en los aplicativos de acuerdo al proceso establecido en el portal de conocimiento.]]="NO",1,0)</f>
        <v>0</v>
      </c>
      <c r="DC198">
        <f>IF(Tabla1[[#This Row],[4.2 Se tipifica en siac acorde con la gestión.]]="NO",1,0)</f>
        <v>0</v>
      </c>
      <c r="DD198">
        <f>IF(Tabla1[[#This Row],[4.3 Notas y/o plantilla de la tipificación son correctas.]]="NO",1,0)</f>
        <v>0</v>
      </c>
      <c r="DE198">
        <f>IF(Tabla1[[#This Row],[4.4 Se tipifica en siac durante la llamada.]]="NO",1,0)</f>
        <v>1</v>
      </c>
      <c r="DF198">
        <f>IF(Tabla1[[#This Row],[5.1 Evita comentarios negativos de la empresa y/o sus proveedores.]]="NO",1,0)</f>
        <v>0</v>
      </c>
      <c r="DG198">
        <f>IF(Tabla1[[#This Row],[5.2 Evita palabras soeces]]="NO",1,0)</f>
        <v>0</v>
      </c>
      <c r="DH198">
        <f>IF(Tabla1[[#This Row],[5.3 Escucha al cliente sin interrumpirlo.]]="NO",1,0)</f>
        <v>0</v>
      </c>
      <c r="DI198">
        <f>IF(Tabla1[[#This Row],[6.1 Cumple con dar la información establecida y/o fomenta en el cliente la adquisición/activación/uso de algún servicio/producto/promoción CLARO (definido por cada campaña)]]="NO",1,0)</f>
        <v>0</v>
      </c>
      <c r="DJ198">
        <v>1</v>
      </c>
      <c r="DK198" t="e">
        <f>IF(Tabla1[[#This Row],[TNPS]]&lt;6,-1,IF(Tabla1[[#This Row],[TNPS]]&lt;8,0,1))</f>
        <v>#N/A</v>
      </c>
      <c r="DL198" t="e">
        <f>IF(Tabla1[[#This Row],[NPS]]&lt;&gt;"",IF(Tabla1[[#This Row],[NPS]]&lt;7,-1,IF(Tabla1[[#This Row],[NPS]]&lt;8,0,1))," ")</f>
        <v>#N/A</v>
      </c>
    </row>
    <row r="199" spans="1:116" x14ac:dyDescent="0.25">
      <c r="A199">
        <v>386</v>
      </c>
      <c r="B199" t="str">
        <f>IF(MONTH(Tabla1[[#This Row],[FECHA DE MONITOREO]])=MONTH($B$356),IF(DAY(Tabla1[[#This Row],[FECHA DE MONITOREO]])&lt;8,"SEMANA 1",IF(DAY(Tabla1[[#This Row],[FECHA DE MONITOREO]])&lt;15,"SEMANA 2",IF(DAY(Tabla1[[#This Row],[FECHA DE MONITOREO]])&lt;22,"SEMANA 3","SEMANA 4"))),"SEMANA 4")</f>
        <v>SEMANA 1</v>
      </c>
      <c r="C19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199" s="10" t="s">
        <v>1522</v>
      </c>
      <c r="E199" s="11" t="s">
        <v>1523</v>
      </c>
      <c r="F199" s="12">
        <v>3</v>
      </c>
      <c r="G199" s="12" t="s">
        <v>118</v>
      </c>
      <c r="H199" s="12" t="s">
        <v>1394</v>
      </c>
      <c r="I199" s="6">
        <v>43649</v>
      </c>
      <c r="J199" s="12" t="s">
        <v>120</v>
      </c>
      <c r="K199" s="13" t="s">
        <v>1524</v>
      </c>
      <c r="L199" s="6">
        <v>43648</v>
      </c>
      <c r="M199" s="14">
        <v>0.76944444444444438</v>
      </c>
      <c r="N199" s="11">
        <v>231</v>
      </c>
      <c r="O199" s="12" t="s">
        <v>1525</v>
      </c>
      <c r="P199" s="12">
        <v>13804533</v>
      </c>
      <c r="Q199" s="12">
        <v>16299906</v>
      </c>
      <c r="R199" s="12" t="s">
        <v>1397</v>
      </c>
      <c r="S199" s="12" t="s">
        <v>451</v>
      </c>
      <c r="T199" s="12" t="s">
        <v>1526</v>
      </c>
      <c r="U199" s="12" t="s">
        <v>1520</v>
      </c>
      <c r="V199" s="11" t="s">
        <v>129</v>
      </c>
      <c r="W199" s="12" t="s">
        <v>130</v>
      </c>
      <c r="X199" s="15" t="s">
        <v>161</v>
      </c>
      <c r="Y199" s="15" t="s">
        <v>131</v>
      </c>
      <c r="Z199" s="15" t="s">
        <v>132</v>
      </c>
      <c r="AA199" s="15" t="s">
        <v>133</v>
      </c>
      <c r="AB199" s="15" t="s">
        <v>131</v>
      </c>
      <c r="AC199" s="12" t="s">
        <v>1400</v>
      </c>
      <c r="AD199" s="12" t="s">
        <v>131</v>
      </c>
      <c r="AE199" s="12" t="s">
        <v>131</v>
      </c>
      <c r="AF199" s="12" t="s">
        <v>131</v>
      </c>
      <c r="AG199" s="12" t="s">
        <v>131</v>
      </c>
      <c r="AH199" s="12" t="s">
        <v>131</v>
      </c>
      <c r="AI199" s="16">
        <v>100</v>
      </c>
      <c r="AJ199" s="12" t="s">
        <v>131</v>
      </c>
      <c r="AK199" s="12" t="s">
        <v>133</v>
      </c>
      <c r="AL199" s="12" t="s">
        <v>131</v>
      </c>
      <c r="AM199" s="12" t="s">
        <v>131</v>
      </c>
      <c r="AN199" s="16">
        <v>100</v>
      </c>
      <c r="AO199" s="12" t="s">
        <v>131</v>
      </c>
      <c r="AP199" s="12" t="s">
        <v>131</v>
      </c>
      <c r="AQ199" s="12" t="s">
        <v>131</v>
      </c>
      <c r="AR199" s="12" t="s">
        <v>133</v>
      </c>
      <c r="AS199" s="12" t="s">
        <v>133</v>
      </c>
      <c r="AT199" s="12" t="s">
        <v>133</v>
      </c>
      <c r="AU199" s="12" t="s">
        <v>133</v>
      </c>
      <c r="AV199" s="12" t="s">
        <v>133</v>
      </c>
      <c r="AW199" s="12" t="s">
        <v>133</v>
      </c>
      <c r="AX199" s="12" t="s">
        <v>131</v>
      </c>
      <c r="AY199" s="12" t="s">
        <v>131</v>
      </c>
      <c r="AZ199" s="16">
        <v>100</v>
      </c>
      <c r="BA199" s="12" t="s">
        <v>133</v>
      </c>
      <c r="BB199" s="12" t="s">
        <v>131</v>
      </c>
      <c r="BC199" s="12" t="s">
        <v>131</v>
      </c>
      <c r="BD199" s="12" t="s">
        <v>129</v>
      </c>
      <c r="BE199" s="16">
        <v>66.666666666666671</v>
      </c>
      <c r="BF199" s="12" t="s">
        <v>131</v>
      </c>
      <c r="BG199" s="12" t="s">
        <v>131</v>
      </c>
      <c r="BH199" s="12" t="s">
        <v>131</v>
      </c>
      <c r="BI199" s="16">
        <v>100</v>
      </c>
      <c r="BJ199" s="12" t="s">
        <v>133</v>
      </c>
      <c r="BK199" s="16">
        <v>100</v>
      </c>
      <c r="BL199" s="16">
        <v>92</v>
      </c>
      <c r="BM199" s="17">
        <v>0</v>
      </c>
      <c r="BN199" s="17">
        <v>1</v>
      </c>
      <c r="BO199" s="17">
        <v>0</v>
      </c>
      <c r="BP199" s="11">
        <v>1</v>
      </c>
      <c r="BQ199" s="11">
        <v>0</v>
      </c>
      <c r="BR199" s="16">
        <v>92</v>
      </c>
      <c r="BS199" s="15" t="s">
        <v>129</v>
      </c>
      <c r="BT199" s="15" t="s">
        <v>129</v>
      </c>
      <c r="BU199" s="15" t="s">
        <v>129</v>
      </c>
      <c r="BV199" s="15" t="s">
        <v>129</v>
      </c>
      <c r="BW199" s="15" t="s">
        <v>129</v>
      </c>
      <c r="BX199" s="12" t="s">
        <v>129</v>
      </c>
      <c r="BY199" s="12" t="s">
        <v>162</v>
      </c>
      <c r="BZ199" s="12" t="s">
        <v>163</v>
      </c>
      <c r="CA199" s="12" t="s">
        <v>596</v>
      </c>
      <c r="CB199" s="12" t="s">
        <v>165</v>
      </c>
      <c r="CC199" s="12" t="s">
        <v>231</v>
      </c>
      <c r="CD199" s="5" t="e">
        <v>#N/A</v>
      </c>
      <c r="CE199" s="5" t="e">
        <v>#N/A</v>
      </c>
      <c r="CF199" s="18" t="s">
        <v>129</v>
      </c>
      <c r="CG199" s="18" t="s">
        <v>1527</v>
      </c>
      <c r="CH199">
        <f>IF(Tabla1[[#This Row],[1.1 Saluda y se despide del cliente, de acuerdo a lo establecido en el manual de campaña.]]="NO",1,0)</f>
        <v>0</v>
      </c>
      <c r="CI199">
        <f>IF(Tabla1[[#This Row],[1.2 Se dirige al cliente por su nombre durante el transcurso de la llamada, sin tutearlo en ninguna ocasión.]]="NO",1,0)</f>
        <v>0</v>
      </c>
      <c r="CJ199">
        <f>IF(Tabla1[[#This Row],[1.3 Interactua con el cliente mientras realiza las validaciones en el sistema.]]="NO",1,0)</f>
        <v>0</v>
      </c>
      <c r="CK199">
        <f>IF(Tabla1[[#This Row],[1.4 Evita el uso de tecnicismos.]]="NO",1,0)</f>
        <v>0</v>
      </c>
      <c r="CL199">
        <f>IF(Tabla1[[#This Row],[1.5 Se despide de acuerdo a lo indicado en el Manual de Campaña]]="NO",1,0)</f>
        <v>0</v>
      </c>
      <c r="CM199">
        <f>IF(Tabla1[[#This Row],[2.1 Valida si la consulta o transacción corresponde a un producto/servicio/línea de la campaña.]]="NO",1,0)</f>
        <v>0</v>
      </c>
      <c r="CN199">
        <f>IF(Tabla1[[#This Row],[2.2 Si lo expuesto por el cliente no es claro, realiza preguntas de precisión o preguntas filtro.]]="NO",1,0)</f>
        <v>0</v>
      </c>
      <c r="CO199">
        <f>IF(Tabla1[[#This Row],[2.3 Valida el MOTIVO REAL de la necesidad (información, preocupación, problema) mediante parafraseo o pregunta de confirmación.]]="NO",1,0)</f>
        <v>0</v>
      </c>
      <c r="CP199">
        <f>IF(Tabla1[[#This Row],[2.4 De acuerdo con lo expuesto por el cliente por el cliente y/o por lo revisado en sistemas, valida si existe alguna atención previa por el mismo motivo.]]="NO",1,0)</f>
        <v>0</v>
      </c>
      <c r="CQ199">
        <f>IF(Tabla1[[#This Row],[3.1 Valida en el CES el estado de los servicios y equipos, estado de cuenta y adicionalmente si se encuentra en averia.]]="NO",1,0)</f>
        <v>0</v>
      </c>
      <c r="CR199">
        <f>IF(Tabla1[[#This Row],[3.2 La atencion se realizo siguiendo el paso a paso de la herramienta o el proceso establecido en el portal de conocimiento (en caso no se encuentre en la herramienta), no se vuelve a evaluar el ingreso al CES.]]="NO",1,0)</f>
        <v>0</v>
      </c>
      <c r="CS199">
        <f>IF(Tabla1[[#This Row],[3.2.1 Solicita el número de documento de identidad, nombres y apellidos del titular para identificar el servicio y en caso lo amerite fecha y lugar de nacimiento.]]="NO",1,0)</f>
        <v>0</v>
      </c>
      <c r="CT199">
        <f>IF(Tabla1[[#This Row],[3.2.2  Valida en TRACER que el servicio del cliente esta conectado, no se encuentra en averia y no tiene algun flag alarmado]]="NO",1,0)</f>
        <v>0</v>
      </c>
      <c r="CU199">
        <f>IF(Tabla1[[#This Row],[3.2.3  Verifica en la web de averias si el servicio esta afectado]]="NO",1,0)</f>
        <v>0</v>
      </c>
      <c r="CV199">
        <f>IF(Tabla1[[#This Row],[3.2.4  Verifica en Incognito si los parametros de los servicios estan correctos. ]]="NO",1,0)</f>
        <v>0</v>
      </c>
      <c r="CW19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199">
        <f>IF(Tabla1[[#This Row],[3.2.6  Para telefonia, ingresa a JANUS y validad que la linea este configurada y tenga saldo, tambien se debe validar con el cliente si la linea esta en Tel 1 o Tel 1/2, en caso no haya servicio]]="NO",1,0)</f>
        <v>0</v>
      </c>
      <c r="CY199">
        <f>IF(Tabla1[[#This Row],[3.2.7  Para internet, cuando el problema es con SmarTV se le sugiere que utilice internet de manera cableada]]="NO",1,0)</f>
        <v>0</v>
      </c>
      <c r="CZ199">
        <f>IF(Tabla1[[#This Row],[3.3  La explicación brindada al cliente corresponde con el paso a paso de la herramienta o el proceso establecido en el portal de conocimiento (en caso no se encuentre en la herramienta).]]="NO",1,0)</f>
        <v>0</v>
      </c>
      <c r="DA199">
        <f>IF(Tabla1[[#This Row],[3.4  Valida con el cliente si la gestión/información brindada fue clara]]="NO",1,0)</f>
        <v>0</v>
      </c>
      <c r="DB199">
        <f>IF(Tabla1[[#This Row],[4.1 Ejecuta las acciones en los aplicativos de acuerdo al proceso establecido en el portal de conocimiento.]]="NO",1,0)</f>
        <v>0</v>
      </c>
      <c r="DC199">
        <f>IF(Tabla1[[#This Row],[4.2 Se tipifica en siac acorde con la gestión.]]="NO",1,0)</f>
        <v>0</v>
      </c>
      <c r="DD199">
        <f>IF(Tabla1[[#This Row],[4.3 Notas y/o plantilla de la tipificación son correctas.]]="NO",1,0)</f>
        <v>0</v>
      </c>
      <c r="DE199">
        <f>IF(Tabla1[[#This Row],[4.4 Se tipifica en siac durante la llamada.]]="NO",1,0)</f>
        <v>1</v>
      </c>
      <c r="DF199">
        <f>IF(Tabla1[[#This Row],[5.1 Evita comentarios negativos de la empresa y/o sus proveedores.]]="NO",1,0)</f>
        <v>0</v>
      </c>
      <c r="DG199">
        <f>IF(Tabla1[[#This Row],[5.2 Evita palabras soeces]]="NO",1,0)</f>
        <v>0</v>
      </c>
      <c r="DH199">
        <f>IF(Tabla1[[#This Row],[5.3 Escucha al cliente sin interrumpirlo.]]="NO",1,0)</f>
        <v>0</v>
      </c>
      <c r="DI199">
        <f>IF(Tabla1[[#This Row],[6.1 Cumple con dar la información establecida y/o fomenta en el cliente la adquisición/activación/uso de algún servicio/producto/promoción CLARO (definido por cada campaña)]]="NO",1,0)</f>
        <v>0</v>
      </c>
      <c r="DJ199">
        <v>1</v>
      </c>
      <c r="DK199" t="e">
        <f>IF(Tabla1[[#This Row],[TNPS]]&lt;6,-1,IF(Tabla1[[#This Row],[TNPS]]&lt;8,0,1))</f>
        <v>#N/A</v>
      </c>
      <c r="DL199" t="e">
        <f>IF(Tabla1[[#This Row],[NPS]]&lt;&gt;"",IF(Tabla1[[#This Row],[NPS]]&lt;7,-1,IF(Tabla1[[#This Row],[NPS]]&lt;8,0,1))," ")</f>
        <v>#N/A</v>
      </c>
    </row>
    <row r="200" spans="1:116" x14ac:dyDescent="0.25">
      <c r="A200">
        <v>386</v>
      </c>
      <c r="B200" t="str">
        <f>IF(MONTH(Tabla1[[#This Row],[FECHA DE MONITOREO]])=MONTH($B$356),IF(DAY(Tabla1[[#This Row],[FECHA DE MONITOREO]])&lt;8,"SEMANA 1",IF(DAY(Tabla1[[#This Row],[FECHA DE MONITOREO]])&lt;15,"SEMANA 2",IF(DAY(Tabla1[[#This Row],[FECHA DE MONITOREO]])&lt;22,"SEMANA 3","SEMANA 4"))),"SEMANA 4")</f>
        <v>SEMANA 1</v>
      </c>
      <c r="C20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00" s="10" t="s">
        <v>1411</v>
      </c>
      <c r="E200" s="11" t="s">
        <v>1412</v>
      </c>
      <c r="F200" s="12">
        <v>5</v>
      </c>
      <c r="G200" s="12" t="s">
        <v>118</v>
      </c>
      <c r="H200" s="12" t="s">
        <v>1394</v>
      </c>
      <c r="I200" s="6">
        <v>43649</v>
      </c>
      <c r="J200" s="12" t="s">
        <v>120</v>
      </c>
      <c r="K200" s="13" t="s">
        <v>1528</v>
      </c>
      <c r="L200" s="6">
        <v>43648</v>
      </c>
      <c r="M200" s="14">
        <v>0.49652777777777773</v>
      </c>
      <c r="N200" s="11">
        <v>233</v>
      </c>
      <c r="O200" s="12" t="s">
        <v>1529</v>
      </c>
      <c r="P200" s="12">
        <v>74518505</v>
      </c>
      <c r="Q200" s="12">
        <v>29864318</v>
      </c>
      <c r="R200" s="12" t="s">
        <v>1407</v>
      </c>
      <c r="S200" s="12" t="s">
        <v>147</v>
      </c>
      <c r="T200" s="12" t="s">
        <v>1530</v>
      </c>
      <c r="U200" s="12" t="s">
        <v>1463</v>
      </c>
      <c r="V200" s="11" t="s">
        <v>129</v>
      </c>
      <c r="W200" s="12" t="s">
        <v>130</v>
      </c>
      <c r="X200" s="15" t="s">
        <v>161</v>
      </c>
      <c r="Y200" s="15" t="s">
        <v>131</v>
      </c>
      <c r="Z200" s="15" t="s">
        <v>132</v>
      </c>
      <c r="AA200" s="15" t="s">
        <v>133</v>
      </c>
      <c r="AB200" s="15" t="s">
        <v>131</v>
      </c>
      <c r="AC200" s="12" t="s">
        <v>1400</v>
      </c>
      <c r="AD200" s="12" t="s">
        <v>131</v>
      </c>
      <c r="AE200" s="12" t="s">
        <v>131</v>
      </c>
      <c r="AF200" s="12" t="s">
        <v>131</v>
      </c>
      <c r="AG200" s="12" t="s">
        <v>131</v>
      </c>
      <c r="AH200" s="12" t="s">
        <v>131</v>
      </c>
      <c r="AI200" s="16">
        <v>100</v>
      </c>
      <c r="AJ200" s="12" t="s">
        <v>131</v>
      </c>
      <c r="AK200" s="12" t="s">
        <v>133</v>
      </c>
      <c r="AL200" s="12" t="s">
        <v>131</v>
      </c>
      <c r="AM200" s="12" t="s">
        <v>131</v>
      </c>
      <c r="AN200" s="16">
        <v>100</v>
      </c>
      <c r="AO200" s="12" t="s">
        <v>131</v>
      </c>
      <c r="AP200" s="12" t="s">
        <v>131</v>
      </c>
      <c r="AQ200" s="12" t="s">
        <v>131</v>
      </c>
      <c r="AR200" s="12" t="s">
        <v>131</v>
      </c>
      <c r="AS200" s="12" t="s">
        <v>131</v>
      </c>
      <c r="AT200" s="12" t="s">
        <v>131</v>
      </c>
      <c r="AU200" s="12" t="s">
        <v>133</v>
      </c>
      <c r="AV200" s="12" t="s">
        <v>133</v>
      </c>
      <c r="AW200" s="12" t="s">
        <v>133</v>
      </c>
      <c r="AX200" s="12" t="s">
        <v>129</v>
      </c>
      <c r="AY200" s="12" t="s">
        <v>131</v>
      </c>
      <c r="AZ200" s="16">
        <v>80</v>
      </c>
      <c r="BA200" s="12" t="s">
        <v>131</v>
      </c>
      <c r="BB200" s="12" t="s">
        <v>131</v>
      </c>
      <c r="BC200" s="12" t="s">
        <v>131</v>
      </c>
      <c r="BD200" s="12" t="s">
        <v>131</v>
      </c>
      <c r="BE200" s="16">
        <v>100</v>
      </c>
      <c r="BF200" s="12" t="s">
        <v>131</v>
      </c>
      <c r="BG200" s="12" t="s">
        <v>131</v>
      </c>
      <c r="BH200" s="12" t="s">
        <v>131</v>
      </c>
      <c r="BI200" s="16">
        <v>100</v>
      </c>
      <c r="BJ200" s="12" t="s">
        <v>129</v>
      </c>
      <c r="BK200" s="16">
        <v>0</v>
      </c>
      <c r="BL200" s="16">
        <v>90</v>
      </c>
      <c r="BM200" s="17">
        <v>1</v>
      </c>
      <c r="BN200" s="17">
        <v>0</v>
      </c>
      <c r="BO200" s="17">
        <v>0</v>
      </c>
      <c r="BP200" s="11">
        <v>1</v>
      </c>
      <c r="BQ200" s="11">
        <v>1</v>
      </c>
      <c r="BR200" s="16">
        <v>90</v>
      </c>
      <c r="BS200" s="15" t="s">
        <v>129</v>
      </c>
      <c r="BT200" s="15" t="s">
        <v>129</v>
      </c>
      <c r="BU200" s="15" t="s">
        <v>129</v>
      </c>
      <c r="BV200" s="15" t="s">
        <v>129</v>
      </c>
      <c r="BW200" s="15" t="s">
        <v>129</v>
      </c>
      <c r="BX200" s="12" t="s">
        <v>131</v>
      </c>
      <c r="BY200" s="12" t="s">
        <v>132</v>
      </c>
      <c r="BZ200" s="12" t="s">
        <v>132</v>
      </c>
      <c r="CA200" s="12" t="s">
        <v>132</v>
      </c>
      <c r="CB200" s="12" t="s">
        <v>132</v>
      </c>
      <c r="CC200" s="12" t="s">
        <v>132</v>
      </c>
      <c r="CD200" s="5">
        <v>7</v>
      </c>
      <c r="CE200" s="5" t="s">
        <v>132</v>
      </c>
      <c r="CF200" s="18" t="s">
        <v>129</v>
      </c>
      <c r="CG200" s="18" t="s">
        <v>1531</v>
      </c>
      <c r="CH200">
        <f>IF(Tabla1[[#This Row],[1.1 Saluda y se despide del cliente, de acuerdo a lo establecido en el manual de campaña.]]="NO",1,0)</f>
        <v>0</v>
      </c>
      <c r="CI200">
        <f>IF(Tabla1[[#This Row],[1.2 Se dirige al cliente por su nombre durante el transcurso de la llamada, sin tutearlo en ninguna ocasión.]]="NO",1,0)</f>
        <v>0</v>
      </c>
      <c r="CJ200">
        <f>IF(Tabla1[[#This Row],[1.3 Interactua con el cliente mientras realiza las validaciones en el sistema.]]="NO",1,0)</f>
        <v>0</v>
      </c>
      <c r="CK200">
        <f>IF(Tabla1[[#This Row],[1.4 Evita el uso de tecnicismos.]]="NO",1,0)</f>
        <v>0</v>
      </c>
      <c r="CL200">
        <f>IF(Tabla1[[#This Row],[1.5 Se despide de acuerdo a lo indicado en el Manual de Campaña]]="NO",1,0)</f>
        <v>0</v>
      </c>
      <c r="CM200">
        <f>IF(Tabla1[[#This Row],[2.1 Valida si la consulta o transacción corresponde a un producto/servicio/línea de la campaña.]]="NO",1,0)</f>
        <v>0</v>
      </c>
      <c r="CN200">
        <f>IF(Tabla1[[#This Row],[2.2 Si lo expuesto por el cliente no es claro, realiza preguntas de precisión o preguntas filtro.]]="NO",1,0)</f>
        <v>0</v>
      </c>
      <c r="CO200">
        <f>IF(Tabla1[[#This Row],[2.3 Valida el MOTIVO REAL de la necesidad (información, preocupación, problema) mediante parafraseo o pregunta de confirmación.]]="NO",1,0)</f>
        <v>0</v>
      </c>
      <c r="CP200">
        <f>IF(Tabla1[[#This Row],[2.4 De acuerdo con lo expuesto por el cliente por el cliente y/o por lo revisado en sistemas, valida si existe alguna atención previa por el mismo motivo.]]="NO",1,0)</f>
        <v>0</v>
      </c>
      <c r="CQ200">
        <f>IF(Tabla1[[#This Row],[3.1 Valida en el CES el estado de los servicios y equipos, estado de cuenta y adicionalmente si se encuentra en averia.]]="NO",1,0)</f>
        <v>0</v>
      </c>
      <c r="CR200">
        <f>IF(Tabla1[[#This Row],[3.2 La atencion se realizo siguiendo el paso a paso de la herramienta o el proceso establecido en el portal de conocimiento (en caso no se encuentre en la herramienta), no se vuelve a evaluar el ingreso al CES.]]="NO",1,0)</f>
        <v>0</v>
      </c>
      <c r="CS200">
        <f>IF(Tabla1[[#This Row],[3.2.1 Solicita el número de documento de identidad, nombres y apellidos del titular para identificar el servicio y en caso lo amerite fecha y lugar de nacimiento.]]="NO",1,0)</f>
        <v>0</v>
      </c>
      <c r="CT200">
        <f>IF(Tabla1[[#This Row],[3.2.2  Valida en TRACER que el servicio del cliente esta conectado, no se encuentra en averia y no tiene algun flag alarmado]]="NO",1,0)</f>
        <v>0</v>
      </c>
      <c r="CU200">
        <f>IF(Tabla1[[#This Row],[3.2.3  Verifica en la web de averias si el servicio esta afectado]]="NO",1,0)</f>
        <v>0</v>
      </c>
      <c r="CV200">
        <f>IF(Tabla1[[#This Row],[3.2.4  Verifica en Incognito si los parametros de los servicios estan correctos. ]]="NO",1,0)</f>
        <v>0</v>
      </c>
      <c r="CW20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00">
        <f>IF(Tabla1[[#This Row],[3.2.6  Para telefonia, ingresa a JANUS y validad que la linea este configurada y tenga saldo, tambien se debe validar con el cliente si la linea esta en Tel 1 o Tel 1/2, en caso no haya servicio]]="NO",1,0)</f>
        <v>0</v>
      </c>
      <c r="CY200">
        <f>IF(Tabla1[[#This Row],[3.2.7  Para internet, cuando el problema es con SmarTV se le sugiere que utilice internet de manera cableada]]="NO",1,0)</f>
        <v>0</v>
      </c>
      <c r="CZ200">
        <f>IF(Tabla1[[#This Row],[3.3  La explicación brindada al cliente corresponde con el paso a paso de la herramienta o el proceso establecido en el portal de conocimiento (en caso no se encuentre en la herramienta).]]="NO",1,0)</f>
        <v>1</v>
      </c>
      <c r="DA200">
        <f>IF(Tabla1[[#This Row],[3.4  Valida con el cliente si la gestión/información brindada fue clara]]="NO",1,0)</f>
        <v>0</v>
      </c>
      <c r="DB200">
        <f>IF(Tabla1[[#This Row],[4.1 Ejecuta las acciones en los aplicativos de acuerdo al proceso establecido en el portal de conocimiento.]]="NO",1,0)</f>
        <v>0</v>
      </c>
      <c r="DC200">
        <f>IF(Tabla1[[#This Row],[4.2 Se tipifica en siac acorde con la gestión.]]="NO",1,0)</f>
        <v>0</v>
      </c>
      <c r="DD200">
        <f>IF(Tabla1[[#This Row],[4.3 Notas y/o plantilla de la tipificación son correctas.]]="NO",1,0)</f>
        <v>0</v>
      </c>
      <c r="DE200">
        <f>IF(Tabla1[[#This Row],[4.4 Se tipifica en siac durante la llamada.]]="NO",1,0)</f>
        <v>0</v>
      </c>
      <c r="DF200">
        <f>IF(Tabla1[[#This Row],[5.1 Evita comentarios negativos de la empresa y/o sus proveedores.]]="NO",1,0)</f>
        <v>0</v>
      </c>
      <c r="DG200">
        <f>IF(Tabla1[[#This Row],[5.2 Evita palabras soeces]]="NO",1,0)</f>
        <v>0</v>
      </c>
      <c r="DH200">
        <f>IF(Tabla1[[#This Row],[5.3 Escucha al cliente sin interrumpirlo.]]="NO",1,0)</f>
        <v>0</v>
      </c>
      <c r="DI200">
        <f>IF(Tabla1[[#This Row],[6.1 Cumple con dar la información establecida y/o fomenta en el cliente la adquisición/activación/uso de algún servicio/producto/promoción CLARO (definido por cada campaña)]]="NO",1,0)</f>
        <v>1</v>
      </c>
      <c r="DJ200">
        <v>1</v>
      </c>
      <c r="DK200">
        <f>IF(Tabla1[[#This Row],[TNPS]]&lt;6,-1,IF(Tabla1[[#This Row],[TNPS]]&lt;8,0,1))</f>
        <v>0</v>
      </c>
      <c r="DL200" t="str">
        <f>IF(Tabla1[[#This Row],[NPS]]&lt;&gt;"",IF(Tabla1[[#This Row],[NPS]]&lt;7,-1,IF(Tabla1[[#This Row],[NPS]]&lt;8,0,1))," ")</f>
        <v xml:space="preserve"> </v>
      </c>
    </row>
    <row r="201" spans="1:116" x14ac:dyDescent="0.25">
      <c r="A201">
        <v>386</v>
      </c>
      <c r="B201" t="str">
        <f>IF(MONTH(Tabla1[[#This Row],[FECHA DE MONITOREO]])=MONTH($B$356),IF(DAY(Tabla1[[#This Row],[FECHA DE MONITOREO]])&lt;8,"SEMANA 1",IF(DAY(Tabla1[[#This Row],[FECHA DE MONITOREO]])&lt;15,"SEMANA 2",IF(DAY(Tabla1[[#This Row],[FECHA DE MONITOREO]])&lt;22,"SEMANA 3","SEMANA 4"))),"SEMANA 4")</f>
        <v>SEMANA 1</v>
      </c>
      <c r="C20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01" s="10" t="s">
        <v>1532</v>
      </c>
      <c r="E201" s="11" t="s">
        <v>1533</v>
      </c>
      <c r="F201" s="12">
        <v>7</v>
      </c>
      <c r="G201" s="12" t="s">
        <v>118</v>
      </c>
      <c r="H201" s="12" t="s">
        <v>1394</v>
      </c>
      <c r="I201" s="6">
        <v>43649</v>
      </c>
      <c r="J201" s="12" t="s">
        <v>120</v>
      </c>
      <c r="K201" s="13" t="s">
        <v>1534</v>
      </c>
      <c r="L201" s="6">
        <v>43648</v>
      </c>
      <c r="M201" s="14">
        <v>0.81736111111111109</v>
      </c>
      <c r="N201" s="11">
        <v>582</v>
      </c>
      <c r="O201" s="12" t="s">
        <v>1535</v>
      </c>
      <c r="P201" s="12">
        <v>977931919</v>
      </c>
      <c r="Q201" s="12">
        <v>33558583</v>
      </c>
      <c r="R201" s="12" t="s">
        <v>1407</v>
      </c>
      <c r="S201" s="12" t="s">
        <v>383</v>
      </c>
      <c r="T201" s="12" t="s">
        <v>1536</v>
      </c>
      <c r="U201" s="12" t="s">
        <v>1485</v>
      </c>
      <c r="V201" s="11" t="s">
        <v>129</v>
      </c>
      <c r="W201" s="12" t="s">
        <v>130</v>
      </c>
      <c r="X201" s="15" t="s">
        <v>161</v>
      </c>
      <c r="Y201" s="15" t="s">
        <v>131</v>
      </c>
      <c r="Z201" s="15" t="s">
        <v>132</v>
      </c>
      <c r="AA201" s="15" t="s">
        <v>133</v>
      </c>
      <c r="AB201" s="15" t="s">
        <v>131</v>
      </c>
      <c r="AC201" s="12" t="s">
        <v>1400</v>
      </c>
      <c r="AD201" s="12" t="s">
        <v>131</v>
      </c>
      <c r="AE201" s="12" t="s">
        <v>131</v>
      </c>
      <c r="AF201" s="12" t="s">
        <v>131</v>
      </c>
      <c r="AG201" s="12" t="s">
        <v>131</v>
      </c>
      <c r="AH201" s="12" t="s">
        <v>131</v>
      </c>
      <c r="AI201" s="16">
        <v>100</v>
      </c>
      <c r="AJ201" s="12" t="s">
        <v>131</v>
      </c>
      <c r="AK201" s="12" t="s">
        <v>133</v>
      </c>
      <c r="AL201" s="12" t="s">
        <v>131</v>
      </c>
      <c r="AM201" s="12" t="s">
        <v>131</v>
      </c>
      <c r="AN201" s="16">
        <v>100</v>
      </c>
      <c r="AO201" s="12" t="s">
        <v>131</v>
      </c>
      <c r="AP201" s="12" t="s">
        <v>131</v>
      </c>
      <c r="AQ201" s="12" t="s">
        <v>131</v>
      </c>
      <c r="AR201" s="12" t="s">
        <v>131</v>
      </c>
      <c r="AS201" s="12" t="s">
        <v>131</v>
      </c>
      <c r="AT201" s="12" t="s">
        <v>131</v>
      </c>
      <c r="AU201" s="12" t="s">
        <v>133</v>
      </c>
      <c r="AV201" s="12" t="s">
        <v>133</v>
      </c>
      <c r="AW201" s="12" t="s">
        <v>133</v>
      </c>
      <c r="AX201" s="12" t="s">
        <v>131</v>
      </c>
      <c r="AY201" s="12" t="s">
        <v>131</v>
      </c>
      <c r="AZ201" s="16">
        <v>100</v>
      </c>
      <c r="BA201" s="12" t="s">
        <v>133</v>
      </c>
      <c r="BB201" s="12" t="s">
        <v>129</v>
      </c>
      <c r="BC201" s="12" t="s">
        <v>129</v>
      </c>
      <c r="BD201" s="12" t="s">
        <v>131</v>
      </c>
      <c r="BE201" s="16">
        <v>33.333333333333336</v>
      </c>
      <c r="BF201" s="12" t="s">
        <v>131</v>
      </c>
      <c r="BG201" s="12" t="s">
        <v>131</v>
      </c>
      <c r="BH201" s="12" t="s">
        <v>131</v>
      </c>
      <c r="BI201" s="16">
        <v>100</v>
      </c>
      <c r="BJ201" s="12" t="s">
        <v>133</v>
      </c>
      <c r="BK201" s="16">
        <v>100</v>
      </c>
      <c r="BL201" s="16">
        <v>84</v>
      </c>
      <c r="BM201" s="17">
        <v>0</v>
      </c>
      <c r="BN201" s="17">
        <v>2</v>
      </c>
      <c r="BO201" s="17">
        <v>0</v>
      </c>
      <c r="BP201" s="11">
        <v>2</v>
      </c>
      <c r="BQ201" s="11">
        <v>0</v>
      </c>
      <c r="BR201" s="16">
        <v>84</v>
      </c>
      <c r="BS201" s="15" t="s">
        <v>129</v>
      </c>
      <c r="BT201" s="15" t="s">
        <v>129</v>
      </c>
      <c r="BU201" s="15" t="s">
        <v>129</v>
      </c>
      <c r="BV201" s="15" t="s">
        <v>129</v>
      </c>
      <c r="BW201" s="15" t="s">
        <v>129</v>
      </c>
      <c r="BX201" s="12" t="s">
        <v>129</v>
      </c>
      <c r="BY201" s="12" t="s">
        <v>135</v>
      </c>
      <c r="BZ201" s="12" t="s">
        <v>136</v>
      </c>
      <c r="CA201" s="12" t="s">
        <v>137</v>
      </c>
      <c r="CB201" s="12" t="s">
        <v>349</v>
      </c>
      <c r="CC201" s="12" t="s">
        <v>139</v>
      </c>
      <c r="CD201" s="5" t="e">
        <v>#N/A</v>
      </c>
      <c r="CE201" s="5" t="e">
        <v>#N/A</v>
      </c>
      <c r="CF201" s="18" t="s">
        <v>129</v>
      </c>
      <c r="CG201" s="18" t="s">
        <v>1537</v>
      </c>
      <c r="CH201">
        <f>IF(Tabla1[[#This Row],[1.1 Saluda y se despide del cliente, de acuerdo a lo establecido en el manual de campaña.]]="NO",1,0)</f>
        <v>0</v>
      </c>
      <c r="CI201">
        <f>IF(Tabla1[[#This Row],[1.2 Se dirige al cliente por su nombre durante el transcurso de la llamada, sin tutearlo en ninguna ocasión.]]="NO",1,0)</f>
        <v>0</v>
      </c>
      <c r="CJ201">
        <f>IF(Tabla1[[#This Row],[1.3 Interactua con el cliente mientras realiza las validaciones en el sistema.]]="NO",1,0)</f>
        <v>0</v>
      </c>
      <c r="CK201">
        <f>IF(Tabla1[[#This Row],[1.4 Evita el uso de tecnicismos.]]="NO",1,0)</f>
        <v>0</v>
      </c>
      <c r="CL201">
        <f>IF(Tabla1[[#This Row],[1.5 Se despide de acuerdo a lo indicado en el Manual de Campaña]]="NO",1,0)</f>
        <v>0</v>
      </c>
      <c r="CM201">
        <f>IF(Tabla1[[#This Row],[2.1 Valida si la consulta o transacción corresponde a un producto/servicio/línea de la campaña.]]="NO",1,0)</f>
        <v>0</v>
      </c>
      <c r="CN201">
        <f>IF(Tabla1[[#This Row],[2.2 Si lo expuesto por el cliente no es claro, realiza preguntas de precisión o preguntas filtro.]]="NO",1,0)</f>
        <v>0</v>
      </c>
      <c r="CO201">
        <f>IF(Tabla1[[#This Row],[2.3 Valida el MOTIVO REAL de la necesidad (información, preocupación, problema) mediante parafraseo o pregunta de confirmación.]]="NO",1,0)</f>
        <v>0</v>
      </c>
      <c r="CP201">
        <f>IF(Tabla1[[#This Row],[2.4 De acuerdo con lo expuesto por el cliente por el cliente y/o por lo revisado en sistemas, valida si existe alguna atención previa por el mismo motivo.]]="NO",1,0)</f>
        <v>0</v>
      </c>
      <c r="CQ201">
        <f>IF(Tabla1[[#This Row],[3.1 Valida en el CES el estado de los servicios y equipos, estado de cuenta y adicionalmente si se encuentra en averia.]]="NO",1,0)</f>
        <v>0</v>
      </c>
      <c r="CR201">
        <f>IF(Tabla1[[#This Row],[3.2 La atencion se realizo siguiendo el paso a paso de la herramienta o el proceso establecido en el portal de conocimiento (en caso no se encuentre en la herramienta), no se vuelve a evaluar el ingreso al CES.]]="NO",1,0)</f>
        <v>0</v>
      </c>
      <c r="CS201">
        <f>IF(Tabla1[[#This Row],[3.2.1 Solicita el número de documento de identidad, nombres y apellidos del titular para identificar el servicio y en caso lo amerite fecha y lugar de nacimiento.]]="NO",1,0)</f>
        <v>0</v>
      </c>
      <c r="CT201">
        <f>IF(Tabla1[[#This Row],[3.2.2  Valida en TRACER que el servicio del cliente esta conectado, no se encuentra en averia y no tiene algun flag alarmado]]="NO",1,0)</f>
        <v>0</v>
      </c>
      <c r="CU201">
        <f>IF(Tabla1[[#This Row],[3.2.3  Verifica en la web de averias si el servicio esta afectado]]="NO",1,0)</f>
        <v>0</v>
      </c>
      <c r="CV201">
        <f>IF(Tabla1[[#This Row],[3.2.4  Verifica en Incognito si los parametros de los servicios estan correctos. ]]="NO",1,0)</f>
        <v>0</v>
      </c>
      <c r="CW20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01">
        <f>IF(Tabla1[[#This Row],[3.2.6  Para telefonia, ingresa a JANUS y validad que la linea este configurada y tenga saldo, tambien se debe validar con el cliente si la linea esta en Tel 1 o Tel 1/2, en caso no haya servicio]]="NO",1,0)</f>
        <v>0</v>
      </c>
      <c r="CY201">
        <f>IF(Tabla1[[#This Row],[3.2.7  Para internet, cuando el problema es con SmarTV se le sugiere que utilice internet de manera cableada]]="NO",1,0)</f>
        <v>0</v>
      </c>
      <c r="CZ201">
        <f>IF(Tabla1[[#This Row],[3.3  La explicación brindada al cliente corresponde con el paso a paso de la herramienta o el proceso establecido en el portal de conocimiento (en caso no se encuentre en la herramienta).]]="NO",1,0)</f>
        <v>0</v>
      </c>
      <c r="DA201">
        <f>IF(Tabla1[[#This Row],[3.4  Valida con el cliente si la gestión/información brindada fue clara]]="NO",1,0)</f>
        <v>0</v>
      </c>
      <c r="DB201">
        <f>IF(Tabla1[[#This Row],[4.1 Ejecuta las acciones en los aplicativos de acuerdo al proceso establecido en el portal de conocimiento.]]="NO",1,0)</f>
        <v>0</v>
      </c>
      <c r="DC201">
        <f>IF(Tabla1[[#This Row],[4.2 Se tipifica en siac acorde con la gestión.]]="NO",1,0)</f>
        <v>1</v>
      </c>
      <c r="DD201">
        <f>IF(Tabla1[[#This Row],[4.3 Notas y/o plantilla de la tipificación son correctas.]]="NO",1,0)</f>
        <v>1</v>
      </c>
      <c r="DE201">
        <f>IF(Tabla1[[#This Row],[4.4 Se tipifica en siac durante la llamada.]]="NO",1,0)</f>
        <v>0</v>
      </c>
      <c r="DF201">
        <f>IF(Tabla1[[#This Row],[5.1 Evita comentarios negativos de la empresa y/o sus proveedores.]]="NO",1,0)</f>
        <v>0</v>
      </c>
      <c r="DG201">
        <f>IF(Tabla1[[#This Row],[5.2 Evita palabras soeces]]="NO",1,0)</f>
        <v>0</v>
      </c>
      <c r="DH201">
        <f>IF(Tabla1[[#This Row],[5.3 Escucha al cliente sin interrumpirlo.]]="NO",1,0)</f>
        <v>0</v>
      </c>
      <c r="DI201">
        <f>IF(Tabla1[[#This Row],[6.1 Cumple con dar la información establecida y/o fomenta en el cliente la adquisición/activación/uso de algún servicio/producto/promoción CLARO (definido por cada campaña)]]="NO",1,0)</f>
        <v>0</v>
      </c>
      <c r="DJ201">
        <v>1</v>
      </c>
      <c r="DK201" t="e">
        <f>IF(Tabla1[[#This Row],[TNPS]]&lt;6,-1,IF(Tabla1[[#This Row],[TNPS]]&lt;8,0,1))</f>
        <v>#N/A</v>
      </c>
      <c r="DL201" t="e">
        <f>IF(Tabla1[[#This Row],[NPS]]&lt;&gt;"",IF(Tabla1[[#This Row],[NPS]]&lt;7,-1,IF(Tabla1[[#This Row],[NPS]]&lt;8,0,1))," ")</f>
        <v>#N/A</v>
      </c>
    </row>
    <row r="202" spans="1:116" x14ac:dyDescent="0.25">
      <c r="A202">
        <v>386</v>
      </c>
      <c r="B202" t="str">
        <f>IF(MONTH(Tabla1[[#This Row],[FECHA DE MONITOREO]])=MONTH($B$356),IF(DAY(Tabla1[[#This Row],[FECHA DE MONITOREO]])&lt;8,"SEMANA 1",IF(DAY(Tabla1[[#This Row],[FECHA DE MONITOREO]])&lt;15,"SEMANA 2",IF(DAY(Tabla1[[#This Row],[FECHA DE MONITOREO]])&lt;22,"SEMANA 3","SEMANA 4"))),"SEMANA 4")</f>
        <v>SEMANA 1</v>
      </c>
      <c r="C20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02" s="10" t="s">
        <v>1538</v>
      </c>
      <c r="E202" s="11" t="s">
        <v>1539</v>
      </c>
      <c r="F202" s="12">
        <v>9</v>
      </c>
      <c r="G202" s="12" t="s">
        <v>118</v>
      </c>
      <c r="H202" s="12" t="s">
        <v>1394</v>
      </c>
      <c r="I202" s="6">
        <v>43649</v>
      </c>
      <c r="J202" s="12" t="s">
        <v>120</v>
      </c>
      <c r="K202" s="13" t="s">
        <v>1540</v>
      </c>
      <c r="L202" s="6">
        <v>43648</v>
      </c>
      <c r="M202" s="14">
        <v>0.39930555555555558</v>
      </c>
      <c r="N202" s="11">
        <v>365</v>
      </c>
      <c r="O202" s="12" t="s">
        <v>1541</v>
      </c>
      <c r="P202" s="12">
        <v>12305000</v>
      </c>
      <c r="Q202" s="12">
        <v>503865</v>
      </c>
      <c r="R202" s="12" t="s">
        <v>1397</v>
      </c>
      <c r="S202" s="12" t="s">
        <v>1542</v>
      </c>
      <c r="T202" s="12" t="s">
        <v>1543</v>
      </c>
      <c r="U202" s="12" t="s">
        <v>1399</v>
      </c>
      <c r="V202" s="11" t="s">
        <v>129</v>
      </c>
      <c r="W202" s="12" t="s">
        <v>279</v>
      </c>
      <c r="X202" s="15" t="s">
        <v>161</v>
      </c>
      <c r="Y202" s="15" t="s">
        <v>131</v>
      </c>
      <c r="Z202" s="15" t="s">
        <v>132</v>
      </c>
      <c r="AA202" s="15" t="s">
        <v>133</v>
      </c>
      <c r="AB202" s="15" t="s">
        <v>131</v>
      </c>
      <c r="AC202" s="12" t="s">
        <v>1400</v>
      </c>
      <c r="AD202" s="12" t="s">
        <v>131</v>
      </c>
      <c r="AE202" s="12" t="s">
        <v>131</v>
      </c>
      <c r="AF202" s="12" t="s">
        <v>131</v>
      </c>
      <c r="AG202" s="12" t="s">
        <v>131</v>
      </c>
      <c r="AH202" s="12" t="s">
        <v>131</v>
      </c>
      <c r="AI202" s="16">
        <v>100</v>
      </c>
      <c r="AJ202" s="12" t="s">
        <v>131</v>
      </c>
      <c r="AK202" s="12" t="s">
        <v>133</v>
      </c>
      <c r="AL202" s="12" t="s">
        <v>131</v>
      </c>
      <c r="AM202" s="12" t="s">
        <v>133</v>
      </c>
      <c r="AN202" s="16">
        <v>100</v>
      </c>
      <c r="AO202" s="12" t="s">
        <v>131</v>
      </c>
      <c r="AP202" s="12" t="s">
        <v>131</v>
      </c>
      <c r="AQ202" s="12" t="s">
        <v>131</v>
      </c>
      <c r="AR202" s="12" t="s">
        <v>133</v>
      </c>
      <c r="AS202" s="12" t="s">
        <v>133</v>
      </c>
      <c r="AT202" s="12" t="s">
        <v>133</v>
      </c>
      <c r="AU202" s="12" t="s">
        <v>133</v>
      </c>
      <c r="AV202" s="12" t="s">
        <v>133</v>
      </c>
      <c r="AW202" s="12" t="s">
        <v>133</v>
      </c>
      <c r="AX202" s="12" t="s">
        <v>131</v>
      </c>
      <c r="AY202" s="12" t="s">
        <v>133</v>
      </c>
      <c r="AZ202" s="16">
        <v>100</v>
      </c>
      <c r="BA202" s="12" t="s">
        <v>131</v>
      </c>
      <c r="BB202" s="12" t="s">
        <v>129</v>
      </c>
      <c r="BC202" s="12" t="s">
        <v>129</v>
      </c>
      <c r="BD202" s="12" t="s">
        <v>129</v>
      </c>
      <c r="BE202" s="16">
        <v>62.5</v>
      </c>
      <c r="BF202" s="12" t="s">
        <v>131</v>
      </c>
      <c r="BG202" s="12" t="s">
        <v>131</v>
      </c>
      <c r="BH202" s="12" t="s">
        <v>131</v>
      </c>
      <c r="BI202" s="16">
        <v>100</v>
      </c>
      <c r="BJ202" s="12" t="s">
        <v>133</v>
      </c>
      <c r="BK202" s="16">
        <v>100</v>
      </c>
      <c r="BL202" s="16">
        <v>91</v>
      </c>
      <c r="BM202" s="17">
        <v>0</v>
      </c>
      <c r="BN202" s="17">
        <v>3</v>
      </c>
      <c r="BO202" s="17">
        <v>0</v>
      </c>
      <c r="BP202" s="11">
        <v>3</v>
      </c>
      <c r="BQ202" s="11">
        <v>0</v>
      </c>
      <c r="BR202" s="16">
        <v>91</v>
      </c>
      <c r="BS202" s="15" t="s">
        <v>129</v>
      </c>
      <c r="BT202" s="15" t="s">
        <v>129</v>
      </c>
      <c r="BU202" s="15" t="s">
        <v>129</v>
      </c>
      <c r="BV202" s="15" t="s">
        <v>129</v>
      </c>
      <c r="BW202" s="15" t="s">
        <v>129</v>
      </c>
      <c r="BX202" s="12" t="s">
        <v>129</v>
      </c>
      <c r="BY202" s="12" t="s">
        <v>135</v>
      </c>
      <c r="BZ202" s="12" t="s">
        <v>174</v>
      </c>
      <c r="CA202" s="12" t="s">
        <v>175</v>
      </c>
      <c r="CB202" s="12" t="s">
        <v>176</v>
      </c>
      <c r="CC202" s="12" t="s">
        <v>250</v>
      </c>
      <c r="CD202" s="5" t="e">
        <v>#N/A</v>
      </c>
      <c r="CE202" s="5" t="e">
        <v>#N/A</v>
      </c>
      <c r="CF202" s="18" t="s">
        <v>129</v>
      </c>
      <c r="CG202" s="18" t="s">
        <v>1544</v>
      </c>
      <c r="CH202">
        <f>IF(Tabla1[[#This Row],[1.1 Saluda y se despide del cliente, de acuerdo a lo establecido en el manual de campaña.]]="NO",1,0)</f>
        <v>0</v>
      </c>
      <c r="CI202">
        <f>IF(Tabla1[[#This Row],[1.2 Se dirige al cliente por su nombre durante el transcurso de la llamada, sin tutearlo en ninguna ocasión.]]="NO",1,0)</f>
        <v>0</v>
      </c>
      <c r="CJ202">
        <f>IF(Tabla1[[#This Row],[1.3 Interactua con el cliente mientras realiza las validaciones en el sistema.]]="NO",1,0)</f>
        <v>0</v>
      </c>
      <c r="CK202">
        <f>IF(Tabla1[[#This Row],[1.4 Evita el uso de tecnicismos.]]="NO",1,0)</f>
        <v>0</v>
      </c>
      <c r="CL202">
        <f>IF(Tabla1[[#This Row],[1.5 Se despide de acuerdo a lo indicado en el Manual de Campaña]]="NO",1,0)</f>
        <v>0</v>
      </c>
      <c r="CM202">
        <f>IF(Tabla1[[#This Row],[2.1 Valida si la consulta o transacción corresponde a un producto/servicio/línea de la campaña.]]="NO",1,0)</f>
        <v>0</v>
      </c>
      <c r="CN202">
        <f>IF(Tabla1[[#This Row],[2.2 Si lo expuesto por el cliente no es claro, realiza preguntas de precisión o preguntas filtro.]]="NO",1,0)</f>
        <v>0</v>
      </c>
      <c r="CO202">
        <f>IF(Tabla1[[#This Row],[2.3 Valida el MOTIVO REAL de la necesidad (información, preocupación, problema) mediante parafraseo o pregunta de confirmación.]]="NO",1,0)</f>
        <v>0</v>
      </c>
      <c r="CP202">
        <f>IF(Tabla1[[#This Row],[2.4 De acuerdo con lo expuesto por el cliente por el cliente y/o por lo revisado en sistemas, valida si existe alguna atención previa por el mismo motivo.]]="NO",1,0)</f>
        <v>0</v>
      </c>
      <c r="CQ202">
        <f>IF(Tabla1[[#This Row],[3.1 Valida en el CES el estado de los servicios y equipos, estado de cuenta y adicionalmente si se encuentra en averia.]]="NO",1,0)</f>
        <v>0</v>
      </c>
      <c r="CR202">
        <f>IF(Tabla1[[#This Row],[3.2 La atencion se realizo siguiendo el paso a paso de la herramienta o el proceso establecido en el portal de conocimiento (en caso no se encuentre en la herramienta), no se vuelve a evaluar el ingreso al CES.]]="NO",1,0)</f>
        <v>0</v>
      </c>
      <c r="CS202">
        <f>IF(Tabla1[[#This Row],[3.2.1 Solicita el número de documento de identidad, nombres y apellidos del titular para identificar el servicio y en caso lo amerite fecha y lugar de nacimiento.]]="NO",1,0)</f>
        <v>0</v>
      </c>
      <c r="CT202">
        <f>IF(Tabla1[[#This Row],[3.2.2  Valida en TRACER que el servicio del cliente esta conectado, no se encuentra en averia y no tiene algun flag alarmado]]="NO",1,0)</f>
        <v>0</v>
      </c>
      <c r="CU202">
        <f>IF(Tabla1[[#This Row],[3.2.3  Verifica en la web de averias si el servicio esta afectado]]="NO",1,0)</f>
        <v>0</v>
      </c>
      <c r="CV202">
        <f>IF(Tabla1[[#This Row],[3.2.4  Verifica en Incognito si los parametros de los servicios estan correctos. ]]="NO",1,0)</f>
        <v>0</v>
      </c>
      <c r="CW20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02">
        <f>IF(Tabla1[[#This Row],[3.2.6  Para telefonia, ingresa a JANUS y validad que la linea este configurada y tenga saldo, tambien se debe validar con el cliente si la linea esta en Tel 1 o Tel 1/2, en caso no haya servicio]]="NO",1,0)</f>
        <v>0</v>
      </c>
      <c r="CY202">
        <f>IF(Tabla1[[#This Row],[3.2.7  Para internet, cuando el problema es con SmarTV se le sugiere que utilice internet de manera cableada]]="NO",1,0)</f>
        <v>0</v>
      </c>
      <c r="CZ202">
        <f>IF(Tabla1[[#This Row],[3.3  La explicación brindada al cliente corresponde con el paso a paso de la herramienta o el proceso establecido en el portal de conocimiento (en caso no se encuentre en la herramienta).]]="NO",1,0)</f>
        <v>0</v>
      </c>
      <c r="DA202">
        <f>IF(Tabla1[[#This Row],[3.4  Valida con el cliente si la gestión/información brindada fue clara]]="NO",1,0)</f>
        <v>0</v>
      </c>
      <c r="DB202">
        <f>IF(Tabla1[[#This Row],[4.1 Ejecuta las acciones en los aplicativos de acuerdo al proceso establecido en el portal de conocimiento.]]="NO",1,0)</f>
        <v>0</v>
      </c>
      <c r="DC202">
        <f>IF(Tabla1[[#This Row],[4.2 Se tipifica en siac acorde con la gestión.]]="NO",1,0)</f>
        <v>1</v>
      </c>
      <c r="DD202">
        <f>IF(Tabla1[[#This Row],[4.3 Notas y/o plantilla de la tipificación son correctas.]]="NO",1,0)</f>
        <v>1</v>
      </c>
      <c r="DE202">
        <f>IF(Tabla1[[#This Row],[4.4 Se tipifica en siac durante la llamada.]]="NO",1,0)</f>
        <v>1</v>
      </c>
      <c r="DF202">
        <f>IF(Tabla1[[#This Row],[5.1 Evita comentarios negativos de la empresa y/o sus proveedores.]]="NO",1,0)</f>
        <v>0</v>
      </c>
      <c r="DG202">
        <f>IF(Tabla1[[#This Row],[5.2 Evita palabras soeces]]="NO",1,0)</f>
        <v>0</v>
      </c>
      <c r="DH202">
        <f>IF(Tabla1[[#This Row],[5.3 Escucha al cliente sin interrumpirlo.]]="NO",1,0)</f>
        <v>0</v>
      </c>
      <c r="DI202">
        <f>IF(Tabla1[[#This Row],[6.1 Cumple con dar la información establecida y/o fomenta en el cliente la adquisición/activación/uso de algún servicio/producto/promoción CLARO (definido por cada campaña)]]="NO",1,0)</f>
        <v>0</v>
      </c>
      <c r="DJ202">
        <v>1</v>
      </c>
      <c r="DK202" t="e">
        <f>IF(Tabla1[[#This Row],[TNPS]]&lt;6,-1,IF(Tabla1[[#This Row],[TNPS]]&lt;8,0,1))</f>
        <v>#N/A</v>
      </c>
      <c r="DL202" t="e">
        <f>IF(Tabla1[[#This Row],[NPS]]&lt;&gt;"",IF(Tabla1[[#This Row],[NPS]]&lt;7,-1,IF(Tabla1[[#This Row],[NPS]]&lt;8,0,1))," ")</f>
        <v>#N/A</v>
      </c>
    </row>
    <row r="203" spans="1:116" x14ac:dyDescent="0.25">
      <c r="A203">
        <v>386</v>
      </c>
      <c r="B203" t="str">
        <f>IF(MONTH(Tabla1[[#This Row],[FECHA DE MONITOREO]])=MONTH($B$356),IF(DAY(Tabla1[[#This Row],[FECHA DE MONITOREO]])&lt;8,"SEMANA 1",IF(DAY(Tabla1[[#This Row],[FECHA DE MONITOREO]])&lt;15,"SEMANA 2",IF(DAY(Tabla1[[#This Row],[FECHA DE MONITOREO]])&lt;22,"SEMANA 3","SEMANA 4"))),"SEMANA 4")</f>
        <v>SEMANA 1</v>
      </c>
      <c r="C20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03" s="10" t="s">
        <v>1545</v>
      </c>
      <c r="E203" s="11" t="s">
        <v>1546</v>
      </c>
      <c r="F203" s="12">
        <v>3</v>
      </c>
      <c r="G203" s="12" t="s">
        <v>118</v>
      </c>
      <c r="H203" s="12" t="s">
        <v>1394</v>
      </c>
      <c r="I203" s="6">
        <v>43649</v>
      </c>
      <c r="J203" s="12" t="s">
        <v>120</v>
      </c>
      <c r="K203" s="13" t="s">
        <v>1547</v>
      </c>
      <c r="L203" s="6">
        <v>43647</v>
      </c>
      <c r="M203" s="14">
        <v>0.54583333333333328</v>
      </c>
      <c r="N203" s="11">
        <v>1289</v>
      </c>
      <c r="O203" s="12" t="s">
        <v>1548</v>
      </c>
      <c r="P203" s="12">
        <v>5116516175</v>
      </c>
      <c r="Q203" s="12">
        <v>240292</v>
      </c>
      <c r="R203" s="12" t="s">
        <v>1407</v>
      </c>
      <c r="S203" s="12" t="s">
        <v>184</v>
      </c>
      <c r="T203" s="12" t="s">
        <v>1549</v>
      </c>
      <c r="U203" s="12" t="s">
        <v>1550</v>
      </c>
      <c r="V203" s="11" t="s">
        <v>129</v>
      </c>
      <c r="W203" s="12" t="s">
        <v>279</v>
      </c>
      <c r="X203" s="15" t="s">
        <v>279</v>
      </c>
      <c r="Y203" s="15" t="s">
        <v>129</v>
      </c>
      <c r="Z203" s="15" t="s">
        <v>132</v>
      </c>
      <c r="AA203" s="15" t="s">
        <v>133</v>
      </c>
      <c r="AB203" s="15" t="s">
        <v>131</v>
      </c>
      <c r="AC203" s="12" t="s">
        <v>1400</v>
      </c>
      <c r="AD203" s="12" t="s">
        <v>131</v>
      </c>
      <c r="AE203" s="12" t="s">
        <v>131</v>
      </c>
      <c r="AF203" s="12" t="s">
        <v>131</v>
      </c>
      <c r="AG203" s="12" t="s">
        <v>131</v>
      </c>
      <c r="AH203" s="12" t="s">
        <v>131</v>
      </c>
      <c r="AI203" s="16">
        <v>100</v>
      </c>
      <c r="AJ203" s="12" t="s">
        <v>131</v>
      </c>
      <c r="AK203" s="12" t="s">
        <v>133</v>
      </c>
      <c r="AL203" s="12" t="s">
        <v>131</v>
      </c>
      <c r="AM203" s="12" t="s">
        <v>129</v>
      </c>
      <c r="AN203" s="16">
        <v>78.94736842105263</v>
      </c>
      <c r="AO203" s="12" t="s">
        <v>133</v>
      </c>
      <c r="AP203" s="12" t="s">
        <v>129</v>
      </c>
      <c r="AQ203" s="12" t="s">
        <v>131</v>
      </c>
      <c r="AR203" s="12" t="s">
        <v>129</v>
      </c>
      <c r="AS203" s="12" t="s">
        <v>129</v>
      </c>
      <c r="AT203" s="12" t="s">
        <v>131</v>
      </c>
      <c r="AU203" s="12" t="s">
        <v>131</v>
      </c>
      <c r="AV203" s="12" t="s">
        <v>133</v>
      </c>
      <c r="AW203" s="12" t="s">
        <v>133</v>
      </c>
      <c r="AX203" s="12" t="s">
        <v>131</v>
      </c>
      <c r="AY203" s="12" t="s">
        <v>129</v>
      </c>
      <c r="AZ203" s="16">
        <v>22.580645161290324</v>
      </c>
      <c r="BA203" s="12" t="s">
        <v>131</v>
      </c>
      <c r="BB203" s="12" t="s">
        <v>131</v>
      </c>
      <c r="BC203" s="12" t="s">
        <v>129</v>
      </c>
      <c r="BD203" s="12" t="s">
        <v>131</v>
      </c>
      <c r="BE203" s="16">
        <v>87.5</v>
      </c>
      <c r="BF203" s="12" t="s">
        <v>131</v>
      </c>
      <c r="BG203" s="12" t="s">
        <v>131</v>
      </c>
      <c r="BH203" s="12" t="s">
        <v>131</v>
      </c>
      <c r="BI203" s="16">
        <v>100</v>
      </c>
      <c r="BJ203" s="12" t="s">
        <v>133</v>
      </c>
      <c r="BK203" s="16">
        <v>100</v>
      </c>
      <c r="BL203" s="16">
        <v>65.061120543293725</v>
      </c>
      <c r="BM203" s="17">
        <v>3</v>
      </c>
      <c r="BN203" s="17">
        <v>1</v>
      </c>
      <c r="BO203" s="17">
        <v>0</v>
      </c>
      <c r="BP203" s="11">
        <v>4</v>
      </c>
      <c r="BQ203" s="11">
        <v>2</v>
      </c>
      <c r="BR203" s="16">
        <v>65.061120543293725</v>
      </c>
      <c r="BS203" s="15" t="s">
        <v>129</v>
      </c>
      <c r="BT203" s="15" t="s">
        <v>129</v>
      </c>
      <c r="BU203" s="15" t="s">
        <v>129</v>
      </c>
      <c r="BV203" s="15" t="s">
        <v>129</v>
      </c>
      <c r="BW203" s="15" t="s">
        <v>129</v>
      </c>
      <c r="BX203" s="12" t="s">
        <v>129</v>
      </c>
      <c r="BY203" s="12" t="s">
        <v>135</v>
      </c>
      <c r="BZ203" s="12" t="s">
        <v>136</v>
      </c>
      <c r="CA203" s="12" t="s">
        <v>137</v>
      </c>
      <c r="CB203" s="12" t="s">
        <v>349</v>
      </c>
      <c r="CC203" s="12" t="s">
        <v>637</v>
      </c>
      <c r="CD203" s="5" t="e">
        <v>#N/A</v>
      </c>
      <c r="CE203" s="5" t="e">
        <v>#N/A</v>
      </c>
      <c r="CF203" s="18" t="s">
        <v>129</v>
      </c>
      <c r="CG203" s="18" t="s">
        <v>1551</v>
      </c>
      <c r="CH203">
        <f>IF(Tabla1[[#This Row],[1.1 Saluda y se despide del cliente, de acuerdo a lo establecido en el manual de campaña.]]="NO",1,0)</f>
        <v>0</v>
      </c>
      <c r="CI203">
        <f>IF(Tabla1[[#This Row],[1.2 Se dirige al cliente por su nombre durante el transcurso de la llamada, sin tutearlo en ninguna ocasión.]]="NO",1,0)</f>
        <v>0</v>
      </c>
      <c r="CJ203">
        <f>IF(Tabla1[[#This Row],[1.3 Interactua con el cliente mientras realiza las validaciones en el sistema.]]="NO",1,0)</f>
        <v>0</v>
      </c>
      <c r="CK203">
        <f>IF(Tabla1[[#This Row],[1.4 Evita el uso de tecnicismos.]]="NO",1,0)</f>
        <v>0</v>
      </c>
      <c r="CL203">
        <f>IF(Tabla1[[#This Row],[1.5 Se despide de acuerdo a lo indicado en el Manual de Campaña]]="NO",1,0)</f>
        <v>0</v>
      </c>
      <c r="CM203">
        <f>IF(Tabla1[[#This Row],[2.1 Valida si la consulta o transacción corresponde a un producto/servicio/línea de la campaña.]]="NO",1,0)</f>
        <v>0</v>
      </c>
      <c r="CN203">
        <f>IF(Tabla1[[#This Row],[2.2 Si lo expuesto por el cliente no es claro, realiza preguntas de precisión o preguntas filtro.]]="NO",1,0)</f>
        <v>0</v>
      </c>
      <c r="CO203">
        <f>IF(Tabla1[[#This Row],[2.3 Valida el MOTIVO REAL de la necesidad (información, preocupación, problema) mediante parafraseo o pregunta de confirmación.]]="NO",1,0)</f>
        <v>0</v>
      </c>
      <c r="CP203">
        <f>IF(Tabla1[[#This Row],[2.4 De acuerdo con lo expuesto por el cliente por el cliente y/o por lo revisado en sistemas, valida si existe alguna atención previa por el mismo motivo.]]="NO",1,0)</f>
        <v>1</v>
      </c>
      <c r="CQ203">
        <f>IF(Tabla1[[#This Row],[3.1 Valida en el CES el estado de los servicios y equipos, estado de cuenta y adicionalmente si se encuentra en averia.]]="NO",1,0)</f>
        <v>0</v>
      </c>
      <c r="CR203">
        <f>IF(Tabla1[[#This Row],[3.2 La atencion se realizo siguiendo el paso a paso de la herramienta o el proceso establecido en el portal de conocimiento (en caso no se encuentre en la herramienta), no se vuelve a evaluar el ingreso al CES.]]="NO",1,0)</f>
        <v>1</v>
      </c>
      <c r="CS203">
        <f>IF(Tabla1[[#This Row],[3.2.1 Solicita el número de documento de identidad, nombres y apellidos del titular para identificar el servicio y en caso lo amerite fecha y lugar de nacimiento.]]="NO",1,0)</f>
        <v>0</v>
      </c>
      <c r="CT203">
        <f>IF(Tabla1[[#This Row],[3.2.2  Valida en TRACER que el servicio del cliente esta conectado, no se encuentra en averia y no tiene algun flag alarmado]]="NO",1,0)</f>
        <v>1</v>
      </c>
      <c r="CU203">
        <f>IF(Tabla1[[#This Row],[3.2.3  Verifica en la web de averias si el servicio esta afectado]]="NO",1,0)</f>
        <v>1</v>
      </c>
      <c r="CV203">
        <f>IF(Tabla1[[#This Row],[3.2.4  Verifica en Incognito si los parametros de los servicios estan correctos. ]]="NO",1,0)</f>
        <v>0</v>
      </c>
      <c r="CW20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03">
        <f>IF(Tabla1[[#This Row],[3.2.6  Para telefonia, ingresa a JANUS y validad que la linea este configurada y tenga saldo, tambien se debe validar con el cliente si la linea esta en Tel 1 o Tel 1/2, en caso no haya servicio]]="NO",1,0)</f>
        <v>0</v>
      </c>
      <c r="CY203">
        <f>IF(Tabla1[[#This Row],[3.2.7  Para internet, cuando el problema es con SmarTV se le sugiere que utilice internet de manera cableada]]="NO",1,0)</f>
        <v>0</v>
      </c>
      <c r="CZ203">
        <f>IF(Tabla1[[#This Row],[3.3  La explicación brindada al cliente corresponde con el paso a paso de la herramienta o el proceso establecido en el portal de conocimiento (en caso no se encuentre en la herramienta).]]="NO",1,0)</f>
        <v>0</v>
      </c>
      <c r="DA203">
        <f>IF(Tabla1[[#This Row],[3.4  Valida con el cliente si la gestión/información brindada fue clara]]="NO",1,0)</f>
        <v>1</v>
      </c>
      <c r="DB203">
        <f>IF(Tabla1[[#This Row],[4.1 Ejecuta las acciones en los aplicativos de acuerdo al proceso establecido en el portal de conocimiento.]]="NO",1,0)</f>
        <v>0</v>
      </c>
      <c r="DC203">
        <f>IF(Tabla1[[#This Row],[4.2 Se tipifica en siac acorde con la gestión.]]="NO",1,0)</f>
        <v>0</v>
      </c>
      <c r="DD203">
        <f>IF(Tabla1[[#This Row],[4.3 Notas y/o plantilla de la tipificación son correctas.]]="NO",1,0)</f>
        <v>1</v>
      </c>
      <c r="DE203">
        <f>IF(Tabla1[[#This Row],[4.4 Se tipifica en siac durante la llamada.]]="NO",1,0)</f>
        <v>0</v>
      </c>
      <c r="DF203">
        <f>IF(Tabla1[[#This Row],[5.1 Evita comentarios negativos de la empresa y/o sus proveedores.]]="NO",1,0)</f>
        <v>0</v>
      </c>
      <c r="DG203">
        <f>IF(Tabla1[[#This Row],[5.2 Evita palabras soeces]]="NO",1,0)</f>
        <v>0</v>
      </c>
      <c r="DH203">
        <f>IF(Tabla1[[#This Row],[5.3 Escucha al cliente sin interrumpirlo.]]="NO",1,0)</f>
        <v>0</v>
      </c>
      <c r="DI203">
        <f>IF(Tabla1[[#This Row],[6.1 Cumple con dar la información establecida y/o fomenta en el cliente la adquisición/activación/uso de algún servicio/producto/promoción CLARO (definido por cada campaña)]]="NO",1,0)</f>
        <v>0</v>
      </c>
      <c r="DJ203">
        <v>1</v>
      </c>
      <c r="DK203" t="e">
        <f>IF(Tabla1[[#This Row],[TNPS]]&lt;6,-1,IF(Tabla1[[#This Row],[TNPS]]&lt;8,0,1))</f>
        <v>#N/A</v>
      </c>
      <c r="DL203" t="e">
        <f>IF(Tabla1[[#This Row],[NPS]]&lt;&gt;"",IF(Tabla1[[#This Row],[NPS]]&lt;7,-1,IF(Tabla1[[#This Row],[NPS]]&lt;8,0,1))," ")</f>
        <v>#N/A</v>
      </c>
    </row>
    <row r="204" spans="1:116" x14ac:dyDescent="0.25">
      <c r="A204">
        <v>386</v>
      </c>
      <c r="B204" t="str">
        <f>IF(MONTH(Tabla1[[#This Row],[FECHA DE MONITOREO]])=MONTH($B$356),IF(DAY(Tabla1[[#This Row],[FECHA DE MONITOREO]])&lt;8,"SEMANA 1",IF(DAY(Tabla1[[#This Row],[FECHA DE MONITOREO]])&lt;15,"SEMANA 2",IF(DAY(Tabla1[[#This Row],[FECHA DE MONITOREO]])&lt;22,"SEMANA 3","SEMANA 4"))),"SEMANA 4")</f>
        <v>SEMANA 1</v>
      </c>
      <c r="C20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04" s="10" t="s">
        <v>1552</v>
      </c>
      <c r="E204" s="11" t="s">
        <v>1553</v>
      </c>
      <c r="F204" s="12">
        <v>3</v>
      </c>
      <c r="G204" s="12" t="s">
        <v>118</v>
      </c>
      <c r="H204" s="12" t="s">
        <v>1394</v>
      </c>
      <c r="I204" s="6">
        <v>43649</v>
      </c>
      <c r="J204" s="12" t="s">
        <v>120</v>
      </c>
      <c r="K204" s="13" t="s">
        <v>1554</v>
      </c>
      <c r="L204" s="6">
        <v>43647</v>
      </c>
      <c r="M204" s="14">
        <v>0.68472222222222223</v>
      </c>
      <c r="N204" s="11">
        <v>783</v>
      </c>
      <c r="O204" s="12" t="s">
        <v>1555</v>
      </c>
      <c r="P204" s="12">
        <v>991465833</v>
      </c>
      <c r="Q204" s="12">
        <v>32643688</v>
      </c>
      <c r="R204" s="12" t="s">
        <v>1407</v>
      </c>
      <c r="S204" s="12" t="s">
        <v>227</v>
      </c>
      <c r="T204" s="12" t="s">
        <v>1556</v>
      </c>
      <c r="U204" s="12" t="s">
        <v>1399</v>
      </c>
      <c r="V204" s="11" t="s">
        <v>129</v>
      </c>
      <c r="W204" s="12" t="s">
        <v>130</v>
      </c>
      <c r="X204" s="15" t="s">
        <v>161</v>
      </c>
      <c r="Y204" s="15" t="s">
        <v>131</v>
      </c>
      <c r="Z204" s="15" t="s">
        <v>132</v>
      </c>
      <c r="AA204" s="15" t="s">
        <v>133</v>
      </c>
      <c r="AB204" s="15" t="s">
        <v>131</v>
      </c>
      <c r="AC204" s="12" t="s">
        <v>1400</v>
      </c>
      <c r="AD204" s="12" t="s">
        <v>131</v>
      </c>
      <c r="AE204" s="12" t="s">
        <v>131</v>
      </c>
      <c r="AF204" s="12" t="s">
        <v>131</v>
      </c>
      <c r="AG204" s="12" t="s">
        <v>131</v>
      </c>
      <c r="AH204" s="12" t="s">
        <v>131</v>
      </c>
      <c r="AI204" s="16">
        <v>100</v>
      </c>
      <c r="AJ204" s="12" t="s">
        <v>131</v>
      </c>
      <c r="AK204" s="12" t="s">
        <v>133</v>
      </c>
      <c r="AL204" s="12" t="s">
        <v>131</v>
      </c>
      <c r="AM204" s="12" t="s">
        <v>131</v>
      </c>
      <c r="AN204" s="16">
        <v>100</v>
      </c>
      <c r="AO204" s="12" t="s">
        <v>131</v>
      </c>
      <c r="AP204" s="12" t="s">
        <v>131</v>
      </c>
      <c r="AQ204" s="12" t="s">
        <v>131</v>
      </c>
      <c r="AR204" s="12" t="s">
        <v>131</v>
      </c>
      <c r="AS204" s="12" t="s">
        <v>131</v>
      </c>
      <c r="AT204" s="12" t="s">
        <v>131</v>
      </c>
      <c r="AU204" s="12" t="s">
        <v>133</v>
      </c>
      <c r="AV204" s="12" t="s">
        <v>133</v>
      </c>
      <c r="AW204" s="12" t="s">
        <v>133</v>
      </c>
      <c r="AX204" s="12" t="s">
        <v>129</v>
      </c>
      <c r="AY204" s="12" t="s">
        <v>129</v>
      </c>
      <c r="AZ204" s="16">
        <v>74.285714285714292</v>
      </c>
      <c r="BA204" s="12" t="s">
        <v>131</v>
      </c>
      <c r="BB204" s="12" t="s">
        <v>129</v>
      </c>
      <c r="BC204" s="12" t="s">
        <v>129</v>
      </c>
      <c r="BD204" s="12" t="s">
        <v>129</v>
      </c>
      <c r="BE204" s="16">
        <v>62.5</v>
      </c>
      <c r="BF204" s="12" t="s">
        <v>131</v>
      </c>
      <c r="BG204" s="12" t="s">
        <v>131</v>
      </c>
      <c r="BH204" s="12" t="s">
        <v>131</v>
      </c>
      <c r="BI204" s="16">
        <v>100</v>
      </c>
      <c r="BJ204" s="12" t="s">
        <v>129</v>
      </c>
      <c r="BK204" s="16">
        <v>0</v>
      </c>
      <c r="BL204" s="16">
        <v>79</v>
      </c>
      <c r="BM204" s="17">
        <v>2</v>
      </c>
      <c r="BN204" s="17">
        <v>3</v>
      </c>
      <c r="BO204" s="17">
        <v>0</v>
      </c>
      <c r="BP204" s="11">
        <v>5</v>
      </c>
      <c r="BQ204" s="11">
        <v>1</v>
      </c>
      <c r="BR204" s="16">
        <v>79</v>
      </c>
      <c r="BS204" s="15" t="s">
        <v>129</v>
      </c>
      <c r="BT204" s="15" t="s">
        <v>129</v>
      </c>
      <c r="BU204" s="15" t="s">
        <v>129</v>
      </c>
      <c r="BV204" s="15" t="s">
        <v>129</v>
      </c>
      <c r="BW204" s="15" t="s">
        <v>129</v>
      </c>
      <c r="BX204" s="12" t="s">
        <v>131</v>
      </c>
      <c r="BY204" s="12" t="s">
        <v>132</v>
      </c>
      <c r="BZ204" s="12" t="s">
        <v>132</v>
      </c>
      <c r="CA204" s="12" t="s">
        <v>132</v>
      </c>
      <c r="CB204" s="12" t="s">
        <v>132</v>
      </c>
      <c r="CC204" s="12" t="s">
        <v>132</v>
      </c>
      <c r="CD204" s="5" t="e">
        <v>#N/A</v>
      </c>
      <c r="CE204" s="5" t="e">
        <v>#N/A</v>
      </c>
      <c r="CF204" s="18" t="s">
        <v>129</v>
      </c>
      <c r="CG204" s="18" t="s">
        <v>1557</v>
      </c>
      <c r="CH204">
        <f>IF(Tabla1[[#This Row],[1.1 Saluda y se despide del cliente, de acuerdo a lo establecido en el manual de campaña.]]="NO",1,0)</f>
        <v>0</v>
      </c>
      <c r="CI204">
        <f>IF(Tabla1[[#This Row],[1.2 Se dirige al cliente por su nombre durante el transcurso de la llamada, sin tutearlo en ninguna ocasión.]]="NO",1,0)</f>
        <v>0</v>
      </c>
      <c r="CJ204">
        <f>IF(Tabla1[[#This Row],[1.3 Interactua con el cliente mientras realiza las validaciones en el sistema.]]="NO",1,0)</f>
        <v>0</v>
      </c>
      <c r="CK204">
        <f>IF(Tabla1[[#This Row],[1.4 Evita el uso de tecnicismos.]]="NO",1,0)</f>
        <v>0</v>
      </c>
      <c r="CL204">
        <f>IF(Tabla1[[#This Row],[1.5 Se despide de acuerdo a lo indicado en el Manual de Campaña]]="NO",1,0)</f>
        <v>0</v>
      </c>
      <c r="CM204">
        <f>IF(Tabla1[[#This Row],[2.1 Valida si la consulta o transacción corresponde a un producto/servicio/línea de la campaña.]]="NO",1,0)</f>
        <v>0</v>
      </c>
      <c r="CN204">
        <f>IF(Tabla1[[#This Row],[2.2 Si lo expuesto por el cliente no es claro, realiza preguntas de precisión o preguntas filtro.]]="NO",1,0)</f>
        <v>0</v>
      </c>
      <c r="CO204">
        <f>IF(Tabla1[[#This Row],[2.3 Valida el MOTIVO REAL de la necesidad (información, preocupación, problema) mediante parafraseo o pregunta de confirmación.]]="NO",1,0)</f>
        <v>0</v>
      </c>
      <c r="CP204">
        <f>IF(Tabla1[[#This Row],[2.4 De acuerdo con lo expuesto por el cliente por el cliente y/o por lo revisado en sistemas, valida si existe alguna atención previa por el mismo motivo.]]="NO",1,0)</f>
        <v>0</v>
      </c>
      <c r="CQ204">
        <f>IF(Tabla1[[#This Row],[3.1 Valida en el CES el estado de los servicios y equipos, estado de cuenta y adicionalmente si se encuentra en averia.]]="NO",1,0)</f>
        <v>0</v>
      </c>
      <c r="CR204">
        <f>IF(Tabla1[[#This Row],[3.2 La atencion se realizo siguiendo el paso a paso de la herramienta o el proceso establecido en el portal de conocimiento (en caso no se encuentre en la herramienta), no se vuelve a evaluar el ingreso al CES.]]="NO",1,0)</f>
        <v>0</v>
      </c>
      <c r="CS204">
        <f>IF(Tabla1[[#This Row],[3.2.1 Solicita el número de documento de identidad, nombres y apellidos del titular para identificar el servicio y en caso lo amerite fecha y lugar de nacimiento.]]="NO",1,0)</f>
        <v>0</v>
      </c>
      <c r="CT204">
        <f>IF(Tabla1[[#This Row],[3.2.2  Valida en TRACER que el servicio del cliente esta conectado, no se encuentra en averia y no tiene algun flag alarmado]]="NO",1,0)</f>
        <v>0</v>
      </c>
      <c r="CU204">
        <f>IF(Tabla1[[#This Row],[3.2.3  Verifica en la web de averias si el servicio esta afectado]]="NO",1,0)</f>
        <v>0</v>
      </c>
      <c r="CV204">
        <f>IF(Tabla1[[#This Row],[3.2.4  Verifica en Incognito si los parametros de los servicios estan correctos. ]]="NO",1,0)</f>
        <v>0</v>
      </c>
      <c r="CW20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04">
        <f>IF(Tabla1[[#This Row],[3.2.6  Para telefonia, ingresa a JANUS y validad que la linea este configurada y tenga saldo, tambien se debe validar con el cliente si la linea esta en Tel 1 o Tel 1/2, en caso no haya servicio]]="NO",1,0)</f>
        <v>0</v>
      </c>
      <c r="CY204">
        <f>IF(Tabla1[[#This Row],[3.2.7  Para internet, cuando el problema es con SmarTV se le sugiere que utilice internet de manera cableada]]="NO",1,0)</f>
        <v>0</v>
      </c>
      <c r="CZ204">
        <f>IF(Tabla1[[#This Row],[3.3  La explicación brindada al cliente corresponde con el paso a paso de la herramienta o el proceso establecido en el portal de conocimiento (en caso no se encuentre en la herramienta).]]="NO",1,0)</f>
        <v>1</v>
      </c>
      <c r="DA204">
        <f>IF(Tabla1[[#This Row],[3.4  Valida con el cliente si la gestión/información brindada fue clara]]="NO",1,0)</f>
        <v>1</v>
      </c>
      <c r="DB204">
        <f>IF(Tabla1[[#This Row],[4.1 Ejecuta las acciones en los aplicativos de acuerdo al proceso establecido en el portal de conocimiento.]]="NO",1,0)</f>
        <v>0</v>
      </c>
      <c r="DC204">
        <f>IF(Tabla1[[#This Row],[4.2 Se tipifica en siac acorde con la gestión.]]="NO",1,0)</f>
        <v>1</v>
      </c>
      <c r="DD204">
        <f>IF(Tabla1[[#This Row],[4.3 Notas y/o plantilla de la tipificación son correctas.]]="NO",1,0)</f>
        <v>1</v>
      </c>
      <c r="DE204">
        <f>IF(Tabla1[[#This Row],[4.4 Se tipifica en siac durante la llamada.]]="NO",1,0)</f>
        <v>1</v>
      </c>
      <c r="DF204">
        <f>IF(Tabla1[[#This Row],[5.1 Evita comentarios negativos de la empresa y/o sus proveedores.]]="NO",1,0)</f>
        <v>0</v>
      </c>
      <c r="DG204">
        <f>IF(Tabla1[[#This Row],[5.2 Evita palabras soeces]]="NO",1,0)</f>
        <v>0</v>
      </c>
      <c r="DH204">
        <f>IF(Tabla1[[#This Row],[5.3 Escucha al cliente sin interrumpirlo.]]="NO",1,0)</f>
        <v>0</v>
      </c>
      <c r="DI204">
        <f>IF(Tabla1[[#This Row],[6.1 Cumple con dar la información establecida y/o fomenta en el cliente la adquisición/activación/uso de algún servicio/producto/promoción CLARO (definido por cada campaña)]]="NO",1,0)</f>
        <v>1</v>
      </c>
      <c r="DJ204">
        <v>1</v>
      </c>
      <c r="DK204" t="e">
        <f>IF(Tabla1[[#This Row],[TNPS]]&lt;6,-1,IF(Tabla1[[#This Row],[TNPS]]&lt;8,0,1))</f>
        <v>#N/A</v>
      </c>
      <c r="DL204" t="e">
        <f>IF(Tabla1[[#This Row],[NPS]]&lt;&gt;"",IF(Tabla1[[#This Row],[NPS]]&lt;7,-1,IF(Tabla1[[#This Row],[NPS]]&lt;8,0,1))," ")</f>
        <v>#N/A</v>
      </c>
    </row>
    <row r="205" spans="1:116" x14ac:dyDescent="0.25">
      <c r="A205">
        <v>386</v>
      </c>
      <c r="B205" t="str">
        <f>IF(MONTH(Tabla1[[#This Row],[FECHA DE MONITOREO]])=MONTH($B$356),IF(DAY(Tabla1[[#This Row],[FECHA DE MONITOREO]])&lt;8,"SEMANA 1",IF(DAY(Tabla1[[#This Row],[FECHA DE MONITOREO]])&lt;15,"SEMANA 2",IF(DAY(Tabla1[[#This Row],[FECHA DE MONITOREO]])&lt;22,"SEMANA 3","SEMANA 4"))),"SEMANA 4")</f>
        <v>SEMANA 1</v>
      </c>
      <c r="C20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05" s="10" t="s">
        <v>1558</v>
      </c>
      <c r="E205" s="11" t="s">
        <v>1559</v>
      </c>
      <c r="F205" s="12">
        <v>1</v>
      </c>
      <c r="G205" s="12" t="s">
        <v>118</v>
      </c>
      <c r="H205" s="12" t="s">
        <v>1394</v>
      </c>
      <c r="I205" s="6">
        <v>43649</v>
      </c>
      <c r="J205" s="12" t="s">
        <v>120</v>
      </c>
      <c r="K205" s="13" t="s">
        <v>1560</v>
      </c>
      <c r="L205" s="6">
        <v>43647</v>
      </c>
      <c r="M205" s="14">
        <v>0.68819444444444444</v>
      </c>
      <c r="N205" s="11">
        <v>1352</v>
      </c>
      <c r="O205" s="12" t="s">
        <v>1561</v>
      </c>
      <c r="P205" s="12">
        <v>960180930</v>
      </c>
      <c r="Q205" s="12">
        <v>2263563</v>
      </c>
      <c r="R205" s="12" t="s">
        <v>1397</v>
      </c>
      <c r="S205" s="12" t="s">
        <v>451</v>
      </c>
      <c r="T205" s="12" t="s">
        <v>1562</v>
      </c>
      <c r="U205" s="12" t="s">
        <v>1563</v>
      </c>
      <c r="V205" s="11" t="s">
        <v>129</v>
      </c>
      <c r="W205" s="12" t="s">
        <v>130</v>
      </c>
      <c r="X205" s="15" t="s">
        <v>161</v>
      </c>
      <c r="Y205" s="15" t="s">
        <v>129</v>
      </c>
      <c r="Z205" s="15" t="s">
        <v>132</v>
      </c>
      <c r="AA205" s="15" t="s">
        <v>133</v>
      </c>
      <c r="AB205" s="15" t="s">
        <v>131</v>
      </c>
      <c r="AC205" s="12" t="s">
        <v>1400</v>
      </c>
      <c r="AD205" s="12" t="s">
        <v>131</v>
      </c>
      <c r="AE205" s="12" t="s">
        <v>131</v>
      </c>
      <c r="AF205" s="12" t="s">
        <v>131</v>
      </c>
      <c r="AG205" s="12" t="s">
        <v>131</v>
      </c>
      <c r="AH205" s="12" t="s">
        <v>131</v>
      </c>
      <c r="AI205" s="16">
        <v>100</v>
      </c>
      <c r="AJ205" s="12" t="s">
        <v>131</v>
      </c>
      <c r="AK205" s="12" t="s">
        <v>133</v>
      </c>
      <c r="AL205" s="12" t="s">
        <v>131</v>
      </c>
      <c r="AM205" s="12" t="s">
        <v>131</v>
      </c>
      <c r="AN205" s="16">
        <v>100</v>
      </c>
      <c r="AO205" s="12" t="s">
        <v>133</v>
      </c>
      <c r="AP205" s="12" t="s">
        <v>129</v>
      </c>
      <c r="AQ205" s="12" t="s">
        <v>131</v>
      </c>
      <c r="AR205" s="12" t="s">
        <v>129</v>
      </c>
      <c r="AS205" s="12" t="s">
        <v>129</v>
      </c>
      <c r="AT205" s="12" t="s">
        <v>131</v>
      </c>
      <c r="AU205" s="12" t="s">
        <v>133</v>
      </c>
      <c r="AV205" s="12" t="s">
        <v>133</v>
      </c>
      <c r="AW205" s="12" t="s">
        <v>133</v>
      </c>
      <c r="AX205" s="12" t="s">
        <v>129</v>
      </c>
      <c r="AY205" s="12" t="s">
        <v>131</v>
      </c>
      <c r="AZ205" s="16">
        <v>6.4516129032258007</v>
      </c>
      <c r="BA205" s="12" t="s">
        <v>131</v>
      </c>
      <c r="BB205" s="12" t="s">
        <v>129</v>
      </c>
      <c r="BC205" s="12" t="s">
        <v>131</v>
      </c>
      <c r="BD205" s="12" t="s">
        <v>131</v>
      </c>
      <c r="BE205" s="16">
        <v>87.5</v>
      </c>
      <c r="BF205" s="12" t="s">
        <v>131</v>
      </c>
      <c r="BG205" s="12" t="s">
        <v>131</v>
      </c>
      <c r="BH205" s="12" t="s">
        <v>131</v>
      </c>
      <c r="BI205" s="16">
        <v>100</v>
      </c>
      <c r="BJ205" s="12" t="s">
        <v>133</v>
      </c>
      <c r="BK205" s="16">
        <v>100</v>
      </c>
      <c r="BL205" s="16">
        <v>64.258064516129025</v>
      </c>
      <c r="BM205" s="17">
        <v>2</v>
      </c>
      <c r="BN205" s="17">
        <v>1</v>
      </c>
      <c r="BO205" s="17">
        <v>0</v>
      </c>
      <c r="BP205" s="11">
        <v>3</v>
      </c>
      <c r="BQ205" s="11">
        <v>2</v>
      </c>
      <c r="BR205" s="16">
        <v>64.258064516129025</v>
      </c>
      <c r="BS205" s="15" t="s">
        <v>129</v>
      </c>
      <c r="BT205" s="15" t="s">
        <v>129</v>
      </c>
      <c r="BU205" s="15" t="s">
        <v>129</v>
      </c>
      <c r="BV205" s="15" t="s">
        <v>129</v>
      </c>
      <c r="BW205" s="15" t="s">
        <v>129</v>
      </c>
      <c r="BX205" s="12" t="s">
        <v>129</v>
      </c>
      <c r="BY205" s="12" t="s">
        <v>346</v>
      </c>
      <c r="BZ205" s="12" t="s">
        <v>347</v>
      </c>
      <c r="CA205" s="12" t="s">
        <v>348</v>
      </c>
      <c r="CB205" s="12" t="s">
        <v>1444</v>
      </c>
      <c r="CC205" s="12" t="s">
        <v>350</v>
      </c>
      <c r="CD205" s="5" t="e">
        <v>#N/A</v>
      </c>
      <c r="CE205" s="5" t="e">
        <v>#N/A</v>
      </c>
      <c r="CF205" s="18" t="s">
        <v>129</v>
      </c>
      <c r="CG205" s="18" t="s">
        <v>1564</v>
      </c>
      <c r="CH205">
        <f>IF(Tabla1[[#This Row],[1.1 Saluda y se despide del cliente, de acuerdo a lo establecido en el manual de campaña.]]="NO",1,0)</f>
        <v>0</v>
      </c>
      <c r="CI205">
        <f>IF(Tabla1[[#This Row],[1.2 Se dirige al cliente por su nombre durante el transcurso de la llamada, sin tutearlo en ninguna ocasión.]]="NO",1,0)</f>
        <v>0</v>
      </c>
      <c r="CJ205">
        <f>IF(Tabla1[[#This Row],[1.3 Interactua con el cliente mientras realiza las validaciones en el sistema.]]="NO",1,0)</f>
        <v>0</v>
      </c>
      <c r="CK205">
        <f>IF(Tabla1[[#This Row],[1.4 Evita el uso de tecnicismos.]]="NO",1,0)</f>
        <v>0</v>
      </c>
      <c r="CL205">
        <f>IF(Tabla1[[#This Row],[1.5 Se despide de acuerdo a lo indicado en el Manual de Campaña]]="NO",1,0)</f>
        <v>0</v>
      </c>
      <c r="CM205">
        <f>IF(Tabla1[[#This Row],[2.1 Valida si la consulta o transacción corresponde a un producto/servicio/línea de la campaña.]]="NO",1,0)</f>
        <v>0</v>
      </c>
      <c r="CN205">
        <f>IF(Tabla1[[#This Row],[2.2 Si lo expuesto por el cliente no es claro, realiza preguntas de precisión o preguntas filtro.]]="NO",1,0)</f>
        <v>0</v>
      </c>
      <c r="CO205">
        <f>IF(Tabla1[[#This Row],[2.3 Valida el MOTIVO REAL de la necesidad (información, preocupación, problema) mediante parafraseo o pregunta de confirmación.]]="NO",1,0)</f>
        <v>0</v>
      </c>
      <c r="CP205">
        <f>IF(Tabla1[[#This Row],[2.4 De acuerdo con lo expuesto por el cliente por el cliente y/o por lo revisado en sistemas, valida si existe alguna atención previa por el mismo motivo.]]="NO",1,0)</f>
        <v>0</v>
      </c>
      <c r="CQ205">
        <f>IF(Tabla1[[#This Row],[3.1 Valida en el CES el estado de los servicios y equipos, estado de cuenta y adicionalmente si se encuentra en averia.]]="NO",1,0)</f>
        <v>0</v>
      </c>
      <c r="CR205">
        <f>IF(Tabla1[[#This Row],[3.2 La atencion se realizo siguiendo el paso a paso de la herramienta o el proceso establecido en el portal de conocimiento (en caso no se encuentre en la herramienta), no se vuelve a evaluar el ingreso al CES.]]="NO",1,0)</f>
        <v>1</v>
      </c>
      <c r="CS205">
        <f>IF(Tabla1[[#This Row],[3.2.1 Solicita el número de documento de identidad, nombres y apellidos del titular para identificar el servicio y en caso lo amerite fecha y lugar de nacimiento.]]="NO",1,0)</f>
        <v>0</v>
      </c>
      <c r="CT205">
        <f>IF(Tabla1[[#This Row],[3.2.2  Valida en TRACER que el servicio del cliente esta conectado, no se encuentra en averia y no tiene algun flag alarmado]]="NO",1,0)</f>
        <v>1</v>
      </c>
      <c r="CU205">
        <f>IF(Tabla1[[#This Row],[3.2.3  Verifica en la web de averias si el servicio esta afectado]]="NO",1,0)</f>
        <v>1</v>
      </c>
      <c r="CV205">
        <f>IF(Tabla1[[#This Row],[3.2.4  Verifica en Incognito si los parametros de los servicios estan correctos. ]]="NO",1,0)</f>
        <v>0</v>
      </c>
      <c r="CW20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05">
        <f>IF(Tabla1[[#This Row],[3.2.6  Para telefonia, ingresa a JANUS y validad que la linea este configurada y tenga saldo, tambien se debe validar con el cliente si la linea esta en Tel 1 o Tel 1/2, en caso no haya servicio]]="NO",1,0)</f>
        <v>0</v>
      </c>
      <c r="CY205">
        <f>IF(Tabla1[[#This Row],[3.2.7  Para internet, cuando el problema es con SmarTV se le sugiere que utilice internet de manera cableada]]="NO",1,0)</f>
        <v>0</v>
      </c>
      <c r="CZ205">
        <f>IF(Tabla1[[#This Row],[3.3  La explicación brindada al cliente corresponde con el paso a paso de la herramienta o el proceso establecido en el portal de conocimiento (en caso no se encuentre en la herramienta).]]="NO",1,0)</f>
        <v>1</v>
      </c>
      <c r="DA205">
        <f>IF(Tabla1[[#This Row],[3.4  Valida con el cliente si la gestión/información brindada fue clara]]="NO",1,0)</f>
        <v>0</v>
      </c>
      <c r="DB205">
        <f>IF(Tabla1[[#This Row],[4.1 Ejecuta las acciones en los aplicativos de acuerdo al proceso establecido en el portal de conocimiento.]]="NO",1,0)</f>
        <v>0</v>
      </c>
      <c r="DC205">
        <f>IF(Tabla1[[#This Row],[4.2 Se tipifica en siac acorde con la gestión.]]="NO",1,0)</f>
        <v>1</v>
      </c>
      <c r="DD205">
        <f>IF(Tabla1[[#This Row],[4.3 Notas y/o plantilla de la tipificación son correctas.]]="NO",1,0)</f>
        <v>0</v>
      </c>
      <c r="DE205">
        <f>IF(Tabla1[[#This Row],[4.4 Se tipifica en siac durante la llamada.]]="NO",1,0)</f>
        <v>0</v>
      </c>
      <c r="DF205">
        <f>IF(Tabla1[[#This Row],[5.1 Evita comentarios negativos de la empresa y/o sus proveedores.]]="NO",1,0)</f>
        <v>0</v>
      </c>
      <c r="DG205">
        <f>IF(Tabla1[[#This Row],[5.2 Evita palabras soeces]]="NO",1,0)</f>
        <v>0</v>
      </c>
      <c r="DH205">
        <f>IF(Tabla1[[#This Row],[5.3 Escucha al cliente sin interrumpirlo.]]="NO",1,0)</f>
        <v>0</v>
      </c>
      <c r="DI205">
        <f>IF(Tabla1[[#This Row],[6.1 Cumple con dar la información establecida y/o fomenta en el cliente la adquisición/activación/uso de algún servicio/producto/promoción CLARO (definido por cada campaña)]]="NO",1,0)</f>
        <v>0</v>
      </c>
      <c r="DJ205">
        <v>1</v>
      </c>
      <c r="DK205" t="e">
        <f>IF(Tabla1[[#This Row],[TNPS]]&lt;6,-1,IF(Tabla1[[#This Row],[TNPS]]&lt;8,0,1))</f>
        <v>#N/A</v>
      </c>
      <c r="DL205" t="e">
        <f>IF(Tabla1[[#This Row],[NPS]]&lt;&gt;"",IF(Tabla1[[#This Row],[NPS]]&lt;7,-1,IF(Tabla1[[#This Row],[NPS]]&lt;8,0,1))," ")</f>
        <v>#N/A</v>
      </c>
    </row>
    <row r="206" spans="1:116" x14ac:dyDescent="0.25">
      <c r="A206">
        <v>386</v>
      </c>
      <c r="B206" t="str">
        <f>IF(MONTH(Tabla1[[#This Row],[FECHA DE MONITOREO]])=MONTH($B$356),IF(DAY(Tabla1[[#This Row],[FECHA DE MONITOREO]])&lt;8,"SEMANA 1",IF(DAY(Tabla1[[#This Row],[FECHA DE MONITOREO]])&lt;15,"SEMANA 2",IF(DAY(Tabla1[[#This Row],[FECHA DE MONITOREO]])&lt;22,"SEMANA 3","SEMANA 4"))),"SEMANA 4")</f>
        <v>SEMANA 1</v>
      </c>
      <c r="C20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06" s="10" t="s">
        <v>1565</v>
      </c>
      <c r="E206" s="11" t="s">
        <v>1566</v>
      </c>
      <c r="F206" s="12">
        <v>1</v>
      </c>
      <c r="G206" s="12" t="s">
        <v>118</v>
      </c>
      <c r="H206" s="12" t="s">
        <v>1394</v>
      </c>
      <c r="I206" s="6">
        <v>43649</v>
      </c>
      <c r="J206" s="12" t="s">
        <v>120</v>
      </c>
      <c r="K206" s="13" t="s">
        <v>1567</v>
      </c>
      <c r="L206" s="6">
        <v>43647</v>
      </c>
      <c r="M206" s="14">
        <v>0.3659722222222222</v>
      </c>
      <c r="N206" s="11">
        <v>847</v>
      </c>
      <c r="O206" s="12" t="s">
        <v>1568</v>
      </c>
      <c r="P206" s="12">
        <v>16470884</v>
      </c>
      <c r="Q206" s="12">
        <v>33039210</v>
      </c>
      <c r="R206" s="12" t="s">
        <v>1407</v>
      </c>
      <c r="S206" s="12" t="s">
        <v>184</v>
      </c>
      <c r="T206" s="12" t="s">
        <v>1569</v>
      </c>
      <c r="U206" s="12" t="s">
        <v>1416</v>
      </c>
      <c r="V206" s="11" t="s">
        <v>129</v>
      </c>
      <c r="W206" s="12" t="s">
        <v>130</v>
      </c>
      <c r="X206" s="15" t="s">
        <v>161</v>
      </c>
      <c r="Y206" s="15" t="s">
        <v>131</v>
      </c>
      <c r="Z206" s="15" t="s">
        <v>132</v>
      </c>
      <c r="AA206" s="15" t="s">
        <v>133</v>
      </c>
      <c r="AB206" s="15" t="s">
        <v>131</v>
      </c>
      <c r="AC206" s="12" t="s">
        <v>1400</v>
      </c>
      <c r="AD206" s="12" t="s">
        <v>131</v>
      </c>
      <c r="AE206" s="12" t="s">
        <v>131</v>
      </c>
      <c r="AF206" s="12" t="s">
        <v>131</v>
      </c>
      <c r="AG206" s="12" t="s">
        <v>131</v>
      </c>
      <c r="AH206" s="12" t="s">
        <v>131</v>
      </c>
      <c r="AI206" s="16">
        <v>100</v>
      </c>
      <c r="AJ206" s="12" t="s">
        <v>131</v>
      </c>
      <c r="AK206" s="12" t="s">
        <v>133</v>
      </c>
      <c r="AL206" s="12" t="s">
        <v>131</v>
      </c>
      <c r="AM206" s="12" t="s">
        <v>131</v>
      </c>
      <c r="AN206" s="16">
        <v>100</v>
      </c>
      <c r="AO206" s="12" t="s">
        <v>131</v>
      </c>
      <c r="AP206" s="12" t="s">
        <v>131</v>
      </c>
      <c r="AQ206" s="12" t="s">
        <v>131</v>
      </c>
      <c r="AR206" s="12" t="s">
        <v>131</v>
      </c>
      <c r="AS206" s="12" t="s">
        <v>131</v>
      </c>
      <c r="AT206" s="12" t="s">
        <v>131</v>
      </c>
      <c r="AU206" s="12" t="s">
        <v>131</v>
      </c>
      <c r="AV206" s="12" t="s">
        <v>133</v>
      </c>
      <c r="AW206" s="12" t="s">
        <v>133</v>
      </c>
      <c r="AX206" s="12" t="s">
        <v>129</v>
      </c>
      <c r="AY206" s="12" t="s">
        <v>131</v>
      </c>
      <c r="AZ206" s="16">
        <v>80</v>
      </c>
      <c r="BA206" s="12" t="s">
        <v>131</v>
      </c>
      <c r="BB206" s="12" t="s">
        <v>131</v>
      </c>
      <c r="BC206" s="12" t="s">
        <v>131</v>
      </c>
      <c r="BD206" s="12" t="s">
        <v>129</v>
      </c>
      <c r="BE206" s="16">
        <v>87.5</v>
      </c>
      <c r="BF206" s="12" t="s">
        <v>131</v>
      </c>
      <c r="BG206" s="12" t="s">
        <v>131</v>
      </c>
      <c r="BH206" s="12" t="s">
        <v>131</v>
      </c>
      <c r="BI206" s="16">
        <v>100</v>
      </c>
      <c r="BJ206" s="12" t="s">
        <v>129</v>
      </c>
      <c r="BK206" s="16">
        <v>0</v>
      </c>
      <c r="BL206" s="16">
        <v>87</v>
      </c>
      <c r="BM206" s="17">
        <v>1</v>
      </c>
      <c r="BN206" s="17">
        <v>1</v>
      </c>
      <c r="BO206" s="17">
        <v>0</v>
      </c>
      <c r="BP206" s="11">
        <v>2</v>
      </c>
      <c r="BQ206" s="11">
        <v>1</v>
      </c>
      <c r="BR206" s="16">
        <v>87</v>
      </c>
      <c r="BS206" s="15" t="s">
        <v>129</v>
      </c>
      <c r="BT206" s="15" t="s">
        <v>129</v>
      </c>
      <c r="BU206" s="15" t="s">
        <v>129</v>
      </c>
      <c r="BV206" s="15" t="s">
        <v>129</v>
      </c>
      <c r="BW206" s="15" t="s">
        <v>129</v>
      </c>
      <c r="BX206" s="12" t="s">
        <v>131</v>
      </c>
      <c r="BY206" s="12" t="s">
        <v>132</v>
      </c>
      <c r="BZ206" s="12" t="s">
        <v>132</v>
      </c>
      <c r="CA206" s="12" t="s">
        <v>132</v>
      </c>
      <c r="CB206" s="12" t="s">
        <v>132</v>
      </c>
      <c r="CC206" s="12" t="s">
        <v>132</v>
      </c>
      <c r="CD206" s="5">
        <v>9</v>
      </c>
      <c r="CE206" s="5">
        <v>9</v>
      </c>
      <c r="CF206" s="18" t="s">
        <v>129</v>
      </c>
      <c r="CG206" s="18" t="s">
        <v>1570</v>
      </c>
      <c r="CH206">
        <f>IF(Tabla1[[#This Row],[1.1 Saluda y se despide del cliente, de acuerdo a lo establecido en el manual de campaña.]]="NO",1,0)</f>
        <v>0</v>
      </c>
      <c r="CI206">
        <f>IF(Tabla1[[#This Row],[1.2 Se dirige al cliente por su nombre durante el transcurso de la llamada, sin tutearlo en ninguna ocasión.]]="NO",1,0)</f>
        <v>0</v>
      </c>
      <c r="CJ206">
        <f>IF(Tabla1[[#This Row],[1.3 Interactua con el cliente mientras realiza las validaciones en el sistema.]]="NO",1,0)</f>
        <v>0</v>
      </c>
      <c r="CK206">
        <f>IF(Tabla1[[#This Row],[1.4 Evita el uso de tecnicismos.]]="NO",1,0)</f>
        <v>0</v>
      </c>
      <c r="CL206">
        <f>IF(Tabla1[[#This Row],[1.5 Se despide de acuerdo a lo indicado en el Manual de Campaña]]="NO",1,0)</f>
        <v>0</v>
      </c>
      <c r="CM206">
        <f>IF(Tabla1[[#This Row],[2.1 Valida si la consulta o transacción corresponde a un producto/servicio/línea de la campaña.]]="NO",1,0)</f>
        <v>0</v>
      </c>
      <c r="CN206">
        <f>IF(Tabla1[[#This Row],[2.2 Si lo expuesto por el cliente no es claro, realiza preguntas de precisión o preguntas filtro.]]="NO",1,0)</f>
        <v>0</v>
      </c>
      <c r="CO206">
        <f>IF(Tabla1[[#This Row],[2.3 Valida el MOTIVO REAL de la necesidad (información, preocupación, problema) mediante parafraseo o pregunta de confirmación.]]="NO",1,0)</f>
        <v>0</v>
      </c>
      <c r="CP206">
        <f>IF(Tabla1[[#This Row],[2.4 De acuerdo con lo expuesto por el cliente por el cliente y/o por lo revisado en sistemas, valida si existe alguna atención previa por el mismo motivo.]]="NO",1,0)</f>
        <v>0</v>
      </c>
      <c r="CQ206">
        <f>IF(Tabla1[[#This Row],[3.1 Valida en el CES el estado de los servicios y equipos, estado de cuenta y adicionalmente si se encuentra en averia.]]="NO",1,0)</f>
        <v>0</v>
      </c>
      <c r="CR206">
        <f>IF(Tabla1[[#This Row],[3.2 La atencion se realizo siguiendo el paso a paso de la herramienta o el proceso establecido en el portal de conocimiento (en caso no se encuentre en la herramienta), no se vuelve a evaluar el ingreso al CES.]]="NO",1,0)</f>
        <v>0</v>
      </c>
      <c r="CS206">
        <f>IF(Tabla1[[#This Row],[3.2.1 Solicita el número de documento de identidad, nombres y apellidos del titular para identificar el servicio y en caso lo amerite fecha y lugar de nacimiento.]]="NO",1,0)</f>
        <v>0</v>
      </c>
      <c r="CT206">
        <f>IF(Tabla1[[#This Row],[3.2.2  Valida en TRACER que el servicio del cliente esta conectado, no se encuentra en averia y no tiene algun flag alarmado]]="NO",1,0)</f>
        <v>0</v>
      </c>
      <c r="CU206">
        <f>IF(Tabla1[[#This Row],[3.2.3  Verifica en la web de averias si el servicio esta afectado]]="NO",1,0)</f>
        <v>0</v>
      </c>
      <c r="CV206">
        <f>IF(Tabla1[[#This Row],[3.2.4  Verifica en Incognito si los parametros de los servicios estan correctos. ]]="NO",1,0)</f>
        <v>0</v>
      </c>
      <c r="CW20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06">
        <f>IF(Tabla1[[#This Row],[3.2.6  Para telefonia, ingresa a JANUS y validad que la linea este configurada y tenga saldo, tambien se debe validar con el cliente si la linea esta en Tel 1 o Tel 1/2, en caso no haya servicio]]="NO",1,0)</f>
        <v>0</v>
      </c>
      <c r="CY206">
        <f>IF(Tabla1[[#This Row],[3.2.7  Para internet, cuando el problema es con SmarTV se le sugiere que utilice internet de manera cableada]]="NO",1,0)</f>
        <v>0</v>
      </c>
      <c r="CZ206">
        <f>IF(Tabla1[[#This Row],[3.3  La explicación brindada al cliente corresponde con el paso a paso de la herramienta o el proceso establecido en el portal de conocimiento (en caso no se encuentre en la herramienta).]]="NO",1,0)</f>
        <v>1</v>
      </c>
      <c r="DA206">
        <f>IF(Tabla1[[#This Row],[3.4  Valida con el cliente si la gestión/información brindada fue clara]]="NO",1,0)</f>
        <v>0</v>
      </c>
      <c r="DB206">
        <f>IF(Tabla1[[#This Row],[4.1 Ejecuta las acciones en los aplicativos de acuerdo al proceso establecido en el portal de conocimiento.]]="NO",1,0)</f>
        <v>0</v>
      </c>
      <c r="DC206">
        <f>IF(Tabla1[[#This Row],[4.2 Se tipifica en siac acorde con la gestión.]]="NO",1,0)</f>
        <v>0</v>
      </c>
      <c r="DD206">
        <f>IF(Tabla1[[#This Row],[4.3 Notas y/o plantilla de la tipificación son correctas.]]="NO",1,0)</f>
        <v>0</v>
      </c>
      <c r="DE206">
        <f>IF(Tabla1[[#This Row],[4.4 Se tipifica en siac durante la llamada.]]="NO",1,0)</f>
        <v>1</v>
      </c>
      <c r="DF206">
        <f>IF(Tabla1[[#This Row],[5.1 Evita comentarios negativos de la empresa y/o sus proveedores.]]="NO",1,0)</f>
        <v>0</v>
      </c>
      <c r="DG206">
        <f>IF(Tabla1[[#This Row],[5.2 Evita palabras soeces]]="NO",1,0)</f>
        <v>0</v>
      </c>
      <c r="DH206">
        <f>IF(Tabla1[[#This Row],[5.3 Escucha al cliente sin interrumpirlo.]]="NO",1,0)</f>
        <v>0</v>
      </c>
      <c r="DI206">
        <f>IF(Tabla1[[#This Row],[6.1 Cumple con dar la información establecida y/o fomenta en el cliente la adquisición/activación/uso de algún servicio/producto/promoción CLARO (definido por cada campaña)]]="NO",1,0)</f>
        <v>1</v>
      </c>
      <c r="DJ206">
        <v>1</v>
      </c>
      <c r="DK206">
        <f>IF(Tabla1[[#This Row],[TNPS]]&lt;6,-1,IF(Tabla1[[#This Row],[TNPS]]&lt;8,0,1))</f>
        <v>1</v>
      </c>
      <c r="DL206">
        <f>IF(Tabla1[[#This Row],[NPS]]&lt;&gt;"",IF(Tabla1[[#This Row],[NPS]]&lt;7,-1,IF(Tabla1[[#This Row],[NPS]]&lt;8,0,1))," ")</f>
        <v>1</v>
      </c>
    </row>
    <row r="207" spans="1:116" x14ac:dyDescent="0.25">
      <c r="A207">
        <v>386</v>
      </c>
      <c r="B207" t="str">
        <f>IF(MONTH(Tabla1[[#This Row],[FECHA DE MONITOREO]])=MONTH($B$356),IF(DAY(Tabla1[[#This Row],[FECHA DE MONITOREO]])&lt;8,"SEMANA 1",IF(DAY(Tabla1[[#This Row],[FECHA DE MONITOREO]])&lt;15,"SEMANA 2",IF(DAY(Tabla1[[#This Row],[FECHA DE MONITOREO]])&lt;22,"SEMANA 3","SEMANA 4"))),"SEMANA 4")</f>
        <v>SEMANA 1</v>
      </c>
      <c r="C20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07" s="10" t="s">
        <v>1571</v>
      </c>
      <c r="E207" s="11" t="s">
        <v>1572</v>
      </c>
      <c r="F207" s="12">
        <v>13</v>
      </c>
      <c r="G207" s="12" t="s">
        <v>118</v>
      </c>
      <c r="H207" s="12" t="s">
        <v>1394</v>
      </c>
      <c r="I207" s="6">
        <v>43650</v>
      </c>
      <c r="J207" s="12" t="s">
        <v>120</v>
      </c>
      <c r="K207" s="13" t="s">
        <v>1573</v>
      </c>
      <c r="L207" s="6">
        <v>43648</v>
      </c>
      <c r="M207" s="14">
        <v>0.34166666666666662</v>
      </c>
      <c r="N207" s="11">
        <v>594</v>
      </c>
      <c r="O207" s="12" t="s">
        <v>1574</v>
      </c>
      <c r="P207" s="12">
        <v>947157811</v>
      </c>
      <c r="Q207" s="12">
        <v>18775932</v>
      </c>
      <c r="R207" s="12" t="s">
        <v>1407</v>
      </c>
      <c r="S207" s="12" t="s">
        <v>451</v>
      </c>
      <c r="T207" s="12" t="s">
        <v>1575</v>
      </c>
      <c r="U207" s="12" t="s">
        <v>1485</v>
      </c>
      <c r="V207" s="11" t="s">
        <v>129</v>
      </c>
      <c r="W207" s="12" t="s">
        <v>130</v>
      </c>
      <c r="X207" s="15" t="s">
        <v>161</v>
      </c>
      <c r="Y207" s="15" t="s">
        <v>131</v>
      </c>
      <c r="Z207" s="15" t="s">
        <v>132</v>
      </c>
      <c r="AA207" s="15" t="s">
        <v>133</v>
      </c>
      <c r="AB207" s="15" t="s">
        <v>131</v>
      </c>
      <c r="AC207" s="12" t="s">
        <v>1400</v>
      </c>
      <c r="AD207" s="12" t="s">
        <v>131</v>
      </c>
      <c r="AE207" s="12" t="s">
        <v>131</v>
      </c>
      <c r="AF207" s="12" t="s">
        <v>131</v>
      </c>
      <c r="AG207" s="12" t="s">
        <v>131</v>
      </c>
      <c r="AH207" s="12" t="s">
        <v>131</v>
      </c>
      <c r="AI207" s="16">
        <v>100</v>
      </c>
      <c r="AJ207" s="12" t="s">
        <v>131</v>
      </c>
      <c r="AK207" s="12" t="s">
        <v>133</v>
      </c>
      <c r="AL207" s="12" t="s">
        <v>131</v>
      </c>
      <c r="AM207" s="12" t="s">
        <v>129</v>
      </c>
      <c r="AN207" s="16">
        <v>78.94736842105263</v>
      </c>
      <c r="AO207" s="12" t="s">
        <v>131</v>
      </c>
      <c r="AP207" s="12" t="s">
        <v>129</v>
      </c>
      <c r="AQ207" s="12" t="s">
        <v>131</v>
      </c>
      <c r="AR207" s="12" t="s">
        <v>129</v>
      </c>
      <c r="AS207" s="12" t="s">
        <v>131</v>
      </c>
      <c r="AT207" s="12" t="s">
        <v>131</v>
      </c>
      <c r="AU207" s="12" t="s">
        <v>131</v>
      </c>
      <c r="AV207" s="12" t="s">
        <v>133</v>
      </c>
      <c r="AW207" s="12" t="s">
        <v>133</v>
      </c>
      <c r="AX207" s="12" t="s">
        <v>129</v>
      </c>
      <c r="AY207" s="12" t="s">
        <v>131</v>
      </c>
      <c r="AZ207" s="16">
        <v>17.142857142857149</v>
      </c>
      <c r="BA207" s="12" t="s">
        <v>129</v>
      </c>
      <c r="BB207" s="12" t="s">
        <v>131</v>
      </c>
      <c r="BC207" s="12" t="s">
        <v>131</v>
      </c>
      <c r="BD207" s="12" t="s">
        <v>131</v>
      </c>
      <c r="BE207" s="16">
        <v>37.5</v>
      </c>
      <c r="BF207" s="12" t="s">
        <v>131</v>
      </c>
      <c r="BG207" s="12" t="s">
        <v>131</v>
      </c>
      <c r="BH207" s="12" t="s">
        <v>131</v>
      </c>
      <c r="BI207" s="16">
        <v>100</v>
      </c>
      <c r="BJ207" s="12" t="s">
        <v>129</v>
      </c>
      <c r="BK207" s="16">
        <v>0</v>
      </c>
      <c r="BL207" s="16">
        <v>48.15789473684211</v>
      </c>
      <c r="BM207" s="17">
        <v>4</v>
      </c>
      <c r="BN207" s="17">
        <v>0</v>
      </c>
      <c r="BO207" s="17">
        <v>0</v>
      </c>
      <c r="BP207" s="11">
        <v>4</v>
      </c>
      <c r="BQ207" s="11">
        <v>2</v>
      </c>
      <c r="BR207" s="16">
        <v>48.15789473684211</v>
      </c>
      <c r="BS207" s="15" t="s">
        <v>129</v>
      </c>
      <c r="BT207" s="15" t="s">
        <v>129</v>
      </c>
      <c r="BU207" s="15" t="s">
        <v>129</v>
      </c>
      <c r="BV207" s="15" t="s">
        <v>129</v>
      </c>
      <c r="BW207" s="15" t="s">
        <v>129</v>
      </c>
      <c r="BX207" s="12" t="s">
        <v>131</v>
      </c>
      <c r="BY207" s="12" t="s">
        <v>132</v>
      </c>
      <c r="BZ207" s="12" t="s">
        <v>132</v>
      </c>
      <c r="CA207" s="12" t="s">
        <v>132</v>
      </c>
      <c r="CB207" s="12" t="s">
        <v>132</v>
      </c>
      <c r="CC207" s="12" t="s">
        <v>132</v>
      </c>
      <c r="CD207" s="5" t="e">
        <v>#N/A</v>
      </c>
      <c r="CE207" s="5" t="e">
        <v>#N/A</v>
      </c>
      <c r="CF207" s="18" t="s">
        <v>129</v>
      </c>
      <c r="CG207" s="18" t="s">
        <v>1576</v>
      </c>
      <c r="CH207">
        <f>IF(Tabla1[[#This Row],[1.1 Saluda y se despide del cliente, de acuerdo a lo establecido en el manual de campaña.]]="NO",1,0)</f>
        <v>0</v>
      </c>
      <c r="CI207">
        <f>IF(Tabla1[[#This Row],[1.2 Se dirige al cliente por su nombre durante el transcurso de la llamada, sin tutearlo en ninguna ocasión.]]="NO",1,0)</f>
        <v>0</v>
      </c>
      <c r="CJ207">
        <f>IF(Tabla1[[#This Row],[1.3 Interactua con el cliente mientras realiza las validaciones en el sistema.]]="NO",1,0)</f>
        <v>0</v>
      </c>
      <c r="CK207">
        <f>IF(Tabla1[[#This Row],[1.4 Evita el uso de tecnicismos.]]="NO",1,0)</f>
        <v>0</v>
      </c>
      <c r="CL207">
        <f>IF(Tabla1[[#This Row],[1.5 Se despide de acuerdo a lo indicado en el Manual de Campaña]]="NO",1,0)</f>
        <v>0</v>
      </c>
      <c r="CM207">
        <f>IF(Tabla1[[#This Row],[2.1 Valida si la consulta o transacción corresponde a un producto/servicio/línea de la campaña.]]="NO",1,0)</f>
        <v>0</v>
      </c>
      <c r="CN207">
        <f>IF(Tabla1[[#This Row],[2.2 Si lo expuesto por el cliente no es claro, realiza preguntas de precisión o preguntas filtro.]]="NO",1,0)</f>
        <v>0</v>
      </c>
      <c r="CO207">
        <f>IF(Tabla1[[#This Row],[2.3 Valida el MOTIVO REAL de la necesidad (información, preocupación, problema) mediante parafraseo o pregunta de confirmación.]]="NO",1,0)</f>
        <v>0</v>
      </c>
      <c r="CP207">
        <f>IF(Tabla1[[#This Row],[2.4 De acuerdo con lo expuesto por el cliente por el cliente y/o por lo revisado en sistemas, valida si existe alguna atención previa por el mismo motivo.]]="NO",1,0)</f>
        <v>1</v>
      </c>
      <c r="CQ207">
        <f>IF(Tabla1[[#This Row],[3.1 Valida en el CES el estado de los servicios y equipos, estado de cuenta y adicionalmente si se encuentra en averia.]]="NO",1,0)</f>
        <v>0</v>
      </c>
      <c r="CR207">
        <f>IF(Tabla1[[#This Row],[3.2 La atencion se realizo siguiendo el paso a paso de la herramienta o el proceso establecido en el portal de conocimiento (en caso no se encuentre en la herramienta), no se vuelve a evaluar el ingreso al CES.]]="NO",1,0)</f>
        <v>1</v>
      </c>
      <c r="CS207">
        <f>IF(Tabla1[[#This Row],[3.2.1 Solicita el número de documento de identidad, nombres y apellidos del titular para identificar el servicio y en caso lo amerite fecha y lugar de nacimiento.]]="NO",1,0)</f>
        <v>0</v>
      </c>
      <c r="CT207">
        <f>IF(Tabla1[[#This Row],[3.2.2  Valida en TRACER que el servicio del cliente esta conectado, no se encuentra en averia y no tiene algun flag alarmado]]="NO",1,0)</f>
        <v>1</v>
      </c>
      <c r="CU207">
        <f>IF(Tabla1[[#This Row],[3.2.3  Verifica en la web de averias si el servicio esta afectado]]="NO",1,0)</f>
        <v>0</v>
      </c>
      <c r="CV207">
        <f>IF(Tabla1[[#This Row],[3.2.4  Verifica en Incognito si los parametros de los servicios estan correctos. ]]="NO",1,0)</f>
        <v>0</v>
      </c>
      <c r="CW20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07">
        <f>IF(Tabla1[[#This Row],[3.2.6  Para telefonia, ingresa a JANUS y validad que la linea este configurada y tenga saldo, tambien se debe validar con el cliente si la linea esta en Tel 1 o Tel 1/2, en caso no haya servicio]]="NO",1,0)</f>
        <v>0</v>
      </c>
      <c r="CY207">
        <f>IF(Tabla1[[#This Row],[3.2.7  Para internet, cuando el problema es con SmarTV se le sugiere que utilice internet de manera cableada]]="NO",1,0)</f>
        <v>0</v>
      </c>
      <c r="CZ207">
        <f>IF(Tabla1[[#This Row],[3.3  La explicación brindada al cliente corresponde con el paso a paso de la herramienta o el proceso establecido en el portal de conocimiento (en caso no se encuentre en la herramienta).]]="NO",1,0)</f>
        <v>1</v>
      </c>
      <c r="DA207">
        <f>IF(Tabla1[[#This Row],[3.4  Valida con el cliente si la gestión/información brindada fue clara]]="NO",1,0)</f>
        <v>0</v>
      </c>
      <c r="DB207">
        <f>IF(Tabla1[[#This Row],[4.1 Ejecuta las acciones en los aplicativos de acuerdo al proceso establecido en el portal de conocimiento.]]="NO",1,0)</f>
        <v>1</v>
      </c>
      <c r="DC207">
        <f>IF(Tabla1[[#This Row],[4.2 Se tipifica en siac acorde con la gestión.]]="NO",1,0)</f>
        <v>0</v>
      </c>
      <c r="DD207">
        <f>IF(Tabla1[[#This Row],[4.3 Notas y/o plantilla de la tipificación son correctas.]]="NO",1,0)</f>
        <v>0</v>
      </c>
      <c r="DE207">
        <f>IF(Tabla1[[#This Row],[4.4 Se tipifica en siac durante la llamada.]]="NO",1,0)</f>
        <v>0</v>
      </c>
      <c r="DF207">
        <f>IF(Tabla1[[#This Row],[5.1 Evita comentarios negativos de la empresa y/o sus proveedores.]]="NO",1,0)</f>
        <v>0</v>
      </c>
      <c r="DG207">
        <f>IF(Tabla1[[#This Row],[5.2 Evita palabras soeces]]="NO",1,0)</f>
        <v>0</v>
      </c>
      <c r="DH207">
        <f>IF(Tabla1[[#This Row],[5.3 Escucha al cliente sin interrumpirlo.]]="NO",1,0)</f>
        <v>0</v>
      </c>
      <c r="DI207">
        <f>IF(Tabla1[[#This Row],[6.1 Cumple con dar la información establecida y/o fomenta en el cliente la adquisición/activación/uso de algún servicio/producto/promoción CLARO (definido por cada campaña)]]="NO",1,0)</f>
        <v>1</v>
      </c>
      <c r="DJ207">
        <v>1</v>
      </c>
      <c r="DK207" t="e">
        <f>IF(Tabla1[[#This Row],[TNPS]]&lt;6,-1,IF(Tabla1[[#This Row],[TNPS]]&lt;8,0,1))</f>
        <v>#N/A</v>
      </c>
      <c r="DL207" t="e">
        <f>IF(Tabla1[[#This Row],[NPS]]&lt;&gt;"",IF(Tabla1[[#This Row],[NPS]]&lt;7,-1,IF(Tabla1[[#This Row],[NPS]]&lt;8,0,1))," ")</f>
        <v>#N/A</v>
      </c>
    </row>
    <row r="208" spans="1:116" x14ac:dyDescent="0.25">
      <c r="A208">
        <v>386</v>
      </c>
      <c r="B208" t="str">
        <f>IF(MONTH(Tabla1[[#This Row],[FECHA DE MONITOREO]])=MONTH($B$356),IF(DAY(Tabla1[[#This Row],[FECHA DE MONITOREO]])&lt;8,"SEMANA 1",IF(DAY(Tabla1[[#This Row],[FECHA DE MONITOREO]])&lt;15,"SEMANA 2",IF(DAY(Tabla1[[#This Row],[FECHA DE MONITOREO]])&lt;22,"SEMANA 3","SEMANA 4"))),"SEMANA 4")</f>
        <v>SEMANA 1</v>
      </c>
      <c r="C20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08" s="10" t="s">
        <v>1577</v>
      </c>
      <c r="E208" s="11" t="s">
        <v>1578</v>
      </c>
      <c r="F208" s="12">
        <v>6</v>
      </c>
      <c r="G208" s="12" t="s">
        <v>118</v>
      </c>
      <c r="H208" s="12" t="s">
        <v>1394</v>
      </c>
      <c r="I208" s="6">
        <v>43650</v>
      </c>
      <c r="J208" s="12" t="s">
        <v>120</v>
      </c>
      <c r="K208" s="13" t="s">
        <v>1579</v>
      </c>
      <c r="L208" s="6">
        <v>43649</v>
      </c>
      <c r="M208" s="14">
        <v>0.3979166666666667</v>
      </c>
      <c r="N208" s="11">
        <v>259</v>
      </c>
      <c r="O208" s="12" t="s">
        <v>1580</v>
      </c>
      <c r="P208" s="12">
        <v>5116471004</v>
      </c>
      <c r="Q208" s="12">
        <v>32865167</v>
      </c>
      <c r="R208" s="12" t="s">
        <v>1407</v>
      </c>
      <c r="S208" s="12" t="s">
        <v>404</v>
      </c>
      <c r="T208" s="12" t="s">
        <v>1581</v>
      </c>
      <c r="U208" s="12" t="s">
        <v>1582</v>
      </c>
      <c r="V208" s="11" t="s">
        <v>131</v>
      </c>
      <c r="W208" s="12" t="s">
        <v>130</v>
      </c>
      <c r="X208" s="15" t="s">
        <v>161</v>
      </c>
      <c r="Y208" s="15" t="s">
        <v>131</v>
      </c>
      <c r="Z208" s="15" t="s">
        <v>132</v>
      </c>
      <c r="AA208" s="15" t="s">
        <v>133</v>
      </c>
      <c r="AB208" s="15" t="s">
        <v>131</v>
      </c>
      <c r="AC208" s="12" t="s">
        <v>1400</v>
      </c>
      <c r="AD208" s="12" t="s">
        <v>131</v>
      </c>
      <c r="AE208" s="12" t="s">
        <v>131</v>
      </c>
      <c r="AF208" s="12" t="s">
        <v>131</v>
      </c>
      <c r="AG208" s="12" t="s">
        <v>131</v>
      </c>
      <c r="AH208" s="12" t="s">
        <v>131</v>
      </c>
      <c r="AI208" s="16">
        <v>100</v>
      </c>
      <c r="AJ208" s="12" t="s">
        <v>131</v>
      </c>
      <c r="AK208" s="12" t="s">
        <v>133</v>
      </c>
      <c r="AL208" s="12" t="s">
        <v>131</v>
      </c>
      <c r="AM208" s="12" t="s">
        <v>129</v>
      </c>
      <c r="AN208" s="16">
        <v>78.94736842105263</v>
      </c>
      <c r="AO208" s="12" t="s">
        <v>131</v>
      </c>
      <c r="AP208" s="12" t="s">
        <v>131</v>
      </c>
      <c r="AQ208" s="12" t="s">
        <v>131</v>
      </c>
      <c r="AR208" s="12" t="s">
        <v>131</v>
      </c>
      <c r="AS208" s="12" t="s">
        <v>131</v>
      </c>
      <c r="AT208" s="12" t="s">
        <v>131</v>
      </c>
      <c r="AU208" s="12" t="s">
        <v>133</v>
      </c>
      <c r="AV208" s="12" t="s">
        <v>133</v>
      </c>
      <c r="AW208" s="12" t="s">
        <v>133</v>
      </c>
      <c r="AX208" s="12" t="s">
        <v>131</v>
      </c>
      <c r="AY208" s="12" t="s">
        <v>131</v>
      </c>
      <c r="AZ208" s="16">
        <v>100</v>
      </c>
      <c r="BA208" s="12" t="s">
        <v>131</v>
      </c>
      <c r="BB208" s="12" t="s">
        <v>131</v>
      </c>
      <c r="BC208" s="12" t="s">
        <v>131</v>
      </c>
      <c r="BD208" s="12" t="s">
        <v>131</v>
      </c>
      <c r="BE208" s="16">
        <v>100</v>
      </c>
      <c r="BF208" s="12" t="s">
        <v>131</v>
      </c>
      <c r="BG208" s="12" t="s">
        <v>131</v>
      </c>
      <c r="BH208" s="12" t="s">
        <v>131</v>
      </c>
      <c r="BI208" s="16">
        <v>100</v>
      </c>
      <c r="BJ208" s="12" t="s">
        <v>133</v>
      </c>
      <c r="BK208" s="16">
        <v>100</v>
      </c>
      <c r="BL208" s="16">
        <v>95.15789473684211</v>
      </c>
      <c r="BM208" s="17">
        <v>1</v>
      </c>
      <c r="BN208" s="17">
        <v>0</v>
      </c>
      <c r="BO208" s="17">
        <v>0</v>
      </c>
      <c r="BP208" s="11">
        <v>1</v>
      </c>
      <c r="BQ208" s="11">
        <v>0</v>
      </c>
      <c r="BR208" s="16">
        <v>95.15789473684211</v>
      </c>
      <c r="BS208" s="15" t="s">
        <v>129</v>
      </c>
      <c r="BT208" s="15" t="s">
        <v>129</v>
      </c>
      <c r="BU208" s="15" t="s">
        <v>129</v>
      </c>
      <c r="BV208" s="15" t="s">
        <v>129</v>
      </c>
      <c r="BW208" s="15" t="s">
        <v>129</v>
      </c>
      <c r="BX208" s="12" t="s">
        <v>129</v>
      </c>
      <c r="BY208" s="12" t="s">
        <v>162</v>
      </c>
      <c r="BZ208" s="12" t="s">
        <v>163</v>
      </c>
      <c r="CA208" s="12" t="s">
        <v>230</v>
      </c>
      <c r="CB208" s="12" t="s">
        <v>165</v>
      </c>
      <c r="CC208" s="12" t="s">
        <v>231</v>
      </c>
      <c r="CD208" s="5" t="e">
        <v>#N/A</v>
      </c>
      <c r="CE208" s="5" t="e">
        <v>#N/A</v>
      </c>
      <c r="CF208" s="18" t="s">
        <v>129</v>
      </c>
      <c r="CG208" s="18" t="s">
        <v>1583</v>
      </c>
      <c r="CH208">
        <f>IF(Tabla1[[#This Row],[1.1 Saluda y se despide del cliente, de acuerdo a lo establecido en el manual de campaña.]]="NO",1,0)</f>
        <v>0</v>
      </c>
      <c r="CI208">
        <f>IF(Tabla1[[#This Row],[1.2 Se dirige al cliente por su nombre durante el transcurso de la llamada, sin tutearlo en ninguna ocasión.]]="NO",1,0)</f>
        <v>0</v>
      </c>
      <c r="CJ208">
        <f>IF(Tabla1[[#This Row],[1.3 Interactua con el cliente mientras realiza las validaciones en el sistema.]]="NO",1,0)</f>
        <v>0</v>
      </c>
      <c r="CK208">
        <f>IF(Tabla1[[#This Row],[1.4 Evita el uso de tecnicismos.]]="NO",1,0)</f>
        <v>0</v>
      </c>
      <c r="CL208">
        <f>IF(Tabla1[[#This Row],[1.5 Se despide de acuerdo a lo indicado en el Manual de Campaña]]="NO",1,0)</f>
        <v>0</v>
      </c>
      <c r="CM208">
        <f>IF(Tabla1[[#This Row],[2.1 Valida si la consulta o transacción corresponde a un producto/servicio/línea de la campaña.]]="NO",1,0)</f>
        <v>0</v>
      </c>
      <c r="CN208">
        <f>IF(Tabla1[[#This Row],[2.2 Si lo expuesto por el cliente no es claro, realiza preguntas de precisión o preguntas filtro.]]="NO",1,0)</f>
        <v>0</v>
      </c>
      <c r="CO208">
        <f>IF(Tabla1[[#This Row],[2.3 Valida el MOTIVO REAL de la necesidad (información, preocupación, problema) mediante parafraseo o pregunta de confirmación.]]="NO",1,0)</f>
        <v>0</v>
      </c>
      <c r="CP208">
        <f>IF(Tabla1[[#This Row],[2.4 De acuerdo con lo expuesto por el cliente por el cliente y/o por lo revisado en sistemas, valida si existe alguna atención previa por el mismo motivo.]]="NO",1,0)</f>
        <v>1</v>
      </c>
      <c r="CQ208">
        <f>IF(Tabla1[[#This Row],[3.1 Valida en el CES el estado de los servicios y equipos, estado de cuenta y adicionalmente si se encuentra en averia.]]="NO",1,0)</f>
        <v>0</v>
      </c>
      <c r="CR208">
        <f>IF(Tabla1[[#This Row],[3.2 La atencion se realizo siguiendo el paso a paso de la herramienta o el proceso establecido en el portal de conocimiento (en caso no se encuentre en la herramienta), no se vuelve a evaluar el ingreso al CES.]]="NO",1,0)</f>
        <v>0</v>
      </c>
      <c r="CS208">
        <f>IF(Tabla1[[#This Row],[3.2.1 Solicita el número de documento de identidad, nombres y apellidos del titular para identificar el servicio y en caso lo amerite fecha y lugar de nacimiento.]]="NO",1,0)</f>
        <v>0</v>
      </c>
      <c r="CT208">
        <f>IF(Tabla1[[#This Row],[3.2.2  Valida en TRACER que el servicio del cliente esta conectado, no se encuentra en averia y no tiene algun flag alarmado]]="NO",1,0)</f>
        <v>0</v>
      </c>
      <c r="CU208">
        <f>IF(Tabla1[[#This Row],[3.2.3  Verifica en la web de averias si el servicio esta afectado]]="NO",1,0)</f>
        <v>0</v>
      </c>
      <c r="CV208">
        <f>IF(Tabla1[[#This Row],[3.2.4  Verifica en Incognito si los parametros de los servicios estan correctos. ]]="NO",1,0)</f>
        <v>0</v>
      </c>
      <c r="CW20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08">
        <f>IF(Tabla1[[#This Row],[3.2.6  Para telefonia, ingresa a JANUS y validad que la linea este configurada y tenga saldo, tambien se debe validar con el cliente si la linea esta en Tel 1 o Tel 1/2, en caso no haya servicio]]="NO",1,0)</f>
        <v>0</v>
      </c>
      <c r="CY208">
        <f>IF(Tabla1[[#This Row],[3.2.7  Para internet, cuando el problema es con SmarTV se le sugiere que utilice internet de manera cableada]]="NO",1,0)</f>
        <v>0</v>
      </c>
      <c r="CZ208">
        <f>IF(Tabla1[[#This Row],[3.3  La explicación brindada al cliente corresponde con el paso a paso de la herramienta o el proceso establecido en el portal de conocimiento (en caso no se encuentre en la herramienta).]]="NO",1,0)</f>
        <v>0</v>
      </c>
      <c r="DA208">
        <f>IF(Tabla1[[#This Row],[3.4  Valida con el cliente si la gestión/información brindada fue clara]]="NO",1,0)</f>
        <v>0</v>
      </c>
      <c r="DB208">
        <f>IF(Tabla1[[#This Row],[4.1 Ejecuta las acciones en los aplicativos de acuerdo al proceso establecido en el portal de conocimiento.]]="NO",1,0)</f>
        <v>0</v>
      </c>
      <c r="DC208">
        <f>IF(Tabla1[[#This Row],[4.2 Se tipifica en siac acorde con la gestión.]]="NO",1,0)</f>
        <v>0</v>
      </c>
      <c r="DD208">
        <f>IF(Tabla1[[#This Row],[4.3 Notas y/o plantilla de la tipificación son correctas.]]="NO",1,0)</f>
        <v>0</v>
      </c>
      <c r="DE208">
        <f>IF(Tabla1[[#This Row],[4.4 Se tipifica en siac durante la llamada.]]="NO",1,0)</f>
        <v>0</v>
      </c>
      <c r="DF208">
        <f>IF(Tabla1[[#This Row],[5.1 Evita comentarios negativos de la empresa y/o sus proveedores.]]="NO",1,0)</f>
        <v>0</v>
      </c>
      <c r="DG208">
        <f>IF(Tabla1[[#This Row],[5.2 Evita palabras soeces]]="NO",1,0)</f>
        <v>0</v>
      </c>
      <c r="DH208">
        <f>IF(Tabla1[[#This Row],[5.3 Escucha al cliente sin interrumpirlo.]]="NO",1,0)</f>
        <v>0</v>
      </c>
      <c r="DI208">
        <f>IF(Tabla1[[#This Row],[6.1 Cumple con dar la información establecida y/o fomenta en el cliente la adquisición/activación/uso de algún servicio/producto/promoción CLARO (definido por cada campaña)]]="NO",1,0)</f>
        <v>0</v>
      </c>
      <c r="DJ208">
        <v>1</v>
      </c>
      <c r="DK208" t="e">
        <f>IF(Tabla1[[#This Row],[TNPS]]&lt;6,-1,IF(Tabla1[[#This Row],[TNPS]]&lt;8,0,1))</f>
        <v>#N/A</v>
      </c>
      <c r="DL208" t="e">
        <f>IF(Tabla1[[#This Row],[NPS]]&lt;&gt;"",IF(Tabla1[[#This Row],[NPS]]&lt;7,-1,IF(Tabla1[[#This Row],[NPS]]&lt;8,0,1))," ")</f>
        <v>#N/A</v>
      </c>
    </row>
    <row r="209" spans="1:116" x14ac:dyDescent="0.25">
      <c r="A209">
        <v>386</v>
      </c>
      <c r="B209" t="str">
        <f>IF(MONTH(Tabla1[[#This Row],[FECHA DE MONITOREO]])=MONTH($B$356),IF(DAY(Tabla1[[#This Row],[FECHA DE MONITOREO]])&lt;8,"SEMANA 1",IF(DAY(Tabla1[[#This Row],[FECHA DE MONITOREO]])&lt;15,"SEMANA 2",IF(DAY(Tabla1[[#This Row],[FECHA DE MONITOREO]])&lt;22,"SEMANA 3","SEMANA 4"))),"SEMANA 4")</f>
        <v>SEMANA 1</v>
      </c>
      <c r="C20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09" s="10" t="s">
        <v>1584</v>
      </c>
      <c r="E209" s="11" t="s">
        <v>1585</v>
      </c>
      <c r="F209" s="12">
        <v>4</v>
      </c>
      <c r="G209" s="12" t="s">
        <v>118</v>
      </c>
      <c r="H209" s="12" t="s">
        <v>1394</v>
      </c>
      <c r="I209" s="6">
        <v>43650</v>
      </c>
      <c r="J209" s="12" t="s">
        <v>120</v>
      </c>
      <c r="K209" s="13" t="s">
        <v>1586</v>
      </c>
      <c r="L209" s="6">
        <v>43649</v>
      </c>
      <c r="M209" s="14">
        <v>0.85625000000000007</v>
      </c>
      <c r="N209" s="11">
        <v>237</v>
      </c>
      <c r="O209" s="12" t="s">
        <v>1587</v>
      </c>
      <c r="P209" s="12">
        <v>968397843</v>
      </c>
      <c r="Q209" s="12">
        <v>15045380</v>
      </c>
      <c r="R209" s="12" t="s">
        <v>1397</v>
      </c>
      <c r="S209" s="12" t="s">
        <v>708</v>
      </c>
      <c r="T209" s="12" t="s">
        <v>1588</v>
      </c>
      <c r="U209" s="12" t="s">
        <v>1443</v>
      </c>
      <c r="V209" s="11" t="s">
        <v>129</v>
      </c>
      <c r="W209" s="12" t="s">
        <v>130</v>
      </c>
      <c r="X209" s="15" t="s">
        <v>161</v>
      </c>
      <c r="Y209" s="15" t="s">
        <v>131</v>
      </c>
      <c r="Z209" s="15" t="s">
        <v>132</v>
      </c>
      <c r="AA209" s="15" t="s">
        <v>133</v>
      </c>
      <c r="AB209" s="15" t="s">
        <v>131</v>
      </c>
      <c r="AC209" s="12" t="s">
        <v>1400</v>
      </c>
      <c r="AD209" s="12" t="s">
        <v>131</v>
      </c>
      <c r="AE209" s="12" t="s">
        <v>131</v>
      </c>
      <c r="AF209" s="12" t="s">
        <v>131</v>
      </c>
      <c r="AG209" s="12" t="s">
        <v>131</v>
      </c>
      <c r="AH209" s="12" t="s">
        <v>131</v>
      </c>
      <c r="AI209" s="16">
        <v>100</v>
      </c>
      <c r="AJ209" s="12" t="s">
        <v>131</v>
      </c>
      <c r="AK209" s="12" t="s">
        <v>133</v>
      </c>
      <c r="AL209" s="12" t="s">
        <v>131</v>
      </c>
      <c r="AM209" s="12" t="s">
        <v>131</v>
      </c>
      <c r="AN209" s="16">
        <v>100</v>
      </c>
      <c r="AO209" s="12" t="s">
        <v>131</v>
      </c>
      <c r="AP209" s="12" t="s">
        <v>131</v>
      </c>
      <c r="AQ209" s="12" t="s">
        <v>131</v>
      </c>
      <c r="AR209" s="12" t="s">
        <v>131</v>
      </c>
      <c r="AS209" s="12" t="s">
        <v>131</v>
      </c>
      <c r="AT209" s="12" t="s">
        <v>131</v>
      </c>
      <c r="AU209" s="12" t="s">
        <v>133</v>
      </c>
      <c r="AV209" s="12" t="s">
        <v>133</v>
      </c>
      <c r="AW209" s="12" t="s">
        <v>133</v>
      </c>
      <c r="AX209" s="12" t="s">
        <v>129</v>
      </c>
      <c r="AY209" s="12" t="s">
        <v>133</v>
      </c>
      <c r="AZ209" s="16">
        <v>78.787878787878782</v>
      </c>
      <c r="BA209" s="12" t="s">
        <v>131</v>
      </c>
      <c r="BB209" s="12" t="s">
        <v>131</v>
      </c>
      <c r="BC209" s="12" t="s">
        <v>131</v>
      </c>
      <c r="BD209" s="12" t="s">
        <v>131</v>
      </c>
      <c r="BE209" s="16">
        <v>100</v>
      </c>
      <c r="BF209" s="12" t="s">
        <v>131</v>
      </c>
      <c r="BG209" s="12" t="s">
        <v>131</v>
      </c>
      <c r="BH209" s="12" t="s">
        <v>131</v>
      </c>
      <c r="BI209" s="16">
        <v>100</v>
      </c>
      <c r="BJ209" s="12" t="s">
        <v>133</v>
      </c>
      <c r="BK209" s="16">
        <v>100</v>
      </c>
      <c r="BL209" s="16">
        <v>92.575757575757578</v>
      </c>
      <c r="BM209" s="17">
        <v>1</v>
      </c>
      <c r="BN209" s="17">
        <v>0</v>
      </c>
      <c r="BO209" s="17">
        <v>0</v>
      </c>
      <c r="BP209" s="11">
        <v>1</v>
      </c>
      <c r="BQ209" s="11">
        <v>0</v>
      </c>
      <c r="BR209" s="16">
        <v>92.575757575757578</v>
      </c>
      <c r="BS209" s="15" t="s">
        <v>129</v>
      </c>
      <c r="BT209" s="15" t="s">
        <v>129</v>
      </c>
      <c r="BU209" s="15" t="s">
        <v>129</v>
      </c>
      <c r="BV209" s="15" t="s">
        <v>129</v>
      </c>
      <c r="BW209" s="15" t="s">
        <v>129</v>
      </c>
      <c r="BX209" s="12" t="s">
        <v>129</v>
      </c>
      <c r="BY209" s="12" t="s">
        <v>135</v>
      </c>
      <c r="BZ209" s="12" t="s">
        <v>174</v>
      </c>
      <c r="CA209" s="12" t="s">
        <v>175</v>
      </c>
      <c r="CB209" s="12" t="s">
        <v>176</v>
      </c>
      <c r="CC209" s="12" t="s">
        <v>250</v>
      </c>
      <c r="CD209" s="5" t="e">
        <v>#N/A</v>
      </c>
      <c r="CE209" s="5" t="e">
        <v>#N/A</v>
      </c>
      <c r="CF209" s="18" t="s">
        <v>129</v>
      </c>
      <c r="CG209" s="18" t="s">
        <v>1589</v>
      </c>
      <c r="CH209">
        <f>IF(Tabla1[[#This Row],[1.1 Saluda y se despide del cliente, de acuerdo a lo establecido en el manual de campaña.]]="NO",1,0)</f>
        <v>0</v>
      </c>
      <c r="CI209">
        <f>IF(Tabla1[[#This Row],[1.2 Se dirige al cliente por su nombre durante el transcurso de la llamada, sin tutearlo en ninguna ocasión.]]="NO",1,0)</f>
        <v>0</v>
      </c>
      <c r="CJ209">
        <f>IF(Tabla1[[#This Row],[1.3 Interactua con el cliente mientras realiza las validaciones en el sistema.]]="NO",1,0)</f>
        <v>0</v>
      </c>
      <c r="CK209">
        <f>IF(Tabla1[[#This Row],[1.4 Evita el uso de tecnicismos.]]="NO",1,0)</f>
        <v>0</v>
      </c>
      <c r="CL209">
        <f>IF(Tabla1[[#This Row],[1.5 Se despide de acuerdo a lo indicado en el Manual de Campaña]]="NO",1,0)</f>
        <v>0</v>
      </c>
      <c r="CM209">
        <f>IF(Tabla1[[#This Row],[2.1 Valida si la consulta o transacción corresponde a un producto/servicio/línea de la campaña.]]="NO",1,0)</f>
        <v>0</v>
      </c>
      <c r="CN209">
        <f>IF(Tabla1[[#This Row],[2.2 Si lo expuesto por el cliente no es claro, realiza preguntas de precisión o preguntas filtro.]]="NO",1,0)</f>
        <v>0</v>
      </c>
      <c r="CO209">
        <f>IF(Tabla1[[#This Row],[2.3 Valida el MOTIVO REAL de la necesidad (información, preocupación, problema) mediante parafraseo o pregunta de confirmación.]]="NO",1,0)</f>
        <v>0</v>
      </c>
      <c r="CP209">
        <f>IF(Tabla1[[#This Row],[2.4 De acuerdo con lo expuesto por el cliente por el cliente y/o por lo revisado en sistemas, valida si existe alguna atención previa por el mismo motivo.]]="NO",1,0)</f>
        <v>0</v>
      </c>
      <c r="CQ209">
        <f>IF(Tabla1[[#This Row],[3.1 Valida en el CES el estado de los servicios y equipos, estado de cuenta y adicionalmente si se encuentra en averia.]]="NO",1,0)</f>
        <v>0</v>
      </c>
      <c r="CR209">
        <f>IF(Tabla1[[#This Row],[3.2 La atencion se realizo siguiendo el paso a paso de la herramienta o el proceso establecido en el portal de conocimiento (en caso no se encuentre en la herramienta), no se vuelve a evaluar el ingreso al CES.]]="NO",1,0)</f>
        <v>0</v>
      </c>
      <c r="CS209">
        <f>IF(Tabla1[[#This Row],[3.2.1 Solicita el número de documento de identidad, nombres y apellidos del titular para identificar el servicio y en caso lo amerite fecha y lugar de nacimiento.]]="NO",1,0)</f>
        <v>0</v>
      </c>
      <c r="CT209">
        <f>IF(Tabla1[[#This Row],[3.2.2  Valida en TRACER que el servicio del cliente esta conectado, no se encuentra en averia y no tiene algun flag alarmado]]="NO",1,0)</f>
        <v>0</v>
      </c>
      <c r="CU209">
        <f>IF(Tabla1[[#This Row],[3.2.3  Verifica en la web de averias si el servicio esta afectado]]="NO",1,0)</f>
        <v>0</v>
      </c>
      <c r="CV209">
        <f>IF(Tabla1[[#This Row],[3.2.4  Verifica en Incognito si los parametros de los servicios estan correctos. ]]="NO",1,0)</f>
        <v>0</v>
      </c>
      <c r="CW20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09">
        <f>IF(Tabla1[[#This Row],[3.2.6  Para telefonia, ingresa a JANUS y validad que la linea este configurada y tenga saldo, tambien se debe validar con el cliente si la linea esta en Tel 1 o Tel 1/2, en caso no haya servicio]]="NO",1,0)</f>
        <v>0</v>
      </c>
      <c r="CY209">
        <f>IF(Tabla1[[#This Row],[3.2.7  Para internet, cuando el problema es con SmarTV se le sugiere que utilice internet de manera cableada]]="NO",1,0)</f>
        <v>0</v>
      </c>
      <c r="CZ209">
        <f>IF(Tabla1[[#This Row],[3.3  La explicación brindada al cliente corresponde con el paso a paso de la herramienta o el proceso establecido en el portal de conocimiento (en caso no se encuentre en la herramienta).]]="NO",1,0)</f>
        <v>1</v>
      </c>
      <c r="DA209">
        <f>IF(Tabla1[[#This Row],[3.4  Valida con el cliente si la gestión/información brindada fue clara]]="NO",1,0)</f>
        <v>0</v>
      </c>
      <c r="DB209">
        <f>IF(Tabla1[[#This Row],[4.1 Ejecuta las acciones en los aplicativos de acuerdo al proceso establecido en el portal de conocimiento.]]="NO",1,0)</f>
        <v>0</v>
      </c>
      <c r="DC209">
        <f>IF(Tabla1[[#This Row],[4.2 Se tipifica en siac acorde con la gestión.]]="NO",1,0)</f>
        <v>0</v>
      </c>
      <c r="DD209">
        <f>IF(Tabla1[[#This Row],[4.3 Notas y/o plantilla de la tipificación son correctas.]]="NO",1,0)</f>
        <v>0</v>
      </c>
      <c r="DE209">
        <f>IF(Tabla1[[#This Row],[4.4 Se tipifica en siac durante la llamada.]]="NO",1,0)</f>
        <v>0</v>
      </c>
      <c r="DF209">
        <f>IF(Tabla1[[#This Row],[5.1 Evita comentarios negativos de la empresa y/o sus proveedores.]]="NO",1,0)</f>
        <v>0</v>
      </c>
      <c r="DG209">
        <f>IF(Tabla1[[#This Row],[5.2 Evita palabras soeces]]="NO",1,0)</f>
        <v>0</v>
      </c>
      <c r="DH209">
        <f>IF(Tabla1[[#This Row],[5.3 Escucha al cliente sin interrumpirlo.]]="NO",1,0)</f>
        <v>0</v>
      </c>
      <c r="DI209">
        <f>IF(Tabla1[[#This Row],[6.1 Cumple con dar la información establecida y/o fomenta en el cliente la adquisición/activación/uso de algún servicio/producto/promoción CLARO (definido por cada campaña)]]="NO",1,0)</f>
        <v>0</v>
      </c>
      <c r="DJ209">
        <v>1</v>
      </c>
      <c r="DK209" t="e">
        <f>IF(Tabla1[[#This Row],[TNPS]]&lt;6,-1,IF(Tabla1[[#This Row],[TNPS]]&lt;8,0,1))</f>
        <v>#N/A</v>
      </c>
      <c r="DL209" t="e">
        <f>IF(Tabla1[[#This Row],[NPS]]&lt;&gt;"",IF(Tabla1[[#This Row],[NPS]]&lt;7,-1,IF(Tabla1[[#This Row],[NPS]]&lt;8,0,1))," ")</f>
        <v>#N/A</v>
      </c>
    </row>
    <row r="210" spans="1:116" x14ac:dyDescent="0.25">
      <c r="A210">
        <v>386</v>
      </c>
      <c r="B210" t="str">
        <f>IF(MONTH(Tabla1[[#This Row],[FECHA DE MONITOREO]])=MONTH($B$356),IF(DAY(Tabla1[[#This Row],[FECHA DE MONITOREO]])&lt;8,"SEMANA 1",IF(DAY(Tabla1[[#This Row],[FECHA DE MONITOREO]])&lt;15,"SEMANA 2",IF(DAY(Tabla1[[#This Row],[FECHA DE MONITOREO]])&lt;22,"SEMANA 3","SEMANA 4"))),"SEMANA 4")</f>
        <v>SEMANA 1</v>
      </c>
      <c r="C21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10" s="10" t="s">
        <v>1590</v>
      </c>
      <c r="E210" s="11" t="s">
        <v>1591</v>
      </c>
      <c r="F210" s="12">
        <v>5</v>
      </c>
      <c r="G210" s="12" t="s">
        <v>118</v>
      </c>
      <c r="H210" s="12" t="s">
        <v>1394</v>
      </c>
      <c r="I210" s="6">
        <v>43650</v>
      </c>
      <c r="J210" s="12" t="s">
        <v>120</v>
      </c>
      <c r="K210" s="13" t="s">
        <v>1592</v>
      </c>
      <c r="L210" s="6">
        <v>43649</v>
      </c>
      <c r="M210" s="14">
        <v>0.82638888888888884</v>
      </c>
      <c r="N210" s="11">
        <v>501</v>
      </c>
      <c r="O210" s="12" t="s">
        <v>1593</v>
      </c>
      <c r="P210" s="12">
        <v>947904712</v>
      </c>
      <c r="Q210" s="12">
        <v>19172015</v>
      </c>
      <c r="R210" s="12" t="s">
        <v>1407</v>
      </c>
      <c r="S210" s="12" t="s">
        <v>404</v>
      </c>
      <c r="T210" s="12" t="s">
        <v>1594</v>
      </c>
      <c r="U210" s="12" t="s">
        <v>1582</v>
      </c>
      <c r="V210" s="11" t="s">
        <v>129</v>
      </c>
      <c r="W210" s="12" t="s">
        <v>130</v>
      </c>
      <c r="X210" s="15" t="s">
        <v>161</v>
      </c>
      <c r="Y210" s="15" t="s">
        <v>131</v>
      </c>
      <c r="Z210" s="15" t="s">
        <v>132</v>
      </c>
      <c r="AA210" s="15" t="s">
        <v>133</v>
      </c>
      <c r="AB210" s="15" t="s">
        <v>131</v>
      </c>
      <c r="AC210" s="12" t="s">
        <v>1400</v>
      </c>
      <c r="AD210" s="12" t="s">
        <v>131</v>
      </c>
      <c r="AE210" s="12" t="s">
        <v>131</v>
      </c>
      <c r="AF210" s="12" t="s">
        <v>131</v>
      </c>
      <c r="AG210" s="12" t="s">
        <v>131</v>
      </c>
      <c r="AH210" s="12" t="s">
        <v>131</v>
      </c>
      <c r="AI210" s="16">
        <v>100</v>
      </c>
      <c r="AJ210" s="12" t="s">
        <v>131</v>
      </c>
      <c r="AK210" s="12" t="s">
        <v>133</v>
      </c>
      <c r="AL210" s="12" t="s">
        <v>131</v>
      </c>
      <c r="AM210" s="12" t="s">
        <v>131</v>
      </c>
      <c r="AN210" s="16">
        <v>100</v>
      </c>
      <c r="AO210" s="12" t="s">
        <v>131</v>
      </c>
      <c r="AP210" s="12" t="s">
        <v>129</v>
      </c>
      <c r="AQ210" s="12" t="s">
        <v>131</v>
      </c>
      <c r="AR210" s="12" t="s">
        <v>131</v>
      </c>
      <c r="AS210" s="12" t="s">
        <v>131</v>
      </c>
      <c r="AT210" s="12" t="s">
        <v>131</v>
      </c>
      <c r="AU210" s="12" t="s">
        <v>133</v>
      </c>
      <c r="AV210" s="12" t="s">
        <v>133</v>
      </c>
      <c r="AW210" s="12" t="s">
        <v>133</v>
      </c>
      <c r="AX210" s="12" t="s">
        <v>129</v>
      </c>
      <c r="AY210" s="12" t="s">
        <v>131</v>
      </c>
      <c r="AZ210" s="16">
        <v>17.142857142857149</v>
      </c>
      <c r="BA210" s="12" t="s">
        <v>129</v>
      </c>
      <c r="BB210" s="12" t="s">
        <v>129</v>
      </c>
      <c r="BC210" s="12" t="s">
        <v>129</v>
      </c>
      <c r="BD210" s="12" t="s">
        <v>131</v>
      </c>
      <c r="BE210" s="16">
        <v>12.5</v>
      </c>
      <c r="BF210" s="12" t="s">
        <v>131</v>
      </c>
      <c r="BG210" s="12" t="s">
        <v>131</v>
      </c>
      <c r="BH210" s="12" t="s">
        <v>131</v>
      </c>
      <c r="BI210" s="16">
        <v>100</v>
      </c>
      <c r="BJ210" s="12" t="s">
        <v>131</v>
      </c>
      <c r="BK210" s="16">
        <v>100</v>
      </c>
      <c r="BL210" s="16">
        <v>50</v>
      </c>
      <c r="BM210" s="17">
        <v>3</v>
      </c>
      <c r="BN210" s="17">
        <v>2</v>
      </c>
      <c r="BO210" s="17">
        <v>0</v>
      </c>
      <c r="BP210" s="11">
        <v>5</v>
      </c>
      <c r="BQ210" s="11">
        <v>0</v>
      </c>
      <c r="BR210" s="16">
        <v>50</v>
      </c>
      <c r="BS210" s="15" t="s">
        <v>129</v>
      </c>
      <c r="BT210" s="15" t="s">
        <v>129</v>
      </c>
      <c r="BU210" s="15" t="s">
        <v>129</v>
      </c>
      <c r="BV210" s="15" t="s">
        <v>129</v>
      </c>
      <c r="BW210" s="15" t="s">
        <v>129</v>
      </c>
      <c r="BX210" s="12" t="s">
        <v>129</v>
      </c>
      <c r="BY210" s="12" t="s">
        <v>346</v>
      </c>
      <c r="BZ210" s="12" t="s">
        <v>347</v>
      </c>
      <c r="CA210" s="12" t="s">
        <v>348</v>
      </c>
      <c r="CB210" s="12" t="s">
        <v>1444</v>
      </c>
      <c r="CC210" s="12" t="s">
        <v>350</v>
      </c>
      <c r="CD210" s="5" t="e">
        <v>#N/A</v>
      </c>
      <c r="CE210" s="5" t="e">
        <v>#N/A</v>
      </c>
      <c r="CF210" s="18" t="s">
        <v>129</v>
      </c>
      <c r="CG210" s="18" t="s">
        <v>1595</v>
      </c>
      <c r="CH210">
        <f>IF(Tabla1[[#This Row],[1.1 Saluda y se despide del cliente, de acuerdo a lo establecido en el manual de campaña.]]="NO",1,0)</f>
        <v>0</v>
      </c>
      <c r="CI210">
        <f>IF(Tabla1[[#This Row],[1.2 Se dirige al cliente por su nombre durante el transcurso de la llamada, sin tutearlo en ninguna ocasión.]]="NO",1,0)</f>
        <v>0</v>
      </c>
      <c r="CJ210">
        <f>IF(Tabla1[[#This Row],[1.3 Interactua con el cliente mientras realiza las validaciones en el sistema.]]="NO",1,0)</f>
        <v>0</v>
      </c>
      <c r="CK210">
        <f>IF(Tabla1[[#This Row],[1.4 Evita el uso de tecnicismos.]]="NO",1,0)</f>
        <v>0</v>
      </c>
      <c r="CL210">
        <f>IF(Tabla1[[#This Row],[1.5 Se despide de acuerdo a lo indicado en el Manual de Campaña]]="NO",1,0)</f>
        <v>0</v>
      </c>
      <c r="CM210">
        <f>IF(Tabla1[[#This Row],[2.1 Valida si la consulta o transacción corresponde a un producto/servicio/línea de la campaña.]]="NO",1,0)</f>
        <v>0</v>
      </c>
      <c r="CN210">
        <f>IF(Tabla1[[#This Row],[2.2 Si lo expuesto por el cliente no es claro, realiza preguntas de precisión o preguntas filtro.]]="NO",1,0)</f>
        <v>0</v>
      </c>
      <c r="CO210">
        <f>IF(Tabla1[[#This Row],[2.3 Valida el MOTIVO REAL de la necesidad (información, preocupación, problema) mediante parafraseo o pregunta de confirmación.]]="NO",1,0)</f>
        <v>0</v>
      </c>
      <c r="CP210">
        <f>IF(Tabla1[[#This Row],[2.4 De acuerdo con lo expuesto por el cliente por el cliente y/o por lo revisado en sistemas, valida si existe alguna atención previa por el mismo motivo.]]="NO",1,0)</f>
        <v>0</v>
      </c>
      <c r="CQ210">
        <f>IF(Tabla1[[#This Row],[3.1 Valida en el CES el estado de los servicios y equipos, estado de cuenta y adicionalmente si se encuentra en averia.]]="NO",1,0)</f>
        <v>0</v>
      </c>
      <c r="CR210">
        <f>IF(Tabla1[[#This Row],[3.2 La atencion se realizo siguiendo el paso a paso de la herramienta o el proceso establecido en el portal de conocimiento (en caso no se encuentre en la herramienta), no se vuelve a evaluar el ingreso al CES.]]="NO",1,0)</f>
        <v>1</v>
      </c>
      <c r="CS210">
        <f>IF(Tabla1[[#This Row],[3.2.1 Solicita el número de documento de identidad, nombres y apellidos del titular para identificar el servicio y en caso lo amerite fecha y lugar de nacimiento.]]="NO",1,0)</f>
        <v>0</v>
      </c>
      <c r="CT210">
        <f>IF(Tabla1[[#This Row],[3.2.2  Valida en TRACER que el servicio del cliente esta conectado, no se encuentra en averia y no tiene algun flag alarmado]]="NO",1,0)</f>
        <v>0</v>
      </c>
      <c r="CU210">
        <f>IF(Tabla1[[#This Row],[3.2.3  Verifica en la web de averias si el servicio esta afectado]]="NO",1,0)</f>
        <v>0</v>
      </c>
      <c r="CV210">
        <f>IF(Tabla1[[#This Row],[3.2.4  Verifica en Incognito si los parametros de los servicios estan correctos. ]]="NO",1,0)</f>
        <v>0</v>
      </c>
      <c r="CW21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10">
        <f>IF(Tabla1[[#This Row],[3.2.6  Para telefonia, ingresa a JANUS y validad que la linea este configurada y tenga saldo, tambien se debe validar con el cliente si la linea esta en Tel 1 o Tel 1/2, en caso no haya servicio]]="NO",1,0)</f>
        <v>0</v>
      </c>
      <c r="CY210">
        <f>IF(Tabla1[[#This Row],[3.2.7  Para internet, cuando el problema es con SmarTV se le sugiere que utilice internet de manera cableada]]="NO",1,0)</f>
        <v>0</v>
      </c>
      <c r="CZ210">
        <f>IF(Tabla1[[#This Row],[3.3  La explicación brindada al cliente corresponde con el paso a paso de la herramienta o el proceso establecido en el portal de conocimiento (en caso no se encuentre en la herramienta).]]="NO",1,0)</f>
        <v>1</v>
      </c>
      <c r="DA210">
        <f>IF(Tabla1[[#This Row],[3.4  Valida con el cliente si la gestión/información brindada fue clara]]="NO",1,0)</f>
        <v>0</v>
      </c>
      <c r="DB210">
        <f>IF(Tabla1[[#This Row],[4.1 Ejecuta las acciones en los aplicativos de acuerdo al proceso establecido en el portal de conocimiento.]]="NO",1,0)</f>
        <v>1</v>
      </c>
      <c r="DC210">
        <f>IF(Tabla1[[#This Row],[4.2 Se tipifica en siac acorde con la gestión.]]="NO",1,0)</f>
        <v>1</v>
      </c>
      <c r="DD210">
        <f>IF(Tabla1[[#This Row],[4.3 Notas y/o plantilla de la tipificación son correctas.]]="NO",1,0)</f>
        <v>1</v>
      </c>
      <c r="DE210">
        <f>IF(Tabla1[[#This Row],[4.4 Se tipifica en siac durante la llamada.]]="NO",1,0)</f>
        <v>0</v>
      </c>
      <c r="DF210">
        <f>IF(Tabla1[[#This Row],[5.1 Evita comentarios negativos de la empresa y/o sus proveedores.]]="NO",1,0)</f>
        <v>0</v>
      </c>
      <c r="DG210">
        <f>IF(Tabla1[[#This Row],[5.2 Evita palabras soeces]]="NO",1,0)</f>
        <v>0</v>
      </c>
      <c r="DH210">
        <f>IF(Tabla1[[#This Row],[5.3 Escucha al cliente sin interrumpirlo.]]="NO",1,0)</f>
        <v>0</v>
      </c>
      <c r="DI210">
        <f>IF(Tabla1[[#This Row],[6.1 Cumple con dar la información establecida y/o fomenta en el cliente la adquisición/activación/uso de algún servicio/producto/promoción CLARO (definido por cada campaña)]]="NO",1,0)</f>
        <v>0</v>
      </c>
      <c r="DJ210">
        <v>1</v>
      </c>
      <c r="DK210" t="e">
        <f>IF(Tabla1[[#This Row],[TNPS]]&lt;6,-1,IF(Tabla1[[#This Row],[TNPS]]&lt;8,0,1))</f>
        <v>#N/A</v>
      </c>
      <c r="DL210" t="e">
        <f>IF(Tabla1[[#This Row],[NPS]]&lt;&gt;"",IF(Tabla1[[#This Row],[NPS]]&lt;7,-1,IF(Tabla1[[#This Row],[NPS]]&lt;8,0,1))," ")</f>
        <v>#N/A</v>
      </c>
    </row>
    <row r="211" spans="1:116" x14ac:dyDescent="0.25">
      <c r="A211">
        <v>386</v>
      </c>
      <c r="B211" t="str">
        <f>IF(MONTH(Tabla1[[#This Row],[FECHA DE MONITOREO]])=MONTH($B$356),IF(DAY(Tabla1[[#This Row],[FECHA DE MONITOREO]])&lt;8,"SEMANA 1",IF(DAY(Tabla1[[#This Row],[FECHA DE MONITOREO]])&lt;15,"SEMANA 2",IF(DAY(Tabla1[[#This Row],[FECHA DE MONITOREO]])&lt;22,"SEMANA 3","SEMANA 4"))),"SEMANA 4")</f>
        <v>SEMANA 1</v>
      </c>
      <c r="C21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11" s="10" t="s">
        <v>1515</v>
      </c>
      <c r="E211" s="11" t="s">
        <v>1516</v>
      </c>
      <c r="F211" s="12">
        <v>17</v>
      </c>
      <c r="G211" s="12" t="s">
        <v>118</v>
      </c>
      <c r="H211" s="12" t="s">
        <v>1394</v>
      </c>
      <c r="I211" s="6">
        <v>43650</v>
      </c>
      <c r="J211" s="12" t="s">
        <v>120</v>
      </c>
      <c r="K211" s="13" t="s">
        <v>1596</v>
      </c>
      <c r="L211" s="6">
        <v>43649</v>
      </c>
      <c r="M211" s="14">
        <v>5.5555555555555552E-2</v>
      </c>
      <c r="N211" s="11">
        <v>537</v>
      </c>
      <c r="O211" s="12" t="s">
        <v>1597</v>
      </c>
      <c r="P211" s="12">
        <v>16484659</v>
      </c>
      <c r="Q211" s="12">
        <v>34912708</v>
      </c>
      <c r="R211" s="12" t="s">
        <v>1407</v>
      </c>
      <c r="S211" s="12" t="s">
        <v>358</v>
      </c>
      <c r="T211" s="12" t="s">
        <v>1598</v>
      </c>
      <c r="U211" s="12" t="s">
        <v>1599</v>
      </c>
      <c r="V211" s="11" t="s">
        <v>131</v>
      </c>
      <c r="W211" s="12" t="s">
        <v>130</v>
      </c>
      <c r="X211" s="15" t="s">
        <v>161</v>
      </c>
      <c r="Y211" s="15" t="s">
        <v>129</v>
      </c>
      <c r="Z211" s="15" t="s">
        <v>132</v>
      </c>
      <c r="AA211" s="15" t="s">
        <v>133</v>
      </c>
      <c r="AB211" s="15" t="s">
        <v>131</v>
      </c>
      <c r="AC211" s="12" t="s">
        <v>1400</v>
      </c>
      <c r="AD211" s="12" t="s">
        <v>131</v>
      </c>
      <c r="AE211" s="12" t="s">
        <v>131</v>
      </c>
      <c r="AF211" s="12" t="s">
        <v>131</v>
      </c>
      <c r="AG211" s="12" t="s">
        <v>131</v>
      </c>
      <c r="AH211" s="12" t="s">
        <v>131</v>
      </c>
      <c r="AI211" s="16">
        <v>100</v>
      </c>
      <c r="AJ211" s="12" t="s">
        <v>133</v>
      </c>
      <c r="AK211" s="12" t="s">
        <v>133</v>
      </c>
      <c r="AL211" s="12" t="s">
        <v>131</v>
      </c>
      <c r="AM211" s="12" t="s">
        <v>131</v>
      </c>
      <c r="AN211" s="16">
        <v>100</v>
      </c>
      <c r="AO211" s="12" t="s">
        <v>133</v>
      </c>
      <c r="AP211" s="12" t="s">
        <v>131</v>
      </c>
      <c r="AQ211" s="12" t="s">
        <v>131</v>
      </c>
      <c r="AR211" s="12" t="s">
        <v>131</v>
      </c>
      <c r="AS211" s="12" t="s">
        <v>131</v>
      </c>
      <c r="AT211" s="12" t="s">
        <v>131</v>
      </c>
      <c r="AU211" s="12" t="s">
        <v>133</v>
      </c>
      <c r="AV211" s="12" t="s">
        <v>133</v>
      </c>
      <c r="AW211" s="12" t="s">
        <v>133</v>
      </c>
      <c r="AX211" s="12" t="s">
        <v>129</v>
      </c>
      <c r="AY211" s="12" t="s">
        <v>131</v>
      </c>
      <c r="AZ211" s="16">
        <v>77.41935483870968</v>
      </c>
      <c r="BA211" s="12" t="s">
        <v>131</v>
      </c>
      <c r="BB211" s="12" t="s">
        <v>131</v>
      </c>
      <c r="BC211" s="12" t="s">
        <v>131</v>
      </c>
      <c r="BD211" s="12" t="s">
        <v>131</v>
      </c>
      <c r="BE211" s="16">
        <v>100</v>
      </c>
      <c r="BF211" s="12" t="s">
        <v>131</v>
      </c>
      <c r="BG211" s="12" t="s">
        <v>131</v>
      </c>
      <c r="BH211" s="12" t="s">
        <v>131</v>
      </c>
      <c r="BI211" s="16">
        <v>100</v>
      </c>
      <c r="BJ211" s="12" t="s">
        <v>133</v>
      </c>
      <c r="BK211" s="16">
        <v>100</v>
      </c>
      <c r="BL211" s="16">
        <v>92.096774193548384</v>
      </c>
      <c r="BM211" s="17">
        <v>1</v>
      </c>
      <c r="BN211" s="17">
        <v>0</v>
      </c>
      <c r="BO211" s="17">
        <v>0</v>
      </c>
      <c r="BP211" s="11">
        <v>1</v>
      </c>
      <c r="BQ211" s="11">
        <v>0</v>
      </c>
      <c r="BR211" s="16">
        <v>92.096774193548384</v>
      </c>
      <c r="BS211" s="15" t="s">
        <v>129</v>
      </c>
      <c r="BT211" s="15" t="s">
        <v>129</v>
      </c>
      <c r="BU211" s="15" t="s">
        <v>129</v>
      </c>
      <c r="BV211" s="15" t="s">
        <v>129</v>
      </c>
      <c r="BW211" s="15" t="s">
        <v>129</v>
      </c>
      <c r="BX211" s="12" t="s">
        <v>129</v>
      </c>
      <c r="BY211" s="12" t="s">
        <v>135</v>
      </c>
      <c r="BZ211" s="12" t="s">
        <v>136</v>
      </c>
      <c r="CA211" s="12" t="s">
        <v>137</v>
      </c>
      <c r="CB211" s="12" t="s">
        <v>349</v>
      </c>
      <c r="CC211" s="12" t="s">
        <v>949</v>
      </c>
      <c r="CD211" s="5" t="e">
        <v>#N/A</v>
      </c>
      <c r="CE211" s="5" t="e">
        <v>#N/A</v>
      </c>
      <c r="CF211" s="18" t="s">
        <v>129</v>
      </c>
      <c r="CG211" s="18" t="s">
        <v>1600</v>
      </c>
      <c r="CH211">
        <f>IF(Tabla1[[#This Row],[1.1 Saluda y se despide del cliente, de acuerdo a lo establecido en el manual de campaña.]]="NO",1,0)</f>
        <v>0</v>
      </c>
      <c r="CI211">
        <f>IF(Tabla1[[#This Row],[1.2 Se dirige al cliente por su nombre durante el transcurso de la llamada, sin tutearlo en ninguna ocasión.]]="NO",1,0)</f>
        <v>0</v>
      </c>
      <c r="CJ211">
        <f>IF(Tabla1[[#This Row],[1.3 Interactua con el cliente mientras realiza las validaciones en el sistema.]]="NO",1,0)</f>
        <v>0</v>
      </c>
      <c r="CK211">
        <f>IF(Tabla1[[#This Row],[1.4 Evita el uso de tecnicismos.]]="NO",1,0)</f>
        <v>0</v>
      </c>
      <c r="CL211">
        <f>IF(Tabla1[[#This Row],[1.5 Se despide de acuerdo a lo indicado en el Manual de Campaña]]="NO",1,0)</f>
        <v>0</v>
      </c>
      <c r="CM211">
        <f>IF(Tabla1[[#This Row],[2.1 Valida si la consulta o transacción corresponde a un producto/servicio/línea de la campaña.]]="NO",1,0)</f>
        <v>0</v>
      </c>
      <c r="CN211">
        <f>IF(Tabla1[[#This Row],[2.2 Si lo expuesto por el cliente no es claro, realiza preguntas de precisión o preguntas filtro.]]="NO",1,0)</f>
        <v>0</v>
      </c>
      <c r="CO211">
        <f>IF(Tabla1[[#This Row],[2.3 Valida el MOTIVO REAL de la necesidad (información, preocupación, problema) mediante parafraseo o pregunta de confirmación.]]="NO",1,0)</f>
        <v>0</v>
      </c>
      <c r="CP211">
        <f>IF(Tabla1[[#This Row],[2.4 De acuerdo con lo expuesto por el cliente por el cliente y/o por lo revisado en sistemas, valida si existe alguna atención previa por el mismo motivo.]]="NO",1,0)</f>
        <v>0</v>
      </c>
      <c r="CQ211">
        <f>IF(Tabla1[[#This Row],[3.1 Valida en el CES el estado de los servicios y equipos, estado de cuenta y adicionalmente si se encuentra en averia.]]="NO",1,0)</f>
        <v>0</v>
      </c>
      <c r="CR211">
        <f>IF(Tabla1[[#This Row],[3.2 La atencion se realizo siguiendo el paso a paso de la herramienta o el proceso establecido en el portal de conocimiento (en caso no se encuentre en la herramienta), no se vuelve a evaluar el ingreso al CES.]]="NO",1,0)</f>
        <v>0</v>
      </c>
      <c r="CS211">
        <f>IF(Tabla1[[#This Row],[3.2.1 Solicita el número de documento de identidad, nombres y apellidos del titular para identificar el servicio y en caso lo amerite fecha y lugar de nacimiento.]]="NO",1,0)</f>
        <v>0</v>
      </c>
      <c r="CT211">
        <f>IF(Tabla1[[#This Row],[3.2.2  Valida en TRACER que el servicio del cliente esta conectado, no se encuentra en averia y no tiene algun flag alarmado]]="NO",1,0)</f>
        <v>0</v>
      </c>
      <c r="CU211">
        <f>IF(Tabla1[[#This Row],[3.2.3  Verifica en la web de averias si el servicio esta afectado]]="NO",1,0)</f>
        <v>0</v>
      </c>
      <c r="CV211">
        <f>IF(Tabla1[[#This Row],[3.2.4  Verifica en Incognito si los parametros de los servicios estan correctos. ]]="NO",1,0)</f>
        <v>0</v>
      </c>
      <c r="CW21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11">
        <f>IF(Tabla1[[#This Row],[3.2.6  Para telefonia, ingresa a JANUS y validad que la linea este configurada y tenga saldo, tambien se debe validar con el cliente si la linea esta en Tel 1 o Tel 1/2, en caso no haya servicio]]="NO",1,0)</f>
        <v>0</v>
      </c>
      <c r="CY211">
        <f>IF(Tabla1[[#This Row],[3.2.7  Para internet, cuando el problema es con SmarTV se le sugiere que utilice internet de manera cableada]]="NO",1,0)</f>
        <v>0</v>
      </c>
      <c r="CZ211">
        <f>IF(Tabla1[[#This Row],[3.3  La explicación brindada al cliente corresponde con el paso a paso de la herramienta o el proceso establecido en el portal de conocimiento (en caso no se encuentre en la herramienta).]]="NO",1,0)</f>
        <v>1</v>
      </c>
      <c r="DA211">
        <f>IF(Tabla1[[#This Row],[3.4  Valida con el cliente si la gestión/información brindada fue clara]]="NO",1,0)</f>
        <v>0</v>
      </c>
      <c r="DB211">
        <f>IF(Tabla1[[#This Row],[4.1 Ejecuta las acciones en los aplicativos de acuerdo al proceso establecido en el portal de conocimiento.]]="NO",1,0)</f>
        <v>0</v>
      </c>
      <c r="DC211">
        <f>IF(Tabla1[[#This Row],[4.2 Se tipifica en siac acorde con la gestión.]]="NO",1,0)</f>
        <v>0</v>
      </c>
      <c r="DD211">
        <f>IF(Tabla1[[#This Row],[4.3 Notas y/o plantilla de la tipificación son correctas.]]="NO",1,0)</f>
        <v>0</v>
      </c>
      <c r="DE211">
        <f>IF(Tabla1[[#This Row],[4.4 Se tipifica en siac durante la llamada.]]="NO",1,0)</f>
        <v>0</v>
      </c>
      <c r="DF211">
        <f>IF(Tabla1[[#This Row],[5.1 Evita comentarios negativos de la empresa y/o sus proveedores.]]="NO",1,0)</f>
        <v>0</v>
      </c>
      <c r="DG211">
        <f>IF(Tabla1[[#This Row],[5.2 Evita palabras soeces]]="NO",1,0)</f>
        <v>0</v>
      </c>
      <c r="DH211">
        <f>IF(Tabla1[[#This Row],[5.3 Escucha al cliente sin interrumpirlo.]]="NO",1,0)</f>
        <v>0</v>
      </c>
      <c r="DI211">
        <f>IF(Tabla1[[#This Row],[6.1 Cumple con dar la información establecida y/o fomenta en el cliente la adquisición/activación/uso de algún servicio/producto/promoción CLARO (definido por cada campaña)]]="NO",1,0)</f>
        <v>0</v>
      </c>
      <c r="DJ211">
        <v>1</v>
      </c>
      <c r="DK211" t="e">
        <f>IF(Tabla1[[#This Row],[TNPS]]&lt;6,-1,IF(Tabla1[[#This Row],[TNPS]]&lt;8,0,1))</f>
        <v>#N/A</v>
      </c>
      <c r="DL211" t="e">
        <f>IF(Tabla1[[#This Row],[NPS]]&lt;&gt;"",IF(Tabla1[[#This Row],[NPS]]&lt;7,-1,IF(Tabla1[[#This Row],[NPS]]&lt;8,0,1))," ")</f>
        <v>#N/A</v>
      </c>
    </row>
    <row r="212" spans="1:116" x14ac:dyDescent="0.25">
      <c r="A212">
        <v>386</v>
      </c>
      <c r="B212" t="str">
        <f>IF(MONTH(Tabla1[[#This Row],[FECHA DE MONITOREO]])=MONTH($B$356),IF(DAY(Tabla1[[#This Row],[FECHA DE MONITOREO]])&lt;8,"SEMANA 1",IF(DAY(Tabla1[[#This Row],[FECHA DE MONITOREO]])&lt;15,"SEMANA 2",IF(DAY(Tabla1[[#This Row],[FECHA DE MONITOREO]])&lt;22,"SEMANA 3","SEMANA 4"))),"SEMANA 4")</f>
        <v>SEMANA 1</v>
      </c>
      <c r="C21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12" s="10" t="s">
        <v>1601</v>
      </c>
      <c r="E212" s="11" t="s">
        <v>1602</v>
      </c>
      <c r="F212" s="12">
        <v>1</v>
      </c>
      <c r="G212" s="12" t="s">
        <v>118</v>
      </c>
      <c r="H212" s="12" t="s">
        <v>1394</v>
      </c>
      <c r="I212" s="6">
        <v>43650</v>
      </c>
      <c r="J212" s="12" t="s">
        <v>120</v>
      </c>
      <c r="K212" s="13" t="s">
        <v>1603</v>
      </c>
      <c r="L212" s="6">
        <v>43649</v>
      </c>
      <c r="M212" s="14">
        <v>0.85902777777777783</v>
      </c>
      <c r="N212" s="11">
        <v>503</v>
      </c>
      <c r="O212" s="12" t="s">
        <v>1604</v>
      </c>
      <c r="P212" s="12">
        <v>987157503</v>
      </c>
      <c r="Q212" s="12">
        <v>30936032</v>
      </c>
      <c r="R212" s="12" t="s">
        <v>1397</v>
      </c>
      <c r="S212" s="12" t="s">
        <v>358</v>
      </c>
      <c r="T212" s="12" t="s">
        <v>1605</v>
      </c>
      <c r="U212" s="12" t="s">
        <v>1606</v>
      </c>
      <c r="V212" s="11" t="s">
        <v>131</v>
      </c>
      <c r="W212" s="12" t="s">
        <v>130</v>
      </c>
      <c r="X212" s="15" t="s">
        <v>161</v>
      </c>
      <c r="Y212" s="15" t="s">
        <v>131</v>
      </c>
      <c r="Z212" s="15" t="s">
        <v>132</v>
      </c>
      <c r="AA212" s="15" t="s">
        <v>133</v>
      </c>
      <c r="AB212" s="15" t="s">
        <v>131</v>
      </c>
      <c r="AC212" s="12" t="s">
        <v>1400</v>
      </c>
      <c r="AD212" s="12" t="s">
        <v>131</v>
      </c>
      <c r="AE212" s="12" t="s">
        <v>131</v>
      </c>
      <c r="AF212" s="12" t="s">
        <v>131</v>
      </c>
      <c r="AG212" s="12" t="s">
        <v>131</v>
      </c>
      <c r="AH212" s="12" t="s">
        <v>131</v>
      </c>
      <c r="AI212" s="16">
        <v>100</v>
      </c>
      <c r="AJ212" s="12" t="s">
        <v>131</v>
      </c>
      <c r="AK212" s="12" t="s">
        <v>133</v>
      </c>
      <c r="AL212" s="12" t="s">
        <v>129</v>
      </c>
      <c r="AM212" s="12" t="s">
        <v>131</v>
      </c>
      <c r="AN212" s="16">
        <v>47.368421052631568</v>
      </c>
      <c r="AO212" s="12" t="s">
        <v>131</v>
      </c>
      <c r="AP212" s="12" t="s">
        <v>129</v>
      </c>
      <c r="AQ212" s="12" t="s">
        <v>131</v>
      </c>
      <c r="AR212" s="12" t="s">
        <v>131</v>
      </c>
      <c r="AS212" s="12" t="s">
        <v>131</v>
      </c>
      <c r="AT212" s="12" t="s">
        <v>131</v>
      </c>
      <c r="AU212" s="12" t="s">
        <v>131</v>
      </c>
      <c r="AV212" s="12" t="s">
        <v>133</v>
      </c>
      <c r="AW212" s="12" t="s">
        <v>133</v>
      </c>
      <c r="AX212" s="12" t="s">
        <v>131</v>
      </c>
      <c r="AY212" s="12" t="s">
        <v>129</v>
      </c>
      <c r="AZ212" s="16">
        <v>31.428571428571427</v>
      </c>
      <c r="BA212" s="12" t="s">
        <v>131</v>
      </c>
      <c r="BB212" s="12" t="s">
        <v>131</v>
      </c>
      <c r="BC212" s="12" t="s">
        <v>131</v>
      </c>
      <c r="BD212" s="12" t="s">
        <v>131</v>
      </c>
      <c r="BE212" s="16">
        <v>100</v>
      </c>
      <c r="BF212" s="12" t="s">
        <v>131</v>
      </c>
      <c r="BG212" s="12" t="s">
        <v>131</v>
      </c>
      <c r="BH212" s="12" t="s">
        <v>131</v>
      </c>
      <c r="BI212" s="16">
        <v>100</v>
      </c>
      <c r="BJ212" s="12" t="s">
        <v>133</v>
      </c>
      <c r="BK212" s="16">
        <v>100</v>
      </c>
      <c r="BL212" s="16">
        <v>63.89473684210526</v>
      </c>
      <c r="BM212" s="17">
        <v>3</v>
      </c>
      <c r="BN212" s="17">
        <v>0</v>
      </c>
      <c r="BO212" s="17">
        <v>0</v>
      </c>
      <c r="BP212" s="11">
        <v>3</v>
      </c>
      <c r="BQ212" s="11">
        <v>0</v>
      </c>
      <c r="BR212" s="16">
        <v>63.89473684210526</v>
      </c>
      <c r="BS212" s="15" t="s">
        <v>129</v>
      </c>
      <c r="BT212" s="15" t="s">
        <v>129</v>
      </c>
      <c r="BU212" s="15" t="s">
        <v>129</v>
      </c>
      <c r="BV212" s="15" t="s">
        <v>129</v>
      </c>
      <c r="BW212" s="15" t="s">
        <v>129</v>
      </c>
      <c r="BX212" s="12" t="s">
        <v>129</v>
      </c>
      <c r="BY212" s="12" t="s">
        <v>135</v>
      </c>
      <c r="BZ212" s="12" t="s">
        <v>136</v>
      </c>
      <c r="CA212" s="12" t="s">
        <v>137</v>
      </c>
      <c r="CB212" s="12" t="s">
        <v>349</v>
      </c>
      <c r="CC212" s="12" t="s">
        <v>949</v>
      </c>
      <c r="CD212" s="5" t="e">
        <v>#N/A</v>
      </c>
      <c r="CE212" s="5" t="e">
        <v>#N/A</v>
      </c>
      <c r="CF212" s="18" t="s">
        <v>129</v>
      </c>
      <c r="CG212" s="18" t="s">
        <v>1607</v>
      </c>
      <c r="CH212">
        <f>IF(Tabla1[[#This Row],[1.1 Saluda y se despide del cliente, de acuerdo a lo establecido en el manual de campaña.]]="NO",1,0)</f>
        <v>0</v>
      </c>
      <c r="CI212">
        <f>IF(Tabla1[[#This Row],[1.2 Se dirige al cliente por su nombre durante el transcurso de la llamada, sin tutearlo en ninguna ocasión.]]="NO",1,0)</f>
        <v>0</v>
      </c>
      <c r="CJ212">
        <f>IF(Tabla1[[#This Row],[1.3 Interactua con el cliente mientras realiza las validaciones en el sistema.]]="NO",1,0)</f>
        <v>0</v>
      </c>
      <c r="CK212">
        <f>IF(Tabla1[[#This Row],[1.4 Evita el uso de tecnicismos.]]="NO",1,0)</f>
        <v>0</v>
      </c>
      <c r="CL212">
        <f>IF(Tabla1[[#This Row],[1.5 Se despide de acuerdo a lo indicado en el Manual de Campaña]]="NO",1,0)</f>
        <v>0</v>
      </c>
      <c r="CM212">
        <f>IF(Tabla1[[#This Row],[2.1 Valida si la consulta o transacción corresponde a un producto/servicio/línea de la campaña.]]="NO",1,0)</f>
        <v>0</v>
      </c>
      <c r="CN212">
        <f>IF(Tabla1[[#This Row],[2.2 Si lo expuesto por el cliente no es claro, realiza preguntas de precisión o preguntas filtro.]]="NO",1,0)</f>
        <v>0</v>
      </c>
      <c r="CO212">
        <f>IF(Tabla1[[#This Row],[2.3 Valida el MOTIVO REAL de la necesidad (información, preocupación, problema) mediante parafraseo o pregunta de confirmación.]]="NO",1,0)</f>
        <v>1</v>
      </c>
      <c r="CP212">
        <f>IF(Tabla1[[#This Row],[2.4 De acuerdo con lo expuesto por el cliente por el cliente y/o por lo revisado en sistemas, valida si existe alguna atención previa por el mismo motivo.]]="NO",1,0)</f>
        <v>0</v>
      </c>
      <c r="CQ212">
        <f>IF(Tabla1[[#This Row],[3.1 Valida en el CES el estado de los servicios y equipos, estado de cuenta y adicionalmente si se encuentra en averia.]]="NO",1,0)</f>
        <v>0</v>
      </c>
      <c r="CR212">
        <f>IF(Tabla1[[#This Row],[3.2 La atencion se realizo siguiendo el paso a paso de la herramienta o el proceso establecido en el portal de conocimiento (en caso no se encuentre en la herramienta), no se vuelve a evaluar el ingreso al CES.]]="NO",1,0)</f>
        <v>1</v>
      </c>
      <c r="CS212">
        <f>IF(Tabla1[[#This Row],[3.2.1 Solicita el número de documento de identidad, nombres y apellidos del titular para identificar el servicio y en caso lo amerite fecha y lugar de nacimiento.]]="NO",1,0)</f>
        <v>0</v>
      </c>
      <c r="CT212">
        <f>IF(Tabla1[[#This Row],[3.2.2  Valida en TRACER que el servicio del cliente esta conectado, no se encuentra en averia y no tiene algun flag alarmado]]="NO",1,0)</f>
        <v>0</v>
      </c>
      <c r="CU212">
        <f>IF(Tabla1[[#This Row],[3.2.3  Verifica en la web de averias si el servicio esta afectado]]="NO",1,0)</f>
        <v>0</v>
      </c>
      <c r="CV212">
        <f>IF(Tabla1[[#This Row],[3.2.4  Verifica en Incognito si los parametros de los servicios estan correctos. ]]="NO",1,0)</f>
        <v>0</v>
      </c>
      <c r="CW21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12">
        <f>IF(Tabla1[[#This Row],[3.2.6  Para telefonia, ingresa a JANUS y validad que la linea este configurada y tenga saldo, tambien se debe validar con el cliente si la linea esta en Tel 1 o Tel 1/2, en caso no haya servicio]]="NO",1,0)</f>
        <v>0</v>
      </c>
      <c r="CY212">
        <f>IF(Tabla1[[#This Row],[3.2.7  Para internet, cuando el problema es con SmarTV se le sugiere que utilice internet de manera cableada]]="NO",1,0)</f>
        <v>0</v>
      </c>
      <c r="CZ212">
        <f>IF(Tabla1[[#This Row],[3.3  La explicación brindada al cliente corresponde con el paso a paso de la herramienta o el proceso establecido en el portal de conocimiento (en caso no se encuentre en la herramienta).]]="NO",1,0)</f>
        <v>0</v>
      </c>
      <c r="DA212">
        <f>IF(Tabla1[[#This Row],[3.4  Valida con el cliente si la gestión/información brindada fue clara]]="NO",1,0)</f>
        <v>1</v>
      </c>
      <c r="DB212">
        <f>IF(Tabla1[[#This Row],[4.1 Ejecuta las acciones en los aplicativos de acuerdo al proceso establecido en el portal de conocimiento.]]="NO",1,0)</f>
        <v>0</v>
      </c>
      <c r="DC212">
        <f>IF(Tabla1[[#This Row],[4.2 Se tipifica en siac acorde con la gestión.]]="NO",1,0)</f>
        <v>0</v>
      </c>
      <c r="DD212">
        <f>IF(Tabla1[[#This Row],[4.3 Notas y/o plantilla de la tipificación son correctas.]]="NO",1,0)</f>
        <v>0</v>
      </c>
      <c r="DE212">
        <f>IF(Tabla1[[#This Row],[4.4 Se tipifica en siac durante la llamada.]]="NO",1,0)</f>
        <v>0</v>
      </c>
      <c r="DF212">
        <f>IF(Tabla1[[#This Row],[5.1 Evita comentarios negativos de la empresa y/o sus proveedores.]]="NO",1,0)</f>
        <v>0</v>
      </c>
      <c r="DG212">
        <f>IF(Tabla1[[#This Row],[5.2 Evita palabras soeces]]="NO",1,0)</f>
        <v>0</v>
      </c>
      <c r="DH212">
        <f>IF(Tabla1[[#This Row],[5.3 Escucha al cliente sin interrumpirlo.]]="NO",1,0)</f>
        <v>0</v>
      </c>
      <c r="DI212">
        <f>IF(Tabla1[[#This Row],[6.1 Cumple con dar la información establecida y/o fomenta en el cliente la adquisición/activación/uso de algún servicio/producto/promoción CLARO (definido por cada campaña)]]="NO",1,0)</f>
        <v>0</v>
      </c>
      <c r="DJ212">
        <v>1</v>
      </c>
      <c r="DK212" t="e">
        <f>IF(Tabla1[[#This Row],[TNPS]]&lt;6,-1,IF(Tabla1[[#This Row],[TNPS]]&lt;8,0,1))</f>
        <v>#N/A</v>
      </c>
      <c r="DL212" t="e">
        <f>IF(Tabla1[[#This Row],[NPS]]&lt;&gt;"",IF(Tabla1[[#This Row],[NPS]]&lt;7,-1,IF(Tabla1[[#This Row],[NPS]]&lt;8,0,1))," ")</f>
        <v>#N/A</v>
      </c>
    </row>
    <row r="213" spans="1:116" x14ac:dyDescent="0.25">
      <c r="A213">
        <v>386</v>
      </c>
      <c r="B213" t="str">
        <f>IF(MONTH(Tabla1[[#This Row],[FECHA DE MONITOREO]])=MONTH($B$356),IF(DAY(Tabla1[[#This Row],[FECHA DE MONITOREO]])&lt;8,"SEMANA 1",IF(DAY(Tabla1[[#This Row],[FECHA DE MONITOREO]])&lt;15,"SEMANA 2",IF(DAY(Tabla1[[#This Row],[FECHA DE MONITOREO]])&lt;22,"SEMANA 3","SEMANA 4"))),"SEMANA 4")</f>
        <v>SEMANA 1</v>
      </c>
      <c r="C21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13" s="10" t="s">
        <v>1608</v>
      </c>
      <c r="E213" s="11" t="s">
        <v>1609</v>
      </c>
      <c r="F213" s="12">
        <v>1</v>
      </c>
      <c r="G213" s="12" t="s">
        <v>118</v>
      </c>
      <c r="H213" s="12" t="s">
        <v>1394</v>
      </c>
      <c r="I213" s="6">
        <v>43650</v>
      </c>
      <c r="J213" s="12" t="s">
        <v>120</v>
      </c>
      <c r="K213" s="13" t="s">
        <v>1610</v>
      </c>
      <c r="L213" s="6">
        <v>43649</v>
      </c>
      <c r="M213" s="14">
        <v>0.73819444444444438</v>
      </c>
      <c r="N213" s="11">
        <v>79</v>
      </c>
      <c r="O213" s="12" t="s">
        <v>132</v>
      </c>
      <c r="P213" s="12">
        <v>5116517727</v>
      </c>
      <c r="Q213" s="12" t="s">
        <v>132</v>
      </c>
      <c r="R213" s="12" t="s">
        <v>1397</v>
      </c>
      <c r="S213" s="12" t="s">
        <v>761</v>
      </c>
      <c r="T213" s="12" t="s">
        <v>1611</v>
      </c>
      <c r="U213" s="12" t="s">
        <v>1399</v>
      </c>
      <c r="V213" s="11" t="s">
        <v>129</v>
      </c>
      <c r="W213" s="12" t="s">
        <v>133</v>
      </c>
      <c r="X213" s="15" t="s">
        <v>133</v>
      </c>
      <c r="Y213" s="15" t="s">
        <v>131</v>
      </c>
      <c r="Z213" s="15" t="s">
        <v>132</v>
      </c>
      <c r="AA213" s="15" t="s">
        <v>133</v>
      </c>
      <c r="AB213" s="15" t="s">
        <v>131</v>
      </c>
      <c r="AC213" s="12" t="s">
        <v>1400</v>
      </c>
      <c r="AD213" s="12" t="s">
        <v>131</v>
      </c>
      <c r="AE213" s="12" t="s">
        <v>133</v>
      </c>
      <c r="AF213" s="12" t="s">
        <v>131</v>
      </c>
      <c r="AG213" s="12" t="s">
        <v>131</v>
      </c>
      <c r="AH213" s="12" t="s">
        <v>133</v>
      </c>
      <c r="AI213" s="16">
        <v>100</v>
      </c>
      <c r="AJ213" s="12" t="s">
        <v>133</v>
      </c>
      <c r="AK213" s="12" t="s">
        <v>133</v>
      </c>
      <c r="AL213" s="12" t="s">
        <v>133</v>
      </c>
      <c r="AM213" s="12" t="s">
        <v>133</v>
      </c>
      <c r="AN213" s="16">
        <v>100</v>
      </c>
      <c r="AO213" s="12" t="s">
        <v>133</v>
      </c>
      <c r="AP213" s="12" t="s">
        <v>131</v>
      </c>
      <c r="AQ213" s="12" t="s">
        <v>133</v>
      </c>
      <c r="AR213" s="12" t="s">
        <v>133</v>
      </c>
      <c r="AS213" s="12" t="s">
        <v>133</v>
      </c>
      <c r="AT213" s="12" t="s">
        <v>133</v>
      </c>
      <c r="AU213" s="12" t="s">
        <v>133</v>
      </c>
      <c r="AV213" s="12" t="s">
        <v>133</v>
      </c>
      <c r="AW213" s="12" t="s">
        <v>133</v>
      </c>
      <c r="AX213" s="12" t="s">
        <v>131</v>
      </c>
      <c r="AY213" s="12" t="s">
        <v>133</v>
      </c>
      <c r="AZ213" s="16">
        <v>100</v>
      </c>
      <c r="BA213" s="12" t="s">
        <v>133</v>
      </c>
      <c r="BB213" s="12" t="s">
        <v>133</v>
      </c>
      <c r="BC213" s="12" t="s">
        <v>133</v>
      </c>
      <c r="BD213" s="12" t="s">
        <v>133</v>
      </c>
      <c r="BE213" s="16">
        <v>100</v>
      </c>
      <c r="BF213" s="12" t="s">
        <v>131</v>
      </c>
      <c r="BG213" s="12" t="s">
        <v>131</v>
      </c>
      <c r="BH213" s="12" t="s">
        <v>131</v>
      </c>
      <c r="BI213" s="16">
        <v>100</v>
      </c>
      <c r="BJ213" s="12" t="s">
        <v>133</v>
      </c>
      <c r="BK213" s="16">
        <v>100</v>
      </c>
      <c r="BL213" s="16">
        <v>100</v>
      </c>
      <c r="BM213" s="17">
        <v>0</v>
      </c>
      <c r="BN213" s="17">
        <v>0</v>
      </c>
      <c r="BO213" s="17">
        <v>0</v>
      </c>
      <c r="BP213" s="11">
        <v>0</v>
      </c>
      <c r="BQ213" s="11">
        <v>0</v>
      </c>
      <c r="BR213" s="16">
        <v>100</v>
      </c>
      <c r="BS213" s="15" t="s">
        <v>129</v>
      </c>
      <c r="BT213" s="15" t="s">
        <v>129</v>
      </c>
      <c r="BU213" s="15" t="s">
        <v>129</v>
      </c>
      <c r="BV213" s="15" t="s">
        <v>129</v>
      </c>
      <c r="BW213" s="15" t="s">
        <v>129</v>
      </c>
      <c r="BX213" s="12" t="s">
        <v>129</v>
      </c>
      <c r="BY213" s="12" t="s">
        <v>162</v>
      </c>
      <c r="BZ213" s="12" t="s">
        <v>541</v>
      </c>
      <c r="CA213" s="12" t="s">
        <v>541</v>
      </c>
      <c r="CB213" s="12" t="s">
        <v>541</v>
      </c>
      <c r="CC213" s="12" t="s">
        <v>541</v>
      </c>
      <c r="CD213" s="5" t="e">
        <v>#N/A</v>
      </c>
      <c r="CE213" s="5" t="e">
        <v>#N/A</v>
      </c>
      <c r="CF213" s="18" t="s">
        <v>129</v>
      </c>
      <c r="CG213" s="18"/>
      <c r="CH213">
        <f>IF(Tabla1[[#This Row],[1.1 Saluda y se despide del cliente, de acuerdo a lo establecido en el manual de campaña.]]="NO",1,0)</f>
        <v>0</v>
      </c>
      <c r="CI213">
        <f>IF(Tabla1[[#This Row],[1.2 Se dirige al cliente por su nombre durante el transcurso de la llamada, sin tutearlo en ninguna ocasión.]]="NO",1,0)</f>
        <v>0</v>
      </c>
      <c r="CJ213">
        <f>IF(Tabla1[[#This Row],[1.3 Interactua con el cliente mientras realiza las validaciones en el sistema.]]="NO",1,0)</f>
        <v>0</v>
      </c>
      <c r="CK213">
        <f>IF(Tabla1[[#This Row],[1.4 Evita el uso de tecnicismos.]]="NO",1,0)</f>
        <v>0</v>
      </c>
      <c r="CL213">
        <f>IF(Tabla1[[#This Row],[1.5 Se despide de acuerdo a lo indicado en el Manual de Campaña]]="NO",1,0)</f>
        <v>0</v>
      </c>
      <c r="CM213">
        <f>IF(Tabla1[[#This Row],[2.1 Valida si la consulta o transacción corresponde a un producto/servicio/línea de la campaña.]]="NO",1,0)</f>
        <v>0</v>
      </c>
      <c r="CN213">
        <f>IF(Tabla1[[#This Row],[2.2 Si lo expuesto por el cliente no es claro, realiza preguntas de precisión o preguntas filtro.]]="NO",1,0)</f>
        <v>0</v>
      </c>
      <c r="CO213">
        <f>IF(Tabla1[[#This Row],[2.3 Valida el MOTIVO REAL de la necesidad (información, preocupación, problema) mediante parafraseo o pregunta de confirmación.]]="NO",1,0)</f>
        <v>0</v>
      </c>
      <c r="CP213">
        <f>IF(Tabla1[[#This Row],[2.4 De acuerdo con lo expuesto por el cliente por el cliente y/o por lo revisado en sistemas, valida si existe alguna atención previa por el mismo motivo.]]="NO",1,0)</f>
        <v>0</v>
      </c>
      <c r="CQ213">
        <f>IF(Tabla1[[#This Row],[3.1 Valida en el CES el estado de los servicios y equipos, estado de cuenta y adicionalmente si se encuentra en averia.]]="NO",1,0)</f>
        <v>0</v>
      </c>
      <c r="CR213">
        <f>IF(Tabla1[[#This Row],[3.2 La atencion se realizo siguiendo el paso a paso de la herramienta o el proceso establecido en el portal de conocimiento (en caso no se encuentre en la herramienta), no se vuelve a evaluar el ingreso al CES.]]="NO",1,0)</f>
        <v>0</v>
      </c>
      <c r="CS213">
        <f>IF(Tabla1[[#This Row],[3.2.1 Solicita el número de documento de identidad, nombres y apellidos del titular para identificar el servicio y en caso lo amerite fecha y lugar de nacimiento.]]="NO",1,0)</f>
        <v>0</v>
      </c>
      <c r="CT213">
        <f>IF(Tabla1[[#This Row],[3.2.2  Valida en TRACER que el servicio del cliente esta conectado, no se encuentra en averia y no tiene algun flag alarmado]]="NO",1,0)</f>
        <v>0</v>
      </c>
      <c r="CU213">
        <f>IF(Tabla1[[#This Row],[3.2.3  Verifica en la web de averias si el servicio esta afectado]]="NO",1,0)</f>
        <v>0</v>
      </c>
      <c r="CV213">
        <f>IF(Tabla1[[#This Row],[3.2.4  Verifica en Incognito si los parametros de los servicios estan correctos. ]]="NO",1,0)</f>
        <v>0</v>
      </c>
      <c r="CW21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13">
        <f>IF(Tabla1[[#This Row],[3.2.6  Para telefonia, ingresa a JANUS y validad que la linea este configurada y tenga saldo, tambien se debe validar con el cliente si la linea esta en Tel 1 o Tel 1/2, en caso no haya servicio]]="NO",1,0)</f>
        <v>0</v>
      </c>
      <c r="CY213">
        <f>IF(Tabla1[[#This Row],[3.2.7  Para internet, cuando el problema es con SmarTV se le sugiere que utilice internet de manera cableada]]="NO",1,0)</f>
        <v>0</v>
      </c>
      <c r="CZ213">
        <f>IF(Tabla1[[#This Row],[3.3  La explicación brindada al cliente corresponde con el paso a paso de la herramienta o el proceso establecido en el portal de conocimiento (en caso no se encuentre en la herramienta).]]="NO",1,0)</f>
        <v>0</v>
      </c>
      <c r="DA213">
        <f>IF(Tabla1[[#This Row],[3.4  Valida con el cliente si la gestión/información brindada fue clara]]="NO",1,0)</f>
        <v>0</v>
      </c>
      <c r="DB213">
        <f>IF(Tabla1[[#This Row],[4.1 Ejecuta las acciones en los aplicativos de acuerdo al proceso establecido en el portal de conocimiento.]]="NO",1,0)</f>
        <v>0</v>
      </c>
      <c r="DC213">
        <f>IF(Tabla1[[#This Row],[4.2 Se tipifica en siac acorde con la gestión.]]="NO",1,0)</f>
        <v>0</v>
      </c>
      <c r="DD213">
        <f>IF(Tabla1[[#This Row],[4.3 Notas y/o plantilla de la tipificación son correctas.]]="NO",1,0)</f>
        <v>0</v>
      </c>
      <c r="DE213">
        <f>IF(Tabla1[[#This Row],[4.4 Se tipifica en siac durante la llamada.]]="NO",1,0)</f>
        <v>0</v>
      </c>
      <c r="DF213">
        <f>IF(Tabla1[[#This Row],[5.1 Evita comentarios negativos de la empresa y/o sus proveedores.]]="NO",1,0)</f>
        <v>0</v>
      </c>
      <c r="DG213">
        <f>IF(Tabla1[[#This Row],[5.2 Evita palabras soeces]]="NO",1,0)</f>
        <v>0</v>
      </c>
      <c r="DH213">
        <f>IF(Tabla1[[#This Row],[5.3 Escucha al cliente sin interrumpirlo.]]="NO",1,0)</f>
        <v>0</v>
      </c>
      <c r="DI213">
        <f>IF(Tabla1[[#This Row],[6.1 Cumple con dar la información establecida y/o fomenta en el cliente la adquisición/activación/uso de algún servicio/producto/promoción CLARO (definido por cada campaña)]]="NO",1,0)</f>
        <v>0</v>
      </c>
      <c r="DJ213">
        <v>1</v>
      </c>
      <c r="DK213" t="e">
        <f>IF(Tabla1[[#This Row],[TNPS]]&lt;6,-1,IF(Tabla1[[#This Row],[TNPS]]&lt;8,0,1))</f>
        <v>#N/A</v>
      </c>
      <c r="DL213" t="e">
        <f>IF(Tabla1[[#This Row],[NPS]]&lt;&gt;"",IF(Tabla1[[#This Row],[NPS]]&lt;7,-1,IF(Tabla1[[#This Row],[NPS]]&lt;8,0,1))," ")</f>
        <v>#N/A</v>
      </c>
    </row>
    <row r="214" spans="1:116" x14ac:dyDescent="0.25">
      <c r="A214">
        <v>386</v>
      </c>
      <c r="B214" t="str">
        <f>IF(MONTH(Tabla1[[#This Row],[FECHA DE MONITOREO]])=MONTH($B$356),IF(DAY(Tabla1[[#This Row],[FECHA DE MONITOREO]])&lt;8,"SEMANA 1",IF(DAY(Tabla1[[#This Row],[FECHA DE MONITOREO]])&lt;15,"SEMANA 2",IF(DAY(Tabla1[[#This Row],[FECHA DE MONITOREO]])&lt;22,"SEMANA 3","SEMANA 4"))),"SEMANA 4")</f>
        <v>SEMANA 1</v>
      </c>
      <c r="C21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14" s="10" t="s">
        <v>1612</v>
      </c>
      <c r="E214" s="11" t="s">
        <v>1613</v>
      </c>
      <c r="F214" s="12">
        <v>1</v>
      </c>
      <c r="G214" s="12" t="s">
        <v>118</v>
      </c>
      <c r="H214" s="12" t="s">
        <v>1394</v>
      </c>
      <c r="I214" s="6">
        <v>43650</v>
      </c>
      <c r="J214" s="12" t="s">
        <v>120</v>
      </c>
      <c r="K214" s="13" t="s">
        <v>1614</v>
      </c>
      <c r="L214" s="6">
        <v>43649</v>
      </c>
      <c r="M214" s="14">
        <v>0.73541666666666661</v>
      </c>
      <c r="N214" s="11">
        <v>327</v>
      </c>
      <c r="O214" s="12" t="s">
        <v>1615</v>
      </c>
      <c r="P214" s="12">
        <v>943127206</v>
      </c>
      <c r="Q214" s="12">
        <v>35885229</v>
      </c>
      <c r="R214" s="12" t="s">
        <v>1397</v>
      </c>
      <c r="S214" s="12" t="s">
        <v>451</v>
      </c>
      <c r="T214" s="12" t="s">
        <v>1616</v>
      </c>
      <c r="U214" s="12" t="s">
        <v>1617</v>
      </c>
      <c r="V214" s="11" t="s">
        <v>129</v>
      </c>
      <c r="W214" s="12" t="s">
        <v>130</v>
      </c>
      <c r="X214" s="15" t="s">
        <v>161</v>
      </c>
      <c r="Y214" s="15" t="s">
        <v>131</v>
      </c>
      <c r="Z214" s="15" t="s">
        <v>132</v>
      </c>
      <c r="AA214" s="15" t="s">
        <v>133</v>
      </c>
      <c r="AB214" s="15" t="s">
        <v>131</v>
      </c>
      <c r="AC214" s="12" t="s">
        <v>1400</v>
      </c>
      <c r="AD214" s="12" t="s">
        <v>131</v>
      </c>
      <c r="AE214" s="12" t="s">
        <v>131</v>
      </c>
      <c r="AF214" s="12" t="s">
        <v>131</v>
      </c>
      <c r="AG214" s="12" t="s">
        <v>131</v>
      </c>
      <c r="AH214" s="12" t="s">
        <v>131</v>
      </c>
      <c r="AI214" s="16">
        <v>100</v>
      </c>
      <c r="AJ214" s="12" t="s">
        <v>131</v>
      </c>
      <c r="AK214" s="12" t="s">
        <v>133</v>
      </c>
      <c r="AL214" s="12" t="s">
        <v>131</v>
      </c>
      <c r="AM214" s="12" t="s">
        <v>131</v>
      </c>
      <c r="AN214" s="16">
        <v>100</v>
      </c>
      <c r="AO214" s="12" t="s">
        <v>133</v>
      </c>
      <c r="AP214" s="12" t="s">
        <v>131</v>
      </c>
      <c r="AQ214" s="12" t="s">
        <v>131</v>
      </c>
      <c r="AR214" s="12" t="s">
        <v>133</v>
      </c>
      <c r="AS214" s="12" t="s">
        <v>133</v>
      </c>
      <c r="AT214" s="12" t="s">
        <v>133</v>
      </c>
      <c r="AU214" s="12" t="s">
        <v>133</v>
      </c>
      <c r="AV214" s="12" t="s">
        <v>133</v>
      </c>
      <c r="AW214" s="12" t="s">
        <v>133</v>
      </c>
      <c r="AX214" s="12" t="s">
        <v>131</v>
      </c>
      <c r="AY214" s="12" t="s">
        <v>131</v>
      </c>
      <c r="AZ214" s="16">
        <v>100</v>
      </c>
      <c r="BA214" s="12" t="s">
        <v>133</v>
      </c>
      <c r="BB214" s="12" t="s">
        <v>129</v>
      </c>
      <c r="BC214" s="12" t="s">
        <v>131</v>
      </c>
      <c r="BD214" s="12" t="s">
        <v>131</v>
      </c>
      <c r="BE214" s="16">
        <v>66.666666666666671</v>
      </c>
      <c r="BF214" s="12" t="s">
        <v>131</v>
      </c>
      <c r="BG214" s="12" t="s">
        <v>131</v>
      </c>
      <c r="BH214" s="12" t="s">
        <v>131</v>
      </c>
      <c r="BI214" s="16">
        <v>100</v>
      </c>
      <c r="BJ214" s="12" t="s">
        <v>133</v>
      </c>
      <c r="BK214" s="16">
        <v>100</v>
      </c>
      <c r="BL214" s="16">
        <v>92</v>
      </c>
      <c r="BM214" s="17">
        <v>0</v>
      </c>
      <c r="BN214" s="17">
        <v>1</v>
      </c>
      <c r="BO214" s="17">
        <v>0</v>
      </c>
      <c r="BP214" s="11">
        <v>1</v>
      </c>
      <c r="BQ214" s="11">
        <v>0</v>
      </c>
      <c r="BR214" s="16">
        <v>92</v>
      </c>
      <c r="BS214" s="15" t="s">
        <v>129</v>
      </c>
      <c r="BT214" s="15" t="s">
        <v>129</v>
      </c>
      <c r="BU214" s="15" t="s">
        <v>129</v>
      </c>
      <c r="BV214" s="15" t="s">
        <v>129</v>
      </c>
      <c r="BW214" s="15" t="s">
        <v>129</v>
      </c>
      <c r="BX214" s="12" t="s">
        <v>129</v>
      </c>
      <c r="BY214" s="12" t="s">
        <v>135</v>
      </c>
      <c r="BZ214" s="12" t="s">
        <v>136</v>
      </c>
      <c r="CA214" s="12" t="s">
        <v>137</v>
      </c>
      <c r="CB214" s="12" t="s">
        <v>349</v>
      </c>
      <c r="CC214" s="12" t="s">
        <v>949</v>
      </c>
      <c r="CD214" s="5" t="e">
        <v>#N/A</v>
      </c>
      <c r="CE214" s="5" t="e">
        <v>#N/A</v>
      </c>
      <c r="CF214" s="18" t="s">
        <v>129</v>
      </c>
      <c r="CG214" s="18" t="s">
        <v>1618</v>
      </c>
      <c r="CH214">
        <f>IF(Tabla1[[#This Row],[1.1 Saluda y se despide del cliente, de acuerdo a lo establecido en el manual de campaña.]]="NO",1,0)</f>
        <v>0</v>
      </c>
      <c r="CI214">
        <f>IF(Tabla1[[#This Row],[1.2 Se dirige al cliente por su nombre durante el transcurso de la llamada, sin tutearlo en ninguna ocasión.]]="NO",1,0)</f>
        <v>0</v>
      </c>
      <c r="CJ214">
        <f>IF(Tabla1[[#This Row],[1.3 Interactua con el cliente mientras realiza las validaciones en el sistema.]]="NO",1,0)</f>
        <v>0</v>
      </c>
      <c r="CK214">
        <f>IF(Tabla1[[#This Row],[1.4 Evita el uso de tecnicismos.]]="NO",1,0)</f>
        <v>0</v>
      </c>
      <c r="CL214">
        <f>IF(Tabla1[[#This Row],[1.5 Se despide de acuerdo a lo indicado en el Manual de Campaña]]="NO",1,0)</f>
        <v>0</v>
      </c>
      <c r="CM214">
        <f>IF(Tabla1[[#This Row],[2.1 Valida si la consulta o transacción corresponde a un producto/servicio/línea de la campaña.]]="NO",1,0)</f>
        <v>0</v>
      </c>
      <c r="CN214">
        <f>IF(Tabla1[[#This Row],[2.2 Si lo expuesto por el cliente no es claro, realiza preguntas de precisión o preguntas filtro.]]="NO",1,0)</f>
        <v>0</v>
      </c>
      <c r="CO214">
        <f>IF(Tabla1[[#This Row],[2.3 Valida el MOTIVO REAL de la necesidad (información, preocupación, problema) mediante parafraseo o pregunta de confirmación.]]="NO",1,0)</f>
        <v>0</v>
      </c>
      <c r="CP214">
        <f>IF(Tabla1[[#This Row],[2.4 De acuerdo con lo expuesto por el cliente por el cliente y/o por lo revisado en sistemas, valida si existe alguna atención previa por el mismo motivo.]]="NO",1,0)</f>
        <v>0</v>
      </c>
      <c r="CQ214">
        <f>IF(Tabla1[[#This Row],[3.1 Valida en el CES el estado de los servicios y equipos, estado de cuenta y adicionalmente si se encuentra en averia.]]="NO",1,0)</f>
        <v>0</v>
      </c>
      <c r="CR214">
        <f>IF(Tabla1[[#This Row],[3.2 La atencion se realizo siguiendo el paso a paso de la herramienta o el proceso establecido en el portal de conocimiento (en caso no se encuentre en la herramienta), no se vuelve a evaluar el ingreso al CES.]]="NO",1,0)</f>
        <v>0</v>
      </c>
      <c r="CS214">
        <f>IF(Tabla1[[#This Row],[3.2.1 Solicita el número de documento de identidad, nombres y apellidos del titular para identificar el servicio y en caso lo amerite fecha y lugar de nacimiento.]]="NO",1,0)</f>
        <v>0</v>
      </c>
      <c r="CT214">
        <f>IF(Tabla1[[#This Row],[3.2.2  Valida en TRACER que el servicio del cliente esta conectado, no se encuentra en averia y no tiene algun flag alarmado]]="NO",1,0)</f>
        <v>0</v>
      </c>
      <c r="CU214">
        <f>IF(Tabla1[[#This Row],[3.2.3  Verifica en la web de averias si el servicio esta afectado]]="NO",1,0)</f>
        <v>0</v>
      </c>
      <c r="CV214">
        <f>IF(Tabla1[[#This Row],[3.2.4  Verifica en Incognito si los parametros de los servicios estan correctos. ]]="NO",1,0)</f>
        <v>0</v>
      </c>
      <c r="CW21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14">
        <f>IF(Tabla1[[#This Row],[3.2.6  Para telefonia, ingresa a JANUS y validad que la linea este configurada y tenga saldo, tambien se debe validar con el cliente si la linea esta en Tel 1 o Tel 1/2, en caso no haya servicio]]="NO",1,0)</f>
        <v>0</v>
      </c>
      <c r="CY214">
        <f>IF(Tabla1[[#This Row],[3.2.7  Para internet, cuando el problema es con SmarTV se le sugiere que utilice internet de manera cableada]]="NO",1,0)</f>
        <v>0</v>
      </c>
      <c r="CZ214">
        <f>IF(Tabla1[[#This Row],[3.3  La explicación brindada al cliente corresponde con el paso a paso de la herramienta o el proceso establecido en el portal de conocimiento (en caso no se encuentre en la herramienta).]]="NO",1,0)</f>
        <v>0</v>
      </c>
      <c r="DA214">
        <f>IF(Tabla1[[#This Row],[3.4  Valida con el cliente si la gestión/información brindada fue clara]]="NO",1,0)</f>
        <v>0</v>
      </c>
      <c r="DB214">
        <f>IF(Tabla1[[#This Row],[4.1 Ejecuta las acciones en los aplicativos de acuerdo al proceso establecido en el portal de conocimiento.]]="NO",1,0)</f>
        <v>0</v>
      </c>
      <c r="DC214">
        <f>IF(Tabla1[[#This Row],[4.2 Se tipifica en siac acorde con la gestión.]]="NO",1,0)</f>
        <v>1</v>
      </c>
      <c r="DD214">
        <f>IF(Tabla1[[#This Row],[4.3 Notas y/o plantilla de la tipificación son correctas.]]="NO",1,0)</f>
        <v>0</v>
      </c>
      <c r="DE214">
        <f>IF(Tabla1[[#This Row],[4.4 Se tipifica en siac durante la llamada.]]="NO",1,0)</f>
        <v>0</v>
      </c>
      <c r="DF214">
        <f>IF(Tabla1[[#This Row],[5.1 Evita comentarios negativos de la empresa y/o sus proveedores.]]="NO",1,0)</f>
        <v>0</v>
      </c>
      <c r="DG214">
        <f>IF(Tabla1[[#This Row],[5.2 Evita palabras soeces]]="NO",1,0)</f>
        <v>0</v>
      </c>
      <c r="DH214">
        <f>IF(Tabla1[[#This Row],[5.3 Escucha al cliente sin interrumpirlo.]]="NO",1,0)</f>
        <v>0</v>
      </c>
      <c r="DI214">
        <f>IF(Tabla1[[#This Row],[6.1 Cumple con dar la información establecida y/o fomenta en el cliente la adquisición/activación/uso de algún servicio/producto/promoción CLARO (definido por cada campaña)]]="NO",1,0)</f>
        <v>0</v>
      </c>
      <c r="DJ214">
        <v>1</v>
      </c>
      <c r="DK214" t="e">
        <f>IF(Tabla1[[#This Row],[TNPS]]&lt;6,-1,IF(Tabla1[[#This Row],[TNPS]]&lt;8,0,1))</f>
        <v>#N/A</v>
      </c>
      <c r="DL214" t="e">
        <f>IF(Tabla1[[#This Row],[NPS]]&lt;&gt;"",IF(Tabla1[[#This Row],[NPS]]&lt;7,-1,IF(Tabla1[[#This Row],[NPS]]&lt;8,0,1))," ")</f>
        <v>#N/A</v>
      </c>
    </row>
    <row r="215" spans="1:116" x14ac:dyDescent="0.25">
      <c r="A215">
        <v>386</v>
      </c>
      <c r="B215" t="str">
        <f>IF(MONTH(Tabla1[[#This Row],[FECHA DE MONITOREO]])=MONTH($B$356),IF(DAY(Tabla1[[#This Row],[FECHA DE MONITOREO]])&lt;8,"SEMANA 1",IF(DAY(Tabla1[[#This Row],[FECHA DE MONITOREO]])&lt;15,"SEMANA 2",IF(DAY(Tabla1[[#This Row],[FECHA DE MONITOREO]])&lt;22,"SEMANA 3","SEMANA 4"))),"SEMANA 4")</f>
        <v>SEMANA 1</v>
      </c>
      <c r="C21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15" s="10" t="s">
        <v>1619</v>
      </c>
      <c r="E215" s="11" t="s">
        <v>1620</v>
      </c>
      <c r="F215" s="12">
        <v>1</v>
      </c>
      <c r="G215" s="12" t="s">
        <v>118</v>
      </c>
      <c r="H215" s="12" t="s">
        <v>1394</v>
      </c>
      <c r="I215" s="6">
        <v>43650</v>
      </c>
      <c r="J215" s="12" t="s">
        <v>120</v>
      </c>
      <c r="K215" s="13" t="s">
        <v>1621</v>
      </c>
      <c r="L215" s="6">
        <v>43649</v>
      </c>
      <c r="M215" s="14">
        <v>0.71527777777777779</v>
      </c>
      <c r="N215" s="11">
        <v>394</v>
      </c>
      <c r="O215" s="12" t="s">
        <v>1622</v>
      </c>
      <c r="P215" s="12">
        <v>13803117</v>
      </c>
      <c r="Q215" s="12">
        <v>29853150</v>
      </c>
      <c r="R215" s="12" t="s">
        <v>1407</v>
      </c>
      <c r="S215" s="12" t="s">
        <v>147</v>
      </c>
      <c r="T215" s="12" t="s">
        <v>1623</v>
      </c>
      <c r="U215" s="12" t="s">
        <v>1463</v>
      </c>
      <c r="V215" s="11" t="s">
        <v>129</v>
      </c>
      <c r="W215" s="12" t="s">
        <v>130</v>
      </c>
      <c r="X215" s="15" t="s">
        <v>161</v>
      </c>
      <c r="Y215" s="15" t="s">
        <v>131</v>
      </c>
      <c r="Z215" s="15" t="s">
        <v>132</v>
      </c>
      <c r="AA215" s="15" t="s">
        <v>133</v>
      </c>
      <c r="AB215" s="15" t="s">
        <v>131</v>
      </c>
      <c r="AC215" s="12" t="s">
        <v>1400</v>
      </c>
      <c r="AD215" s="12" t="s">
        <v>131</v>
      </c>
      <c r="AE215" s="12" t="s">
        <v>131</v>
      </c>
      <c r="AF215" s="12" t="s">
        <v>131</v>
      </c>
      <c r="AG215" s="12" t="s">
        <v>131</v>
      </c>
      <c r="AH215" s="12" t="s">
        <v>131</v>
      </c>
      <c r="AI215" s="16">
        <v>100</v>
      </c>
      <c r="AJ215" s="12" t="s">
        <v>131</v>
      </c>
      <c r="AK215" s="12" t="s">
        <v>133</v>
      </c>
      <c r="AL215" s="12" t="s">
        <v>131</v>
      </c>
      <c r="AM215" s="12" t="s">
        <v>129</v>
      </c>
      <c r="AN215" s="16">
        <v>78.94736842105263</v>
      </c>
      <c r="AO215" s="12" t="s">
        <v>131</v>
      </c>
      <c r="AP215" s="12" t="s">
        <v>129</v>
      </c>
      <c r="AQ215" s="12" t="s">
        <v>129</v>
      </c>
      <c r="AR215" s="12" t="s">
        <v>133</v>
      </c>
      <c r="AS215" s="12" t="s">
        <v>133</v>
      </c>
      <c r="AT215" s="12" t="s">
        <v>131</v>
      </c>
      <c r="AU215" s="12" t="s">
        <v>133</v>
      </c>
      <c r="AV215" s="12" t="s">
        <v>133</v>
      </c>
      <c r="AW215" s="12" t="s">
        <v>133</v>
      </c>
      <c r="AX215" s="12" t="s">
        <v>131</v>
      </c>
      <c r="AY215" s="12" t="s">
        <v>131</v>
      </c>
      <c r="AZ215" s="16">
        <v>37.142857142857146</v>
      </c>
      <c r="BA215" s="12" t="s">
        <v>131</v>
      </c>
      <c r="BB215" s="12" t="s">
        <v>131</v>
      </c>
      <c r="BC215" s="12" t="s">
        <v>129</v>
      </c>
      <c r="BD215" s="12" t="s">
        <v>131</v>
      </c>
      <c r="BE215" s="16">
        <v>87.5</v>
      </c>
      <c r="BF215" s="12" t="s">
        <v>131</v>
      </c>
      <c r="BG215" s="12" t="s">
        <v>131</v>
      </c>
      <c r="BH215" s="12" t="s">
        <v>131</v>
      </c>
      <c r="BI215" s="16">
        <v>100</v>
      </c>
      <c r="BJ215" s="12" t="s">
        <v>129</v>
      </c>
      <c r="BK215" s="16">
        <v>0</v>
      </c>
      <c r="BL215" s="16">
        <v>67.15789473684211</v>
      </c>
      <c r="BM215" s="17">
        <v>2</v>
      </c>
      <c r="BN215" s="17">
        <v>1</v>
      </c>
      <c r="BO215" s="17">
        <v>1</v>
      </c>
      <c r="BP215" s="11">
        <v>4</v>
      </c>
      <c r="BQ215" s="11">
        <v>1</v>
      </c>
      <c r="BR215" s="16">
        <v>67.15789473684211</v>
      </c>
      <c r="BS215" s="15" t="s">
        <v>129</v>
      </c>
      <c r="BT215" s="15" t="s">
        <v>129</v>
      </c>
      <c r="BU215" s="15" t="s">
        <v>129</v>
      </c>
      <c r="BV215" s="15" t="s">
        <v>129</v>
      </c>
      <c r="BW215" s="15" t="s">
        <v>129</v>
      </c>
      <c r="BX215" s="12" t="s">
        <v>131</v>
      </c>
      <c r="BY215" s="12" t="s">
        <v>132</v>
      </c>
      <c r="BZ215" s="12" t="s">
        <v>132</v>
      </c>
      <c r="CA215" s="12" t="s">
        <v>132</v>
      </c>
      <c r="CB215" s="12" t="s">
        <v>132</v>
      </c>
      <c r="CC215" s="12" t="s">
        <v>132</v>
      </c>
      <c r="CD215" s="5">
        <v>9</v>
      </c>
      <c r="CE215" s="5">
        <v>9</v>
      </c>
      <c r="CF215" s="18" t="s">
        <v>129</v>
      </c>
      <c r="CG215" s="18" t="s">
        <v>1624</v>
      </c>
      <c r="CH215">
        <f>IF(Tabla1[[#This Row],[1.1 Saluda y se despide del cliente, de acuerdo a lo establecido en el manual de campaña.]]="NO",1,0)</f>
        <v>0</v>
      </c>
      <c r="CI215">
        <f>IF(Tabla1[[#This Row],[1.2 Se dirige al cliente por su nombre durante el transcurso de la llamada, sin tutearlo en ninguna ocasión.]]="NO",1,0)</f>
        <v>0</v>
      </c>
      <c r="CJ215">
        <f>IF(Tabla1[[#This Row],[1.3 Interactua con el cliente mientras realiza las validaciones en el sistema.]]="NO",1,0)</f>
        <v>0</v>
      </c>
      <c r="CK215">
        <f>IF(Tabla1[[#This Row],[1.4 Evita el uso de tecnicismos.]]="NO",1,0)</f>
        <v>0</v>
      </c>
      <c r="CL215">
        <f>IF(Tabla1[[#This Row],[1.5 Se despide de acuerdo a lo indicado en el Manual de Campaña]]="NO",1,0)</f>
        <v>0</v>
      </c>
      <c r="CM215">
        <f>IF(Tabla1[[#This Row],[2.1 Valida si la consulta o transacción corresponde a un producto/servicio/línea de la campaña.]]="NO",1,0)</f>
        <v>0</v>
      </c>
      <c r="CN215">
        <f>IF(Tabla1[[#This Row],[2.2 Si lo expuesto por el cliente no es claro, realiza preguntas de precisión o preguntas filtro.]]="NO",1,0)</f>
        <v>0</v>
      </c>
      <c r="CO215">
        <f>IF(Tabla1[[#This Row],[2.3 Valida el MOTIVO REAL de la necesidad (información, preocupación, problema) mediante parafraseo o pregunta de confirmación.]]="NO",1,0)</f>
        <v>0</v>
      </c>
      <c r="CP215">
        <f>IF(Tabla1[[#This Row],[2.4 De acuerdo con lo expuesto por el cliente por el cliente y/o por lo revisado en sistemas, valida si existe alguna atención previa por el mismo motivo.]]="NO",1,0)</f>
        <v>1</v>
      </c>
      <c r="CQ215">
        <f>IF(Tabla1[[#This Row],[3.1 Valida en el CES el estado de los servicios y equipos, estado de cuenta y adicionalmente si se encuentra en averia.]]="NO",1,0)</f>
        <v>0</v>
      </c>
      <c r="CR215">
        <f>IF(Tabla1[[#This Row],[3.2 La atencion se realizo siguiendo el paso a paso de la herramienta o el proceso establecido en el portal de conocimiento (en caso no se encuentre en la herramienta), no se vuelve a evaluar el ingreso al CES.]]="NO",1,0)</f>
        <v>1</v>
      </c>
      <c r="CS215">
        <f>IF(Tabla1[[#This Row],[3.2.1 Solicita el número de documento de identidad, nombres y apellidos del titular para identificar el servicio y en caso lo amerite fecha y lugar de nacimiento.]]="NO",1,0)</f>
        <v>1</v>
      </c>
      <c r="CT215">
        <f>IF(Tabla1[[#This Row],[3.2.2  Valida en TRACER que el servicio del cliente esta conectado, no se encuentra en averia y no tiene algun flag alarmado]]="NO",1,0)</f>
        <v>0</v>
      </c>
      <c r="CU215">
        <f>IF(Tabla1[[#This Row],[3.2.3  Verifica en la web de averias si el servicio esta afectado]]="NO",1,0)</f>
        <v>0</v>
      </c>
      <c r="CV215">
        <f>IF(Tabla1[[#This Row],[3.2.4  Verifica en Incognito si los parametros de los servicios estan correctos. ]]="NO",1,0)</f>
        <v>0</v>
      </c>
      <c r="CW21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15">
        <f>IF(Tabla1[[#This Row],[3.2.6  Para telefonia, ingresa a JANUS y validad que la linea este configurada y tenga saldo, tambien se debe validar con el cliente si la linea esta en Tel 1 o Tel 1/2, en caso no haya servicio]]="NO",1,0)</f>
        <v>0</v>
      </c>
      <c r="CY215">
        <f>IF(Tabla1[[#This Row],[3.2.7  Para internet, cuando el problema es con SmarTV se le sugiere que utilice internet de manera cableada]]="NO",1,0)</f>
        <v>0</v>
      </c>
      <c r="CZ215">
        <f>IF(Tabla1[[#This Row],[3.3  La explicación brindada al cliente corresponde con el paso a paso de la herramienta o el proceso establecido en el portal de conocimiento (en caso no se encuentre en la herramienta).]]="NO",1,0)</f>
        <v>0</v>
      </c>
      <c r="DA215">
        <f>IF(Tabla1[[#This Row],[3.4  Valida con el cliente si la gestión/información brindada fue clara]]="NO",1,0)</f>
        <v>0</v>
      </c>
      <c r="DB215">
        <f>IF(Tabla1[[#This Row],[4.1 Ejecuta las acciones en los aplicativos de acuerdo al proceso establecido en el portal de conocimiento.]]="NO",1,0)</f>
        <v>0</v>
      </c>
      <c r="DC215">
        <f>IF(Tabla1[[#This Row],[4.2 Se tipifica en siac acorde con la gestión.]]="NO",1,0)</f>
        <v>0</v>
      </c>
      <c r="DD215">
        <f>IF(Tabla1[[#This Row],[4.3 Notas y/o plantilla de la tipificación son correctas.]]="NO",1,0)</f>
        <v>1</v>
      </c>
      <c r="DE215">
        <f>IF(Tabla1[[#This Row],[4.4 Se tipifica en siac durante la llamada.]]="NO",1,0)</f>
        <v>0</v>
      </c>
      <c r="DF215">
        <f>IF(Tabla1[[#This Row],[5.1 Evita comentarios negativos de la empresa y/o sus proveedores.]]="NO",1,0)</f>
        <v>0</v>
      </c>
      <c r="DG215">
        <f>IF(Tabla1[[#This Row],[5.2 Evita palabras soeces]]="NO",1,0)</f>
        <v>0</v>
      </c>
      <c r="DH215">
        <f>IF(Tabla1[[#This Row],[5.3 Escucha al cliente sin interrumpirlo.]]="NO",1,0)</f>
        <v>0</v>
      </c>
      <c r="DI215">
        <f>IF(Tabla1[[#This Row],[6.1 Cumple con dar la información establecida y/o fomenta en el cliente la adquisición/activación/uso de algún servicio/producto/promoción CLARO (definido por cada campaña)]]="NO",1,0)</f>
        <v>1</v>
      </c>
      <c r="DJ215">
        <v>1</v>
      </c>
      <c r="DK215">
        <f>IF(Tabla1[[#This Row],[TNPS]]&lt;6,-1,IF(Tabla1[[#This Row],[TNPS]]&lt;8,0,1))</f>
        <v>1</v>
      </c>
      <c r="DL215">
        <f>IF(Tabla1[[#This Row],[NPS]]&lt;&gt;"",IF(Tabla1[[#This Row],[NPS]]&lt;7,-1,IF(Tabla1[[#This Row],[NPS]]&lt;8,0,1))," ")</f>
        <v>1</v>
      </c>
    </row>
    <row r="216" spans="1:116" x14ac:dyDescent="0.25">
      <c r="A216">
        <v>386</v>
      </c>
      <c r="B216" t="str">
        <f>IF(MONTH(Tabla1[[#This Row],[FECHA DE MONITOREO]])=MONTH($B$356),IF(DAY(Tabla1[[#This Row],[FECHA DE MONITOREO]])&lt;8,"SEMANA 1",IF(DAY(Tabla1[[#This Row],[FECHA DE MONITOREO]])&lt;15,"SEMANA 2",IF(DAY(Tabla1[[#This Row],[FECHA DE MONITOREO]])&lt;22,"SEMANA 3","SEMANA 4"))),"SEMANA 4")</f>
        <v>SEMANA 1</v>
      </c>
      <c r="C21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16" s="10" t="s">
        <v>1565</v>
      </c>
      <c r="E216" s="11" t="s">
        <v>1566</v>
      </c>
      <c r="F216" s="12">
        <v>1</v>
      </c>
      <c r="G216" s="12" t="s">
        <v>118</v>
      </c>
      <c r="H216" s="12" t="s">
        <v>1394</v>
      </c>
      <c r="I216" s="6">
        <v>43650</v>
      </c>
      <c r="J216" s="12" t="s">
        <v>120</v>
      </c>
      <c r="K216" s="13" t="s">
        <v>1625</v>
      </c>
      <c r="L216" s="6">
        <v>43649</v>
      </c>
      <c r="M216" s="14">
        <v>0.28125</v>
      </c>
      <c r="N216" s="11">
        <v>488</v>
      </c>
      <c r="O216" s="12" t="s">
        <v>1626</v>
      </c>
      <c r="P216" s="12">
        <v>983507473</v>
      </c>
      <c r="Q216" s="12">
        <v>22839202</v>
      </c>
      <c r="R216" s="12" t="s">
        <v>1407</v>
      </c>
      <c r="S216" s="12" t="s">
        <v>451</v>
      </c>
      <c r="T216" s="12" t="s">
        <v>1627</v>
      </c>
      <c r="U216" s="12" t="s">
        <v>1416</v>
      </c>
      <c r="V216" s="11" t="s">
        <v>131</v>
      </c>
      <c r="W216" s="12" t="s">
        <v>130</v>
      </c>
      <c r="X216" s="15" t="s">
        <v>161</v>
      </c>
      <c r="Y216" s="15" t="s">
        <v>129</v>
      </c>
      <c r="Z216" s="15" t="s">
        <v>132</v>
      </c>
      <c r="AA216" s="15" t="s">
        <v>133</v>
      </c>
      <c r="AB216" s="15" t="s">
        <v>131</v>
      </c>
      <c r="AC216" s="12" t="s">
        <v>1400</v>
      </c>
      <c r="AD216" s="12" t="s">
        <v>131</v>
      </c>
      <c r="AE216" s="12" t="s">
        <v>131</v>
      </c>
      <c r="AF216" s="12" t="s">
        <v>131</v>
      </c>
      <c r="AG216" s="12" t="s">
        <v>131</v>
      </c>
      <c r="AH216" s="12" t="s">
        <v>131</v>
      </c>
      <c r="AI216" s="16">
        <v>100</v>
      </c>
      <c r="AJ216" s="12" t="s">
        <v>133</v>
      </c>
      <c r="AK216" s="12" t="s">
        <v>133</v>
      </c>
      <c r="AL216" s="12" t="s">
        <v>131</v>
      </c>
      <c r="AM216" s="12" t="s">
        <v>131</v>
      </c>
      <c r="AN216" s="16">
        <v>100</v>
      </c>
      <c r="AO216" s="12" t="s">
        <v>129</v>
      </c>
      <c r="AP216" s="12" t="s">
        <v>129</v>
      </c>
      <c r="AQ216" s="12" t="s">
        <v>131</v>
      </c>
      <c r="AR216" s="12" t="s">
        <v>129</v>
      </c>
      <c r="AS216" s="12" t="s">
        <v>131</v>
      </c>
      <c r="AT216" s="12" t="s">
        <v>131</v>
      </c>
      <c r="AU216" s="12" t="s">
        <v>133</v>
      </c>
      <c r="AV216" s="12" t="s">
        <v>133</v>
      </c>
      <c r="AW216" s="12" t="s">
        <v>133</v>
      </c>
      <c r="AX216" s="12" t="s">
        <v>129</v>
      </c>
      <c r="AY216" s="12" t="s">
        <v>131</v>
      </c>
      <c r="AZ216" s="16">
        <v>5.7142857142857162</v>
      </c>
      <c r="BA216" s="12" t="s">
        <v>129</v>
      </c>
      <c r="BB216" s="12" t="s">
        <v>129</v>
      </c>
      <c r="BC216" s="12" t="s">
        <v>129</v>
      </c>
      <c r="BD216" s="12" t="s">
        <v>131</v>
      </c>
      <c r="BE216" s="16">
        <v>12.5</v>
      </c>
      <c r="BF216" s="12" t="s">
        <v>131</v>
      </c>
      <c r="BG216" s="12" t="s">
        <v>131</v>
      </c>
      <c r="BH216" s="12" t="s">
        <v>131</v>
      </c>
      <c r="BI216" s="16">
        <v>100</v>
      </c>
      <c r="BJ216" s="12" t="s">
        <v>133</v>
      </c>
      <c r="BK216" s="16">
        <v>100</v>
      </c>
      <c r="BL216" s="16">
        <v>46</v>
      </c>
      <c r="BM216" s="17">
        <v>4</v>
      </c>
      <c r="BN216" s="17">
        <v>2</v>
      </c>
      <c r="BO216" s="17">
        <v>0</v>
      </c>
      <c r="BP216" s="11">
        <v>6</v>
      </c>
      <c r="BQ216" s="11">
        <v>1</v>
      </c>
      <c r="BR216" s="16">
        <v>46</v>
      </c>
      <c r="BS216" s="15" t="s">
        <v>129</v>
      </c>
      <c r="BT216" s="15" t="s">
        <v>129</v>
      </c>
      <c r="BU216" s="15" t="s">
        <v>129</v>
      </c>
      <c r="BV216" s="15" t="s">
        <v>129</v>
      </c>
      <c r="BW216" s="15" t="s">
        <v>129</v>
      </c>
      <c r="BX216" s="12" t="s">
        <v>129</v>
      </c>
      <c r="BY216" s="12" t="s">
        <v>346</v>
      </c>
      <c r="BZ216" s="12" t="s">
        <v>347</v>
      </c>
      <c r="CA216" s="12" t="s">
        <v>348</v>
      </c>
      <c r="CB216" s="12" t="s">
        <v>1444</v>
      </c>
      <c r="CC216" s="12" t="s">
        <v>350</v>
      </c>
      <c r="CD216" s="5" t="e">
        <v>#N/A</v>
      </c>
      <c r="CE216" s="5" t="e">
        <v>#N/A</v>
      </c>
      <c r="CF216" s="18" t="s">
        <v>129</v>
      </c>
      <c r="CG216" s="18" t="s">
        <v>1628</v>
      </c>
      <c r="CH216">
        <f>IF(Tabla1[[#This Row],[1.1 Saluda y se despide del cliente, de acuerdo a lo establecido en el manual de campaña.]]="NO",1,0)</f>
        <v>0</v>
      </c>
      <c r="CI216">
        <f>IF(Tabla1[[#This Row],[1.2 Se dirige al cliente por su nombre durante el transcurso de la llamada, sin tutearlo en ninguna ocasión.]]="NO",1,0)</f>
        <v>0</v>
      </c>
      <c r="CJ216">
        <f>IF(Tabla1[[#This Row],[1.3 Interactua con el cliente mientras realiza las validaciones en el sistema.]]="NO",1,0)</f>
        <v>0</v>
      </c>
      <c r="CK216">
        <f>IF(Tabla1[[#This Row],[1.4 Evita el uso de tecnicismos.]]="NO",1,0)</f>
        <v>0</v>
      </c>
      <c r="CL216">
        <f>IF(Tabla1[[#This Row],[1.5 Se despide de acuerdo a lo indicado en el Manual de Campaña]]="NO",1,0)</f>
        <v>0</v>
      </c>
      <c r="CM216">
        <f>IF(Tabla1[[#This Row],[2.1 Valida si la consulta o transacción corresponde a un producto/servicio/línea de la campaña.]]="NO",1,0)</f>
        <v>0</v>
      </c>
      <c r="CN216">
        <f>IF(Tabla1[[#This Row],[2.2 Si lo expuesto por el cliente no es claro, realiza preguntas de precisión o preguntas filtro.]]="NO",1,0)</f>
        <v>0</v>
      </c>
      <c r="CO216">
        <f>IF(Tabla1[[#This Row],[2.3 Valida el MOTIVO REAL de la necesidad (información, preocupación, problema) mediante parafraseo o pregunta de confirmación.]]="NO",1,0)</f>
        <v>0</v>
      </c>
      <c r="CP216">
        <f>IF(Tabla1[[#This Row],[2.4 De acuerdo con lo expuesto por el cliente por el cliente y/o por lo revisado en sistemas, valida si existe alguna atención previa por el mismo motivo.]]="NO",1,0)</f>
        <v>0</v>
      </c>
      <c r="CQ216">
        <f>IF(Tabla1[[#This Row],[3.1 Valida en el CES el estado de los servicios y equipos, estado de cuenta y adicionalmente si se encuentra en averia.]]="NO",1,0)</f>
        <v>1</v>
      </c>
      <c r="CR216">
        <f>IF(Tabla1[[#This Row],[3.2 La atencion se realizo siguiendo el paso a paso de la herramienta o el proceso establecido en el portal de conocimiento (en caso no se encuentre en la herramienta), no se vuelve a evaluar el ingreso al CES.]]="NO",1,0)</f>
        <v>1</v>
      </c>
      <c r="CS216">
        <f>IF(Tabla1[[#This Row],[3.2.1 Solicita el número de documento de identidad, nombres y apellidos del titular para identificar el servicio y en caso lo amerite fecha y lugar de nacimiento.]]="NO",1,0)</f>
        <v>0</v>
      </c>
      <c r="CT216">
        <f>IF(Tabla1[[#This Row],[3.2.2  Valida en TRACER que el servicio del cliente esta conectado, no se encuentra en averia y no tiene algun flag alarmado]]="NO",1,0)</f>
        <v>1</v>
      </c>
      <c r="CU216">
        <f>IF(Tabla1[[#This Row],[3.2.3  Verifica en la web de averias si el servicio esta afectado]]="NO",1,0)</f>
        <v>0</v>
      </c>
      <c r="CV216">
        <f>IF(Tabla1[[#This Row],[3.2.4  Verifica en Incognito si los parametros de los servicios estan correctos. ]]="NO",1,0)</f>
        <v>0</v>
      </c>
      <c r="CW21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16">
        <f>IF(Tabla1[[#This Row],[3.2.6  Para telefonia, ingresa a JANUS y validad que la linea este configurada y tenga saldo, tambien se debe validar con el cliente si la linea esta en Tel 1 o Tel 1/2, en caso no haya servicio]]="NO",1,0)</f>
        <v>0</v>
      </c>
      <c r="CY216">
        <f>IF(Tabla1[[#This Row],[3.2.7  Para internet, cuando el problema es con SmarTV se le sugiere que utilice internet de manera cableada]]="NO",1,0)</f>
        <v>0</v>
      </c>
      <c r="CZ216">
        <f>IF(Tabla1[[#This Row],[3.3  La explicación brindada al cliente corresponde con el paso a paso de la herramienta o el proceso establecido en el portal de conocimiento (en caso no se encuentre en la herramienta).]]="NO",1,0)</f>
        <v>1</v>
      </c>
      <c r="DA216">
        <f>IF(Tabla1[[#This Row],[3.4  Valida con el cliente si la gestión/información brindada fue clara]]="NO",1,0)</f>
        <v>0</v>
      </c>
      <c r="DB216">
        <f>IF(Tabla1[[#This Row],[4.1 Ejecuta las acciones en los aplicativos de acuerdo al proceso establecido en el portal de conocimiento.]]="NO",1,0)</f>
        <v>1</v>
      </c>
      <c r="DC216">
        <f>IF(Tabla1[[#This Row],[4.2 Se tipifica en siac acorde con la gestión.]]="NO",1,0)</f>
        <v>1</v>
      </c>
      <c r="DD216">
        <f>IF(Tabla1[[#This Row],[4.3 Notas y/o plantilla de la tipificación son correctas.]]="NO",1,0)</f>
        <v>1</v>
      </c>
      <c r="DE216">
        <f>IF(Tabla1[[#This Row],[4.4 Se tipifica en siac durante la llamada.]]="NO",1,0)</f>
        <v>0</v>
      </c>
      <c r="DF216">
        <f>IF(Tabla1[[#This Row],[5.1 Evita comentarios negativos de la empresa y/o sus proveedores.]]="NO",1,0)</f>
        <v>0</v>
      </c>
      <c r="DG216">
        <f>IF(Tabla1[[#This Row],[5.2 Evita palabras soeces]]="NO",1,0)</f>
        <v>0</v>
      </c>
      <c r="DH216">
        <f>IF(Tabla1[[#This Row],[5.3 Escucha al cliente sin interrumpirlo.]]="NO",1,0)</f>
        <v>0</v>
      </c>
      <c r="DI216">
        <f>IF(Tabla1[[#This Row],[6.1 Cumple con dar la información establecida y/o fomenta en el cliente la adquisición/activación/uso de algún servicio/producto/promoción CLARO (definido por cada campaña)]]="NO",1,0)</f>
        <v>0</v>
      </c>
      <c r="DJ216">
        <v>1</v>
      </c>
      <c r="DK216" t="e">
        <f>IF(Tabla1[[#This Row],[TNPS]]&lt;6,-1,IF(Tabla1[[#This Row],[TNPS]]&lt;8,0,1))</f>
        <v>#N/A</v>
      </c>
      <c r="DL216" t="e">
        <f>IF(Tabla1[[#This Row],[NPS]]&lt;&gt;"",IF(Tabla1[[#This Row],[NPS]]&lt;7,-1,IF(Tabla1[[#This Row],[NPS]]&lt;8,0,1))," ")</f>
        <v>#N/A</v>
      </c>
    </row>
    <row r="217" spans="1:116" x14ac:dyDescent="0.25">
      <c r="A217">
        <v>386</v>
      </c>
      <c r="B217" t="str">
        <f>IF(MONTH(Tabla1[[#This Row],[FECHA DE MONITOREO]])=MONTH($B$356),IF(DAY(Tabla1[[#This Row],[FECHA DE MONITOREO]])&lt;8,"SEMANA 1",IF(DAY(Tabla1[[#This Row],[FECHA DE MONITOREO]])&lt;15,"SEMANA 2",IF(DAY(Tabla1[[#This Row],[FECHA DE MONITOREO]])&lt;22,"SEMANA 3","SEMANA 4"))),"SEMANA 4")</f>
        <v>SEMANA 1</v>
      </c>
      <c r="C21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17" s="10" t="s">
        <v>1629</v>
      </c>
      <c r="E217" s="11" t="s">
        <v>1630</v>
      </c>
      <c r="F217" s="12">
        <v>1</v>
      </c>
      <c r="G217" s="12" t="s">
        <v>118</v>
      </c>
      <c r="H217" s="12" t="s">
        <v>1394</v>
      </c>
      <c r="I217" s="6">
        <v>43650</v>
      </c>
      <c r="J217" s="12" t="s">
        <v>120</v>
      </c>
      <c r="K217" s="13" t="s">
        <v>1631</v>
      </c>
      <c r="L217" s="6">
        <v>43649</v>
      </c>
      <c r="M217" s="14">
        <v>0.55486111111111114</v>
      </c>
      <c r="N217" s="11">
        <v>619</v>
      </c>
      <c r="O217" s="12" t="s">
        <v>1632</v>
      </c>
      <c r="P217" s="12">
        <v>5116582800</v>
      </c>
      <c r="Q217" s="12">
        <v>19285712</v>
      </c>
      <c r="R217" s="12" t="s">
        <v>1407</v>
      </c>
      <c r="S217" s="12" t="s">
        <v>158</v>
      </c>
      <c r="T217" s="12" t="s">
        <v>1633</v>
      </c>
      <c r="U217" s="12" t="s">
        <v>1416</v>
      </c>
      <c r="V217" s="11" t="s">
        <v>129</v>
      </c>
      <c r="W217" s="12" t="s">
        <v>130</v>
      </c>
      <c r="X217" s="15" t="s">
        <v>161</v>
      </c>
      <c r="Y217" s="15" t="s">
        <v>131</v>
      </c>
      <c r="Z217" s="15" t="s">
        <v>132</v>
      </c>
      <c r="AA217" s="15" t="s">
        <v>133</v>
      </c>
      <c r="AB217" s="15" t="s">
        <v>131</v>
      </c>
      <c r="AC217" s="12" t="s">
        <v>1400</v>
      </c>
      <c r="AD217" s="12" t="s">
        <v>131</v>
      </c>
      <c r="AE217" s="12" t="s">
        <v>131</v>
      </c>
      <c r="AF217" s="12" t="s">
        <v>131</v>
      </c>
      <c r="AG217" s="12" t="s">
        <v>131</v>
      </c>
      <c r="AH217" s="12" t="s">
        <v>131</v>
      </c>
      <c r="AI217" s="16">
        <v>100</v>
      </c>
      <c r="AJ217" s="12" t="s">
        <v>131</v>
      </c>
      <c r="AK217" s="12" t="s">
        <v>133</v>
      </c>
      <c r="AL217" s="12" t="s">
        <v>131</v>
      </c>
      <c r="AM217" s="12" t="s">
        <v>131</v>
      </c>
      <c r="AN217" s="16">
        <v>100</v>
      </c>
      <c r="AO217" s="12" t="s">
        <v>131</v>
      </c>
      <c r="AP217" s="12" t="s">
        <v>129</v>
      </c>
      <c r="AQ217" s="12" t="s">
        <v>131</v>
      </c>
      <c r="AR217" s="12" t="s">
        <v>131</v>
      </c>
      <c r="AS217" s="12" t="s">
        <v>129</v>
      </c>
      <c r="AT217" s="12" t="s">
        <v>131</v>
      </c>
      <c r="AU217" s="12" t="s">
        <v>129</v>
      </c>
      <c r="AV217" s="12" t="s">
        <v>133</v>
      </c>
      <c r="AW217" s="12" t="s">
        <v>133</v>
      </c>
      <c r="AX217" s="12" t="s">
        <v>129</v>
      </c>
      <c r="AY217" s="12" t="s">
        <v>131</v>
      </c>
      <c r="AZ217" s="16">
        <v>17.142857142857149</v>
      </c>
      <c r="BA217" s="12" t="s">
        <v>131</v>
      </c>
      <c r="BB217" s="12" t="s">
        <v>129</v>
      </c>
      <c r="BC217" s="12" t="s">
        <v>129</v>
      </c>
      <c r="BD217" s="12" t="s">
        <v>131</v>
      </c>
      <c r="BE217" s="16">
        <v>75</v>
      </c>
      <c r="BF217" s="12" t="s">
        <v>131</v>
      </c>
      <c r="BG217" s="12" t="s">
        <v>131</v>
      </c>
      <c r="BH217" s="12" t="s">
        <v>131</v>
      </c>
      <c r="BI217" s="16">
        <v>100</v>
      </c>
      <c r="BJ217" s="12" t="s">
        <v>133</v>
      </c>
      <c r="BK217" s="16">
        <v>100</v>
      </c>
      <c r="BL217" s="16">
        <v>65</v>
      </c>
      <c r="BM217" s="17">
        <v>2</v>
      </c>
      <c r="BN217" s="17">
        <v>2</v>
      </c>
      <c r="BO217" s="17">
        <v>0</v>
      </c>
      <c r="BP217" s="11">
        <v>4</v>
      </c>
      <c r="BQ217" s="11">
        <v>2</v>
      </c>
      <c r="BR217" s="16">
        <v>65</v>
      </c>
      <c r="BS217" s="15" t="s">
        <v>129</v>
      </c>
      <c r="BT217" s="15" t="s">
        <v>129</v>
      </c>
      <c r="BU217" s="15" t="s">
        <v>129</v>
      </c>
      <c r="BV217" s="15" t="s">
        <v>129</v>
      </c>
      <c r="BW217" s="15" t="s">
        <v>129</v>
      </c>
      <c r="BX217" s="12" t="s">
        <v>129</v>
      </c>
      <c r="BY217" s="12" t="s">
        <v>346</v>
      </c>
      <c r="BZ217" s="12" t="s">
        <v>347</v>
      </c>
      <c r="CA217" s="12" t="s">
        <v>348</v>
      </c>
      <c r="CB217" s="12" t="s">
        <v>1444</v>
      </c>
      <c r="CC217" s="12" t="s">
        <v>350</v>
      </c>
      <c r="CD217" s="5" t="e">
        <v>#N/A</v>
      </c>
      <c r="CE217" s="5" t="e">
        <v>#N/A</v>
      </c>
      <c r="CF217" s="18" t="s">
        <v>129</v>
      </c>
      <c r="CG217" s="18" t="s">
        <v>1634</v>
      </c>
      <c r="CH217">
        <f>IF(Tabla1[[#This Row],[1.1 Saluda y se despide del cliente, de acuerdo a lo establecido en el manual de campaña.]]="NO",1,0)</f>
        <v>0</v>
      </c>
      <c r="CI217">
        <f>IF(Tabla1[[#This Row],[1.2 Se dirige al cliente por su nombre durante el transcurso de la llamada, sin tutearlo en ninguna ocasión.]]="NO",1,0)</f>
        <v>0</v>
      </c>
      <c r="CJ217">
        <f>IF(Tabla1[[#This Row],[1.3 Interactua con el cliente mientras realiza las validaciones en el sistema.]]="NO",1,0)</f>
        <v>0</v>
      </c>
      <c r="CK217">
        <f>IF(Tabla1[[#This Row],[1.4 Evita el uso de tecnicismos.]]="NO",1,0)</f>
        <v>0</v>
      </c>
      <c r="CL217">
        <f>IF(Tabla1[[#This Row],[1.5 Se despide de acuerdo a lo indicado en el Manual de Campaña]]="NO",1,0)</f>
        <v>0</v>
      </c>
      <c r="CM217">
        <f>IF(Tabla1[[#This Row],[2.1 Valida si la consulta o transacción corresponde a un producto/servicio/línea de la campaña.]]="NO",1,0)</f>
        <v>0</v>
      </c>
      <c r="CN217">
        <f>IF(Tabla1[[#This Row],[2.2 Si lo expuesto por el cliente no es claro, realiza preguntas de precisión o preguntas filtro.]]="NO",1,0)</f>
        <v>0</v>
      </c>
      <c r="CO217">
        <f>IF(Tabla1[[#This Row],[2.3 Valida el MOTIVO REAL de la necesidad (información, preocupación, problema) mediante parafraseo o pregunta de confirmación.]]="NO",1,0)</f>
        <v>0</v>
      </c>
      <c r="CP217">
        <f>IF(Tabla1[[#This Row],[2.4 De acuerdo con lo expuesto por el cliente por el cliente y/o por lo revisado en sistemas, valida si existe alguna atención previa por el mismo motivo.]]="NO",1,0)</f>
        <v>0</v>
      </c>
      <c r="CQ217">
        <f>IF(Tabla1[[#This Row],[3.1 Valida en el CES el estado de los servicios y equipos, estado de cuenta y adicionalmente si se encuentra en averia.]]="NO",1,0)</f>
        <v>0</v>
      </c>
      <c r="CR217">
        <f>IF(Tabla1[[#This Row],[3.2 La atencion se realizo siguiendo el paso a paso de la herramienta o el proceso establecido en el portal de conocimiento (en caso no se encuentre en la herramienta), no se vuelve a evaluar el ingreso al CES.]]="NO",1,0)</f>
        <v>1</v>
      </c>
      <c r="CS217">
        <f>IF(Tabla1[[#This Row],[3.2.1 Solicita el número de documento de identidad, nombres y apellidos del titular para identificar el servicio y en caso lo amerite fecha y lugar de nacimiento.]]="NO",1,0)</f>
        <v>0</v>
      </c>
      <c r="CT217">
        <f>IF(Tabla1[[#This Row],[3.2.2  Valida en TRACER que el servicio del cliente esta conectado, no se encuentra en averia y no tiene algun flag alarmado]]="NO",1,0)</f>
        <v>0</v>
      </c>
      <c r="CU217">
        <f>IF(Tabla1[[#This Row],[3.2.3  Verifica en la web de averias si el servicio esta afectado]]="NO",1,0)</f>
        <v>1</v>
      </c>
      <c r="CV217">
        <f>IF(Tabla1[[#This Row],[3.2.4  Verifica en Incognito si los parametros de los servicios estan correctos. ]]="NO",1,0)</f>
        <v>0</v>
      </c>
      <c r="CW217">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217">
        <f>IF(Tabla1[[#This Row],[3.2.6  Para telefonia, ingresa a JANUS y validad que la linea este configurada y tenga saldo, tambien se debe validar con el cliente si la linea esta en Tel 1 o Tel 1/2, en caso no haya servicio]]="NO",1,0)</f>
        <v>0</v>
      </c>
      <c r="CY217">
        <f>IF(Tabla1[[#This Row],[3.2.7  Para internet, cuando el problema es con SmarTV se le sugiere que utilice internet de manera cableada]]="NO",1,0)</f>
        <v>0</v>
      </c>
      <c r="CZ217">
        <f>IF(Tabla1[[#This Row],[3.3  La explicación brindada al cliente corresponde con el paso a paso de la herramienta o el proceso establecido en el portal de conocimiento (en caso no se encuentre en la herramienta).]]="NO",1,0)</f>
        <v>1</v>
      </c>
      <c r="DA217">
        <f>IF(Tabla1[[#This Row],[3.4  Valida con el cliente si la gestión/información brindada fue clara]]="NO",1,0)</f>
        <v>0</v>
      </c>
      <c r="DB217">
        <f>IF(Tabla1[[#This Row],[4.1 Ejecuta las acciones en los aplicativos de acuerdo al proceso establecido en el portal de conocimiento.]]="NO",1,0)</f>
        <v>0</v>
      </c>
      <c r="DC217">
        <f>IF(Tabla1[[#This Row],[4.2 Se tipifica en siac acorde con la gestión.]]="NO",1,0)</f>
        <v>1</v>
      </c>
      <c r="DD217">
        <f>IF(Tabla1[[#This Row],[4.3 Notas y/o plantilla de la tipificación son correctas.]]="NO",1,0)</f>
        <v>1</v>
      </c>
      <c r="DE217">
        <f>IF(Tabla1[[#This Row],[4.4 Se tipifica en siac durante la llamada.]]="NO",1,0)</f>
        <v>0</v>
      </c>
      <c r="DF217">
        <f>IF(Tabla1[[#This Row],[5.1 Evita comentarios negativos de la empresa y/o sus proveedores.]]="NO",1,0)</f>
        <v>0</v>
      </c>
      <c r="DG217">
        <f>IF(Tabla1[[#This Row],[5.2 Evita palabras soeces]]="NO",1,0)</f>
        <v>0</v>
      </c>
      <c r="DH217">
        <f>IF(Tabla1[[#This Row],[5.3 Escucha al cliente sin interrumpirlo.]]="NO",1,0)</f>
        <v>0</v>
      </c>
      <c r="DI217">
        <f>IF(Tabla1[[#This Row],[6.1 Cumple con dar la información establecida y/o fomenta en el cliente la adquisición/activación/uso de algún servicio/producto/promoción CLARO (definido por cada campaña)]]="NO",1,0)</f>
        <v>0</v>
      </c>
      <c r="DJ217">
        <v>1</v>
      </c>
      <c r="DK217" t="e">
        <f>IF(Tabla1[[#This Row],[TNPS]]&lt;6,-1,IF(Tabla1[[#This Row],[TNPS]]&lt;8,0,1))</f>
        <v>#N/A</v>
      </c>
      <c r="DL217" t="e">
        <f>IF(Tabla1[[#This Row],[NPS]]&lt;&gt;"",IF(Tabla1[[#This Row],[NPS]]&lt;7,-1,IF(Tabla1[[#This Row],[NPS]]&lt;8,0,1))," ")</f>
        <v>#N/A</v>
      </c>
    </row>
    <row r="218" spans="1:116" x14ac:dyDescent="0.25">
      <c r="A218">
        <v>386</v>
      </c>
      <c r="B218" t="str">
        <f>IF(MONTH(Tabla1[[#This Row],[FECHA DE MONITOREO]])=MONTH($B$356),IF(DAY(Tabla1[[#This Row],[FECHA DE MONITOREO]])&lt;8,"SEMANA 1",IF(DAY(Tabla1[[#This Row],[FECHA DE MONITOREO]])&lt;15,"SEMANA 2",IF(DAY(Tabla1[[#This Row],[FECHA DE MONITOREO]])&lt;22,"SEMANA 3","SEMANA 4"))),"SEMANA 4")</f>
        <v>SEMANA 1</v>
      </c>
      <c r="C21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18" s="10" t="s">
        <v>1612</v>
      </c>
      <c r="E218" s="11" t="s">
        <v>1613</v>
      </c>
      <c r="F218" s="12">
        <v>1</v>
      </c>
      <c r="G218" s="12" t="s">
        <v>118</v>
      </c>
      <c r="H218" s="12" t="s">
        <v>1394</v>
      </c>
      <c r="I218" s="6">
        <v>43650</v>
      </c>
      <c r="J218" s="12" t="s">
        <v>120</v>
      </c>
      <c r="K218" s="13" t="s">
        <v>1635</v>
      </c>
      <c r="L218" s="6">
        <v>43648</v>
      </c>
      <c r="M218" s="14">
        <v>0.92291666666666661</v>
      </c>
      <c r="N218" s="11">
        <v>1109</v>
      </c>
      <c r="O218" s="12" t="s">
        <v>1636</v>
      </c>
      <c r="P218" s="12">
        <v>980672801</v>
      </c>
      <c r="Q218" s="12">
        <v>27732484</v>
      </c>
      <c r="R218" s="12" t="s">
        <v>1407</v>
      </c>
      <c r="S218" s="12" t="s">
        <v>513</v>
      </c>
      <c r="T218" s="12" t="s">
        <v>1637</v>
      </c>
      <c r="U218" s="12" t="s">
        <v>1498</v>
      </c>
      <c r="V218" s="11" t="s">
        <v>131</v>
      </c>
      <c r="W218" s="12" t="s">
        <v>130</v>
      </c>
      <c r="X218" s="15" t="s">
        <v>161</v>
      </c>
      <c r="Y218" s="15" t="s">
        <v>131</v>
      </c>
      <c r="Z218" s="15" t="s">
        <v>132</v>
      </c>
      <c r="AA218" s="15" t="s">
        <v>133</v>
      </c>
      <c r="AB218" s="15" t="s">
        <v>131</v>
      </c>
      <c r="AC218" s="12" t="s">
        <v>1400</v>
      </c>
      <c r="AD218" s="12" t="s">
        <v>131</v>
      </c>
      <c r="AE218" s="12" t="s">
        <v>131</v>
      </c>
      <c r="AF218" s="12" t="s">
        <v>131</v>
      </c>
      <c r="AG218" s="12" t="s">
        <v>131</v>
      </c>
      <c r="AH218" s="12" t="s">
        <v>133</v>
      </c>
      <c r="AI218" s="16">
        <v>100</v>
      </c>
      <c r="AJ218" s="12" t="s">
        <v>131</v>
      </c>
      <c r="AK218" s="12" t="s">
        <v>133</v>
      </c>
      <c r="AL218" s="12" t="s">
        <v>131</v>
      </c>
      <c r="AM218" s="12" t="s">
        <v>131</v>
      </c>
      <c r="AN218" s="16">
        <v>100</v>
      </c>
      <c r="AO218" s="12" t="s">
        <v>131</v>
      </c>
      <c r="AP218" s="12" t="s">
        <v>129</v>
      </c>
      <c r="AQ218" s="12" t="s">
        <v>131</v>
      </c>
      <c r="AR218" s="12" t="s">
        <v>131</v>
      </c>
      <c r="AS218" s="12" t="s">
        <v>129</v>
      </c>
      <c r="AT218" s="12" t="s">
        <v>131</v>
      </c>
      <c r="AU218" s="12" t="s">
        <v>133</v>
      </c>
      <c r="AV218" s="12" t="s">
        <v>133</v>
      </c>
      <c r="AW218" s="12" t="s">
        <v>133</v>
      </c>
      <c r="AX218" s="12" t="s">
        <v>129</v>
      </c>
      <c r="AY218" s="12" t="s">
        <v>133</v>
      </c>
      <c r="AZ218" s="16">
        <v>12.121212121212121</v>
      </c>
      <c r="BA218" s="12" t="s">
        <v>133</v>
      </c>
      <c r="BB218" s="12" t="s">
        <v>129</v>
      </c>
      <c r="BC218" s="12" t="s">
        <v>129</v>
      </c>
      <c r="BD218" s="12" t="s">
        <v>131</v>
      </c>
      <c r="BE218" s="16">
        <v>33.333333333333336</v>
      </c>
      <c r="BF218" s="12" t="s">
        <v>131</v>
      </c>
      <c r="BG218" s="12" t="s">
        <v>131</v>
      </c>
      <c r="BH218" s="12" t="s">
        <v>131</v>
      </c>
      <c r="BI218" s="16">
        <v>100</v>
      </c>
      <c r="BJ218" s="12" t="s">
        <v>133</v>
      </c>
      <c r="BK218" s="16">
        <v>100</v>
      </c>
      <c r="BL218" s="16">
        <v>53.242424242424242</v>
      </c>
      <c r="BM218" s="17">
        <v>2</v>
      </c>
      <c r="BN218" s="17">
        <v>2</v>
      </c>
      <c r="BO218" s="17">
        <v>0</v>
      </c>
      <c r="BP218" s="11">
        <v>4</v>
      </c>
      <c r="BQ218" s="11">
        <v>1</v>
      </c>
      <c r="BR218" s="16">
        <v>53.242424242424242</v>
      </c>
      <c r="BS218" s="15" t="s">
        <v>129</v>
      </c>
      <c r="BT218" s="15" t="s">
        <v>129</v>
      </c>
      <c r="BU218" s="15" t="s">
        <v>129</v>
      </c>
      <c r="BV218" s="15" t="s">
        <v>129</v>
      </c>
      <c r="BW218" s="15" t="s">
        <v>129</v>
      </c>
      <c r="BX218" s="12" t="s">
        <v>129</v>
      </c>
      <c r="BY218" s="12" t="s">
        <v>346</v>
      </c>
      <c r="BZ218" s="12" t="s">
        <v>347</v>
      </c>
      <c r="CA218" s="12" t="s">
        <v>348</v>
      </c>
      <c r="CB218" s="12" t="s">
        <v>1444</v>
      </c>
      <c r="CC218" s="12" t="s">
        <v>350</v>
      </c>
      <c r="CD218" s="5" t="e">
        <v>#N/A</v>
      </c>
      <c r="CE218" s="5" t="e">
        <v>#N/A</v>
      </c>
      <c r="CF218" s="18" t="s">
        <v>129</v>
      </c>
      <c r="CG218" s="18" t="s">
        <v>1638</v>
      </c>
      <c r="CH218">
        <f>IF(Tabla1[[#This Row],[1.1 Saluda y se despide del cliente, de acuerdo a lo establecido en el manual de campaña.]]="NO",1,0)</f>
        <v>0</v>
      </c>
      <c r="CI218">
        <f>IF(Tabla1[[#This Row],[1.2 Se dirige al cliente por su nombre durante el transcurso de la llamada, sin tutearlo en ninguna ocasión.]]="NO",1,0)</f>
        <v>0</v>
      </c>
      <c r="CJ218">
        <f>IF(Tabla1[[#This Row],[1.3 Interactua con el cliente mientras realiza las validaciones en el sistema.]]="NO",1,0)</f>
        <v>0</v>
      </c>
      <c r="CK218">
        <f>IF(Tabla1[[#This Row],[1.4 Evita el uso de tecnicismos.]]="NO",1,0)</f>
        <v>0</v>
      </c>
      <c r="CL218">
        <f>IF(Tabla1[[#This Row],[1.5 Se despide de acuerdo a lo indicado en el Manual de Campaña]]="NO",1,0)</f>
        <v>0</v>
      </c>
      <c r="CM218">
        <f>IF(Tabla1[[#This Row],[2.1 Valida si la consulta o transacción corresponde a un producto/servicio/línea de la campaña.]]="NO",1,0)</f>
        <v>0</v>
      </c>
      <c r="CN218">
        <f>IF(Tabla1[[#This Row],[2.2 Si lo expuesto por el cliente no es claro, realiza preguntas de precisión o preguntas filtro.]]="NO",1,0)</f>
        <v>0</v>
      </c>
      <c r="CO218">
        <f>IF(Tabla1[[#This Row],[2.3 Valida el MOTIVO REAL de la necesidad (información, preocupación, problema) mediante parafraseo o pregunta de confirmación.]]="NO",1,0)</f>
        <v>0</v>
      </c>
      <c r="CP218">
        <f>IF(Tabla1[[#This Row],[2.4 De acuerdo con lo expuesto por el cliente por el cliente y/o por lo revisado en sistemas, valida si existe alguna atención previa por el mismo motivo.]]="NO",1,0)</f>
        <v>0</v>
      </c>
      <c r="CQ218">
        <f>IF(Tabla1[[#This Row],[3.1 Valida en el CES el estado de los servicios y equipos, estado de cuenta y adicionalmente si se encuentra en averia.]]="NO",1,0)</f>
        <v>0</v>
      </c>
      <c r="CR218">
        <f>IF(Tabla1[[#This Row],[3.2 La atencion se realizo siguiendo el paso a paso de la herramienta o el proceso establecido en el portal de conocimiento (en caso no se encuentre en la herramienta), no se vuelve a evaluar el ingreso al CES.]]="NO",1,0)</f>
        <v>1</v>
      </c>
      <c r="CS218">
        <f>IF(Tabla1[[#This Row],[3.2.1 Solicita el número de documento de identidad, nombres y apellidos del titular para identificar el servicio y en caso lo amerite fecha y lugar de nacimiento.]]="NO",1,0)</f>
        <v>0</v>
      </c>
      <c r="CT218">
        <f>IF(Tabla1[[#This Row],[3.2.2  Valida en TRACER que el servicio del cliente esta conectado, no se encuentra en averia y no tiene algun flag alarmado]]="NO",1,0)</f>
        <v>0</v>
      </c>
      <c r="CU218">
        <f>IF(Tabla1[[#This Row],[3.2.3  Verifica en la web de averias si el servicio esta afectado]]="NO",1,0)</f>
        <v>1</v>
      </c>
      <c r="CV218">
        <f>IF(Tabla1[[#This Row],[3.2.4  Verifica en Incognito si los parametros de los servicios estan correctos. ]]="NO",1,0)</f>
        <v>0</v>
      </c>
      <c r="CW21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18">
        <f>IF(Tabla1[[#This Row],[3.2.6  Para telefonia, ingresa a JANUS y validad que la linea este configurada y tenga saldo, tambien se debe validar con el cliente si la linea esta en Tel 1 o Tel 1/2, en caso no haya servicio]]="NO",1,0)</f>
        <v>0</v>
      </c>
      <c r="CY218">
        <f>IF(Tabla1[[#This Row],[3.2.7  Para internet, cuando el problema es con SmarTV se le sugiere que utilice internet de manera cableada]]="NO",1,0)</f>
        <v>0</v>
      </c>
      <c r="CZ218">
        <f>IF(Tabla1[[#This Row],[3.3  La explicación brindada al cliente corresponde con el paso a paso de la herramienta o el proceso establecido en el portal de conocimiento (en caso no se encuentre en la herramienta).]]="NO",1,0)</f>
        <v>1</v>
      </c>
      <c r="DA218">
        <f>IF(Tabla1[[#This Row],[3.4  Valida con el cliente si la gestión/información brindada fue clara]]="NO",1,0)</f>
        <v>0</v>
      </c>
      <c r="DB218">
        <f>IF(Tabla1[[#This Row],[4.1 Ejecuta las acciones en los aplicativos de acuerdo al proceso establecido en el portal de conocimiento.]]="NO",1,0)</f>
        <v>0</v>
      </c>
      <c r="DC218">
        <f>IF(Tabla1[[#This Row],[4.2 Se tipifica en siac acorde con la gestión.]]="NO",1,0)</f>
        <v>1</v>
      </c>
      <c r="DD218">
        <f>IF(Tabla1[[#This Row],[4.3 Notas y/o plantilla de la tipificación son correctas.]]="NO",1,0)</f>
        <v>1</v>
      </c>
      <c r="DE218">
        <f>IF(Tabla1[[#This Row],[4.4 Se tipifica en siac durante la llamada.]]="NO",1,0)</f>
        <v>0</v>
      </c>
      <c r="DF218">
        <f>IF(Tabla1[[#This Row],[5.1 Evita comentarios negativos de la empresa y/o sus proveedores.]]="NO",1,0)</f>
        <v>0</v>
      </c>
      <c r="DG218">
        <f>IF(Tabla1[[#This Row],[5.2 Evita palabras soeces]]="NO",1,0)</f>
        <v>0</v>
      </c>
      <c r="DH218">
        <f>IF(Tabla1[[#This Row],[5.3 Escucha al cliente sin interrumpirlo.]]="NO",1,0)</f>
        <v>0</v>
      </c>
      <c r="DI218">
        <f>IF(Tabla1[[#This Row],[6.1 Cumple con dar la información establecida y/o fomenta en el cliente la adquisición/activación/uso de algún servicio/producto/promoción CLARO (definido por cada campaña)]]="NO",1,0)</f>
        <v>0</v>
      </c>
      <c r="DJ218">
        <v>1</v>
      </c>
      <c r="DK218" t="e">
        <f>IF(Tabla1[[#This Row],[TNPS]]&lt;6,-1,IF(Tabla1[[#This Row],[TNPS]]&lt;8,0,1))</f>
        <v>#N/A</v>
      </c>
      <c r="DL218" t="e">
        <f>IF(Tabla1[[#This Row],[NPS]]&lt;&gt;"",IF(Tabla1[[#This Row],[NPS]]&lt;7,-1,IF(Tabla1[[#This Row],[NPS]]&lt;8,0,1))," ")</f>
        <v>#N/A</v>
      </c>
    </row>
    <row r="219" spans="1:116" x14ac:dyDescent="0.25">
      <c r="A219">
        <v>386</v>
      </c>
      <c r="B219" t="str">
        <f>IF(MONTH(Tabla1[[#This Row],[FECHA DE MONITOREO]])=MONTH($B$356),IF(DAY(Tabla1[[#This Row],[FECHA DE MONITOREO]])&lt;8,"SEMANA 1",IF(DAY(Tabla1[[#This Row],[FECHA DE MONITOREO]])&lt;15,"SEMANA 2",IF(DAY(Tabla1[[#This Row],[FECHA DE MONITOREO]])&lt;22,"SEMANA 3","SEMANA 4"))),"SEMANA 4")</f>
        <v>SEMANA 1</v>
      </c>
      <c r="C21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19" s="10" t="s">
        <v>1639</v>
      </c>
      <c r="E219" s="11" t="s">
        <v>1640</v>
      </c>
      <c r="F219" s="12">
        <v>3</v>
      </c>
      <c r="G219" s="12" t="s">
        <v>118</v>
      </c>
      <c r="H219" s="12" t="s">
        <v>1394</v>
      </c>
      <c r="I219" s="6">
        <v>43650</v>
      </c>
      <c r="J219" s="12" t="s">
        <v>120</v>
      </c>
      <c r="K219" s="13" t="s">
        <v>1641</v>
      </c>
      <c r="L219" s="6">
        <v>43648</v>
      </c>
      <c r="M219" s="14">
        <v>0.67291666666666661</v>
      </c>
      <c r="N219" s="11">
        <v>766</v>
      </c>
      <c r="O219" s="12" t="s">
        <v>1642</v>
      </c>
      <c r="P219" s="12">
        <v>926451020</v>
      </c>
      <c r="Q219" s="12">
        <v>30278198</v>
      </c>
      <c r="R219" s="12" t="s">
        <v>1407</v>
      </c>
      <c r="S219" s="12" t="s">
        <v>227</v>
      </c>
      <c r="T219" s="12" t="s">
        <v>1643</v>
      </c>
      <c r="U219" s="12" t="s">
        <v>1429</v>
      </c>
      <c r="V219" s="11" t="s">
        <v>131</v>
      </c>
      <c r="W219" s="12" t="s">
        <v>130</v>
      </c>
      <c r="X219" s="15" t="s">
        <v>161</v>
      </c>
      <c r="Y219" s="15" t="s">
        <v>131</v>
      </c>
      <c r="Z219" s="15" t="s">
        <v>132</v>
      </c>
      <c r="AA219" s="15" t="s">
        <v>133</v>
      </c>
      <c r="AB219" s="15" t="s">
        <v>131</v>
      </c>
      <c r="AC219" s="12" t="s">
        <v>1400</v>
      </c>
      <c r="AD219" s="12" t="s">
        <v>131</v>
      </c>
      <c r="AE219" s="12" t="s">
        <v>131</v>
      </c>
      <c r="AF219" s="12" t="s">
        <v>131</v>
      </c>
      <c r="AG219" s="12" t="s">
        <v>131</v>
      </c>
      <c r="AH219" s="12" t="s">
        <v>131</v>
      </c>
      <c r="AI219" s="16">
        <v>100</v>
      </c>
      <c r="AJ219" s="12" t="s">
        <v>131</v>
      </c>
      <c r="AK219" s="12" t="s">
        <v>133</v>
      </c>
      <c r="AL219" s="12" t="s">
        <v>129</v>
      </c>
      <c r="AM219" s="12" t="s">
        <v>131</v>
      </c>
      <c r="AN219" s="16">
        <v>47.368421052631568</v>
      </c>
      <c r="AO219" s="12" t="s">
        <v>131</v>
      </c>
      <c r="AP219" s="12" t="s">
        <v>129</v>
      </c>
      <c r="AQ219" s="12" t="s">
        <v>131</v>
      </c>
      <c r="AR219" s="12" t="s">
        <v>129</v>
      </c>
      <c r="AS219" s="12" t="s">
        <v>131</v>
      </c>
      <c r="AT219" s="12" t="s">
        <v>131</v>
      </c>
      <c r="AU219" s="12" t="s">
        <v>133</v>
      </c>
      <c r="AV219" s="12" t="s">
        <v>133</v>
      </c>
      <c r="AW219" s="12" t="s">
        <v>133</v>
      </c>
      <c r="AX219" s="12" t="s">
        <v>129</v>
      </c>
      <c r="AY219" s="12" t="s">
        <v>131</v>
      </c>
      <c r="AZ219" s="16">
        <v>17.142857142857149</v>
      </c>
      <c r="BA219" s="12" t="s">
        <v>131</v>
      </c>
      <c r="BB219" s="12" t="s">
        <v>129</v>
      </c>
      <c r="BC219" s="12" t="s">
        <v>131</v>
      </c>
      <c r="BD219" s="12" t="s">
        <v>131</v>
      </c>
      <c r="BE219" s="16">
        <v>87.5</v>
      </c>
      <c r="BF219" s="12" t="s">
        <v>131</v>
      </c>
      <c r="BG219" s="12" t="s">
        <v>131</v>
      </c>
      <c r="BH219" s="12" t="s">
        <v>131</v>
      </c>
      <c r="BI219" s="16">
        <v>100</v>
      </c>
      <c r="BJ219" s="12" t="s">
        <v>133</v>
      </c>
      <c r="BK219" s="16">
        <v>100</v>
      </c>
      <c r="BL219" s="16">
        <v>55.89473684210526</v>
      </c>
      <c r="BM219" s="17">
        <v>3</v>
      </c>
      <c r="BN219" s="17">
        <v>1</v>
      </c>
      <c r="BO219" s="17">
        <v>0</v>
      </c>
      <c r="BP219" s="11">
        <v>4</v>
      </c>
      <c r="BQ219" s="11">
        <v>1</v>
      </c>
      <c r="BR219" s="16">
        <v>55.89473684210526</v>
      </c>
      <c r="BS219" s="15" t="s">
        <v>129</v>
      </c>
      <c r="BT219" s="15" t="s">
        <v>129</v>
      </c>
      <c r="BU219" s="15" t="s">
        <v>129</v>
      </c>
      <c r="BV219" s="15" t="s">
        <v>129</v>
      </c>
      <c r="BW219" s="15" t="s">
        <v>129</v>
      </c>
      <c r="BX219" s="12" t="s">
        <v>129</v>
      </c>
      <c r="BY219" s="12" t="s">
        <v>346</v>
      </c>
      <c r="BZ219" s="12" t="s">
        <v>347</v>
      </c>
      <c r="CA219" s="12" t="s">
        <v>348</v>
      </c>
      <c r="CB219" s="12" t="s">
        <v>1444</v>
      </c>
      <c r="CC219" s="12" t="s">
        <v>350</v>
      </c>
      <c r="CD219" s="5" t="e">
        <v>#N/A</v>
      </c>
      <c r="CE219" s="5" t="e">
        <v>#N/A</v>
      </c>
      <c r="CF219" s="18" t="s">
        <v>129</v>
      </c>
      <c r="CG219" s="18" t="s">
        <v>1644</v>
      </c>
      <c r="CH219">
        <f>IF(Tabla1[[#This Row],[1.1 Saluda y se despide del cliente, de acuerdo a lo establecido en el manual de campaña.]]="NO",1,0)</f>
        <v>0</v>
      </c>
      <c r="CI219">
        <f>IF(Tabla1[[#This Row],[1.2 Se dirige al cliente por su nombre durante el transcurso de la llamada, sin tutearlo en ninguna ocasión.]]="NO",1,0)</f>
        <v>0</v>
      </c>
      <c r="CJ219">
        <f>IF(Tabla1[[#This Row],[1.3 Interactua con el cliente mientras realiza las validaciones en el sistema.]]="NO",1,0)</f>
        <v>0</v>
      </c>
      <c r="CK219">
        <f>IF(Tabla1[[#This Row],[1.4 Evita el uso de tecnicismos.]]="NO",1,0)</f>
        <v>0</v>
      </c>
      <c r="CL219">
        <f>IF(Tabla1[[#This Row],[1.5 Se despide de acuerdo a lo indicado en el Manual de Campaña]]="NO",1,0)</f>
        <v>0</v>
      </c>
      <c r="CM219">
        <f>IF(Tabla1[[#This Row],[2.1 Valida si la consulta o transacción corresponde a un producto/servicio/línea de la campaña.]]="NO",1,0)</f>
        <v>0</v>
      </c>
      <c r="CN219">
        <f>IF(Tabla1[[#This Row],[2.2 Si lo expuesto por el cliente no es claro, realiza preguntas de precisión o preguntas filtro.]]="NO",1,0)</f>
        <v>0</v>
      </c>
      <c r="CO219">
        <f>IF(Tabla1[[#This Row],[2.3 Valida el MOTIVO REAL de la necesidad (información, preocupación, problema) mediante parafraseo o pregunta de confirmación.]]="NO",1,0)</f>
        <v>1</v>
      </c>
      <c r="CP219">
        <f>IF(Tabla1[[#This Row],[2.4 De acuerdo con lo expuesto por el cliente por el cliente y/o por lo revisado en sistemas, valida si existe alguna atención previa por el mismo motivo.]]="NO",1,0)</f>
        <v>0</v>
      </c>
      <c r="CQ219">
        <f>IF(Tabla1[[#This Row],[3.1 Valida en el CES el estado de los servicios y equipos, estado de cuenta y adicionalmente si se encuentra en averia.]]="NO",1,0)</f>
        <v>0</v>
      </c>
      <c r="CR219">
        <f>IF(Tabla1[[#This Row],[3.2 La atencion se realizo siguiendo el paso a paso de la herramienta o el proceso establecido en el portal de conocimiento (en caso no se encuentre en la herramienta), no se vuelve a evaluar el ingreso al CES.]]="NO",1,0)</f>
        <v>1</v>
      </c>
      <c r="CS219">
        <f>IF(Tabla1[[#This Row],[3.2.1 Solicita el número de documento de identidad, nombres y apellidos del titular para identificar el servicio y en caso lo amerite fecha y lugar de nacimiento.]]="NO",1,0)</f>
        <v>0</v>
      </c>
      <c r="CT219">
        <f>IF(Tabla1[[#This Row],[3.2.2  Valida en TRACER que el servicio del cliente esta conectado, no se encuentra en averia y no tiene algun flag alarmado]]="NO",1,0)</f>
        <v>1</v>
      </c>
      <c r="CU219">
        <f>IF(Tabla1[[#This Row],[3.2.3  Verifica en la web de averias si el servicio esta afectado]]="NO",1,0)</f>
        <v>0</v>
      </c>
      <c r="CV219">
        <f>IF(Tabla1[[#This Row],[3.2.4  Verifica en Incognito si los parametros de los servicios estan correctos. ]]="NO",1,0)</f>
        <v>0</v>
      </c>
      <c r="CW21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19">
        <f>IF(Tabla1[[#This Row],[3.2.6  Para telefonia, ingresa a JANUS y validad que la linea este configurada y tenga saldo, tambien se debe validar con el cliente si la linea esta en Tel 1 o Tel 1/2, en caso no haya servicio]]="NO",1,0)</f>
        <v>0</v>
      </c>
      <c r="CY219">
        <f>IF(Tabla1[[#This Row],[3.2.7  Para internet, cuando el problema es con SmarTV se le sugiere que utilice internet de manera cableada]]="NO",1,0)</f>
        <v>0</v>
      </c>
      <c r="CZ219">
        <f>IF(Tabla1[[#This Row],[3.3  La explicación brindada al cliente corresponde con el paso a paso de la herramienta o el proceso establecido en el portal de conocimiento (en caso no se encuentre en la herramienta).]]="NO",1,0)</f>
        <v>1</v>
      </c>
      <c r="DA219">
        <f>IF(Tabla1[[#This Row],[3.4  Valida con el cliente si la gestión/información brindada fue clara]]="NO",1,0)</f>
        <v>0</v>
      </c>
      <c r="DB219">
        <f>IF(Tabla1[[#This Row],[4.1 Ejecuta las acciones en los aplicativos de acuerdo al proceso establecido en el portal de conocimiento.]]="NO",1,0)</f>
        <v>0</v>
      </c>
      <c r="DC219">
        <f>IF(Tabla1[[#This Row],[4.2 Se tipifica en siac acorde con la gestión.]]="NO",1,0)</f>
        <v>1</v>
      </c>
      <c r="DD219">
        <f>IF(Tabla1[[#This Row],[4.3 Notas y/o plantilla de la tipificación son correctas.]]="NO",1,0)</f>
        <v>0</v>
      </c>
      <c r="DE219">
        <f>IF(Tabla1[[#This Row],[4.4 Se tipifica en siac durante la llamada.]]="NO",1,0)</f>
        <v>0</v>
      </c>
      <c r="DF219">
        <f>IF(Tabla1[[#This Row],[5.1 Evita comentarios negativos de la empresa y/o sus proveedores.]]="NO",1,0)</f>
        <v>0</v>
      </c>
      <c r="DG219">
        <f>IF(Tabla1[[#This Row],[5.2 Evita palabras soeces]]="NO",1,0)</f>
        <v>0</v>
      </c>
      <c r="DH219">
        <f>IF(Tabla1[[#This Row],[5.3 Escucha al cliente sin interrumpirlo.]]="NO",1,0)</f>
        <v>0</v>
      </c>
      <c r="DI219">
        <f>IF(Tabla1[[#This Row],[6.1 Cumple con dar la información establecida y/o fomenta en el cliente la adquisición/activación/uso de algún servicio/producto/promoción CLARO (definido por cada campaña)]]="NO",1,0)</f>
        <v>0</v>
      </c>
      <c r="DJ219">
        <v>1</v>
      </c>
      <c r="DK219" t="e">
        <f>IF(Tabla1[[#This Row],[TNPS]]&lt;6,-1,IF(Tabla1[[#This Row],[TNPS]]&lt;8,0,1))</f>
        <v>#N/A</v>
      </c>
      <c r="DL219" t="e">
        <f>IF(Tabla1[[#This Row],[NPS]]&lt;&gt;"",IF(Tabla1[[#This Row],[NPS]]&lt;7,-1,IF(Tabla1[[#This Row],[NPS]]&lt;8,0,1))," ")</f>
        <v>#N/A</v>
      </c>
    </row>
    <row r="220" spans="1:116" x14ac:dyDescent="0.25">
      <c r="A220">
        <v>386</v>
      </c>
      <c r="B220" t="str">
        <f>IF(MONTH(Tabla1[[#This Row],[FECHA DE MONITOREO]])=MONTH($B$356),IF(DAY(Tabla1[[#This Row],[FECHA DE MONITOREO]])&lt;8,"SEMANA 1",IF(DAY(Tabla1[[#This Row],[FECHA DE MONITOREO]])&lt;15,"SEMANA 2",IF(DAY(Tabla1[[#This Row],[FECHA DE MONITOREO]])&lt;22,"SEMANA 3","SEMANA 4"))),"SEMANA 4")</f>
        <v>SEMANA 1</v>
      </c>
      <c r="C22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20" s="10" t="s">
        <v>1552</v>
      </c>
      <c r="E220" s="11" t="s">
        <v>1553</v>
      </c>
      <c r="F220" s="12">
        <v>3</v>
      </c>
      <c r="G220" s="12" t="s">
        <v>118</v>
      </c>
      <c r="H220" s="12" t="s">
        <v>1394</v>
      </c>
      <c r="I220" s="6">
        <v>43650</v>
      </c>
      <c r="J220" s="12" t="s">
        <v>120</v>
      </c>
      <c r="K220" s="13" t="s">
        <v>1645</v>
      </c>
      <c r="L220" s="6">
        <v>43648</v>
      </c>
      <c r="M220" s="14">
        <v>0.74791666666666667</v>
      </c>
      <c r="N220" s="11">
        <v>1169</v>
      </c>
      <c r="O220" s="12" t="s">
        <v>1646</v>
      </c>
      <c r="P220" s="12">
        <v>952627420</v>
      </c>
      <c r="Q220" s="12">
        <v>25867259</v>
      </c>
      <c r="R220" s="12" t="s">
        <v>1407</v>
      </c>
      <c r="S220" s="12" t="s">
        <v>383</v>
      </c>
      <c r="T220" s="12" t="s">
        <v>1647</v>
      </c>
      <c r="U220" s="12" t="s">
        <v>1563</v>
      </c>
      <c r="V220" s="11" t="s">
        <v>129</v>
      </c>
      <c r="W220" s="12" t="s">
        <v>130</v>
      </c>
      <c r="X220" s="15" t="s">
        <v>161</v>
      </c>
      <c r="Y220" s="15" t="s">
        <v>131</v>
      </c>
      <c r="Z220" s="15" t="s">
        <v>132</v>
      </c>
      <c r="AA220" s="15" t="s">
        <v>133</v>
      </c>
      <c r="AB220" s="15" t="s">
        <v>131</v>
      </c>
      <c r="AC220" s="12" t="s">
        <v>1400</v>
      </c>
      <c r="AD220" s="12" t="s">
        <v>131</v>
      </c>
      <c r="AE220" s="12" t="s">
        <v>131</v>
      </c>
      <c r="AF220" s="12" t="s">
        <v>131</v>
      </c>
      <c r="AG220" s="12" t="s">
        <v>131</v>
      </c>
      <c r="AH220" s="12" t="s">
        <v>131</v>
      </c>
      <c r="AI220" s="16">
        <v>100</v>
      </c>
      <c r="AJ220" s="12" t="s">
        <v>133</v>
      </c>
      <c r="AK220" s="12" t="s">
        <v>133</v>
      </c>
      <c r="AL220" s="12" t="s">
        <v>129</v>
      </c>
      <c r="AM220" s="12" t="s">
        <v>131</v>
      </c>
      <c r="AN220" s="16">
        <v>28.571428571428569</v>
      </c>
      <c r="AO220" s="12" t="s">
        <v>131</v>
      </c>
      <c r="AP220" s="12" t="s">
        <v>129</v>
      </c>
      <c r="AQ220" s="12" t="s">
        <v>131</v>
      </c>
      <c r="AR220" s="12" t="s">
        <v>131</v>
      </c>
      <c r="AS220" s="12" t="s">
        <v>131</v>
      </c>
      <c r="AT220" s="12" t="s">
        <v>131</v>
      </c>
      <c r="AU220" s="12" t="s">
        <v>129</v>
      </c>
      <c r="AV220" s="12" t="s">
        <v>133</v>
      </c>
      <c r="AW220" s="12" t="s">
        <v>133</v>
      </c>
      <c r="AX220" s="12" t="s">
        <v>129</v>
      </c>
      <c r="AY220" s="12" t="s">
        <v>129</v>
      </c>
      <c r="AZ220" s="16">
        <v>11.428571428571432</v>
      </c>
      <c r="BA220" s="12" t="s">
        <v>131</v>
      </c>
      <c r="BB220" s="12" t="s">
        <v>129</v>
      </c>
      <c r="BC220" s="12" t="s">
        <v>131</v>
      </c>
      <c r="BD220" s="12" t="s">
        <v>131</v>
      </c>
      <c r="BE220" s="16">
        <v>87.5</v>
      </c>
      <c r="BF220" s="12" t="s">
        <v>131</v>
      </c>
      <c r="BG220" s="12" t="s">
        <v>131</v>
      </c>
      <c r="BH220" s="12" t="s">
        <v>131</v>
      </c>
      <c r="BI220" s="16">
        <v>100</v>
      </c>
      <c r="BJ220" s="12" t="s">
        <v>133</v>
      </c>
      <c r="BK220" s="16">
        <v>100</v>
      </c>
      <c r="BL220" s="16">
        <v>49.571428571428569</v>
      </c>
      <c r="BM220" s="17">
        <v>4</v>
      </c>
      <c r="BN220" s="17">
        <v>1</v>
      </c>
      <c r="BO220" s="17">
        <v>0</v>
      </c>
      <c r="BP220" s="11">
        <v>5</v>
      </c>
      <c r="BQ220" s="11">
        <v>1</v>
      </c>
      <c r="BR220" s="16">
        <v>49.571428571428569</v>
      </c>
      <c r="BS220" s="15" t="s">
        <v>129</v>
      </c>
      <c r="BT220" s="15" t="s">
        <v>129</v>
      </c>
      <c r="BU220" s="15" t="s">
        <v>129</v>
      </c>
      <c r="BV220" s="15" t="s">
        <v>129</v>
      </c>
      <c r="BW220" s="15" t="s">
        <v>129</v>
      </c>
      <c r="BX220" s="12" t="s">
        <v>129</v>
      </c>
      <c r="BY220" s="12" t="s">
        <v>135</v>
      </c>
      <c r="BZ220" s="12" t="s">
        <v>136</v>
      </c>
      <c r="CA220" s="12" t="s">
        <v>137</v>
      </c>
      <c r="CB220" s="12" t="s">
        <v>349</v>
      </c>
      <c r="CC220" s="12" t="s">
        <v>637</v>
      </c>
      <c r="CD220" s="5" t="e">
        <v>#N/A</v>
      </c>
      <c r="CE220" s="5" t="e">
        <v>#N/A</v>
      </c>
      <c r="CF220" s="18" t="s">
        <v>129</v>
      </c>
      <c r="CG220" s="18" t="s">
        <v>1648</v>
      </c>
      <c r="CH220">
        <f>IF(Tabla1[[#This Row],[1.1 Saluda y se despide del cliente, de acuerdo a lo establecido en el manual de campaña.]]="NO",1,0)</f>
        <v>0</v>
      </c>
      <c r="CI220">
        <f>IF(Tabla1[[#This Row],[1.2 Se dirige al cliente por su nombre durante el transcurso de la llamada, sin tutearlo en ninguna ocasión.]]="NO",1,0)</f>
        <v>0</v>
      </c>
      <c r="CJ220">
        <f>IF(Tabla1[[#This Row],[1.3 Interactua con el cliente mientras realiza las validaciones en el sistema.]]="NO",1,0)</f>
        <v>0</v>
      </c>
      <c r="CK220">
        <f>IF(Tabla1[[#This Row],[1.4 Evita el uso de tecnicismos.]]="NO",1,0)</f>
        <v>0</v>
      </c>
      <c r="CL220">
        <f>IF(Tabla1[[#This Row],[1.5 Se despide de acuerdo a lo indicado en el Manual de Campaña]]="NO",1,0)</f>
        <v>0</v>
      </c>
      <c r="CM220">
        <f>IF(Tabla1[[#This Row],[2.1 Valida si la consulta o transacción corresponde a un producto/servicio/línea de la campaña.]]="NO",1,0)</f>
        <v>0</v>
      </c>
      <c r="CN220">
        <f>IF(Tabla1[[#This Row],[2.2 Si lo expuesto por el cliente no es claro, realiza preguntas de precisión o preguntas filtro.]]="NO",1,0)</f>
        <v>0</v>
      </c>
      <c r="CO220">
        <f>IF(Tabla1[[#This Row],[2.3 Valida el MOTIVO REAL de la necesidad (información, preocupación, problema) mediante parafraseo o pregunta de confirmación.]]="NO",1,0)</f>
        <v>1</v>
      </c>
      <c r="CP220">
        <f>IF(Tabla1[[#This Row],[2.4 De acuerdo con lo expuesto por el cliente por el cliente y/o por lo revisado en sistemas, valida si existe alguna atención previa por el mismo motivo.]]="NO",1,0)</f>
        <v>0</v>
      </c>
      <c r="CQ220">
        <f>IF(Tabla1[[#This Row],[3.1 Valida en el CES el estado de los servicios y equipos, estado de cuenta y adicionalmente si se encuentra en averia.]]="NO",1,0)</f>
        <v>0</v>
      </c>
      <c r="CR220">
        <f>IF(Tabla1[[#This Row],[3.2 La atencion se realizo siguiendo el paso a paso de la herramienta o el proceso establecido en el portal de conocimiento (en caso no se encuentre en la herramienta), no se vuelve a evaluar el ingreso al CES.]]="NO",1,0)</f>
        <v>1</v>
      </c>
      <c r="CS220">
        <f>IF(Tabla1[[#This Row],[3.2.1 Solicita el número de documento de identidad, nombres y apellidos del titular para identificar el servicio y en caso lo amerite fecha y lugar de nacimiento.]]="NO",1,0)</f>
        <v>0</v>
      </c>
      <c r="CT220">
        <f>IF(Tabla1[[#This Row],[3.2.2  Valida en TRACER que el servicio del cliente esta conectado, no se encuentra en averia y no tiene algun flag alarmado]]="NO",1,0)</f>
        <v>0</v>
      </c>
      <c r="CU220">
        <f>IF(Tabla1[[#This Row],[3.2.3  Verifica en la web de averias si el servicio esta afectado]]="NO",1,0)</f>
        <v>0</v>
      </c>
      <c r="CV220">
        <f>IF(Tabla1[[#This Row],[3.2.4  Verifica en Incognito si los parametros de los servicios estan correctos. ]]="NO",1,0)</f>
        <v>0</v>
      </c>
      <c r="CW220">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220">
        <f>IF(Tabla1[[#This Row],[3.2.6  Para telefonia, ingresa a JANUS y validad que la linea este configurada y tenga saldo, tambien se debe validar con el cliente si la linea esta en Tel 1 o Tel 1/2, en caso no haya servicio]]="NO",1,0)</f>
        <v>0</v>
      </c>
      <c r="CY220">
        <f>IF(Tabla1[[#This Row],[3.2.7  Para internet, cuando el problema es con SmarTV se le sugiere que utilice internet de manera cableada]]="NO",1,0)</f>
        <v>0</v>
      </c>
      <c r="CZ220">
        <f>IF(Tabla1[[#This Row],[3.3  La explicación brindada al cliente corresponde con el paso a paso de la herramienta o el proceso establecido en el portal de conocimiento (en caso no se encuentre en la herramienta).]]="NO",1,0)</f>
        <v>1</v>
      </c>
      <c r="DA220">
        <f>IF(Tabla1[[#This Row],[3.4  Valida con el cliente si la gestión/información brindada fue clara]]="NO",1,0)</f>
        <v>1</v>
      </c>
      <c r="DB220">
        <f>IF(Tabla1[[#This Row],[4.1 Ejecuta las acciones en los aplicativos de acuerdo al proceso establecido en el portal de conocimiento.]]="NO",1,0)</f>
        <v>0</v>
      </c>
      <c r="DC220">
        <f>IF(Tabla1[[#This Row],[4.2 Se tipifica en siac acorde con la gestión.]]="NO",1,0)</f>
        <v>1</v>
      </c>
      <c r="DD220">
        <f>IF(Tabla1[[#This Row],[4.3 Notas y/o plantilla de la tipificación son correctas.]]="NO",1,0)</f>
        <v>0</v>
      </c>
      <c r="DE220">
        <f>IF(Tabla1[[#This Row],[4.4 Se tipifica en siac durante la llamada.]]="NO",1,0)</f>
        <v>0</v>
      </c>
      <c r="DF220">
        <f>IF(Tabla1[[#This Row],[5.1 Evita comentarios negativos de la empresa y/o sus proveedores.]]="NO",1,0)</f>
        <v>0</v>
      </c>
      <c r="DG220">
        <f>IF(Tabla1[[#This Row],[5.2 Evita palabras soeces]]="NO",1,0)</f>
        <v>0</v>
      </c>
      <c r="DH220">
        <f>IF(Tabla1[[#This Row],[5.3 Escucha al cliente sin interrumpirlo.]]="NO",1,0)</f>
        <v>0</v>
      </c>
      <c r="DI220">
        <f>IF(Tabla1[[#This Row],[6.1 Cumple con dar la información establecida y/o fomenta en el cliente la adquisición/activación/uso de algún servicio/producto/promoción CLARO (definido por cada campaña)]]="NO",1,0)</f>
        <v>0</v>
      </c>
      <c r="DJ220">
        <v>1</v>
      </c>
      <c r="DK220" t="e">
        <f>IF(Tabla1[[#This Row],[TNPS]]&lt;6,-1,IF(Tabla1[[#This Row],[TNPS]]&lt;8,0,1))</f>
        <v>#N/A</v>
      </c>
      <c r="DL220" t="e">
        <f>IF(Tabla1[[#This Row],[NPS]]&lt;&gt;"",IF(Tabla1[[#This Row],[NPS]]&lt;7,-1,IF(Tabla1[[#This Row],[NPS]]&lt;8,0,1))," ")</f>
        <v>#N/A</v>
      </c>
    </row>
    <row r="221" spans="1:116" x14ac:dyDescent="0.25">
      <c r="A221">
        <v>386</v>
      </c>
      <c r="B221" t="str">
        <f>IF(MONTH(Tabla1[[#This Row],[FECHA DE MONITOREO]])=MONTH($B$356),IF(DAY(Tabla1[[#This Row],[FECHA DE MONITOREO]])&lt;8,"SEMANA 1",IF(DAY(Tabla1[[#This Row],[FECHA DE MONITOREO]])&lt;15,"SEMANA 2",IF(DAY(Tabla1[[#This Row],[FECHA DE MONITOREO]])&lt;22,"SEMANA 3","SEMANA 4"))),"SEMANA 4")</f>
        <v>SEMANA 1</v>
      </c>
      <c r="C22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1</v>
      </c>
      <c r="D221" s="10" t="s">
        <v>1446</v>
      </c>
      <c r="E221" s="11" t="s">
        <v>1447</v>
      </c>
      <c r="F221" s="12">
        <v>28</v>
      </c>
      <c r="G221" s="12" t="s">
        <v>118</v>
      </c>
      <c r="H221" s="12" t="s">
        <v>1394</v>
      </c>
      <c r="I221" s="6">
        <v>43650</v>
      </c>
      <c r="J221" s="12" t="s">
        <v>120</v>
      </c>
      <c r="K221" s="13" t="s">
        <v>1649</v>
      </c>
      <c r="L221" s="6">
        <v>43648</v>
      </c>
      <c r="M221" s="14">
        <v>0.90208333333333324</v>
      </c>
      <c r="N221" s="11">
        <v>815</v>
      </c>
      <c r="O221" s="12" t="s">
        <v>1650</v>
      </c>
      <c r="P221" s="12">
        <v>977484429</v>
      </c>
      <c r="Q221" s="12">
        <v>25862360</v>
      </c>
      <c r="R221" s="12" t="s">
        <v>1407</v>
      </c>
      <c r="S221" s="12" t="s">
        <v>383</v>
      </c>
      <c r="T221" s="12" t="s">
        <v>1651</v>
      </c>
      <c r="U221" s="12" t="s">
        <v>1478</v>
      </c>
      <c r="V221" s="11" t="s">
        <v>129</v>
      </c>
      <c r="W221" s="12" t="s">
        <v>130</v>
      </c>
      <c r="X221" s="15" t="s">
        <v>161</v>
      </c>
      <c r="Y221" s="15" t="s">
        <v>131</v>
      </c>
      <c r="Z221" s="15" t="s">
        <v>132</v>
      </c>
      <c r="AA221" s="15" t="s">
        <v>133</v>
      </c>
      <c r="AB221" s="15" t="s">
        <v>131</v>
      </c>
      <c r="AC221" s="12" t="s">
        <v>1400</v>
      </c>
      <c r="AD221" s="12" t="s">
        <v>131</v>
      </c>
      <c r="AE221" s="12" t="s">
        <v>131</v>
      </c>
      <c r="AF221" s="12" t="s">
        <v>131</v>
      </c>
      <c r="AG221" s="12" t="s">
        <v>131</v>
      </c>
      <c r="AH221" s="12" t="s">
        <v>131</v>
      </c>
      <c r="AI221" s="16">
        <v>100</v>
      </c>
      <c r="AJ221" s="12" t="s">
        <v>133</v>
      </c>
      <c r="AK221" s="12" t="s">
        <v>133</v>
      </c>
      <c r="AL221" s="12" t="s">
        <v>131</v>
      </c>
      <c r="AM221" s="12" t="s">
        <v>131</v>
      </c>
      <c r="AN221" s="16">
        <v>100</v>
      </c>
      <c r="AO221" s="12" t="s">
        <v>131</v>
      </c>
      <c r="AP221" s="12" t="s">
        <v>129</v>
      </c>
      <c r="AQ221" s="12" t="s">
        <v>131</v>
      </c>
      <c r="AR221" s="12" t="s">
        <v>129</v>
      </c>
      <c r="AS221" s="12" t="s">
        <v>129</v>
      </c>
      <c r="AT221" s="12" t="s">
        <v>131</v>
      </c>
      <c r="AU221" s="12" t="s">
        <v>131</v>
      </c>
      <c r="AV221" s="12" t="s">
        <v>133</v>
      </c>
      <c r="AW221" s="12" t="s">
        <v>133</v>
      </c>
      <c r="AX221" s="12" t="s">
        <v>129</v>
      </c>
      <c r="AY221" s="12" t="s">
        <v>131</v>
      </c>
      <c r="AZ221" s="16">
        <v>17.142857142857149</v>
      </c>
      <c r="BA221" s="12" t="s">
        <v>129</v>
      </c>
      <c r="BB221" s="12" t="s">
        <v>131</v>
      </c>
      <c r="BC221" s="12" t="s">
        <v>131</v>
      </c>
      <c r="BD221" s="12" t="s">
        <v>131</v>
      </c>
      <c r="BE221" s="16">
        <v>37.5</v>
      </c>
      <c r="BF221" s="12" t="s">
        <v>131</v>
      </c>
      <c r="BG221" s="12" t="s">
        <v>131</v>
      </c>
      <c r="BH221" s="12" t="s">
        <v>131</v>
      </c>
      <c r="BI221" s="16">
        <v>100</v>
      </c>
      <c r="BJ221" s="12" t="s">
        <v>131</v>
      </c>
      <c r="BK221" s="16">
        <v>100</v>
      </c>
      <c r="BL221" s="16">
        <v>56</v>
      </c>
      <c r="BM221" s="17">
        <v>3</v>
      </c>
      <c r="BN221" s="17">
        <v>0</v>
      </c>
      <c r="BO221" s="17">
        <v>0</v>
      </c>
      <c r="BP221" s="11">
        <v>3</v>
      </c>
      <c r="BQ221" s="11">
        <v>2</v>
      </c>
      <c r="BR221" s="16">
        <v>56</v>
      </c>
      <c r="BS221" s="15" t="s">
        <v>129</v>
      </c>
      <c r="BT221" s="15" t="s">
        <v>129</v>
      </c>
      <c r="BU221" s="15" t="s">
        <v>129</v>
      </c>
      <c r="BV221" s="15" t="s">
        <v>129</v>
      </c>
      <c r="BW221" s="15" t="s">
        <v>129</v>
      </c>
      <c r="BX221" s="12" t="s">
        <v>129</v>
      </c>
      <c r="BY221" s="12" t="s">
        <v>346</v>
      </c>
      <c r="BZ221" s="12" t="s">
        <v>347</v>
      </c>
      <c r="CA221" s="12" t="s">
        <v>348</v>
      </c>
      <c r="CB221" s="12" t="s">
        <v>1444</v>
      </c>
      <c r="CC221" s="12" t="s">
        <v>350</v>
      </c>
      <c r="CD221" s="5" t="e">
        <v>#N/A</v>
      </c>
      <c r="CE221" s="5" t="e">
        <v>#N/A</v>
      </c>
      <c r="CF221" s="18" t="s">
        <v>129</v>
      </c>
      <c r="CG221" s="18" t="s">
        <v>1652</v>
      </c>
      <c r="CH221">
        <f>IF(Tabla1[[#This Row],[1.1 Saluda y se despide del cliente, de acuerdo a lo establecido en el manual de campaña.]]="NO",1,0)</f>
        <v>0</v>
      </c>
      <c r="CI221">
        <f>IF(Tabla1[[#This Row],[1.2 Se dirige al cliente por su nombre durante el transcurso de la llamada, sin tutearlo en ninguna ocasión.]]="NO",1,0)</f>
        <v>0</v>
      </c>
      <c r="CJ221">
        <f>IF(Tabla1[[#This Row],[1.3 Interactua con el cliente mientras realiza las validaciones en el sistema.]]="NO",1,0)</f>
        <v>0</v>
      </c>
      <c r="CK221">
        <f>IF(Tabla1[[#This Row],[1.4 Evita el uso de tecnicismos.]]="NO",1,0)</f>
        <v>0</v>
      </c>
      <c r="CL221">
        <f>IF(Tabla1[[#This Row],[1.5 Se despide de acuerdo a lo indicado en el Manual de Campaña]]="NO",1,0)</f>
        <v>0</v>
      </c>
      <c r="CM221">
        <f>IF(Tabla1[[#This Row],[2.1 Valida si la consulta o transacción corresponde a un producto/servicio/línea de la campaña.]]="NO",1,0)</f>
        <v>0</v>
      </c>
      <c r="CN221">
        <f>IF(Tabla1[[#This Row],[2.2 Si lo expuesto por el cliente no es claro, realiza preguntas de precisión o preguntas filtro.]]="NO",1,0)</f>
        <v>0</v>
      </c>
      <c r="CO221">
        <f>IF(Tabla1[[#This Row],[2.3 Valida el MOTIVO REAL de la necesidad (información, preocupación, problema) mediante parafraseo o pregunta de confirmación.]]="NO",1,0)</f>
        <v>0</v>
      </c>
      <c r="CP221">
        <f>IF(Tabla1[[#This Row],[2.4 De acuerdo con lo expuesto por el cliente por el cliente y/o por lo revisado en sistemas, valida si existe alguna atención previa por el mismo motivo.]]="NO",1,0)</f>
        <v>0</v>
      </c>
      <c r="CQ221">
        <f>IF(Tabla1[[#This Row],[3.1 Valida en el CES el estado de los servicios y equipos, estado de cuenta y adicionalmente si se encuentra en averia.]]="NO",1,0)</f>
        <v>0</v>
      </c>
      <c r="CR221">
        <f>IF(Tabla1[[#This Row],[3.2 La atencion se realizo siguiendo el paso a paso de la herramienta o el proceso establecido en el portal de conocimiento (en caso no se encuentre en la herramienta), no se vuelve a evaluar el ingreso al CES.]]="NO",1,0)</f>
        <v>1</v>
      </c>
      <c r="CS221">
        <f>IF(Tabla1[[#This Row],[3.2.1 Solicita el número de documento de identidad, nombres y apellidos del titular para identificar el servicio y en caso lo amerite fecha y lugar de nacimiento.]]="NO",1,0)</f>
        <v>0</v>
      </c>
      <c r="CT221">
        <f>IF(Tabla1[[#This Row],[3.2.2  Valida en TRACER que el servicio del cliente esta conectado, no se encuentra en averia y no tiene algun flag alarmado]]="NO",1,0)</f>
        <v>1</v>
      </c>
      <c r="CU221">
        <f>IF(Tabla1[[#This Row],[3.2.3  Verifica en la web de averias si el servicio esta afectado]]="NO",1,0)</f>
        <v>1</v>
      </c>
      <c r="CV221">
        <f>IF(Tabla1[[#This Row],[3.2.4  Verifica en Incognito si los parametros de los servicios estan correctos. ]]="NO",1,0)</f>
        <v>0</v>
      </c>
      <c r="CW22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21">
        <f>IF(Tabla1[[#This Row],[3.2.6  Para telefonia, ingresa a JANUS y validad que la linea este configurada y tenga saldo, tambien se debe validar con el cliente si la linea esta en Tel 1 o Tel 1/2, en caso no haya servicio]]="NO",1,0)</f>
        <v>0</v>
      </c>
      <c r="CY221">
        <f>IF(Tabla1[[#This Row],[3.2.7  Para internet, cuando el problema es con SmarTV se le sugiere que utilice internet de manera cableada]]="NO",1,0)</f>
        <v>0</v>
      </c>
      <c r="CZ221">
        <f>IF(Tabla1[[#This Row],[3.3  La explicación brindada al cliente corresponde con el paso a paso de la herramienta o el proceso establecido en el portal de conocimiento (en caso no se encuentre en la herramienta).]]="NO",1,0)</f>
        <v>1</v>
      </c>
      <c r="DA221">
        <f>IF(Tabla1[[#This Row],[3.4  Valida con el cliente si la gestión/información brindada fue clara]]="NO",1,0)</f>
        <v>0</v>
      </c>
      <c r="DB221">
        <f>IF(Tabla1[[#This Row],[4.1 Ejecuta las acciones en los aplicativos de acuerdo al proceso establecido en el portal de conocimiento.]]="NO",1,0)</f>
        <v>1</v>
      </c>
      <c r="DC221">
        <f>IF(Tabla1[[#This Row],[4.2 Se tipifica en siac acorde con la gestión.]]="NO",1,0)</f>
        <v>0</v>
      </c>
      <c r="DD221">
        <f>IF(Tabla1[[#This Row],[4.3 Notas y/o plantilla de la tipificación son correctas.]]="NO",1,0)</f>
        <v>0</v>
      </c>
      <c r="DE221">
        <f>IF(Tabla1[[#This Row],[4.4 Se tipifica en siac durante la llamada.]]="NO",1,0)</f>
        <v>0</v>
      </c>
      <c r="DF221">
        <f>IF(Tabla1[[#This Row],[5.1 Evita comentarios negativos de la empresa y/o sus proveedores.]]="NO",1,0)</f>
        <v>0</v>
      </c>
      <c r="DG221">
        <f>IF(Tabla1[[#This Row],[5.2 Evita palabras soeces]]="NO",1,0)</f>
        <v>0</v>
      </c>
      <c r="DH221">
        <f>IF(Tabla1[[#This Row],[5.3 Escucha al cliente sin interrumpirlo.]]="NO",1,0)</f>
        <v>0</v>
      </c>
      <c r="DI221">
        <f>IF(Tabla1[[#This Row],[6.1 Cumple con dar la información establecida y/o fomenta en el cliente la adquisición/activación/uso de algún servicio/producto/promoción CLARO (definido por cada campaña)]]="NO",1,0)</f>
        <v>0</v>
      </c>
      <c r="DJ221">
        <v>1</v>
      </c>
      <c r="DK221" t="e">
        <f>IF(Tabla1[[#This Row],[TNPS]]&lt;6,-1,IF(Tabla1[[#This Row],[TNPS]]&lt;8,0,1))</f>
        <v>#N/A</v>
      </c>
      <c r="DL221" t="e">
        <f>IF(Tabla1[[#This Row],[NPS]]&lt;&gt;"",IF(Tabla1[[#This Row],[NPS]]&lt;7,-1,IF(Tabla1[[#This Row],[NPS]]&lt;8,0,1))," ")</f>
        <v>#N/A</v>
      </c>
    </row>
    <row r="222" spans="1:116" x14ac:dyDescent="0.25">
      <c r="A222">
        <v>386</v>
      </c>
      <c r="B222" t="str">
        <f>IF(MONTH(Tabla1[[#This Row],[FECHA DE MONITOREO]])=MONTH($B$356),IF(DAY(Tabla1[[#This Row],[FECHA DE MONITOREO]])&lt;8,"SEMANA 1",IF(DAY(Tabla1[[#This Row],[FECHA DE MONITOREO]])&lt;15,"SEMANA 2",IF(DAY(Tabla1[[#This Row],[FECHA DE MONITOREO]])&lt;22,"SEMANA 3","SEMANA 4"))),"SEMANA 4")</f>
        <v>SEMANA 1</v>
      </c>
      <c r="C22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22" s="10" t="s">
        <v>1451</v>
      </c>
      <c r="E222" s="11" t="s">
        <v>1452</v>
      </c>
      <c r="F222" s="12">
        <v>15</v>
      </c>
      <c r="G222" s="12" t="s">
        <v>118</v>
      </c>
      <c r="H222" s="12" t="s">
        <v>1394</v>
      </c>
      <c r="I222" s="6">
        <v>43651</v>
      </c>
      <c r="J222" s="12" t="s">
        <v>120</v>
      </c>
      <c r="K222" s="13" t="s">
        <v>1653</v>
      </c>
      <c r="L222" s="6">
        <v>43649</v>
      </c>
      <c r="M222" s="14">
        <v>0.37638888888888888</v>
      </c>
      <c r="N222" s="11">
        <v>324</v>
      </c>
      <c r="O222" s="12" t="s">
        <v>1654</v>
      </c>
      <c r="P222" s="12">
        <v>16049504</v>
      </c>
      <c r="Q222" s="12">
        <v>28538598</v>
      </c>
      <c r="R222" s="12" t="s">
        <v>1407</v>
      </c>
      <c r="S222" s="12" t="s">
        <v>383</v>
      </c>
      <c r="T222" s="12" t="s">
        <v>1655</v>
      </c>
      <c r="U222" s="12" t="s">
        <v>1582</v>
      </c>
      <c r="V222" s="11" t="s">
        <v>129</v>
      </c>
      <c r="W222" s="12" t="s">
        <v>130</v>
      </c>
      <c r="X222" s="15" t="s">
        <v>161</v>
      </c>
      <c r="Y222" s="15" t="s">
        <v>131</v>
      </c>
      <c r="Z222" s="15" t="s">
        <v>132</v>
      </c>
      <c r="AA222" s="15" t="s">
        <v>133</v>
      </c>
      <c r="AB222" s="15" t="s">
        <v>131</v>
      </c>
      <c r="AC222" s="12" t="s">
        <v>1400</v>
      </c>
      <c r="AD222" s="12" t="s">
        <v>131</v>
      </c>
      <c r="AE222" s="12" t="s">
        <v>129</v>
      </c>
      <c r="AF222" s="12" t="s">
        <v>131</v>
      </c>
      <c r="AG222" s="12" t="s">
        <v>131</v>
      </c>
      <c r="AH222" s="12" t="s">
        <v>131</v>
      </c>
      <c r="AI222" s="16">
        <v>75</v>
      </c>
      <c r="AJ222" s="12" t="s">
        <v>131</v>
      </c>
      <c r="AK222" s="12" t="s">
        <v>133</v>
      </c>
      <c r="AL222" s="12" t="s">
        <v>129</v>
      </c>
      <c r="AM222" s="12" t="s">
        <v>131</v>
      </c>
      <c r="AN222" s="16">
        <v>47.368421052631568</v>
      </c>
      <c r="AO222" s="12" t="s">
        <v>131</v>
      </c>
      <c r="AP222" s="12" t="s">
        <v>131</v>
      </c>
      <c r="AQ222" s="12" t="s">
        <v>131</v>
      </c>
      <c r="AR222" s="12" t="s">
        <v>131</v>
      </c>
      <c r="AS222" s="12" t="s">
        <v>131</v>
      </c>
      <c r="AT222" s="12" t="s">
        <v>131</v>
      </c>
      <c r="AU222" s="12" t="s">
        <v>133</v>
      </c>
      <c r="AV222" s="12" t="s">
        <v>133</v>
      </c>
      <c r="AW222" s="12" t="s">
        <v>133</v>
      </c>
      <c r="AX222" s="12" t="s">
        <v>129</v>
      </c>
      <c r="AY222" s="12" t="s">
        <v>131</v>
      </c>
      <c r="AZ222" s="16">
        <v>80</v>
      </c>
      <c r="BA222" s="12" t="s">
        <v>131</v>
      </c>
      <c r="BB222" s="12" t="s">
        <v>129</v>
      </c>
      <c r="BC222" s="12" t="s">
        <v>129</v>
      </c>
      <c r="BD222" s="12" t="s">
        <v>129</v>
      </c>
      <c r="BE222" s="16">
        <v>62.5</v>
      </c>
      <c r="BF222" s="12" t="s">
        <v>131</v>
      </c>
      <c r="BG222" s="12" t="s">
        <v>131</v>
      </c>
      <c r="BH222" s="12" t="s">
        <v>131</v>
      </c>
      <c r="BI222" s="16">
        <v>100</v>
      </c>
      <c r="BJ222" s="12" t="s">
        <v>133</v>
      </c>
      <c r="BK222" s="16">
        <v>100</v>
      </c>
      <c r="BL222" s="16">
        <v>69.89473684210526</v>
      </c>
      <c r="BM222" s="17">
        <v>2</v>
      </c>
      <c r="BN222" s="17">
        <v>3</v>
      </c>
      <c r="BO222" s="17">
        <v>0</v>
      </c>
      <c r="BP222" s="11">
        <v>5</v>
      </c>
      <c r="BQ222" s="11">
        <v>1</v>
      </c>
      <c r="BR222" s="16">
        <v>69.89473684210526</v>
      </c>
      <c r="BS222" s="15" t="s">
        <v>129</v>
      </c>
      <c r="BT222" s="15" t="s">
        <v>129</v>
      </c>
      <c r="BU222" s="15" t="s">
        <v>129</v>
      </c>
      <c r="BV222" s="15" t="s">
        <v>129</v>
      </c>
      <c r="BW222" s="15" t="s">
        <v>129</v>
      </c>
      <c r="BX222" s="12" t="s">
        <v>129</v>
      </c>
      <c r="BY222" s="12" t="s">
        <v>135</v>
      </c>
      <c r="BZ222" s="12" t="s">
        <v>136</v>
      </c>
      <c r="CA222" s="12" t="s">
        <v>137</v>
      </c>
      <c r="CB222" s="12" t="s">
        <v>349</v>
      </c>
      <c r="CC222" s="12" t="s">
        <v>139</v>
      </c>
      <c r="CD222" s="5" t="e">
        <v>#N/A</v>
      </c>
      <c r="CE222" s="5" t="e">
        <v>#N/A</v>
      </c>
      <c r="CF222" s="18" t="s">
        <v>129</v>
      </c>
      <c r="CG222" s="18" t="s">
        <v>1656</v>
      </c>
      <c r="CH222">
        <f>IF(Tabla1[[#This Row],[1.1 Saluda y se despide del cliente, de acuerdo a lo establecido en el manual de campaña.]]="NO",1,0)</f>
        <v>0</v>
      </c>
      <c r="CI222">
        <f>IF(Tabla1[[#This Row],[1.2 Se dirige al cliente por su nombre durante el transcurso de la llamada, sin tutearlo en ninguna ocasión.]]="NO",1,0)</f>
        <v>1</v>
      </c>
      <c r="CJ222">
        <f>IF(Tabla1[[#This Row],[1.3 Interactua con el cliente mientras realiza las validaciones en el sistema.]]="NO",1,0)</f>
        <v>0</v>
      </c>
      <c r="CK222">
        <f>IF(Tabla1[[#This Row],[1.4 Evita el uso de tecnicismos.]]="NO",1,0)</f>
        <v>0</v>
      </c>
      <c r="CL222">
        <f>IF(Tabla1[[#This Row],[1.5 Se despide de acuerdo a lo indicado en el Manual de Campaña]]="NO",1,0)</f>
        <v>0</v>
      </c>
      <c r="CM222">
        <f>IF(Tabla1[[#This Row],[2.1 Valida si la consulta o transacción corresponde a un producto/servicio/línea de la campaña.]]="NO",1,0)</f>
        <v>0</v>
      </c>
      <c r="CN222">
        <f>IF(Tabla1[[#This Row],[2.2 Si lo expuesto por el cliente no es claro, realiza preguntas de precisión o preguntas filtro.]]="NO",1,0)</f>
        <v>0</v>
      </c>
      <c r="CO222">
        <f>IF(Tabla1[[#This Row],[2.3 Valida el MOTIVO REAL de la necesidad (información, preocupación, problema) mediante parafraseo o pregunta de confirmación.]]="NO",1,0)</f>
        <v>1</v>
      </c>
      <c r="CP222">
        <f>IF(Tabla1[[#This Row],[2.4 De acuerdo con lo expuesto por el cliente por el cliente y/o por lo revisado en sistemas, valida si existe alguna atención previa por el mismo motivo.]]="NO",1,0)</f>
        <v>0</v>
      </c>
      <c r="CQ222">
        <f>IF(Tabla1[[#This Row],[3.1 Valida en el CES el estado de los servicios y equipos, estado de cuenta y adicionalmente si se encuentra en averia.]]="NO",1,0)</f>
        <v>0</v>
      </c>
      <c r="CR222">
        <f>IF(Tabla1[[#This Row],[3.2 La atencion se realizo siguiendo el paso a paso de la herramienta o el proceso establecido en el portal de conocimiento (en caso no se encuentre en la herramienta), no se vuelve a evaluar el ingreso al CES.]]="NO",1,0)</f>
        <v>0</v>
      </c>
      <c r="CS222">
        <f>IF(Tabla1[[#This Row],[3.2.1 Solicita el número de documento de identidad, nombres y apellidos del titular para identificar el servicio y en caso lo amerite fecha y lugar de nacimiento.]]="NO",1,0)</f>
        <v>0</v>
      </c>
      <c r="CT222">
        <f>IF(Tabla1[[#This Row],[3.2.2  Valida en TRACER que el servicio del cliente esta conectado, no se encuentra en averia y no tiene algun flag alarmado]]="NO",1,0)</f>
        <v>0</v>
      </c>
      <c r="CU222">
        <f>IF(Tabla1[[#This Row],[3.2.3  Verifica en la web de averias si el servicio esta afectado]]="NO",1,0)</f>
        <v>0</v>
      </c>
      <c r="CV222">
        <f>IF(Tabla1[[#This Row],[3.2.4  Verifica en Incognito si los parametros de los servicios estan correctos. ]]="NO",1,0)</f>
        <v>0</v>
      </c>
      <c r="CW22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22">
        <f>IF(Tabla1[[#This Row],[3.2.6  Para telefonia, ingresa a JANUS y validad que la linea este configurada y tenga saldo, tambien se debe validar con el cliente si la linea esta en Tel 1 o Tel 1/2, en caso no haya servicio]]="NO",1,0)</f>
        <v>0</v>
      </c>
      <c r="CY222">
        <f>IF(Tabla1[[#This Row],[3.2.7  Para internet, cuando el problema es con SmarTV se le sugiere que utilice internet de manera cableada]]="NO",1,0)</f>
        <v>0</v>
      </c>
      <c r="CZ222">
        <f>IF(Tabla1[[#This Row],[3.3  La explicación brindada al cliente corresponde con el paso a paso de la herramienta o el proceso establecido en el portal de conocimiento (en caso no se encuentre en la herramienta).]]="NO",1,0)</f>
        <v>1</v>
      </c>
      <c r="DA222">
        <f>IF(Tabla1[[#This Row],[3.4  Valida con el cliente si la gestión/información brindada fue clara]]="NO",1,0)</f>
        <v>0</v>
      </c>
      <c r="DB222">
        <f>IF(Tabla1[[#This Row],[4.1 Ejecuta las acciones en los aplicativos de acuerdo al proceso establecido en el portal de conocimiento.]]="NO",1,0)</f>
        <v>0</v>
      </c>
      <c r="DC222">
        <f>IF(Tabla1[[#This Row],[4.2 Se tipifica en siac acorde con la gestión.]]="NO",1,0)</f>
        <v>1</v>
      </c>
      <c r="DD222">
        <f>IF(Tabla1[[#This Row],[4.3 Notas y/o plantilla de la tipificación son correctas.]]="NO",1,0)</f>
        <v>1</v>
      </c>
      <c r="DE222">
        <f>IF(Tabla1[[#This Row],[4.4 Se tipifica en siac durante la llamada.]]="NO",1,0)</f>
        <v>1</v>
      </c>
      <c r="DF222">
        <f>IF(Tabla1[[#This Row],[5.1 Evita comentarios negativos de la empresa y/o sus proveedores.]]="NO",1,0)</f>
        <v>0</v>
      </c>
      <c r="DG222">
        <f>IF(Tabla1[[#This Row],[5.2 Evita palabras soeces]]="NO",1,0)</f>
        <v>0</v>
      </c>
      <c r="DH222">
        <f>IF(Tabla1[[#This Row],[5.3 Escucha al cliente sin interrumpirlo.]]="NO",1,0)</f>
        <v>0</v>
      </c>
      <c r="DI222">
        <f>IF(Tabla1[[#This Row],[6.1 Cumple con dar la información establecida y/o fomenta en el cliente la adquisición/activación/uso de algún servicio/producto/promoción CLARO (definido por cada campaña)]]="NO",1,0)</f>
        <v>0</v>
      </c>
      <c r="DJ222">
        <v>1</v>
      </c>
      <c r="DK222" t="e">
        <f>IF(Tabla1[[#This Row],[TNPS]]&lt;6,-1,IF(Tabla1[[#This Row],[TNPS]]&lt;8,0,1))</f>
        <v>#N/A</v>
      </c>
      <c r="DL222" t="e">
        <f>IF(Tabla1[[#This Row],[NPS]]&lt;&gt;"",IF(Tabla1[[#This Row],[NPS]]&lt;7,-1,IF(Tabla1[[#This Row],[NPS]]&lt;8,0,1))," ")</f>
        <v>#N/A</v>
      </c>
    </row>
    <row r="223" spans="1:116" x14ac:dyDescent="0.25">
      <c r="A223">
        <v>386</v>
      </c>
      <c r="B223" t="str">
        <f>IF(MONTH(Tabla1[[#This Row],[FECHA DE MONITOREO]])=MONTH($B$356),IF(DAY(Tabla1[[#This Row],[FECHA DE MONITOREO]])&lt;8,"SEMANA 1",IF(DAY(Tabla1[[#This Row],[FECHA DE MONITOREO]])&lt;15,"SEMANA 2",IF(DAY(Tabla1[[#This Row],[FECHA DE MONITOREO]])&lt;22,"SEMANA 3","SEMANA 4"))),"SEMANA 4")</f>
        <v>SEMANA 1</v>
      </c>
      <c r="C22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23" s="10" t="s">
        <v>1458</v>
      </c>
      <c r="E223" s="11" t="s">
        <v>1459</v>
      </c>
      <c r="F223" s="12">
        <v>13</v>
      </c>
      <c r="G223" s="12" t="s">
        <v>118</v>
      </c>
      <c r="H223" s="12" t="s">
        <v>1394</v>
      </c>
      <c r="I223" s="6">
        <v>43651</v>
      </c>
      <c r="J223" s="12" t="s">
        <v>120</v>
      </c>
      <c r="K223" s="13" t="s">
        <v>1657</v>
      </c>
      <c r="L223" s="6">
        <v>43649</v>
      </c>
      <c r="M223" s="14">
        <v>0.7368055555555556</v>
      </c>
      <c r="N223" s="11">
        <v>381</v>
      </c>
      <c r="O223" s="12" t="s">
        <v>1658</v>
      </c>
      <c r="P223" s="12">
        <v>924184704</v>
      </c>
      <c r="Q223" s="12">
        <v>15994677</v>
      </c>
      <c r="R223" s="12" t="s">
        <v>1407</v>
      </c>
      <c r="S223" s="12" t="s">
        <v>184</v>
      </c>
      <c r="T223" s="12" t="s">
        <v>1659</v>
      </c>
      <c r="U223" s="12" t="s">
        <v>1416</v>
      </c>
      <c r="V223" s="11" t="s">
        <v>129</v>
      </c>
      <c r="W223" s="12" t="s">
        <v>130</v>
      </c>
      <c r="X223" s="15" t="s">
        <v>161</v>
      </c>
      <c r="Y223" s="15" t="s">
        <v>131</v>
      </c>
      <c r="Z223" s="15" t="s">
        <v>132</v>
      </c>
      <c r="AA223" s="15" t="s">
        <v>133</v>
      </c>
      <c r="AB223" s="15" t="s">
        <v>131</v>
      </c>
      <c r="AC223" s="12" t="s">
        <v>1400</v>
      </c>
      <c r="AD223" s="12" t="s">
        <v>131</v>
      </c>
      <c r="AE223" s="12" t="s">
        <v>129</v>
      </c>
      <c r="AF223" s="12" t="s">
        <v>131</v>
      </c>
      <c r="AG223" s="12" t="s">
        <v>131</v>
      </c>
      <c r="AH223" s="12" t="s">
        <v>131</v>
      </c>
      <c r="AI223" s="16">
        <v>75</v>
      </c>
      <c r="AJ223" s="12" t="s">
        <v>131</v>
      </c>
      <c r="AK223" s="12" t="s">
        <v>133</v>
      </c>
      <c r="AL223" s="12" t="s">
        <v>131</v>
      </c>
      <c r="AM223" s="12" t="s">
        <v>131</v>
      </c>
      <c r="AN223" s="16">
        <v>100</v>
      </c>
      <c r="AO223" s="12" t="s">
        <v>131</v>
      </c>
      <c r="AP223" s="12" t="s">
        <v>131</v>
      </c>
      <c r="AQ223" s="12" t="s">
        <v>131</v>
      </c>
      <c r="AR223" s="12" t="s">
        <v>131</v>
      </c>
      <c r="AS223" s="12" t="s">
        <v>131</v>
      </c>
      <c r="AT223" s="12" t="s">
        <v>131</v>
      </c>
      <c r="AU223" s="12" t="s">
        <v>133</v>
      </c>
      <c r="AV223" s="12" t="s">
        <v>133</v>
      </c>
      <c r="AW223" s="12" t="s">
        <v>133</v>
      </c>
      <c r="AX223" s="12" t="s">
        <v>129</v>
      </c>
      <c r="AY223" s="12" t="s">
        <v>131</v>
      </c>
      <c r="AZ223" s="16">
        <v>80</v>
      </c>
      <c r="BA223" s="12" t="s">
        <v>131</v>
      </c>
      <c r="BB223" s="12" t="s">
        <v>129</v>
      </c>
      <c r="BC223" s="12" t="s">
        <v>129</v>
      </c>
      <c r="BD223" s="12" t="s">
        <v>129</v>
      </c>
      <c r="BE223" s="16">
        <v>62.5</v>
      </c>
      <c r="BF223" s="12" t="s">
        <v>131</v>
      </c>
      <c r="BG223" s="12" t="s">
        <v>131</v>
      </c>
      <c r="BH223" s="12" t="s">
        <v>131</v>
      </c>
      <c r="BI223" s="16">
        <v>100</v>
      </c>
      <c r="BJ223" s="12" t="s">
        <v>129</v>
      </c>
      <c r="BK223" s="16">
        <v>0</v>
      </c>
      <c r="BL223" s="16">
        <v>79</v>
      </c>
      <c r="BM223" s="17">
        <v>1</v>
      </c>
      <c r="BN223" s="17">
        <v>3</v>
      </c>
      <c r="BO223" s="17">
        <v>0</v>
      </c>
      <c r="BP223" s="11">
        <v>4</v>
      </c>
      <c r="BQ223" s="11">
        <v>2</v>
      </c>
      <c r="BR223" s="16">
        <v>79</v>
      </c>
      <c r="BS223" s="15" t="s">
        <v>129</v>
      </c>
      <c r="BT223" s="15" t="s">
        <v>129</v>
      </c>
      <c r="BU223" s="15" t="s">
        <v>129</v>
      </c>
      <c r="BV223" s="15" t="s">
        <v>129</v>
      </c>
      <c r="BW223" s="15" t="s">
        <v>129</v>
      </c>
      <c r="BX223" s="12" t="s">
        <v>131</v>
      </c>
      <c r="BY223" s="12" t="s">
        <v>132</v>
      </c>
      <c r="BZ223" s="12" t="s">
        <v>132</v>
      </c>
      <c r="CA223" s="12" t="s">
        <v>132</v>
      </c>
      <c r="CB223" s="12" t="s">
        <v>132</v>
      </c>
      <c r="CC223" s="12" t="s">
        <v>132</v>
      </c>
      <c r="CD223" s="5">
        <v>9</v>
      </c>
      <c r="CE223" s="5">
        <v>9</v>
      </c>
      <c r="CF223" s="18" t="s">
        <v>129</v>
      </c>
      <c r="CG223" s="18" t="s">
        <v>1660</v>
      </c>
      <c r="CH223">
        <f>IF(Tabla1[[#This Row],[1.1 Saluda y se despide del cliente, de acuerdo a lo establecido en el manual de campaña.]]="NO",1,0)</f>
        <v>0</v>
      </c>
      <c r="CI223">
        <f>IF(Tabla1[[#This Row],[1.2 Se dirige al cliente por su nombre durante el transcurso de la llamada, sin tutearlo en ninguna ocasión.]]="NO",1,0)</f>
        <v>1</v>
      </c>
      <c r="CJ223">
        <f>IF(Tabla1[[#This Row],[1.3 Interactua con el cliente mientras realiza las validaciones en el sistema.]]="NO",1,0)</f>
        <v>0</v>
      </c>
      <c r="CK223">
        <f>IF(Tabla1[[#This Row],[1.4 Evita el uso de tecnicismos.]]="NO",1,0)</f>
        <v>0</v>
      </c>
      <c r="CL223">
        <f>IF(Tabla1[[#This Row],[1.5 Se despide de acuerdo a lo indicado en el Manual de Campaña]]="NO",1,0)</f>
        <v>0</v>
      </c>
      <c r="CM223">
        <f>IF(Tabla1[[#This Row],[2.1 Valida si la consulta o transacción corresponde a un producto/servicio/línea de la campaña.]]="NO",1,0)</f>
        <v>0</v>
      </c>
      <c r="CN223">
        <f>IF(Tabla1[[#This Row],[2.2 Si lo expuesto por el cliente no es claro, realiza preguntas de precisión o preguntas filtro.]]="NO",1,0)</f>
        <v>0</v>
      </c>
      <c r="CO223">
        <f>IF(Tabla1[[#This Row],[2.3 Valida el MOTIVO REAL de la necesidad (información, preocupación, problema) mediante parafraseo o pregunta de confirmación.]]="NO",1,0)</f>
        <v>0</v>
      </c>
      <c r="CP223">
        <f>IF(Tabla1[[#This Row],[2.4 De acuerdo con lo expuesto por el cliente por el cliente y/o por lo revisado en sistemas, valida si existe alguna atención previa por el mismo motivo.]]="NO",1,0)</f>
        <v>0</v>
      </c>
      <c r="CQ223">
        <f>IF(Tabla1[[#This Row],[3.1 Valida en el CES el estado de los servicios y equipos, estado de cuenta y adicionalmente si se encuentra en averia.]]="NO",1,0)</f>
        <v>0</v>
      </c>
      <c r="CR223">
        <f>IF(Tabla1[[#This Row],[3.2 La atencion se realizo siguiendo el paso a paso de la herramienta o el proceso establecido en el portal de conocimiento (en caso no se encuentre en la herramienta), no se vuelve a evaluar el ingreso al CES.]]="NO",1,0)</f>
        <v>0</v>
      </c>
      <c r="CS223">
        <f>IF(Tabla1[[#This Row],[3.2.1 Solicita el número de documento de identidad, nombres y apellidos del titular para identificar el servicio y en caso lo amerite fecha y lugar de nacimiento.]]="NO",1,0)</f>
        <v>0</v>
      </c>
      <c r="CT223">
        <f>IF(Tabla1[[#This Row],[3.2.2  Valida en TRACER que el servicio del cliente esta conectado, no se encuentra en averia y no tiene algun flag alarmado]]="NO",1,0)</f>
        <v>0</v>
      </c>
      <c r="CU223">
        <f>IF(Tabla1[[#This Row],[3.2.3  Verifica en la web de averias si el servicio esta afectado]]="NO",1,0)</f>
        <v>0</v>
      </c>
      <c r="CV223">
        <f>IF(Tabla1[[#This Row],[3.2.4  Verifica en Incognito si los parametros de los servicios estan correctos. ]]="NO",1,0)</f>
        <v>0</v>
      </c>
      <c r="CW22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23">
        <f>IF(Tabla1[[#This Row],[3.2.6  Para telefonia, ingresa a JANUS y validad que la linea este configurada y tenga saldo, tambien se debe validar con el cliente si la linea esta en Tel 1 o Tel 1/2, en caso no haya servicio]]="NO",1,0)</f>
        <v>0</v>
      </c>
      <c r="CY223">
        <f>IF(Tabla1[[#This Row],[3.2.7  Para internet, cuando el problema es con SmarTV se le sugiere que utilice internet de manera cableada]]="NO",1,0)</f>
        <v>0</v>
      </c>
      <c r="CZ223">
        <f>IF(Tabla1[[#This Row],[3.3  La explicación brindada al cliente corresponde con el paso a paso de la herramienta o el proceso establecido en el portal de conocimiento (en caso no se encuentre en la herramienta).]]="NO",1,0)</f>
        <v>1</v>
      </c>
      <c r="DA223">
        <f>IF(Tabla1[[#This Row],[3.4  Valida con el cliente si la gestión/información brindada fue clara]]="NO",1,0)</f>
        <v>0</v>
      </c>
      <c r="DB223">
        <f>IF(Tabla1[[#This Row],[4.1 Ejecuta las acciones en los aplicativos de acuerdo al proceso establecido en el portal de conocimiento.]]="NO",1,0)</f>
        <v>0</v>
      </c>
      <c r="DC223">
        <f>IF(Tabla1[[#This Row],[4.2 Se tipifica en siac acorde con la gestión.]]="NO",1,0)</f>
        <v>1</v>
      </c>
      <c r="DD223">
        <f>IF(Tabla1[[#This Row],[4.3 Notas y/o plantilla de la tipificación son correctas.]]="NO",1,0)</f>
        <v>1</v>
      </c>
      <c r="DE223">
        <f>IF(Tabla1[[#This Row],[4.4 Se tipifica en siac durante la llamada.]]="NO",1,0)</f>
        <v>1</v>
      </c>
      <c r="DF223">
        <f>IF(Tabla1[[#This Row],[5.1 Evita comentarios negativos de la empresa y/o sus proveedores.]]="NO",1,0)</f>
        <v>0</v>
      </c>
      <c r="DG223">
        <f>IF(Tabla1[[#This Row],[5.2 Evita palabras soeces]]="NO",1,0)</f>
        <v>0</v>
      </c>
      <c r="DH223">
        <f>IF(Tabla1[[#This Row],[5.3 Escucha al cliente sin interrumpirlo.]]="NO",1,0)</f>
        <v>0</v>
      </c>
      <c r="DI223">
        <f>IF(Tabla1[[#This Row],[6.1 Cumple con dar la información establecida y/o fomenta en el cliente la adquisición/activación/uso de algún servicio/producto/promoción CLARO (definido por cada campaña)]]="NO",1,0)</f>
        <v>1</v>
      </c>
      <c r="DJ223">
        <v>1</v>
      </c>
      <c r="DK223">
        <f>IF(Tabla1[[#This Row],[TNPS]]&lt;6,-1,IF(Tabla1[[#This Row],[TNPS]]&lt;8,0,1))</f>
        <v>1</v>
      </c>
      <c r="DL223">
        <f>IF(Tabla1[[#This Row],[NPS]]&lt;&gt;"",IF(Tabla1[[#This Row],[NPS]]&lt;7,-1,IF(Tabla1[[#This Row],[NPS]]&lt;8,0,1))," ")</f>
        <v>1</v>
      </c>
    </row>
    <row r="224" spans="1:116" x14ac:dyDescent="0.25">
      <c r="A224">
        <v>386</v>
      </c>
      <c r="B224" t="str">
        <f>IF(MONTH(Tabla1[[#This Row],[FECHA DE MONITOREO]])=MONTH($B$356),IF(DAY(Tabla1[[#This Row],[FECHA DE MONITOREO]])&lt;8,"SEMANA 1",IF(DAY(Tabla1[[#This Row],[FECHA DE MONITOREO]])&lt;15,"SEMANA 2",IF(DAY(Tabla1[[#This Row],[FECHA DE MONITOREO]])&lt;22,"SEMANA 3","SEMANA 4"))),"SEMANA 4")</f>
        <v>SEMANA 1</v>
      </c>
      <c r="C22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24" s="10" t="s">
        <v>1661</v>
      </c>
      <c r="E224" s="11" t="s">
        <v>1662</v>
      </c>
      <c r="F224" s="12">
        <v>14</v>
      </c>
      <c r="G224" s="12" t="s">
        <v>118</v>
      </c>
      <c r="H224" s="12" t="s">
        <v>1394</v>
      </c>
      <c r="I224" s="6">
        <v>43651</v>
      </c>
      <c r="J224" s="12" t="s">
        <v>120</v>
      </c>
      <c r="K224" s="13" t="s">
        <v>1663</v>
      </c>
      <c r="L224" s="6">
        <v>43649</v>
      </c>
      <c r="M224" s="14">
        <v>0.4236111111111111</v>
      </c>
      <c r="N224" s="11">
        <v>235</v>
      </c>
      <c r="O224" s="12" t="s">
        <v>1664</v>
      </c>
      <c r="P224" s="12">
        <v>959687614</v>
      </c>
      <c r="Q224" s="12">
        <v>12944830</v>
      </c>
      <c r="R224" s="12" t="s">
        <v>1407</v>
      </c>
      <c r="S224" s="12" t="s">
        <v>513</v>
      </c>
      <c r="T224" s="12" t="s">
        <v>1665</v>
      </c>
      <c r="U224" s="12" t="s">
        <v>1498</v>
      </c>
      <c r="V224" s="11" t="s">
        <v>129</v>
      </c>
      <c r="W224" s="12" t="s">
        <v>130</v>
      </c>
      <c r="X224" s="15" t="s">
        <v>161</v>
      </c>
      <c r="Y224" s="15" t="s">
        <v>131</v>
      </c>
      <c r="Z224" s="15" t="s">
        <v>132</v>
      </c>
      <c r="AA224" s="15" t="s">
        <v>133</v>
      </c>
      <c r="AB224" s="15" t="s">
        <v>131</v>
      </c>
      <c r="AC224" s="12" t="s">
        <v>1400</v>
      </c>
      <c r="AD224" s="12" t="s">
        <v>131</v>
      </c>
      <c r="AE224" s="12" t="s">
        <v>131</v>
      </c>
      <c r="AF224" s="12" t="s">
        <v>131</v>
      </c>
      <c r="AG224" s="12" t="s">
        <v>131</v>
      </c>
      <c r="AH224" s="12" t="s">
        <v>131</v>
      </c>
      <c r="AI224" s="16">
        <v>100</v>
      </c>
      <c r="AJ224" s="12" t="s">
        <v>131</v>
      </c>
      <c r="AK224" s="12" t="s">
        <v>133</v>
      </c>
      <c r="AL224" s="12" t="s">
        <v>131</v>
      </c>
      <c r="AM224" s="12" t="s">
        <v>131</v>
      </c>
      <c r="AN224" s="16">
        <v>100</v>
      </c>
      <c r="AO224" s="12" t="s">
        <v>131</v>
      </c>
      <c r="AP224" s="12" t="s">
        <v>131</v>
      </c>
      <c r="AQ224" s="12" t="s">
        <v>131</v>
      </c>
      <c r="AR224" s="12" t="s">
        <v>133</v>
      </c>
      <c r="AS224" s="12" t="s">
        <v>131</v>
      </c>
      <c r="AT224" s="12" t="s">
        <v>131</v>
      </c>
      <c r="AU224" s="12" t="s">
        <v>133</v>
      </c>
      <c r="AV224" s="12" t="s">
        <v>133</v>
      </c>
      <c r="AW224" s="12" t="s">
        <v>133</v>
      </c>
      <c r="AX224" s="12" t="s">
        <v>129</v>
      </c>
      <c r="AY224" s="12" t="s">
        <v>131</v>
      </c>
      <c r="AZ224" s="16">
        <v>80</v>
      </c>
      <c r="BA224" s="12" t="s">
        <v>133</v>
      </c>
      <c r="BB224" s="12" t="s">
        <v>131</v>
      </c>
      <c r="BC224" s="12" t="s">
        <v>131</v>
      </c>
      <c r="BD224" s="12" t="s">
        <v>131</v>
      </c>
      <c r="BE224" s="16">
        <v>100</v>
      </c>
      <c r="BF224" s="12" t="s">
        <v>131</v>
      </c>
      <c r="BG224" s="12" t="s">
        <v>131</v>
      </c>
      <c r="BH224" s="12" t="s">
        <v>131</v>
      </c>
      <c r="BI224" s="16">
        <v>100</v>
      </c>
      <c r="BJ224" s="12" t="s">
        <v>133</v>
      </c>
      <c r="BK224" s="16">
        <v>100</v>
      </c>
      <c r="BL224" s="16">
        <v>93</v>
      </c>
      <c r="BM224" s="17">
        <v>1</v>
      </c>
      <c r="BN224" s="17">
        <v>0</v>
      </c>
      <c r="BO224" s="17">
        <v>0</v>
      </c>
      <c r="BP224" s="11">
        <v>1</v>
      </c>
      <c r="BQ224" s="11">
        <v>0</v>
      </c>
      <c r="BR224" s="16">
        <v>93</v>
      </c>
      <c r="BS224" s="15" t="s">
        <v>129</v>
      </c>
      <c r="BT224" s="15" t="s">
        <v>129</v>
      </c>
      <c r="BU224" s="15" t="s">
        <v>129</v>
      </c>
      <c r="BV224" s="15" t="s">
        <v>129</v>
      </c>
      <c r="BW224" s="15" t="s">
        <v>129</v>
      </c>
      <c r="BX224" s="12" t="s">
        <v>129</v>
      </c>
      <c r="BY224" s="12" t="s">
        <v>135</v>
      </c>
      <c r="BZ224" s="12" t="s">
        <v>136</v>
      </c>
      <c r="CA224" s="12" t="s">
        <v>137</v>
      </c>
      <c r="CB224" s="12" t="s">
        <v>349</v>
      </c>
      <c r="CC224" s="12" t="s">
        <v>949</v>
      </c>
      <c r="CD224" s="5" t="e">
        <v>#N/A</v>
      </c>
      <c r="CE224" s="5" t="e">
        <v>#N/A</v>
      </c>
      <c r="CF224" s="18" t="s">
        <v>129</v>
      </c>
      <c r="CG224" s="18" t="s">
        <v>1666</v>
      </c>
      <c r="CH224">
        <f>IF(Tabla1[[#This Row],[1.1 Saluda y se despide del cliente, de acuerdo a lo establecido en el manual de campaña.]]="NO",1,0)</f>
        <v>0</v>
      </c>
      <c r="CI224">
        <f>IF(Tabla1[[#This Row],[1.2 Se dirige al cliente por su nombre durante el transcurso de la llamada, sin tutearlo en ninguna ocasión.]]="NO",1,0)</f>
        <v>0</v>
      </c>
      <c r="CJ224">
        <f>IF(Tabla1[[#This Row],[1.3 Interactua con el cliente mientras realiza las validaciones en el sistema.]]="NO",1,0)</f>
        <v>0</v>
      </c>
      <c r="CK224">
        <f>IF(Tabla1[[#This Row],[1.4 Evita el uso de tecnicismos.]]="NO",1,0)</f>
        <v>0</v>
      </c>
      <c r="CL224">
        <f>IF(Tabla1[[#This Row],[1.5 Se despide de acuerdo a lo indicado en el Manual de Campaña]]="NO",1,0)</f>
        <v>0</v>
      </c>
      <c r="CM224">
        <f>IF(Tabla1[[#This Row],[2.1 Valida si la consulta o transacción corresponde a un producto/servicio/línea de la campaña.]]="NO",1,0)</f>
        <v>0</v>
      </c>
      <c r="CN224">
        <f>IF(Tabla1[[#This Row],[2.2 Si lo expuesto por el cliente no es claro, realiza preguntas de precisión o preguntas filtro.]]="NO",1,0)</f>
        <v>0</v>
      </c>
      <c r="CO224">
        <f>IF(Tabla1[[#This Row],[2.3 Valida el MOTIVO REAL de la necesidad (información, preocupación, problema) mediante parafraseo o pregunta de confirmación.]]="NO",1,0)</f>
        <v>0</v>
      </c>
      <c r="CP224">
        <f>IF(Tabla1[[#This Row],[2.4 De acuerdo con lo expuesto por el cliente por el cliente y/o por lo revisado en sistemas, valida si existe alguna atención previa por el mismo motivo.]]="NO",1,0)</f>
        <v>0</v>
      </c>
      <c r="CQ224">
        <f>IF(Tabla1[[#This Row],[3.1 Valida en el CES el estado de los servicios y equipos, estado de cuenta y adicionalmente si se encuentra en averia.]]="NO",1,0)</f>
        <v>0</v>
      </c>
      <c r="CR224">
        <f>IF(Tabla1[[#This Row],[3.2 La atencion se realizo siguiendo el paso a paso de la herramienta o el proceso establecido en el portal de conocimiento (en caso no se encuentre en la herramienta), no se vuelve a evaluar el ingreso al CES.]]="NO",1,0)</f>
        <v>0</v>
      </c>
      <c r="CS224">
        <f>IF(Tabla1[[#This Row],[3.2.1 Solicita el número de documento de identidad, nombres y apellidos del titular para identificar el servicio y en caso lo amerite fecha y lugar de nacimiento.]]="NO",1,0)</f>
        <v>0</v>
      </c>
      <c r="CT224">
        <f>IF(Tabla1[[#This Row],[3.2.2  Valida en TRACER que el servicio del cliente esta conectado, no se encuentra en averia y no tiene algun flag alarmado]]="NO",1,0)</f>
        <v>0</v>
      </c>
      <c r="CU224">
        <f>IF(Tabla1[[#This Row],[3.2.3  Verifica en la web de averias si el servicio esta afectado]]="NO",1,0)</f>
        <v>0</v>
      </c>
      <c r="CV224">
        <f>IF(Tabla1[[#This Row],[3.2.4  Verifica en Incognito si los parametros de los servicios estan correctos. ]]="NO",1,0)</f>
        <v>0</v>
      </c>
      <c r="CW22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24">
        <f>IF(Tabla1[[#This Row],[3.2.6  Para telefonia, ingresa a JANUS y validad que la linea este configurada y tenga saldo, tambien se debe validar con el cliente si la linea esta en Tel 1 o Tel 1/2, en caso no haya servicio]]="NO",1,0)</f>
        <v>0</v>
      </c>
      <c r="CY224">
        <f>IF(Tabla1[[#This Row],[3.2.7  Para internet, cuando el problema es con SmarTV se le sugiere que utilice internet de manera cableada]]="NO",1,0)</f>
        <v>0</v>
      </c>
      <c r="CZ224">
        <f>IF(Tabla1[[#This Row],[3.3  La explicación brindada al cliente corresponde con el paso a paso de la herramienta o el proceso establecido en el portal de conocimiento (en caso no se encuentre en la herramienta).]]="NO",1,0)</f>
        <v>1</v>
      </c>
      <c r="DA224">
        <f>IF(Tabla1[[#This Row],[3.4  Valida con el cliente si la gestión/información brindada fue clara]]="NO",1,0)</f>
        <v>0</v>
      </c>
      <c r="DB224">
        <f>IF(Tabla1[[#This Row],[4.1 Ejecuta las acciones en los aplicativos de acuerdo al proceso establecido en el portal de conocimiento.]]="NO",1,0)</f>
        <v>0</v>
      </c>
      <c r="DC224">
        <f>IF(Tabla1[[#This Row],[4.2 Se tipifica en siac acorde con la gestión.]]="NO",1,0)</f>
        <v>0</v>
      </c>
      <c r="DD224">
        <f>IF(Tabla1[[#This Row],[4.3 Notas y/o plantilla de la tipificación son correctas.]]="NO",1,0)</f>
        <v>0</v>
      </c>
      <c r="DE224">
        <f>IF(Tabla1[[#This Row],[4.4 Se tipifica en siac durante la llamada.]]="NO",1,0)</f>
        <v>0</v>
      </c>
      <c r="DF224">
        <f>IF(Tabla1[[#This Row],[5.1 Evita comentarios negativos de la empresa y/o sus proveedores.]]="NO",1,0)</f>
        <v>0</v>
      </c>
      <c r="DG224">
        <f>IF(Tabla1[[#This Row],[5.2 Evita palabras soeces]]="NO",1,0)</f>
        <v>0</v>
      </c>
      <c r="DH224">
        <f>IF(Tabla1[[#This Row],[5.3 Escucha al cliente sin interrumpirlo.]]="NO",1,0)</f>
        <v>0</v>
      </c>
      <c r="DI224">
        <f>IF(Tabla1[[#This Row],[6.1 Cumple con dar la información establecida y/o fomenta en el cliente la adquisición/activación/uso de algún servicio/producto/promoción CLARO (definido por cada campaña)]]="NO",1,0)</f>
        <v>0</v>
      </c>
      <c r="DJ224">
        <v>1</v>
      </c>
      <c r="DK224" t="e">
        <f>IF(Tabla1[[#This Row],[TNPS]]&lt;6,-1,IF(Tabla1[[#This Row],[TNPS]]&lt;8,0,1))</f>
        <v>#N/A</v>
      </c>
      <c r="DL224" t="e">
        <f>IF(Tabla1[[#This Row],[NPS]]&lt;&gt;"",IF(Tabla1[[#This Row],[NPS]]&lt;7,-1,IF(Tabla1[[#This Row],[NPS]]&lt;8,0,1))," ")</f>
        <v>#N/A</v>
      </c>
    </row>
    <row r="225" spans="1:116" x14ac:dyDescent="0.25">
      <c r="A225">
        <v>386</v>
      </c>
      <c r="B225" t="str">
        <f>IF(MONTH(Tabla1[[#This Row],[FECHA DE MONITOREO]])=MONTH($B$356),IF(DAY(Tabla1[[#This Row],[FECHA DE MONITOREO]])&lt;8,"SEMANA 1",IF(DAY(Tabla1[[#This Row],[FECHA DE MONITOREO]])&lt;15,"SEMANA 2",IF(DAY(Tabla1[[#This Row],[FECHA DE MONITOREO]])&lt;22,"SEMANA 3","SEMANA 4"))),"SEMANA 4")</f>
        <v>SEMANA 1</v>
      </c>
      <c r="C22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25" s="10" t="s">
        <v>1667</v>
      </c>
      <c r="E225" s="11" t="s">
        <v>1668</v>
      </c>
      <c r="F225" s="12">
        <v>3</v>
      </c>
      <c r="G225" s="12" t="s">
        <v>118</v>
      </c>
      <c r="H225" s="12" t="s">
        <v>1394</v>
      </c>
      <c r="I225" s="6">
        <v>43651</v>
      </c>
      <c r="J225" s="12" t="s">
        <v>120</v>
      </c>
      <c r="K225" s="13" t="s">
        <v>1669</v>
      </c>
      <c r="L225" s="6">
        <v>43649</v>
      </c>
      <c r="M225" s="14">
        <v>0.42291666666666666</v>
      </c>
      <c r="N225" s="11">
        <v>184</v>
      </c>
      <c r="O225" s="12" t="s">
        <v>1670</v>
      </c>
      <c r="P225" s="12">
        <v>971017524</v>
      </c>
      <c r="Q225" s="12">
        <v>30007001</v>
      </c>
      <c r="R225" s="12" t="s">
        <v>1397</v>
      </c>
      <c r="S225" s="12" t="s">
        <v>1183</v>
      </c>
      <c r="T225" s="12" t="s">
        <v>1671</v>
      </c>
      <c r="U225" s="12" t="s">
        <v>1443</v>
      </c>
      <c r="V225" s="11" t="s">
        <v>129</v>
      </c>
      <c r="W225" s="12" t="s">
        <v>130</v>
      </c>
      <c r="X225" s="15" t="s">
        <v>161</v>
      </c>
      <c r="Y225" s="15" t="s">
        <v>131</v>
      </c>
      <c r="Z225" s="15" t="s">
        <v>132</v>
      </c>
      <c r="AA225" s="15" t="s">
        <v>133</v>
      </c>
      <c r="AB225" s="15" t="s">
        <v>131</v>
      </c>
      <c r="AC225" s="12" t="s">
        <v>1400</v>
      </c>
      <c r="AD225" s="12" t="s">
        <v>131</v>
      </c>
      <c r="AE225" s="12" t="s">
        <v>131</v>
      </c>
      <c r="AF225" s="12" t="s">
        <v>131</v>
      </c>
      <c r="AG225" s="12" t="s">
        <v>131</v>
      </c>
      <c r="AH225" s="12" t="s">
        <v>131</v>
      </c>
      <c r="AI225" s="16">
        <v>100</v>
      </c>
      <c r="AJ225" s="12" t="s">
        <v>131</v>
      </c>
      <c r="AK225" s="12" t="s">
        <v>133</v>
      </c>
      <c r="AL225" s="12" t="s">
        <v>131</v>
      </c>
      <c r="AM225" s="12" t="s">
        <v>131</v>
      </c>
      <c r="AN225" s="16">
        <v>100</v>
      </c>
      <c r="AO225" s="12" t="s">
        <v>131</v>
      </c>
      <c r="AP225" s="12" t="s">
        <v>131</v>
      </c>
      <c r="AQ225" s="12" t="s">
        <v>131</v>
      </c>
      <c r="AR225" s="12" t="s">
        <v>133</v>
      </c>
      <c r="AS225" s="12" t="s">
        <v>133</v>
      </c>
      <c r="AT225" s="12" t="s">
        <v>131</v>
      </c>
      <c r="AU225" s="12" t="s">
        <v>133</v>
      </c>
      <c r="AV225" s="12" t="s">
        <v>133</v>
      </c>
      <c r="AW225" s="12" t="s">
        <v>133</v>
      </c>
      <c r="AX225" s="12" t="s">
        <v>131</v>
      </c>
      <c r="AY225" s="12" t="s">
        <v>131</v>
      </c>
      <c r="AZ225" s="16">
        <v>100</v>
      </c>
      <c r="BA225" s="12" t="s">
        <v>131</v>
      </c>
      <c r="BB225" s="12" t="s">
        <v>131</v>
      </c>
      <c r="BC225" s="12" t="s">
        <v>131</v>
      </c>
      <c r="BD225" s="12" t="s">
        <v>131</v>
      </c>
      <c r="BE225" s="16">
        <v>100</v>
      </c>
      <c r="BF225" s="12" t="s">
        <v>131</v>
      </c>
      <c r="BG225" s="12" t="s">
        <v>131</v>
      </c>
      <c r="BH225" s="12" t="s">
        <v>131</v>
      </c>
      <c r="BI225" s="16">
        <v>100</v>
      </c>
      <c r="BJ225" s="12" t="s">
        <v>133</v>
      </c>
      <c r="BK225" s="16">
        <v>100</v>
      </c>
      <c r="BL225" s="16">
        <v>100</v>
      </c>
      <c r="BM225" s="17">
        <v>0</v>
      </c>
      <c r="BN225" s="17">
        <v>0</v>
      </c>
      <c r="BO225" s="17">
        <v>0</v>
      </c>
      <c r="BP225" s="11">
        <v>0</v>
      </c>
      <c r="BQ225" s="11">
        <v>0</v>
      </c>
      <c r="BR225" s="16">
        <v>100</v>
      </c>
      <c r="BS225" s="15" t="s">
        <v>129</v>
      </c>
      <c r="BT225" s="15" t="s">
        <v>129</v>
      </c>
      <c r="BU225" s="15" t="s">
        <v>129</v>
      </c>
      <c r="BV225" s="15" t="s">
        <v>129</v>
      </c>
      <c r="BW225" s="15" t="s">
        <v>129</v>
      </c>
      <c r="BX225" s="12" t="s">
        <v>129</v>
      </c>
      <c r="BY225" s="12" t="s">
        <v>135</v>
      </c>
      <c r="BZ225" s="12" t="s">
        <v>174</v>
      </c>
      <c r="CA225" s="12" t="s">
        <v>175</v>
      </c>
      <c r="CB225" s="12" t="s">
        <v>176</v>
      </c>
      <c r="CC225" s="12" t="s">
        <v>250</v>
      </c>
      <c r="CD225" s="5" t="e">
        <v>#N/A</v>
      </c>
      <c r="CE225" s="5" t="e">
        <v>#N/A</v>
      </c>
      <c r="CF225" s="18" t="s">
        <v>129</v>
      </c>
      <c r="CG225" s="18"/>
      <c r="CH225">
        <f>IF(Tabla1[[#This Row],[1.1 Saluda y se despide del cliente, de acuerdo a lo establecido en el manual de campaña.]]="NO",1,0)</f>
        <v>0</v>
      </c>
      <c r="CI225">
        <f>IF(Tabla1[[#This Row],[1.2 Se dirige al cliente por su nombre durante el transcurso de la llamada, sin tutearlo en ninguna ocasión.]]="NO",1,0)</f>
        <v>0</v>
      </c>
      <c r="CJ225">
        <f>IF(Tabla1[[#This Row],[1.3 Interactua con el cliente mientras realiza las validaciones en el sistema.]]="NO",1,0)</f>
        <v>0</v>
      </c>
      <c r="CK225">
        <f>IF(Tabla1[[#This Row],[1.4 Evita el uso de tecnicismos.]]="NO",1,0)</f>
        <v>0</v>
      </c>
      <c r="CL225">
        <f>IF(Tabla1[[#This Row],[1.5 Se despide de acuerdo a lo indicado en el Manual de Campaña]]="NO",1,0)</f>
        <v>0</v>
      </c>
      <c r="CM225">
        <f>IF(Tabla1[[#This Row],[2.1 Valida si la consulta o transacción corresponde a un producto/servicio/línea de la campaña.]]="NO",1,0)</f>
        <v>0</v>
      </c>
      <c r="CN225">
        <f>IF(Tabla1[[#This Row],[2.2 Si lo expuesto por el cliente no es claro, realiza preguntas de precisión o preguntas filtro.]]="NO",1,0)</f>
        <v>0</v>
      </c>
      <c r="CO225">
        <f>IF(Tabla1[[#This Row],[2.3 Valida el MOTIVO REAL de la necesidad (información, preocupación, problema) mediante parafraseo o pregunta de confirmación.]]="NO",1,0)</f>
        <v>0</v>
      </c>
      <c r="CP225">
        <f>IF(Tabla1[[#This Row],[2.4 De acuerdo con lo expuesto por el cliente por el cliente y/o por lo revisado en sistemas, valida si existe alguna atención previa por el mismo motivo.]]="NO",1,0)</f>
        <v>0</v>
      </c>
      <c r="CQ225">
        <f>IF(Tabla1[[#This Row],[3.1 Valida en el CES el estado de los servicios y equipos, estado de cuenta y adicionalmente si se encuentra en averia.]]="NO",1,0)</f>
        <v>0</v>
      </c>
      <c r="CR225">
        <f>IF(Tabla1[[#This Row],[3.2 La atencion se realizo siguiendo el paso a paso de la herramienta o el proceso establecido en el portal de conocimiento (en caso no se encuentre en la herramienta), no se vuelve a evaluar el ingreso al CES.]]="NO",1,0)</f>
        <v>0</v>
      </c>
      <c r="CS225">
        <f>IF(Tabla1[[#This Row],[3.2.1 Solicita el número de documento de identidad, nombres y apellidos del titular para identificar el servicio y en caso lo amerite fecha y lugar de nacimiento.]]="NO",1,0)</f>
        <v>0</v>
      </c>
      <c r="CT225">
        <f>IF(Tabla1[[#This Row],[3.2.2  Valida en TRACER que el servicio del cliente esta conectado, no se encuentra en averia y no tiene algun flag alarmado]]="NO",1,0)</f>
        <v>0</v>
      </c>
      <c r="CU225">
        <f>IF(Tabla1[[#This Row],[3.2.3  Verifica en la web de averias si el servicio esta afectado]]="NO",1,0)</f>
        <v>0</v>
      </c>
      <c r="CV225">
        <f>IF(Tabla1[[#This Row],[3.2.4  Verifica en Incognito si los parametros de los servicios estan correctos. ]]="NO",1,0)</f>
        <v>0</v>
      </c>
      <c r="CW22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25">
        <f>IF(Tabla1[[#This Row],[3.2.6  Para telefonia, ingresa a JANUS y validad que la linea este configurada y tenga saldo, tambien se debe validar con el cliente si la linea esta en Tel 1 o Tel 1/2, en caso no haya servicio]]="NO",1,0)</f>
        <v>0</v>
      </c>
      <c r="CY225">
        <f>IF(Tabla1[[#This Row],[3.2.7  Para internet, cuando el problema es con SmarTV se le sugiere que utilice internet de manera cableada]]="NO",1,0)</f>
        <v>0</v>
      </c>
      <c r="CZ225">
        <f>IF(Tabla1[[#This Row],[3.3  La explicación brindada al cliente corresponde con el paso a paso de la herramienta o el proceso establecido en el portal de conocimiento (en caso no se encuentre en la herramienta).]]="NO",1,0)</f>
        <v>0</v>
      </c>
      <c r="DA225">
        <f>IF(Tabla1[[#This Row],[3.4  Valida con el cliente si la gestión/información brindada fue clara]]="NO",1,0)</f>
        <v>0</v>
      </c>
      <c r="DB225">
        <f>IF(Tabla1[[#This Row],[4.1 Ejecuta las acciones en los aplicativos de acuerdo al proceso establecido en el portal de conocimiento.]]="NO",1,0)</f>
        <v>0</v>
      </c>
      <c r="DC225">
        <f>IF(Tabla1[[#This Row],[4.2 Se tipifica en siac acorde con la gestión.]]="NO",1,0)</f>
        <v>0</v>
      </c>
      <c r="DD225">
        <f>IF(Tabla1[[#This Row],[4.3 Notas y/o plantilla de la tipificación son correctas.]]="NO",1,0)</f>
        <v>0</v>
      </c>
      <c r="DE225">
        <f>IF(Tabla1[[#This Row],[4.4 Se tipifica en siac durante la llamada.]]="NO",1,0)</f>
        <v>0</v>
      </c>
      <c r="DF225">
        <f>IF(Tabla1[[#This Row],[5.1 Evita comentarios negativos de la empresa y/o sus proveedores.]]="NO",1,0)</f>
        <v>0</v>
      </c>
      <c r="DG225">
        <f>IF(Tabla1[[#This Row],[5.2 Evita palabras soeces]]="NO",1,0)</f>
        <v>0</v>
      </c>
      <c r="DH225">
        <f>IF(Tabla1[[#This Row],[5.3 Escucha al cliente sin interrumpirlo.]]="NO",1,0)</f>
        <v>0</v>
      </c>
      <c r="DI225">
        <f>IF(Tabla1[[#This Row],[6.1 Cumple con dar la información establecida y/o fomenta en el cliente la adquisición/activación/uso de algún servicio/producto/promoción CLARO (definido por cada campaña)]]="NO",1,0)</f>
        <v>0</v>
      </c>
      <c r="DJ225">
        <v>1</v>
      </c>
      <c r="DK225" t="e">
        <f>IF(Tabla1[[#This Row],[TNPS]]&lt;6,-1,IF(Tabla1[[#This Row],[TNPS]]&lt;8,0,1))</f>
        <v>#N/A</v>
      </c>
      <c r="DL225" t="e">
        <f>IF(Tabla1[[#This Row],[NPS]]&lt;&gt;"",IF(Tabla1[[#This Row],[NPS]]&lt;7,-1,IF(Tabla1[[#This Row],[NPS]]&lt;8,0,1))," ")</f>
        <v>#N/A</v>
      </c>
    </row>
    <row r="226" spans="1:116" x14ac:dyDescent="0.25">
      <c r="A226">
        <v>386</v>
      </c>
      <c r="B226" t="str">
        <f>IF(MONTH(Tabla1[[#This Row],[FECHA DE MONITOREO]])=MONTH($B$356),IF(DAY(Tabla1[[#This Row],[FECHA DE MONITOREO]])&lt;8,"SEMANA 1",IF(DAY(Tabla1[[#This Row],[FECHA DE MONITOREO]])&lt;15,"SEMANA 2",IF(DAY(Tabla1[[#This Row],[FECHA DE MONITOREO]])&lt;22,"SEMANA 3","SEMANA 4"))),"SEMANA 4")</f>
        <v>SEMANA 1</v>
      </c>
      <c r="C22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26" s="10" t="s">
        <v>1672</v>
      </c>
      <c r="E226" s="11" t="s">
        <v>1673</v>
      </c>
      <c r="F226" s="12">
        <v>2</v>
      </c>
      <c r="G226" s="12" t="s">
        <v>118</v>
      </c>
      <c r="H226" s="12" t="s">
        <v>1394</v>
      </c>
      <c r="I226" s="6">
        <v>43651</v>
      </c>
      <c r="J226" s="12" t="s">
        <v>120</v>
      </c>
      <c r="K226" s="13" t="s">
        <v>1674</v>
      </c>
      <c r="L226" s="6">
        <v>43649</v>
      </c>
      <c r="M226" s="14">
        <v>0.74236111111111114</v>
      </c>
      <c r="N226" s="11">
        <v>256</v>
      </c>
      <c r="O226" s="12" t="s">
        <v>1675</v>
      </c>
      <c r="P226" s="12">
        <v>925910013</v>
      </c>
      <c r="Q226" s="12">
        <v>35212102</v>
      </c>
      <c r="R226" s="12" t="s">
        <v>1397</v>
      </c>
      <c r="S226" s="12" t="s">
        <v>158</v>
      </c>
      <c r="T226" s="12" t="s">
        <v>1676</v>
      </c>
      <c r="U226" s="12" t="s">
        <v>1399</v>
      </c>
      <c r="V226" s="11" t="s">
        <v>129</v>
      </c>
      <c r="W226" s="12" t="s">
        <v>130</v>
      </c>
      <c r="X226" s="15" t="s">
        <v>161</v>
      </c>
      <c r="Y226" s="15" t="s">
        <v>131</v>
      </c>
      <c r="Z226" s="15" t="s">
        <v>132</v>
      </c>
      <c r="AA226" s="15" t="s">
        <v>133</v>
      </c>
      <c r="AB226" s="15" t="s">
        <v>131</v>
      </c>
      <c r="AC226" s="12" t="s">
        <v>1400</v>
      </c>
      <c r="AD226" s="12" t="s">
        <v>131</v>
      </c>
      <c r="AE226" s="12" t="s">
        <v>131</v>
      </c>
      <c r="AF226" s="12" t="s">
        <v>129</v>
      </c>
      <c r="AG226" s="12" t="s">
        <v>131</v>
      </c>
      <c r="AH226" s="12" t="s">
        <v>131</v>
      </c>
      <c r="AI226" s="16">
        <v>75</v>
      </c>
      <c r="AJ226" s="12" t="s">
        <v>131</v>
      </c>
      <c r="AK226" s="12" t="s">
        <v>133</v>
      </c>
      <c r="AL226" s="12" t="s">
        <v>131</v>
      </c>
      <c r="AM226" s="12" t="s">
        <v>131</v>
      </c>
      <c r="AN226" s="16">
        <v>100</v>
      </c>
      <c r="AO226" s="12" t="s">
        <v>131</v>
      </c>
      <c r="AP226" s="12" t="s">
        <v>131</v>
      </c>
      <c r="AQ226" s="12" t="s">
        <v>131</v>
      </c>
      <c r="AR226" s="12" t="s">
        <v>131</v>
      </c>
      <c r="AS226" s="12" t="s">
        <v>131</v>
      </c>
      <c r="AT226" s="12" t="s">
        <v>131</v>
      </c>
      <c r="AU226" s="12" t="s">
        <v>133</v>
      </c>
      <c r="AV226" s="12" t="s">
        <v>133</v>
      </c>
      <c r="AW226" s="12" t="s">
        <v>133</v>
      </c>
      <c r="AX226" s="12" t="s">
        <v>131</v>
      </c>
      <c r="AY226" s="12" t="s">
        <v>131</v>
      </c>
      <c r="AZ226" s="16">
        <v>100</v>
      </c>
      <c r="BA226" s="12" t="s">
        <v>133</v>
      </c>
      <c r="BB226" s="12" t="s">
        <v>129</v>
      </c>
      <c r="BC226" s="12" t="s">
        <v>129</v>
      </c>
      <c r="BD226" s="12" t="s">
        <v>129</v>
      </c>
      <c r="BE226" s="16">
        <v>0</v>
      </c>
      <c r="BF226" s="12" t="s">
        <v>131</v>
      </c>
      <c r="BG226" s="12" t="s">
        <v>131</v>
      </c>
      <c r="BH226" s="12" t="s">
        <v>131</v>
      </c>
      <c r="BI226" s="16">
        <v>100</v>
      </c>
      <c r="BJ226" s="12" t="s">
        <v>133</v>
      </c>
      <c r="BK226" s="16">
        <v>100</v>
      </c>
      <c r="BL226" s="16">
        <v>74</v>
      </c>
      <c r="BM226" s="17">
        <v>0</v>
      </c>
      <c r="BN226" s="17">
        <v>3</v>
      </c>
      <c r="BO226" s="17">
        <v>0</v>
      </c>
      <c r="BP226" s="11">
        <v>3</v>
      </c>
      <c r="BQ226" s="11">
        <v>1</v>
      </c>
      <c r="BR226" s="16">
        <v>74</v>
      </c>
      <c r="BS226" s="15" t="s">
        <v>129</v>
      </c>
      <c r="BT226" s="15" t="s">
        <v>129</v>
      </c>
      <c r="BU226" s="15" t="s">
        <v>129</v>
      </c>
      <c r="BV226" s="15" t="s">
        <v>129</v>
      </c>
      <c r="BW226" s="15" t="s">
        <v>129</v>
      </c>
      <c r="BX226" s="12" t="s">
        <v>131</v>
      </c>
      <c r="BY226" s="12" t="s">
        <v>132</v>
      </c>
      <c r="BZ226" s="12" t="s">
        <v>132</v>
      </c>
      <c r="CA226" s="12" t="s">
        <v>132</v>
      </c>
      <c r="CB226" s="12" t="s">
        <v>132</v>
      </c>
      <c r="CC226" s="12" t="s">
        <v>132</v>
      </c>
      <c r="CD226" s="5" t="e">
        <v>#N/A</v>
      </c>
      <c r="CE226" s="5" t="e">
        <v>#N/A</v>
      </c>
      <c r="CF226" s="18" t="s">
        <v>129</v>
      </c>
      <c r="CG226" s="18" t="s">
        <v>1677</v>
      </c>
      <c r="CH226">
        <f>IF(Tabla1[[#This Row],[1.1 Saluda y se despide del cliente, de acuerdo a lo establecido en el manual de campaña.]]="NO",1,0)</f>
        <v>0</v>
      </c>
      <c r="CI226">
        <f>IF(Tabla1[[#This Row],[1.2 Se dirige al cliente por su nombre durante el transcurso de la llamada, sin tutearlo en ninguna ocasión.]]="NO",1,0)</f>
        <v>0</v>
      </c>
      <c r="CJ226">
        <f>IF(Tabla1[[#This Row],[1.3 Interactua con el cliente mientras realiza las validaciones en el sistema.]]="NO",1,0)</f>
        <v>1</v>
      </c>
      <c r="CK226">
        <f>IF(Tabla1[[#This Row],[1.4 Evita el uso de tecnicismos.]]="NO",1,0)</f>
        <v>0</v>
      </c>
      <c r="CL226">
        <f>IF(Tabla1[[#This Row],[1.5 Se despide de acuerdo a lo indicado en el Manual de Campaña]]="NO",1,0)</f>
        <v>0</v>
      </c>
      <c r="CM226">
        <f>IF(Tabla1[[#This Row],[2.1 Valida si la consulta o transacción corresponde a un producto/servicio/línea de la campaña.]]="NO",1,0)</f>
        <v>0</v>
      </c>
      <c r="CN226">
        <f>IF(Tabla1[[#This Row],[2.2 Si lo expuesto por el cliente no es claro, realiza preguntas de precisión o preguntas filtro.]]="NO",1,0)</f>
        <v>0</v>
      </c>
      <c r="CO226">
        <f>IF(Tabla1[[#This Row],[2.3 Valida el MOTIVO REAL de la necesidad (información, preocupación, problema) mediante parafraseo o pregunta de confirmación.]]="NO",1,0)</f>
        <v>0</v>
      </c>
      <c r="CP226">
        <f>IF(Tabla1[[#This Row],[2.4 De acuerdo con lo expuesto por el cliente por el cliente y/o por lo revisado en sistemas, valida si existe alguna atención previa por el mismo motivo.]]="NO",1,0)</f>
        <v>0</v>
      </c>
      <c r="CQ226">
        <f>IF(Tabla1[[#This Row],[3.1 Valida en el CES el estado de los servicios y equipos, estado de cuenta y adicionalmente si se encuentra en averia.]]="NO",1,0)</f>
        <v>0</v>
      </c>
      <c r="CR226">
        <f>IF(Tabla1[[#This Row],[3.2 La atencion se realizo siguiendo el paso a paso de la herramienta o el proceso establecido en el portal de conocimiento (en caso no se encuentre en la herramienta), no se vuelve a evaluar el ingreso al CES.]]="NO",1,0)</f>
        <v>0</v>
      </c>
      <c r="CS226">
        <f>IF(Tabla1[[#This Row],[3.2.1 Solicita el número de documento de identidad, nombres y apellidos del titular para identificar el servicio y en caso lo amerite fecha y lugar de nacimiento.]]="NO",1,0)</f>
        <v>0</v>
      </c>
      <c r="CT226">
        <f>IF(Tabla1[[#This Row],[3.2.2  Valida en TRACER que el servicio del cliente esta conectado, no se encuentra en averia y no tiene algun flag alarmado]]="NO",1,0)</f>
        <v>0</v>
      </c>
      <c r="CU226">
        <f>IF(Tabla1[[#This Row],[3.2.3  Verifica en la web de averias si el servicio esta afectado]]="NO",1,0)</f>
        <v>0</v>
      </c>
      <c r="CV226">
        <f>IF(Tabla1[[#This Row],[3.2.4  Verifica en Incognito si los parametros de los servicios estan correctos. ]]="NO",1,0)</f>
        <v>0</v>
      </c>
      <c r="CW22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26">
        <f>IF(Tabla1[[#This Row],[3.2.6  Para telefonia, ingresa a JANUS y validad que la linea este configurada y tenga saldo, tambien se debe validar con el cliente si la linea esta en Tel 1 o Tel 1/2, en caso no haya servicio]]="NO",1,0)</f>
        <v>0</v>
      </c>
      <c r="CY226">
        <f>IF(Tabla1[[#This Row],[3.2.7  Para internet, cuando el problema es con SmarTV se le sugiere que utilice internet de manera cableada]]="NO",1,0)</f>
        <v>0</v>
      </c>
      <c r="CZ226">
        <f>IF(Tabla1[[#This Row],[3.3  La explicación brindada al cliente corresponde con el paso a paso de la herramienta o el proceso establecido en el portal de conocimiento (en caso no se encuentre en la herramienta).]]="NO",1,0)</f>
        <v>0</v>
      </c>
      <c r="DA226">
        <f>IF(Tabla1[[#This Row],[3.4  Valida con el cliente si la gestión/información brindada fue clara]]="NO",1,0)</f>
        <v>0</v>
      </c>
      <c r="DB226">
        <f>IF(Tabla1[[#This Row],[4.1 Ejecuta las acciones en los aplicativos de acuerdo al proceso establecido en el portal de conocimiento.]]="NO",1,0)</f>
        <v>0</v>
      </c>
      <c r="DC226">
        <f>IF(Tabla1[[#This Row],[4.2 Se tipifica en siac acorde con la gestión.]]="NO",1,0)</f>
        <v>1</v>
      </c>
      <c r="DD226">
        <f>IF(Tabla1[[#This Row],[4.3 Notas y/o plantilla de la tipificación son correctas.]]="NO",1,0)</f>
        <v>1</v>
      </c>
      <c r="DE226">
        <f>IF(Tabla1[[#This Row],[4.4 Se tipifica en siac durante la llamada.]]="NO",1,0)</f>
        <v>1</v>
      </c>
      <c r="DF226">
        <f>IF(Tabla1[[#This Row],[5.1 Evita comentarios negativos de la empresa y/o sus proveedores.]]="NO",1,0)</f>
        <v>0</v>
      </c>
      <c r="DG226">
        <f>IF(Tabla1[[#This Row],[5.2 Evita palabras soeces]]="NO",1,0)</f>
        <v>0</v>
      </c>
      <c r="DH226">
        <f>IF(Tabla1[[#This Row],[5.3 Escucha al cliente sin interrumpirlo.]]="NO",1,0)</f>
        <v>0</v>
      </c>
      <c r="DI226">
        <f>IF(Tabla1[[#This Row],[6.1 Cumple con dar la información establecida y/o fomenta en el cliente la adquisición/activación/uso de algún servicio/producto/promoción CLARO (definido por cada campaña)]]="NO",1,0)</f>
        <v>0</v>
      </c>
      <c r="DJ226">
        <v>1</v>
      </c>
      <c r="DK226" t="e">
        <f>IF(Tabla1[[#This Row],[TNPS]]&lt;6,-1,IF(Tabla1[[#This Row],[TNPS]]&lt;8,0,1))</f>
        <v>#N/A</v>
      </c>
      <c r="DL226" t="e">
        <f>IF(Tabla1[[#This Row],[NPS]]&lt;&gt;"",IF(Tabla1[[#This Row],[NPS]]&lt;7,-1,IF(Tabla1[[#This Row],[NPS]]&lt;8,0,1))," ")</f>
        <v>#N/A</v>
      </c>
    </row>
    <row r="227" spans="1:116" x14ac:dyDescent="0.25">
      <c r="A227">
        <v>386</v>
      </c>
      <c r="B227" t="str">
        <f>IF(MONTH(Tabla1[[#This Row],[FECHA DE MONITOREO]])=MONTH($B$356),IF(DAY(Tabla1[[#This Row],[FECHA DE MONITOREO]])&lt;8,"SEMANA 1",IF(DAY(Tabla1[[#This Row],[FECHA DE MONITOREO]])&lt;15,"SEMANA 2",IF(DAY(Tabla1[[#This Row],[FECHA DE MONITOREO]])&lt;22,"SEMANA 3","SEMANA 4"))),"SEMANA 4")</f>
        <v>SEMANA 1</v>
      </c>
      <c r="C22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27" s="10" t="s">
        <v>1678</v>
      </c>
      <c r="E227" s="11" t="s">
        <v>1679</v>
      </c>
      <c r="F227" s="12">
        <v>3</v>
      </c>
      <c r="G227" s="12" t="s">
        <v>118</v>
      </c>
      <c r="H227" s="12" t="s">
        <v>1394</v>
      </c>
      <c r="I227" s="6">
        <v>43651</v>
      </c>
      <c r="J227" s="12" t="s">
        <v>120</v>
      </c>
      <c r="K227" s="13" t="s">
        <v>1680</v>
      </c>
      <c r="L227" s="6">
        <v>43649</v>
      </c>
      <c r="M227" s="14">
        <v>0.48333333333333334</v>
      </c>
      <c r="N227" s="11">
        <v>541</v>
      </c>
      <c r="O227" s="12" t="s">
        <v>1681</v>
      </c>
      <c r="P227" s="12">
        <v>16345627</v>
      </c>
      <c r="Q227" s="12">
        <v>34369047</v>
      </c>
      <c r="R227" s="12" t="s">
        <v>1407</v>
      </c>
      <c r="S227" s="12" t="s">
        <v>227</v>
      </c>
      <c r="T227" s="12" t="s">
        <v>1682</v>
      </c>
      <c r="U227" s="12" t="s">
        <v>1429</v>
      </c>
      <c r="V227" s="11" t="s">
        <v>129</v>
      </c>
      <c r="W227" s="12" t="s">
        <v>130</v>
      </c>
      <c r="X227" s="15" t="s">
        <v>161</v>
      </c>
      <c r="Y227" s="15" t="s">
        <v>131</v>
      </c>
      <c r="Z227" s="15" t="s">
        <v>132</v>
      </c>
      <c r="AA227" s="15" t="s">
        <v>133</v>
      </c>
      <c r="AB227" s="15" t="s">
        <v>131</v>
      </c>
      <c r="AC227" s="12" t="s">
        <v>1400</v>
      </c>
      <c r="AD227" s="12" t="s">
        <v>131</v>
      </c>
      <c r="AE227" s="12" t="s">
        <v>131</v>
      </c>
      <c r="AF227" s="12" t="s">
        <v>131</v>
      </c>
      <c r="AG227" s="12" t="s">
        <v>131</v>
      </c>
      <c r="AH227" s="12" t="s">
        <v>131</v>
      </c>
      <c r="AI227" s="16">
        <v>100</v>
      </c>
      <c r="AJ227" s="12" t="s">
        <v>131</v>
      </c>
      <c r="AK227" s="12" t="s">
        <v>133</v>
      </c>
      <c r="AL227" s="12" t="s">
        <v>131</v>
      </c>
      <c r="AM227" s="12" t="s">
        <v>129</v>
      </c>
      <c r="AN227" s="16">
        <v>78.94736842105263</v>
      </c>
      <c r="AO227" s="12" t="s">
        <v>131</v>
      </c>
      <c r="AP227" s="12" t="s">
        <v>131</v>
      </c>
      <c r="AQ227" s="12" t="s">
        <v>131</v>
      </c>
      <c r="AR227" s="12" t="s">
        <v>131</v>
      </c>
      <c r="AS227" s="12" t="s">
        <v>131</v>
      </c>
      <c r="AT227" s="12" t="s">
        <v>131</v>
      </c>
      <c r="AU227" s="12" t="s">
        <v>133</v>
      </c>
      <c r="AV227" s="12" t="s">
        <v>133</v>
      </c>
      <c r="AW227" s="12" t="s">
        <v>133</v>
      </c>
      <c r="AX227" s="12" t="s">
        <v>131</v>
      </c>
      <c r="AY227" s="12" t="s">
        <v>131</v>
      </c>
      <c r="AZ227" s="16">
        <v>100</v>
      </c>
      <c r="BA227" s="12" t="s">
        <v>131</v>
      </c>
      <c r="BB227" s="12" t="s">
        <v>131</v>
      </c>
      <c r="BC227" s="12" t="s">
        <v>131</v>
      </c>
      <c r="BD227" s="12" t="s">
        <v>131</v>
      </c>
      <c r="BE227" s="16">
        <v>100</v>
      </c>
      <c r="BF227" s="12" t="s">
        <v>131</v>
      </c>
      <c r="BG227" s="12" t="s">
        <v>131</v>
      </c>
      <c r="BH227" s="12" t="s">
        <v>131</v>
      </c>
      <c r="BI227" s="16">
        <v>100</v>
      </c>
      <c r="BJ227" s="12" t="s">
        <v>133</v>
      </c>
      <c r="BK227" s="16">
        <v>100</v>
      </c>
      <c r="BL227" s="16">
        <v>95.15789473684211</v>
      </c>
      <c r="BM227" s="17">
        <v>1</v>
      </c>
      <c r="BN227" s="17">
        <v>0</v>
      </c>
      <c r="BO227" s="17">
        <v>0</v>
      </c>
      <c r="BP227" s="11">
        <v>1</v>
      </c>
      <c r="BQ227" s="11">
        <v>0</v>
      </c>
      <c r="BR227" s="16">
        <v>95.15789473684211</v>
      </c>
      <c r="BS227" s="15" t="s">
        <v>129</v>
      </c>
      <c r="BT227" s="15" t="s">
        <v>129</v>
      </c>
      <c r="BU227" s="15" t="s">
        <v>129</v>
      </c>
      <c r="BV227" s="15" t="s">
        <v>129</v>
      </c>
      <c r="BW227" s="15" t="s">
        <v>129</v>
      </c>
      <c r="BX227" s="12" t="s">
        <v>131</v>
      </c>
      <c r="BY227" s="12" t="s">
        <v>132</v>
      </c>
      <c r="BZ227" s="12" t="s">
        <v>132</v>
      </c>
      <c r="CA227" s="12" t="s">
        <v>132</v>
      </c>
      <c r="CB227" s="12" t="s">
        <v>132</v>
      </c>
      <c r="CC227" s="12" t="s">
        <v>132</v>
      </c>
      <c r="CD227" s="5">
        <v>9</v>
      </c>
      <c r="CE227" s="5">
        <v>9</v>
      </c>
      <c r="CF227" s="18" t="s">
        <v>129</v>
      </c>
      <c r="CG227" s="18" t="s">
        <v>1683</v>
      </c>
      <c r="CH227">
        <f>IF(Tabla1[[#This Row],[1.1 Saluda y se despide del cliente, de acuerdo a lo establecido en el manual de campaña.]]="NO",1,0)</f>
        <v>0</v>
      </c>
      <c r="CI227">
        <f>IF(Tabla1[[#This Row],[1.2 Se dirige al cliente por su nombre durante el transcurso de la llamada, sin tutearlo en ninguna ocasión.]]="NO",1,0)</f>
        <v>0</v>
      </c>
      <c r="CJ227">
        <f>IF(Tabla1[[#This Row],[1.3 Interactua con el cliente mientras realiza las validaciones en el sistema.]]="NO",1,0)</f>
        <v>0</v>
      </c>
      <c r="CK227">
        <f>IF(Tabla1[[#This Row],[1.4 Evita el uso de tecnicismos.]]="NO",1,0)</f>
        <v>0</v>
      </c>
      <c r="CL227">
        <f>IF(Tabla1[[#This Row],[1.5 Se despide de acuerdo a lo indicado en el Manual de Campaña]]="NO",1,0)</f>
        <v>0</v>
      </c>
      <c r="CM227">
        <f>IF(Tabla1[[#This Row],[2.1 Valida si la consulta o transacción corresponde a un producto/servicio/línea de la campaña.]]="NO",1,0)</f>
        <v>0</v>
      </c>
      <c r="CN227">
        <f>IF(Tabla1[[#This Row],[2.2 Si lo expuesto por el cliente no es claro, realiza preguntas de precisión o preguntas filtro.]]="NO",1,0)</f>
        <v>0</v>
      </c>
      <c r="CO227">
        <f>IF(Tabla1[[#This Row],[2.3 Valida el MOTIVO REAL de la necesidad (información, preocupación, problema) mediante parafraseo o pregunta de confirmación.]]="NO",1,0)</f>
        <v>0</v>
      </c>
      <c r="CP227">
        <f>IF(Tabla1[[#This Row],[2.4 De acuerdo con lo expuesto por el cliente por el cliente y/o por lo revisado en sistemas, valida si existe alguna atención previa por el mismo motivo.]]="NO",1,0)</f>
        <v>1</v>
      </c>
      <c r="CQ227">
        <f>IF(Tabla1[[#This Row],[3.1 Valida en el CES el estado de los servicios y equipos, estado de cuenta y adicionalmente si se encuentra en averia.]]="NO",1,0)</f>
        <v>0</v>
      </c>
      <c r="CR227">
        <f>IF(Tabla1[[#This Row],[3.2 La atencion se realizo siguiendo el paso a paso de la herramienta o el proceso establecido en el portal de conocimiento (en caso no se encuentre en la herramienta), no se vuelve a evaluar el ingreso al CES.]]="NO",1,0)</f>
        <v>0</v>
      </c>
      <c r="CS227">
        <f>IF(Tabla1[[#This Row],[3.2.1 Solicita el número de documento de identidad, nombres y apellidos del titular para identificar el servicio y en caso lo amerite fecha y lugar de nacimiento.]]="NO",1,0)</f>
        <v>0</v>
      </c>
      <c r="CT227">
        <f>IF(Tabla1[[#This Row],[3.2.2  Valida en TRACER que el servicio del cliente esta conectado, no se encuentra en averia y no tiene algun flag alarmado]]="NO",1,0)</f>
        <v>0</v>
      </c>
      <c r="CU227">
        <f>IF(Tabla1[[#This Row],[3.2.3  Verifica en la web de averias si el servicio esta afectado]]="NO",1,0)</f>
        <v>0</v>
      </c>
      <c r="CV227">
        <f>IF(Tabla1[[#This Row],[3.2.4  Verifica en Incognito si los parametros de los servicios estan correctos. ]]="NO",1,0)</f>
        <v>0</v>
      </c>
      <c r="CW22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27">
        <f>IF(Tabla1[[#This Row],[3.2.6  Para telefonia, ingresa a JANUS y validad que la linea este configurada y tenga saldo, tambien se debe validar con el cliente si la linea esta en Tel 1 o Tel 1/2, en caso no haya servicio]]="NO",1,0)</f>
        <v>0</v>
      </c>
      <c r="CY227">
        <f>IF(Tabla1[[#This Row],[3.2.7  Para internet, cuando el problema es con SmarTV se le sugiere que utilice internet de manera cableada]]="NO",1,0)</f>
        <v>0</v>
      </c>
      <c r="CZ227">
        <f>IF(Tabla1[[#This Row],[3.3  La explicación brindada al cliente corresponde con el paso a paso de la herramienta o el proceso establecido en el portal de conocimiento (en caso no se encuentre en la herramienta).]]="NO",1,0)</f>
        <v>0</v>
      </c>
      <c r="DA227">
        <f>IF(Tabla1[[#This Row],[3.4  Valida con el cliente si la gestión/información brindada fue clara]]="NO",1,0)</f>
        <v>0</v>
      </c>
      <c r="DB227">
        <f>IF(Tabla1[[#This Row],[4.1 Ejecuta las acciones en los aplicativos de acuerdo al proceso establecido en el portal de conocimiento.]]="NO",1,0)</f>
        <v>0</v>
      </c>
      <c r="DC227">
        <f>IF(Tabla1[[#This Row],[4.2 Se tipifica en siac acorde con la gestión.]]="NO",1,0)</f>
        <v>0</v>
      </c>
      <c r="DD227">
        <f>IF(Tabla1[[#This Row],[4.3 Notas y/o plantilla de la tipificación son correctas.]]="NO",1,0)</f>
        <v>0</v>
      </c>
      <c r="DE227">
        <f>IF(Tabla1[[#This Row],[4.4 Se tipifica en siac durante la llamada.]]="NO",1,0)</f>
        <v>0</v>
      </c>
      <c r="DF227">
        <f>IF(Tabla1[[#This Row],[5.1 Evita comentarios negativos de la empresa y/o sus proveedores.]]="NO",1,0)</f>
        <v>0</v>
      </c>
      <c r="DG227">
        <f>IF(Tabla1[[#This Row],[5.2 Evita palabras soeces]]="NO",1,0)</f>
        <v>0</v>
      </c>
      <c r="DH227">
        <f>IF(Tabla1[[#This Row],[5.3 Escucha al cliente sin interrumpirlo.]]="NO",1,0)</f>
        <v>0</v>
      </c>
      <c r="DI227">
        <f>IF(Tabla1[[#This Row],[6.1 Cumple con dar la información establecida y/o fomenta en el cliente la adquisición/activación/uso de algún servicio/producto/promoción CLARO (definido por cada campaña)]]="NO",1,0)</f>
        <v>0</v>
      </c>
      <c r="DJ227">
        <v>1</v>
      </c>
      <c r="DK227">
        <f>IF(Tabla1[[#This Row],[TNPS]]&lt;6,-1,IF(Tabla1[[#This Row],[TNPS]]&lt;8,0,1))</f>
        <v>1</v>
      </c>
      <c r="DL227">
        <f>IF(Tabla1[[#This Row],[NPS]]&lt;&gt;"",IF(Tabla1[[#This Row],[NPS]]&lt;7,-1,IF(Tabla1[[#This Row],[NPS]]&lt;8,0,1))," ")</f>
        <v>1</v>
      </c>
    </row>
    <row r="228" spans="1:116" x14ac:dyDescent="0.25">
      <c r="A228">
        <v>386</v>
      </c>
      <c r="B228" t="str">
        <f>IF(MONTH(Tabla1[[#This Row],[FECHA DE MONITOREO]])=MONTH($B$356),IF(DAY(Tabla1[[#This Row],[FECHA DE MONITOREO]])&lt;8,"SEMANA 1",IF(DAY(Tabla1[[#This Row],[FECHA DE MONITOREO]])&lt;15,"SEMANA 2",IF(DAY(Tabla1[[#This Row],[FECHA DE MONITOREO]])&lt;22,"SEMANA 3","SEMANA 4"))),"SEMANA 4")</f>
        <v>SEMANA 1</v>
      </c>
      <c r="C22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28" s="10" t="s">
        <v>1684</v>
      </c>
      <c r="E228" s="11" t="s">
        <v>1685</v>
      </c>
      <c r="F228" s="12">
        <v>3</v>
      </c>
      <c r="G228" s="12" t="s">
        <v>118</v>
      </c>
      <c r="H228" s="12" t="s">
        <v>1394</v>
      </c>
      <c r="I228" s="6">
        <v>43651</v>
      </c>
      <c r="J228" s="12" t="s">
        <v>120</v>
      </c>
      <c r="K228" s="13" t="s">
        <v>1686</v>
      </c>
      <c r="L228" s="6">
        <v>43649</v>
      </c>
      <c r="M228" s="14">
        <v>0.51458333333333328</v>
      </c>
      <c r="N228" s="11">
        <v>220</v>
      </c>
      <c r="O228" s="12" t="s">
        <v>1687</v>
      </c>
      <c r="P228" s="12">
        <v>17469233</v>
      </c>
      <c r="Q228" s="12">
        <v>24900558</v>
      </c>
      <c r="R228" s="12" t="s">
        <v>1397</v>
      </c>
      <c r="S228" s="12" t="s">
        <v>404</v>
      </c>
      <c r="T228" s="12" t="s">
        <v>1688</v>
      </c>
      <c r="U228" s="12" t="s">
        <v>1456</v>
      </c>
      <c r="V228" s="11" t="s">
        <v>129</v>
      </c>
      <c r="W228" s="12" t="s">
        <v>130</v>
      </c>
      <c r="X228" s="15" t="s">
        <v>161</v>
      </c>
      <c r="Y228" s="15" t="s">
        <v>131</v>
      </c>
      <c r="Z228" s="15" t="s">
        <v>132</v>
      </c>
      <c r="AA228" s="15" t="s">
        <v>133</v>
      </c>
      <c r="AB228" s="15" t="s">
        <v>131</v>
      </c>
      <c r="AC228" s="12" t="s">
        <v>1400</v>
      </c>
      <c r="AD228" s="12" t="s">
        <v>131</v>
      </c>
      <c r="AE228" s="12" t="s">
        <v>131</v>
      </c>
      <c r="AF228" s="12" t="s">
        <v>131</v>
      </c>
      <c r="AG228" s="12" t="s">
        <v>131</v>
      </c>
      <c r="AH228" s="12" t="s">
        <v>131</v>
      </c>
      <c r="AI228" s="16">
        <v>100</v>
      </c>
      <c r="AJ228" s="12" t="s">
        <v>131</v>
      </c>
      <c r="AK228" s="12" t="s">
        <v>133</v>
      </c>
      <c r="AL228" s="12" t="s">
        <v>131</v>
      </c>
      <c r="AM228" s="12" t="s">
        <v>129</v>
      </c>
      <c r="AN228" s="16">
        <v>78.94736842105263</v>
      </c>
      <c r="AO228" s="12" t="s">
        <v>131</v>
      </c>
      <c r="AP228" s="12" t="s">
        <v>131</v>
      </c>
      <c r="AQ228" s="12" t="s">
        <v>131</v>
      </c>
      <c r="AR228" s="12" t="s">
        <v>131</v>
      </c>
      <c r="AS228" s="12" t="s">
        <v>131</v>
      </c>
      <c r="AT228" s="12" t="s">
        <v>131</v>
      </c>
      <c r="AU228" s="12" t="s">
        <v>133</v>
      </c>
      <c r="AV228" s="12" t="s">
        <v>133</v>
      </c>
      <c r="AW228" s="12" t="s">
        <v>133</v>
      </c>
      <c r="AX228" s="12" t="s">
        <v>129</v>
      </c>
      <c r="AY228" s="12" t="s">
        <v>131</v>
      </c>
      <c r="AZ228" s="16">
        <v>80</v>
      </c>
      <c r="BA228" s="12" t="s">
        <v>133</v>
      </c>
      <c r="BB228" s="12" t="s">
        <v>129</v>
      </c>
      <c r="BC228" s="12" t="s">
        <v>131</v>
      </c>
      <c r="BD228" s="12" t="s">
        <v>131</v>
      </c>
      <c r="BE228" s="16">
        <v>66.666666666666671</v>
      </c>
      <c r="BF228" s="12" t="s">
        <v>131</v>
      </c>
      <c r="BG228" s="12" t="s">
        <v>131</v>
      </c>
      <c r="BH228" s="12" t="s">
        <v>131</v>
      </c>
      <c r="BI228" s="16">
        <v>100</v>
      </c>
      <c r="BJ228" s="12" t="s">
        <v>133</v>
      </c>
      <c r="BK228" s="16">
        <v>100</v>
      </c>
      <c r="BL228" s="16">
        <v>80.15789473684211</v>
      </c>
      <c r="BM228" s="17">
        <v>2</v>
      </c>
      <c r="BN228" s="17">
        <v>1</v>
      </c>
      <c r="BO228" s="17">
        <v>0</v>
      </c>
      <c r="BP228" s="11">
        <v>3</v>
      </c>
      <c r="BQ228" s="11">
        <v>0</v>
      </c>
      <c r="BR228" s="16">
        <v>80.15789473684211</v>
      </c>
      <c r="BS228" s="15" t="s">
        <v>129</v>
      </c>
      <c r="BT228" s="15" t="s">
        <v>129</v>
      </c>
      <c r="BU228" s="15" t="s">
        <v>129</v>
      </c>
      <c r="BV228" s="15" t="s">
        <v>129</v>
      </c>
      <c r="BW228" s="15" t="s">
        <v>129</v>
      </c>
      <c r="BX228" s="12" t="s">
        <v>129</v>
      </c>
      <c r="BY228" s="12" t="s">
        <v>162</v>
      </c>
      <c r="BZ228" s="12" t="s">
        <v>163</v>
      </c>
      <c r="CA228" s="12" t="s">
        <v>230</v>
      </c>
      <c r="CB228" s="12" t="s">
        <v>165</v>
      </c>
      <c r="CC228" s="12" t="s">
        <v>231</v>
      </c>
      <c r="CD228" s="5">
        <v>9</v>
      </c>
      <c r="CE228" s="5" t="s">
        <v>132</v>
      </c>
      <c r="CF228" s="18" t="s">
        <v>129</v>
      </c>
      <c r="CG228" s="18" t="s">
        <v>1689</v>
      </c>
      <c r="CH228">
        <f>IF(Tabla1[[#This Row],[1.1 Saluda y se despide del cliente, de acuerdo a lo establecido en el manual de campaña.]]="NO",1,0)</f>
        <v>0</v>
      </c>
      <c r="CI228">
        <f>IF(Tabla1[[#This Row],[1.2 Se dirige al cliente por su nombre durante el transcurso de la llamada, sin tutearlo en ninguna ocasión.]]="NO",1,0)</f>
        <v>0</v>
      </c>
      <c r="CJ228">
        <f>IF(Tabla1[[#This Row],[1.3 Interactua con el cliente mientras realiza las validaciones en el sistema.]]="NO",1,0)</f>
        <v>0</v>
      </c>
      <c r="CK228">
        <f>IF(Tabla1[[#This Row],[1.4 Evita el uso de tecnicismos.]]="NO",1,0)</f>
        <v>0</v>
      </c>
      <c r="CL228">
        <f>IF(Tabla1[[#This Row],[1.5 Se despide de acuerdo a lo indicado en el Manual de Campaña]]="NO",1,0)</f>
        <v>0</v>
      </c>
      <c r="CM228">
        <f>IF(Tabla1[[#This Row],[2.1 Valida si la consulta o transacción corresponde a un producto/servicio/línea de la campaña.]]="NO",1,0)</f>
        <v>0</v>
      </c>
      <c r="CN228">
        <f>IF(Tabla1[[#This Row],[2.2 Si lo expuesto por el cliente no es claro, realiza preguntas de precisión o preguntas filtro.]]="NO",1,0)</f>
        <v>0</v>
      </c>
      <c r="CO228">
        <f>IF(Tabla1[[#This Row],[2.3 Valida el MOTIVO REAL de la necesidad (información, preocupación, problema) mediante parafraseo o pregunta de confirmación.]]="NO",1,0)</f>
        <v>0</v>
      </c>
      <c r="CP228">
        <f>IF(Tabla1[[#This Row],[2.4 De acuerdo con lo expuesto por el cliente por el cliente y/o por lo revisado en sistemas, valida si existe alguna atención previa por el mismo motivo.]]="NO",1,0)</f>
        <v>1</v>
      </c>
      <c r="CQ228">
        <f>IF(Tabla1[[#This Row],[3.1 Valida en el CES el estado de los servicios y equipos, estado de cuenta y adicionalmente si se encuentra en averia.]]="NO",1,0)</f>
        <v>0</v>
      </c>
      <c r="CR228">
        <f>IF(Tabla1[[#This Row],[3.2 La atencion se realizo siguiendo el paso a paso de la herramienta o el proceso establecido en el portal de conocimiento (en caso no se encuentre en la herramienta), no se vuelve a evaluar el ingreso al CES.]]="NO",1,0)</f>
        <v>0</v>
      </c>
      <c r="CS228">
        <f>IF(Tabla1[[#This Row],[3.2.1 Solicita el número de documento de identidad, nombres y apellidos del titular para identificar el servicio y en caso lo amerite fecha y lugar de nacimiento.]]="NO",1,0)</f>
        <v>0</v>
      </c>
      <c r="CT228">
        <f>IF(Tabla1[[#This Row],[3.2.2  Valida en TRACER que el servicio del cliente esta conectado, no se encuentra en averia y no tiene algun flag alarmado]]="NO",1,0)</f>
        <v>0</v>
      </c>
      <c r="CU228">
        <f>IF(Tabla1[[#This Row],[3.2.3  Verifica en la web de averias si el servicio esta afectado]]="NO",1,0)</f>
        <v>0</v>
      </c>
      <c r="CV228">
        <f>IF(Tabla1[[#This Row],[3.2.4  Verifica en Incognito si los parametros de los servicios estan correctos. ]]="NO",1,0)</f>
        <v>0</v>
      </c>
      <c r="CW22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28">
        <f>IF(Tabla1[[#This Row],[3.2.6  Para telefonia, ingresa a JANUS y validad que la linea este configurada y tenga saldo, tambien se debe validar con el cliente si la linea esta en Tel 1 o Tel 1/2, en caso no haya servicio]]="NO",1,0)</f>
        <v>0</v>
      </c>
      <c r="CY228">
        <f>IF(Tabla1[[#This Row],[3.2.7  Para internet, cuando el problema es con SmarTV se le sugiere que utilice internet de manera cableada]]="NO",1,0)</f>
        <v>0</v>
      </c>
      <c r="CZ228">
        <f>IF(Tabla1[[#This Row],[3.3  La explicación brindada al cliente corresponde con el paso a paso de la herramienta o el proceso establecido en el portal de conocimiento (en caso no se encuentre en la herramienta).]]="NO",1,0)</f>
        <v>1</v>
      </c>
      <c r="DA228">
        <f>IF(Tabla1[[#This Row],[3.4  Valida con el cliente si la gestión/información brindada fue clara]]="NO",1,0)</f>
        <v>0</v>
      </c>
      <c r="DB228">
        <f>IF(Tabla1[[#This Row],[4.1 Ejecuta las acciones en los aplicativos de acuerdo al proceso establecido en el portal de conocimiento.]]="NO",1,0)</f>
        <v>0</v>
      </c>
      <c r="DC228">
        <f>IF(Tabla1[[#This Row],[4.2 Se tipifica en siac acorde con la gestión.]]="NO",1,0)</f>
        <v>1</v>
      </c>
      <c r="DD228">
        <f>IF(Tabla1[[#This Row],[4.3 Notas y/o plantilla de la tipificación son correctas.]]="NO",1,0)</f>
        <v>0</v>
      </c>
      <c r="DE228">
        <f>IF(Tabla1[[#This Row],[4.4 Se tipifica en siac durante la llamada.]]="NO",1,0)</f>
        <v>0</v>
      </c>
      <c r="DF228">
        <f>IF(Tabla1[[#This Row],[5.1 Evita comentarios negativos de la empresa y/o sus proveedores.]]="NO",1,0)</f>
        <v>0</v>
      </c>
      <c r="DG228">
        <f>IF(Tabla1[[#This Row],[5.2 Evita palabras soeces]]="NO",1,0)</f>
        <v>0</v>
      </c>
      <c r="DH228">
        <f>IF(Tabla1[[#This Row],[5.3 Escucha al cliente sin interrumpirlo.]]="NO",1,0)</f>
        <v>0</v>
      </c>
      <c r="DI228">
        <f>IF(Tabla1[[#This Row],[6.1 Cumple con dar la información establecida y/o fomenta en el cliente la adquisición/activación/uso de algún servicio/producto/promoción CLARO (definido por cada campaña)]]="NO",1,0)</f>
        <v>0</v>
      </c>
      <c r="DJ228">
        <v>1</v>
      </c>
      <c r="DK228">
        <f>IF(Tabla1[[#This Row],[TNPS]]&lt;6,-1,IF(Tabla1[[#This Row],[TNPS]]&lt;8,0,1))</f>
        <v>1</v>
      </c>
      <c r="DL228" t="str">
        <f>IF(Tabla1[[#This Row],[NPS]]&lt;&gt;"",IF(Tabla1[[#This Row],[NPS]]&lt;7,-1,IF(Tabla1[[#This Row],[NPS]]&lt;8,0,1))," ")</f>
        <v xml:space="preserve"> </v>
      </c>
    </row>
    <row r="229" spans="1:116" x14ac:dyDescent="0.25">
      <c r="A229">
        <v>386</v>
      </c>
      <c r="B229" t="str">
        <f>IF(MONTH(Tabla1[[#This Row],[FECHA DE MONITOREO]])=MONTH($B$356),IF(DAY(Tabla1[[#This Row],[FECHA DE MONITOREO]])&lt;8,"SEMANA 1",IF(DAY(Tabla1[[#This Row],[FECHA DE MONITOREO]])&lt;15,"SEMANA 2",IF(DAY(Tabla1[[#This Row],[FECHA DE MONITOREO]])&lt;22,"SEMANA 3","SEMANA 4"))),"SEMANA 4")</f>
        <v>SEMANA 1</v>
      </c>
      <c r="C22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29" s="10" t="s">
        <v>1505</v>
      </c>
      <c r="E229" s="11" t="s">
        <v>1506</v>
      </c>
      <c r="F229" s="12">
        <v>3</v>
      </c>
      <c r="G229" s="12" t="s">
        <v>118</v>
      </c>
      <c r="H229" s="12" t="s">
        <v>1394</v>
      </c>
      <c r="I229" s="6">
        <v>43651</v>
      </c>
      <c r="J229" s="12" t="s">
        <v>120</v>
      </c>
      <c r="K229" s="13" t="s">
        <v>1690</v>
      </c>
      <c r="L229" s="6">
        <v>43649</v>
      </c>
      <c r="M229" s="14">
        <v>0.73611111111111116</v>
      </c>
      <c r="N229" s="11">
        <v>410</v>
      </c>
      <c r="O229" s="12" t="s">
        <v>1691</v>
      </c>
      <c r="P229" s="12">
        <v>949235121</v>
      </c>
      <c r="Q229" s="12">
        <v>14350258</v>
      </c>
      <c r="R229" s="12" t="s">
        <v>1397</v>
      </c>
      <c r="S229" s="12" t="s">
        <v>1542</v>
      </c>
      <c r="T229" s="12" t="s">
        <v>1692</v>
      </c>
      <c r="U229" s="12" t="s">
        <v>1443</v>
      </c>
      <c r="V229" s="11" t="s">
        <v>129</v>
      </c>
      <c r="W229" s="12" t="s">
        <v>130</v>
      </c>
      <c r="X229" s="15" t="s">
        <v>161</v>
      </c>
      <c r="Y229" s="15" t="s">
        <v>131</v>
      </c>
      <c r="Z229" s="15" t="s">
        <v>132</v>
      </c>
      <c r="AA229" s="15" t="s">
        <v>133</v>
      </c>
      <c r="AB229" s="15" t="s">
        <v>129</v>
      </c>
      <c r="AC229" s="12" t="s">
        <v>1400</v>
      </c>
      <c r="AD229" s="12" t="s">
        <v>129</v>
      </c>
      <c r="AE229" s="12" t="s">
        <v>129</v>
      </c>
      <c r="AF229" s="12" t="s">
        <v>129</v>
      </c>
      <c r="AG229" s="12" t="s">
        <v>129</v>
      </c>
      <c r="AH229" s="12" t="s">
        <v>129</v>
      </c>
      <c r="AI229" s="16">
        <v>0</v>
      </c>
      <c r="AJ229" s="12" t="s">
        <v>129</v>
      </c>
      <c r="AK229" s="12" t="s">
        <v>129</v>
      </c>
      <c r="AL229" s="12" t="s">
        <v>129</v>
      </c>
      <c r="AM229" s="12" t="s">
        <v>129</v>
      </c>
      <c r="AN229" s="16">
        <v>-2.2204460492503131E-14</v>
      </c>
      <c r="AO229" s="12" t="s">
        <v>129</v>
      </c>
      <c r="AP229" s="12" t="s">
        <v>129</v>
      </c>
      <c r="AQ229" s="12" t="s">
        <v>129</v>
      </c>
      <c r="AR229" s="12" t="s">
        <v>129</v>
      </c>
      <c r="AS229" s="12" t="s">
        <v>129</v>
      </c>
      <c r="AT229" s="12" t="s">
        <v>129</v>
      </c>
      <c r="AU229" s="12" t="s">
        <v>129</v>
      </c>
      <c r="AV229" s="12" t="s">
        <v>133</v>
      </c>
      <c r="AW229" s="12" t="s">
        <v>133</v>
      </c>
      <c r="AX229" s="12" t="s">
        <v>129</v>
      </c>
      <c r="AY229" s="12" t="s">
        <v>129</v>
      </c>
      <c r="AZ229" s="16">
        <v>0</v>
      </c>
      <c r="BA229" s="12" t="s">
        <v>129</v>
      </c>
      <c r="BB229" s="12" t="s">
        <v>129</v>
      </c>
      <c r="BC229" s="12" t="s">
        <v>129</v>
      </c>
      <c r="BD229" s="12" t="s">
        <v>129</v>
      </c>
      <c r="BE229" s="16">
        <v>0</v>
      </c>
      <c r="BF229" s="12" t="s">
        <v>129</v>
      </c>
      <c r="BG229" s="12" t="s">
        <v>129</v>
      </c>
      <c r="BH229" s="12" t="s">
        <v>129</v>
      </c>
      <c r="BI229" s="16">
        <v>0</v>
      </c>
      <c r="BJ229" s="12" t="s">
        <v>129</v>
      </c>
      <c r="BK229" s="16">
        <v>0</v>
      </c>
      <c r="BL229" s="16">
        <v>-5.1070259132757201E-15</v>
      </c>
      <c r="BM229" s="17">
        <v>9</v>
      </c>
      <c r="BN229" s="17">
        <v>4</v>
      </c>
      <c r="BO229" s="17">
        <v>1</v>
      </c>
      <c r="BP229" s="11">
        <v>14</v>
      </c>
      <c r="BQ229" s="11">
        <v>12</v>
      </c>
      <c r="BR229" s="16">
        <v>-5.1070259132757201E-15</v>
      </c>
      <c r="BS229" s="15" t="s">
        <v>129</v>
      </c>
      <c r="BT229" s="15" t="s">
        <v>131</v>
      </c>
      <c r="BU229" s="15" t="s">
        <v>129</v>
      </c>
      <c r="BV229" s="15" t="s">
        <v>129</v>
      </c>
      <c r="BW229" s="15" t="s">
        <v>129</v>
      </c>
      <c r="BX229" s="12" t="s">
        <v>129</v>
      </c>
      <c r="BY229" s="12" t="s">
        <v>346</v>
      </c>
      <c r="BZ229" s="12" t="s">
        <v>347</v>
      </c>
      <c r="CA229" s="12" t="s">
        <v>718</v>
      </c>
      <c r="CB229" s="12" t="s">
        <v>415</v>
      </c>
      <c r="CC229" s="12" t="s">
        <v>416</v>
      </c>
      <c r="CD229" s="5" t="e">
        <v>#N/A</v>
      </c>
      <c r="CE229" s="5" t="e">
        <v>#N/A</v>
      </c>
      <c r="CF229" s="18" t="s">
        <v>131</v>
      </c>
      <c r="CG229" s="18" t="s">
        <v>1693</v>
      </c>
      <c r="CH229">
        <f>IF(Tabla1[[#This Row],[1.1 Saluda y se despide del cliente, de acuerdo a lo establecido en el manual de campaña.]]="NO",1,0)</f>
        <v>1</v>
      </c>
      <c r="CI229">
        <f>IF(Tabla1[[#This Row],[1.2 Se dirige al cliente por su nombre durante el transcurso de la llamada, sin tutearlo en ninguna ocasión.]]="NO",1,0)</f>
        <v>1</v>
      </c>
      <c r="CJ229">
        <f>IF(Tabla1[[#This Row],[1.3 Interactua con el cliente mientras realiza las validaciones en el sistema.]]="NO",1,0)</f>
        <v>1</v>
      </c>
      <c r="CK229">
        <f>IF(Tabla1[[#This Row],[1.4 Evita el uso de tecnicismos.]]="NO",1,0)</f>
        <v>1</v>
      </c>
      <c r="CL229">
        <f>IF(Tabla1[[#This Row],[1.5 Se despide de acuerdo a lo indicado en el Manual de Campaña]]="NO",1,0)</f>
        <v>1</v>
      </c>
      <c r="CM229">
        <f>IF(Tabla1[[#This Row],[2.1 Valida si la consulta o transacción corresponde a un producto/servicio/línea de la campaña.]]="NO",1,0)</f>
        <v>1</v>
      </c>
      <c r="CN229">
        <f>IF(Tabla1[[#This Row],[2.2 Si lo expuesto por el cliente no es claro, realiza preguntas de precisión o preguntas filtro.]]="NO",1,0)</f>
        <v>1</v>
      </c>
      <c r="CO229">
        <f>IF(Tabla1[[#This Row],[2.3 Valida el MOTIVO REAL de la necesidad (información, preocupación, problema) mediante parafraseo o pregunta de confirmación.]]="NO",1,0)</f>
        <v>1</v>
      </c>
      <c r="CP229">
        <f>IF(Tabla1[[#This Row],[2.4 De acuerdo con lo expuesto por el cliente por el cliente y/o por lo revisado en sistemas, valida si existe alguna atención previa por el mismo motivo.]]="NO",1,0)</f>
        <v>1</v>
      </c>
      <c r="CQ229">
        <f>IF(Tabla1[[#This Row],[3.1 Valida en el CES el estado de los servicios y equipos, estado de cuenta y adicionalmente si se encuentra en averia.]]="NO",1,0)</f>
        <v>1</v>
      </c>
      <c r="CR229">
        <f>IF(Tabla1[[#This Row],[3.2 La atencion se realizo siguiendo el paso a paso de la herramienta o el proceso establecido en el portal de conocimiento (en caso no se encuentre en la herramienta), no se vuelve a evaluar el ingreso al CES.]]="NO",1,0)</f>
        <v>1</v>
      </c>
      <c r="CS229">
        <f>IF(Tabla1[[#This Row],[3.2.1 Solicita el número de documento de identidad, nombres y apellidos del titular para identificar el servicio y en caso lo amerite fecha y lugar de nacimiento.]]="NO",1,0)</f>
        <v>1</v>
      </c>
      <c r="CT229">
        <f>IF(Tabla1[[#This Row],[3.2.2  Valida en TRACER que el servicio del cliente esta conectado, no se encuentra en averia y no tiene algun flag alarmado]]="NO",1,0)</f>
        <v>1</v>
      </c>
      <c r="CU229">
        <f>IF(Tabla1[[#This Row],[3.2.3  Verifica en la web de averias si el servicio esta afectado]]="NO",1,0)</f>
        <v>1</v>
      </c>
      <c r="CV229">
        <f>IF(Tabla1[[#This Row],[3.2.4  Verifica en Incognito si los parametros de los servicios estan correctos. ]]="NO",1,0)</f>
        <v>1</v>
      </c>
      <c r="CW229">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229">
        <f>IF(Tabla1[[#This Row],[3.2.6  Para telefonia, ingresa a JANUS y validad que la linea este configurada y tenga saldo, tambien se debe validar con el cliente si la linea esta en Tel 1 o Tel 1/2, en caso no haya servicio]]="NO",1,0)</f>
        <v>0</v>
      </c>
      <c r="CY229">
        <f>IF(Tabla1[[#This Row],[3.2.7  Para internet, cuando el problema es con SmarTV se le sugiere que utilice internet de manera cableada]]="NO",1,0)</f>
        <v>0</v>
      </c>
      <c r="CZ229">
        <f>IF(Tabla1[[#This Row],[3.3  La explicación brindada al cliente corresponde con el paso a paso de la herramienta o el proceso establecido en el portal de conocimiento (en caso no se encuentre en la herramienta).]]="NO",1,0)</f>
        <v>1</v>
      </c>
      <c r="DA229">
        <f>IF(Tabla1[[#This Row],[3.4  Valida con el cliente si la gestión/información brindada fue clara]]="NO",1,0)</f>
        <v>1</v>
      </c>
      <c r="DB229">
        <f>IF(Tabla1[[#This Row],[4.1 Ejecuta las acciones en los aplicativos de acuerdo al proceso establecido en el portal de conocimiento.]]="NO",1,0)</f>
        <v>1</v>
      </c>
      <c r="DC229">
        <f>IF(Tabla1[[#This Row],[4.2 Se tipifica en siac acorde con la gestión.]]="NO",1,0)</f>
        <v>1</v>
      </c>
      <c r="DD229">
        <f>IF(Tabla1[[#This Row],[4.3 Notas y/o plantilla de la tipificación son correctas.]]="NO",1,0)</f>
        <v>1</v>
      </c>
      <c r="DE229">
        <f>IF(Tabla1[[#This Row],[4.4 Se tipifica en siac durante la llamada.]]="NO",1,0)</f>
        <v>1</v>
      </c>
      <c r="DF229">
        <f>IF(Tabla1[[#This Row],[5.1 Evita comentarios negativos de la empresa y/o sus proveedores.]]="NO",1,0)</f>
        <v>1</v>
      </c>
      <c r="DG229">
        <f>IF(Tabla1[[#This Row],[5.2 Evita palabras soeces]]="NO",1,0)</f>
        <v>1</v>
      </c>
      <c r="DH229">
        <f>IF(Tabla1[[#This Row],[5.3 Escucha al cliente sin interrumpirlo.]]="NO",1,0)</f>
        <v>1</v>
      </c>
      <c r="DI229">
        <f>IF(Tabla1[[#This Row],[6.1 Cumple con dar la información establecida y/o fomenta en el cliente la adquisición/activación/uso de algún servicio/producto/promoción CLARO (definido por cada campaña)]]="NO",1,0)</f>
        <v>1</v>
      </c>
      <c r="DJ229">
        <v>1</v>
      </c>
      <c r="DK229" t="e">
        <f>IF(Tabla1[[#This Row],[TNPS]]&lt;6,-1,IF(Tabla1[[#This Row],[TNPS]]&lt;8,0,1))</f>
        <v>#N/A</v>
      </c>
      <c r="DL229" t="e">
        <f>IF(Tabla1[[#This Row],[NPS]]&lt;&gt;"",IF(Tabla1[[#This Row],[NPS]]&lt;7,-1,IF(Tabla1[[#This Row],[NPS]]&lt;8,0,1))," ")</f>
        <v>#N/A</v>
      </c>
    </row>
    <row r="230" spans="1:116" x14ac:dyDescent="0.25">
      <c r="A230">
        <v>386</v>
      </c>
      <c r="B230" t="str">
        <f>IF(MONTH(Tabla1[[#This Row],[FECHA DE MONITOREO]])=MONTH($B$356),IF(DAY(Tabla1[[#This Row],[FECHA DE MONITOREO]])&lt;8,"SEMANA 1",IF(DAY(Tabla1[[#This Row],[FECHA DE MONITOREO]])&lt;15,"SEMANA 2",IF(DAY(Tabla1[[#This Row],[FECHA DE MONITOREO]])&lt;22,"SEMANA 3","SEMANA 4"))),"SEMANA 4")</f>
        <v>SEMANA 1</v>
      </c>
      <c r="C23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30" s="10" t="s">
        <v>1619</v>
      </c>
      <c r="E230" s="11" t="s">
        <v>1620</v>
      </c>
      <c r="F230" s="12">
        <v>1</v>
      </c>
      <c r="G230" s="12" t="s">
        <v>118</v>
      </c>
      <c r="H230" s="12" t="s">
        <v>1394</v>
      </c>
      <c r="I230" s="6">
        <v>43651</v>
      </c>
      <c r="J230" s="12" t="s">
        <v>120</v>
      </c>
      <c r="K230" s="13" t="s">
        <v>1694</v>
      </c>
      <c r="L230" s="6">
        <v>43650</v>
      </c>
      <c r="M230" s="14">
        <v>0.83888888888888891</v>
      </c>
      <c r="N230" s="11">
        <v>673</v>
      </c>
      <c r="O230" s="12" t="s">
        <v>1695</v>
      </c>
      <c r="P230" s="12">
        <v>17453849</v>
      </c>
      <c r="Q230" s="12">
        <v>14227191</v>
      </c>
      <c r="R230" s="12" t="s">
        <v>1407</v>
      </c>
      <c r="S230" s="12" t="s">
        <v>383</v>
      </c>
      <c r="T230" s="12" t="s">
        <v>1696</v>
      </c>
      <c r="U230" s="12" t="s">
        <v>1416</v>
      </c>
      <c r="V230" s="11" t="s">
        <v>131</v>
      </c>
      <c r="W230" s="12" t="s">
        <v>130</v>
      </c>
      <c r="X230" s="15" t="s">
        <v>130</v>
      </c>
      <c r="Y230" s="15" t="s">
        <v>131</v>
      </c>
      <c r="Z230" s="15" t="s">
        <v>132</v>
      </c>
      <c r="AA230" s="15" t="s">
        <v>133</v>
      </c>
      <c r="AB230" s="15" t="s">
        <v>131</v>
      </c>
      <c r="AC230" s="12" t="s">
        <v>1400</v>
      </c>
      <c r="AD230" s="12" t="s">
        <v>131</v>
      </c>
      <c r="AE230" s="12" t="s">
        <v>131</v>
      </c>
      <c r="AF230" s="12" t="s">
        <v>131</v>
      </c>
      <c r="AG230" s="12" t="s">
        <v>131</v>
      </c>
      <c r="AH230" s="12" t="s">
        <v>131</v>
      </c>
      <c r="AI230" s="16">
        <v>100</v>
      </c>
      <c r="AJ230" s="12" t="s">
        <v>131</v>
      </c>
      <c r="AK230" s="12" t="s">
        <v>133</v>
      </c>
      <c r="AL230" s="12" t="s">
        <v>131</v>
      </c>
      <c r="AM230" s="12" t="s">
        <v>129</v>
      </c>
      <c r="AN230" s="16">
        <v>78.94736842105263</v>
      </c>
      <c r="AO230" s="12" t="s">
        <v>131</v>
      </c>
      <c r="AP230" s="12" t="s">
        <v>131</v>
      </c>
      <c r="AQ230" s="12" t="s">
        <v>131</v>
      </c>
      <c r="AR230" s="12" t="s">
        <v>131</v>
      </c>
      <c r="AS230" s="12" t="s">
        <v>131</v>
      </c>
      <c r="AT230" s="12" t="s">
        <v>131</v>
      </c>
      <c r="AU230" s="12" t="s">
        <v>133</v>
      </c>
      <c r="AV230" s="12" t="s">
        <v>133</v>
      </c>
      <c r="AW230" s="12" t="s">
        <v>133</v>
      </c>
      <c r="AX230" s="12" t="s">
        <v>129</v>
      </c>
      <c r="AY230" s="12" t="s">
        <v>133</v>
      </c>
      <c r="AZ230" s="16">
        <v>78.787878787878782</v>
      </c>
      <c r="BA230" s="12" t="s">
        <v>129</v>
      </c>
      <c r="BB230" s="12" t="s">
        <v>131</v>
      </c>
      <c r="BC230" s="12" t="s">
        <v>131</v>
      </c>
      <c r="BD230" s="12" t="s">
        <v>131</v>
      </c>
      <c r="BE230" s="16">
        <v>37.5</v>
      </c>
      <c r="BF230" s="12" t="s">
        <v>131</v>
      </c>
      <c r="BG230" s="12" t="s">
        <v>131</v>
      </c>
      <c r="BH230" s="12" t="s">
        <v>131</v>
      </c>
      <c r="BI230" s="16">
        <v>100</v>
      </c>
      <c r="BJ230" s="12" t="s">
        <v>133</v>
      </c>
      <c r="BK230" s="16">
        <v>100</v>
      </c>
      <c r="BL230" s="16">
        <v>72.733652312599688</v>
      </c>
      <c r="BM230" s="17">
        <v>3</v>
      </c>
      <c r="BN230" s="17">
        <v>0</v>
      </c>
      <c r="BO230" s="17">
        <v>0</v>
      </c>
      <c r="BP230" s="11">
        <v>3</v>
      </c>
      <c r="BQ230" s="11">
        <v>0</v>
      </c>
      <c r="BR230" s="16">
        <v>72.733652312599688</v>
      </c>
      <c r="BS230" s="15" t="s">
        <v>129</v>
      </c>
      <c r="BT230" s="15" t="s">
        <v>129</v>
      </c>
      <c r="BU230" s="15" t="s">
        <v>129</v>
      </c>
      <c r="BV230" s="15" t="s">
        <v>129</v>
      </c>
      <c r="BW230" s="15" t="s">
        <v>129</v>
      </c>
      <c r="BX230" s="12" t="s">
        <v>129</v>
      </c>
      <c r="BY230" s="12" t="s">
        <v>135</v>
      </c>
      <c r="BZ230" s="12" t="s">
        <v>136</v>
      </c>
      <c r="CA230" s="12" t="s">
        <v>137</v>
      </c>
      <c r="CB230" s="12" t="s">
        <v>349</v>
      </c>
      <c r="CC230" s="12" t="s">
        <v>289</v>
      </c>
      <c r="CD230" s="5" t="e">
        <v>#N/A</v>
      </c>
      <c r="CE230" s="5" t="e">
        <v>#N/A</v>
      </c>
      <c r="CF230" s="18" t="s">
        <v>129</v>
      </c>
      <c r="CG230" s="18" t="s">
        <v>1697</v>
      </c>
      <c r="CH230">
        <f>IF(Tabla1[[#This Row],[1.1 Saluda y se despide del cliente, de acuerdo a lo establecido en el manual de campaña.]]="NO",1,0)</f>
        <v>0</v>
      </c>
      <c r="CI230">
        <f>IF(Tabla1[[#This Row],[1.2 Se dirige al cliente por su nombre durante el transcurso de la llamada, sin tutearlo en ninguna ocasión.]]="NO",1,0)</f>
        <v>0</v>
      </c>
      <c r="CJ230">
        <f>IF(Tabla1[[#This Row],[1.3 Interactua con el cliente mientras realiza las validaciones en el sistema.]]="NO",1,0)</f>
        <v>0</v>
      </c>
      <c r="CK230">
        <f>IF(Tabla1[[#This Row],[1.4 Evita el uso de tecnicismos.]]="NO",1,0)</f>
        <v>0</v>
      </c>
      <c r="CL230">
        <f>IF(Tabla1[[#This Row],[1.5 Se despide de acuerdo a lo indicado en el Manual de Campaña]]="NO",1,0)</f>
        <v>0</v>
      </c>
      <c r="CM230">
        <f>IF(Tabla1[[#This Row],[2.1 Valida si la consulta o transacción corresponde a un producto/servicio/línea de la campaña.]]="NO",1,0)</f>
        <v>0</v>
      </c>
      <c r="CN230">
        <f>IF(Tabla1[[#This Row],[2.2 Si lo expuesto por el cliente no es claro, realiza preguntas de precisión o preguntas filtro.]]="NO",1,0)</f>
        <v>0</v>
      </c>
      <c r="CO230">
        <f>IF(Tabla1[[#This Row],[2.3 Valida el MOTIVO REAL de la necesidad (información, preocupación, problema) mediante parafraseo o pregunta de confirmación.]]="NO",1,0)</f>
        <v>0</v>
      </c>
      <c r="CP230">
        <f>IF(Tabla1[[#This Row],[2.4 De acuerdo con lo expuesto por el cliente por el cliente y/o por lo revisado en sistemas, valida si existe alguna atención previa por el mismo motivo.]]="NO",1,0)</f>
        <v>1</v>
      </c>
      <c r="CQ230">
        <f>IF(Tabla1[[#This Row],[3.1 Valida en el CES el estado de los servicios y equipos, estado de cuenta y adicionalmente si se encuentra en averia.]]="NO",1,0)</f>
        <v>0</v>
      </c>
      <c r="CR230">
        <f>IF(Tabla1[[#This Row],[3.2 La atencion se realizo siguiendo el paso a paso de la herramienta o el proceso establecido en el portal de conocimiento (en caso no se encuentre en la herramienta), no se vuelve a evaluar el ingreso al CES.]]="NO",1,0)</f>
        <v>0</v>
      </c>
      <c r="CS230">
        <f>IF(Tabla1[[#This Row],[3.2.1 Solicita el número de documento de identidad, nombres y apellidos del titular para identificar el servicio y en caso lo amerite fecha y lugar de nacimiento.]]="NO",1,0)</f>
        <v>0</v>
      </c>
      <c r="CT230">
        <f>IF(Tabla1[[#This Row],[3.2.2  Valida en TRACER que el servicio del cliente esta conectado, no se encuentra en averia y no tiene algun flag alarmado]]="NO",1,0)</f>
        <v>0</v>
      </c>
      <c r="CU230">
        <f>IF(Tabla1[[#This Row],[3.2.3  Verifica en la web de averias si el servicio esta afectado]]="NO",1,0)</f>
        <v>0</v>
      </c>
      <c r="CV230">
        <f>IF(Tabla1[[#This Row],[3.2.4  Verifica en Incognito si los parametros de los servicios estan correctos. ]]="NO",1,0)</f>
        <v>0</v>
      </c>
      <c r="CW23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30">
        <f>IF(Tabla1[[#This Row],[3.2.6  Para telefonia, ingresa a JANUS y validad que la linea este configurada y tenga saldo, tambien se debe validar con el cliente si la linea esta en Tel 1 o Tel 1/2, en caso no haya servicio]]="NO",1,0)</f>
        <v>0</v>
      </c>
      <c r="CY230">
        <f>IF(Tabla1[[#This Row],[3.2.7  Para internet, cuando el problema es con SmarTV se le sugiere que utilice internet de manera cableada]]="NO",1,0)</f>
        <v>0</v>
      </c>
      <c r="CZ230">
        <f>IF(Tabla1[[#This Row],[3.3  La explicación brindada al cliente corresponde con el paso a paso de la herramienta o el proceso establecido en el portal de conocimiento (en caso no se encuentre en la herramienta).]]="NO",1,0)</f>
        <v>1</v>
      </c>
      <c r="DA230">
        <f>IF(Tabla1[[#This Row],[3.4  Valida con el cliente si la gestión/información brindada fue clara]]="NO",1,0)</f>
        <v>0</v>
      </c>
      <c r="DB230">
        <f>IF(Tabla1[[#This Row],[4.1 Ejecuta las acciones en los aplicativos de acuerdo al proceso establecido en el portal de conocimiento.]]="NO",1,0)</f>
        <v>1</v>
      </c>
      <c r="DC230">
        <f>IF(Tabla1[[#This Row],[4.2 Se tipifica en siac acorde con la gestión.]]="NO",1,0)</f>
        <v>0</v>
      </c>
      <c r="DD230">
        <f>IF(Tabla1[[#This Row],[4.3 Notas y/o plantilla de la tipificación son correctas.]]="NO",1,0)</f>
        <v>0</v>
      </c>
      <c r="DE230">
        <f>IF(Tabla1[[#This Row],[4.4 Se tipifica en siac durante la llamada.]]="NO",1,0)</f>
        <v>0</v>
      </c>
      <c r="DF230">
        <f>IF(Tabla1[[#This Row],[5.1 Evita comentarios negativos de la empresa y/o sus proveedores.]]="NO",1,0)</f>
        <v>0</v>
      </c>
      <c r="DG230">
        <f>IF(Tabla1[[#This Row],[5.2 Evita palabras soeces]]="NO",1,0)</f>
        <v>0</v>
      </c>
      <c r="DH230">
        <f>IF(Tabla1[[#This Row],[5.3 Escucha al cliente sin interrumpirlo.]]="NO",1,0)</f>
        <v>0</v>
      </c>
      <c r="DI230">
        <f>IF(Tabla1[[#This Row],[6.1 Cumple con dar la información establecida y/o fomenta en el cliente la adquisición/activación/uso de algún servicio/producto/promoción CLARO (definido por cada campaña)]]="NO",1,0)</f>
        <v>0</v>
      </c>
      <c r="DJ230">
        <v>1</v>
      </c>
      <c r="DK230" t="e">
        <f>IF(Tabla1[[#This Row],[TNPS]]&lt;6,-1,IF(Tabla1[[#This Row],[TNPS]]&lt;8,0,1))</f>
        <v>#N/A</v>
      </c>
      <c r="DL230" t="e">
        <f>IF(Tabla1[[#This Row],[NPS]]&lt;&gt;"",IF(Tabla1[[#This Row],[NPS]]&lt;7,-1,IF(Tabla1[[#This Row],[NPS]]&lt;8,0,1))," ")</f>
        <v>#N/A</v>
      </c>
    </row>
    <row r="231" spans="1:116" x14ac:dyDescent="0.25">
      <c r="A231">
        <v>386</v>
      </c>
      <c r="B231" t="str">
        <f>IF(MONTH(Tabla1[[#This Row],[FECHA DE MONITOREO]])=MONTH($B$356),IF(DAY(Tabla1[[#This Row],[FECHA DE MONITOREO]])&lt;8,"SEMANA 1",IF(DAY(Tabla1[[#This Row],[FECHA DE MONITOREO]])&lt;15,"SEMANA 2",IF(DAY(Tabla1[[#This Row],[FECHA DE MONITOREO]])&lt;22,"SEMANA 3","SEMANA 4"))),"SEMANA 4")</f>
        <v>SEMANA 1</v>
      </c>
      <c r="C23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31" s="10" t="s">
        <v>1601</v>
      </c>
      <c r="E231" s="11" t="s">
        <v>1602</v>
      </c>
      <c r="F231" s="12">
        <v>1</v>
      </c>
      <c r="G231" s="12" t="s">
        <v>118</v>
      </c>
      <c r="H231" s="12" t="s">
        <v>1394</v>
      </c>
      <c r="I231" s="6">
        <v>43651</v>
      </c>
      <c r="J231" s="12" t="s">
        <v>120</v>
      </c>
      <c r="K231" s="13" t="s">
        <v>1698</v>
      </c>
      <c r="L231" s="6">
        <v>43650</v>
      </c>
      <c r="M231" s="14">
        <v>0.71319444444444446</v>
      </c>
      <c r="N231" s="11">
        <v>108</v>
      </c>
      <c r="O231" s="12" t="s">
        <v>1699</v>
      </c>
      <c r="P231" s="12">
        <v>944015425</v>
      </c>
      <c r="Q231" s="12" t="s">
        <v>132</v>
      </c>
      <c r="R231" s="12" t="s">
        <v>1397</v>
      </c>
      <c r="S231" s="12" t="s">
        <v>172</v>
      </c>
      <c r="T231" s="12" t="s">
        <v>1700</v>
      </c>
      <c r="U231" s="12" t="s">
        <v>1399</v>
      </c>
      <c r="V231" s="11" t="s">
        <v>129</v>
      </c>
      <c r="W231" s="12" t="s">
        <v>133</v>
      </c>
      <c r="X231" s="15" t="s">
        <v>133</v>
      </c>
      <c r="Y231" s="15" t="s">
        <v>129</v>
      </c>
      <c r="Z231" s="15" t="s">
        <v>132</v>
      </c>
      <c r="AA231" s="15" t="s">
        <v>133</v>
      </c>
      <c r="AB231" s="15" t="s">
        <v>131</v>
      </c>
      <c r="AC231" s="12" t="s">
        <v>1400</v>
      </c>
      <c r="AD231" s="12" t="s">
        <v>131</v>
      </c>
      <c r="AE231" s="12" t="s">
        <v>131</v>
      </c>
      <c r="AF231" s="12" t="s">
        <v>131</v>
      </c>
      <c r="AG231" s="12" t="s">
        <v>131</v>
      </c>
      <c r="AH231" s="12" t="s">
        <v>131</v>
      </c>
      <c r="AI231" s="16">
        <v>100</v>
      </c>
      <c r="AJ231" s="12" t="s">
        <v>131</v>
      </c>
      <c r="AK231" s="12" t="s">
        <v>133</v>
      </c>
      <c r="AL231" s="12" t="s">
        <v>131</v>
      </c>
      <c r="AM231" s="12" t="s">
        <v>133</v>
      </c>
      <c r="AN231" s="16">
        <v>100</v>
      </c>
      <c r="AO231" s="12" t="s">
        <v>133</v>
      </c>
      <c r="AP231" s="12" t="s">
        <v>131</v>
      </c>
      <c r="AQ231" s="12" t="s">
        <v>131</v>
      </c>
      <c r="AR231" s="12" t="s">
        <v>133</v>
      </c>
      <c r="AS231" s="12" t="s">
        <v>133</v>
      </c>
      <c r="AT231" s="12" t="s">
        <v>133</v>
      </c>
      <c r="AU231" s="12" t="s">
        <v>133</v>
      </c>
      <c r="AV231" s="12" t="s">
        <v>133</v>
      </c>
      <c r="AW231" s="12" t="s">
        <v>133</v>
      </c>
      <c r="AX231" s="12" t="s">
        <v>129</v>
      </c>
      <c r="AY231" s="12" t="s">
        <v>133</v>
      </c>
      <c r="AZ231" s="16">
        <v>75.862068965517238</v>
      </c>
      <c r="BA231" s="12" t="s">
        <v>131</v>
      </c>
      <c r="BB231" s="12" t="s">
        <v>133</v>
      </c>
      <c r="BC231" s="12" t="s">
        <v>133</v>
      </c>
      <c r="BD231" s="12" t="s">
        <v>133</v>
      </c>
      <c r="BE231" s="16">
        <v>100</v>
      </c>
      <c r="BF231" s="12" t="s">
        <v>131</v>
      </c>
      <c r="BG231" s="12" t="s">
        <v>131</v>
      </c>
      <c r="BH231" s="12" t="s">
        <v>131</v>
      </c>
      <c r="BI231" s="16">
        <v>100</v>
      </c>
      <c r="BJ231" s="12" t="s">
        <v>133</v>
      </c>
      <c r="BK231" s="16">
        <v>100</v>
      </c>
      <c r="BL231" s="16">
        <v>91.551724137931032</v>
      </c>
      <c r="BM231" s="17">
        <v>1</v>
      </c>
      <c r="BN231" s="17">
        <v>0</v>
      </c>
      <c r="BO231" s="17">
        <v>0</v>
      </c>
      <c r="BP231" s="11">
        <v>1</v>
      </c>
      <c r="BQ231" s="11">
        <v>0</v>
      </c>
      <c r="BR231" s="16">
        <v>91.551724137931032</v>
      </c>
      <c r="BS231" s="15" t="s">
        <v>129</v>
      </c>
      <c r="BT231" s="15" t="s">
        <v>129</v>
      </c>
      <c r="BU231" s="15" t="s">
        <v>129</v>
      </c>
      <c r="BV231" s="15" t="s">
        <v>129</v>
      </c>
      <c r="BW231" s="15" t="s">
        <v>129</v>
      </c>
      <c r="BX231" s="12" t="s">
        <v>129</v>
      </c>
      <c r="BY231" s="12" t="s">
        <v>346</v>
      </c>
      <c r="BZ231" s="12" t="s">
        <v>347</v>
      </c>
      <c r="CA231" s="12" t="s">
        <v>348</v>
      </c>
      <c r="CB231" s="12" t="s">
        <v>1444</v>
      </c>
      <c r="CC231" s="12" t="s">
        <v>733</v>
      </c>
      <c r="CD231" s="5" t="e">
        <v>#N/A</v>
      </c>
      <c r="CE231" s="5" t="e">
        <v>#N/A</v>
      </c>
      <c r="CF231" s="18" t="s">
        <v>129</v>
      </c>
      <c r="CG231" s="18" t="s">
        <v>1701</v>
      </c>
      <c r="CH231">
        <f>IF(Tabla1[[#This Row],[1.1 Saluda y se despide del cliente, de acuerdo a lo establecido en el manual de campaña.]]="NO",1,0)</f>
        <v>0</v>
      </c>
      <c r="CI231">
        <f>IF(Tabla1[[#This Row],[1.2 Se dirige al cliente por su nombre durante el transcurso de la llamada, sin tutearlo en ninguna ocasión.]]="NO",1,0)</f>
        <v>0</v>
      </c>
      <c r="CJ231">
        <f>IF(Tabla1[[#This Row],[1.3 Interactua con el cliente mientras realiza las validaciones en el sistema.]]="NO",1,0)</f>
        <v>0</v>
      </c>
      <c r="CK231">
        <f>IF(Tabla1[[#This Row],[1.4 Evita el uso de tecnicismos.]]="NO",1,0)</f>
        <v>0</v>
      </c>
      <c r="CL231">
        <f>IF(Tabla1[[#This Row],[1.5 Se despide de acuerdo a lo indicado en el Manual de Campaña]]="NO",1,0)</f>
        <v>0</v>
      </c>
      <c r="CM231">
        <f>IF(Tabla1[[#This Row],[2.1 Valida si la consulta o transacción corresponde a un producto/servicio/línea de la campaña.]]="NO",1,0)</f>
        <v>0</v>
      </c>
      <c r="CN231">
        <f>IF(Tabla1[[#This Row],[2.2 Si lo expuesto por el cliente no es claro, realiza preguntas de precisión o preguntas filtro.]]="NO",1,0)</f>
        <v>0</v>
      </c>
      <c r="CO231">
        <f>IF(Tabla1[[#This Row],[2.3 Valida el MOTIVO REAL de la necesidad (información, preocupación, problema) mediante parafraseo o pregunta de confirmación.]]="NO",1,0)</f>
        <v>0</v>
      </c>
      <c r="CP231">
        <f>IF(Tabla1[[#This Row],[2.4 De acuerdo con lo expuesto por el cliente por el cliente y/o por lo revisado en sistemas, valida si existe alguna atención previa por el mismo motivo.]]="NO",1,0)</f>
        <v>0</v>
      </c>
      <c r="CQ231">
        <f>IF(Tabla1[[#This Row],[3.1 Valida en el CES el estado de los servicios y equipos, estado de cuenta y adicionalmente si se encuentra en averia.]]="NO",1,0)</f>
        <v>0</v>
      </c>
      <c r="CR231">
        <f>IF(Tabla1[[#This Row],[3.2 La atencion se realizo siguiendo el paso a paso de la herramienta o el proceso establecido en el portal de conocimiento (en caso no se encuentre en la herramienta), no se vuelve a evaluar el ingreso al CES.]]="NO",1,0)</f>
        <v>0</v>
      </c>
      <c r="CS231">
        <f>IF(Tabla1[[#This Row],[3.2.1 Solicita el número de documento de identidad, nombres y apellidos del titular para identificar el servicio y en caso lo amerite fecha y lugar de nacimiento.]]="NO",1,0)</f>
        <v>0</v>
      </c>
      <c r="CT231">
        <f>IF(Tabla1[[#This Row],[3.2.2  Valida en TRACER que el servicio del cliente esta conectado, no se encuentra en averia y no tiene algun flag alarmado]]="NO",1,0)</f>
        <v>0</v>
      </c>
      <c r="CU231">
        <f>IF(Tabla1[[#This Row],[3.2.3  Verifica en la web de averias si el servicio esta afectado]]="NO",1,0)</f>
        <v>0</v>
      </c>
      <c r="CV231">
        <f>IF(Tabla1[[#This Row],[3.2.4  Verifica en Incognito si los parametros de los servicios estan correctos. ]]="NO",1,0)</f>
        <v>0</v>
      </c>
      <c r="CW23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31">
        <f>IF(Tabla1[[#This Row],[3.2.6  Para telefonia, ingresa a JANUS y validad que la linea este configurada y tenga saldo, tambien se debe validar con el cliente si la linea esta en Tel 1 o Tel 1/2, en caso no haya servicio]]="NO",1,0)</f>
        <v>0</v>
      </c>
      <c r="CY231">
        <f>IF(Tabla1[[#This Row],[3.2.7  Para internet, cuando el problema es con SmarTV se le sugiere que utilice internet de manera cableada]]="NO",1,0)</f>
        <v>0</v>
      </c>
      <c r="CZ231">
        <f>IF(Tabla1[[#This Row],[3.3  La explicación brindada al cliente corresponde con el paso a paso de la herramienta o el proceso establecido en el portal de conocimiento (en caso no se encuentre en la herramienta).]]="NO",1,0)</f>
        <v>1</v>
      </c>
      <c r="DA231">
        <f>IF(Tabla1[[#This Row],[3.4  Valida con el cliente si la gestión/información brindada fue clara]]="NO",1,0)</f>
        <v>0</v>
      </c>
      <c r="DB231">
        <f>IF(Tabla1[[#This Row],[4.1 Ejecuta las acciones en los aplicativos de acuerdo al proceso establecido en el portal de conocimiento.]]="NO",1,0)</f>
        <v>0</v>
      </c>
      <c r="DC231">
        <f>IF(Tabla1[[#This Row],[4.2 Se tipifica en siac acorde con la gestión.]]="NO",1,0)</f>
        <v>0</v>
      </c>
      <c r="DD231">
        <f>IF(Tabla1[[#This Row],[4.3 Notas y/o plantilla de la tipificación son correctas.]]="NO",1,0)</f>
        <v>0</v>
      </c>
      <c r="DE231">
        <f>IF(Tabla1[[#This Row],[4.4 Se tipifica en siac durante la llamada.]]="NO",1,0)</f>
        <v>0</v>
      </c>
      <c r="DF231">
        <f>IF(Tabla1[[#This Row],[5.1 Evita comentarios negativos de la empresa y/o sus proveedores.]]="NO",1,0)</f>
        <v>0</v>
      </c>
      <c r="DG231">
        <f>IF(Tabla1[[#This Row],[5.2 Evita palabras soeces]]="NO",1,0)</f>
        <v>0</v>
      </c>
      <c r="DH231">
        <f>IF(Tabla1[[#This Row],[5.3 Escucha al cliente sin interrumpirlo.]]="NO",1,0)</f>
        <v>0</v>
      </c>
      <c r="DI231">
        <f>IF(Tabla1[[#This Row],[6.1 Cumple con dar la información establecida y/o fomenta en el cliente la adquisición/activación/uso de algún servicio/producto/promoción CLARO (definido por cada campaña)]]="NO",1,0)</f>
        <v>0</v>
      </c>
      <c r="DJ231">
        <v>1</v>
      </c>
      <c r="DK231" t="e">
        <f>IF(Tabla1[[#This Row],[TNPS]]&lt;6,-1,IF(Tabla1[[#This Row],[TNPS]]&lt;8,0,1))</f>
        <v>#N/A</v>
      </c>
      <c r="DL231" t="e">
        <f>IF(Tabla1[[#This Row],[NPS]]&lt;&gt;"",IF(Tabla1[[#This Row],[NPS]]&lt;7,-1,IF(Tabla1[[#This Row],[NPS]]&lt;8,0,1))," ")</f>
        <v>#N/A</v>
      </c>
    </row>
    <row r="232" spans="1:116" x14ac:dyDescent="0.25">
      <c r="A232">
        <v>386</v>
      </c>
      <c r="B232" t="str">
        <f>IF(MONTH(Tabla1[[#This Row],[FECHA DE MONITOREO]])=MONTH($B$356),IF(DAY(Tabla1[[#This Row],[FECHA DE MONITOREO]])&lt;8,"SEMANA 1",IF(DAY(Tabla1[[#This Row],[FECHA DE MONITOREO]])&lt;15,"SEMANA 2",IF(DAY(Tabla1[[#This Row],[FECHA DE MONITOREO]])&lt;22,"SEMANA 3","SEMANA 4"))),"SEMANA 4")</f>
        <v>SEMANA 1</v>
      </c>
      <c r="C23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32" s="10" t="s">
        <v>1558</v>
      </c>
      <c r="E232" s="11" t="s">
        <v>1559</v>
      </c>
      <c r="F232" s="12">
        <v>1</v>
      </c>
      <c r="G232" s="12" t="s">
        <v>118</v>
      </c>
      <c r="H232" s="12" t="s">
        <v>1394</v>
      </c>
      <c r="I232" s="6">
        <v>43651</v>
      </c>
      <c r="J232" s="12" t="s">
        <v>120</v>
      </c>
      <c r="K232" s="13" t="s">
        <v>1702</v>
      </c>
      <c r="L232" s="6">
        <v>43650</v>
      </c>
      <c r="M232" s="14">
        <v>1.6666666666666666E-2</v>
      </c>
      <c r="N232" s="11">
        <v>643</v>
      </c>
      <c r="O232" s="12" t="s">
        <v>1703</v>
      </c>
      <c r="P232" s="12">
        <v>966922515</v>
      </c>
      <c r="Q232" s="12">
        <v>34975339</v>
      </c>
      <c r="R232" s="12" t="s">
        <v>1407</v>
      </c>
      <c r="S232" s="12" t="s">
        <v>227</v>
      </c>
      <c r="T232" s="12" t="s">
        <v>1704</v>
      </c>
      <c r="U232" s="12" t="s">
        <v>1429</v>
      </c>
      <c r="V232" s="11" t="s">
        <v>129</v>
      </c>
      <c r="W232" s="12" t="s">
        <v>130</v>
      </c>
      <c r="X232" s="15" t="s">
        <v>161</v>
      </c>
      <c r="Y232" s="15" t="s">
        <v>131</v>
      </c>
      <c r="Z232" s="15" t="s">
        <v>132</v>
      </c>
      <c r="AA232" s="15" t="s">
        <v>133</v>
      </c>
      <c r="AB232" s="15" t="s">
        <v>131</v>
      </c>
      <c r="AC232" s="12" t="s">
        <v>1400</v>
      </c>
      <c r="AD232" s="12" t="s">
        <v>131</v>
      </c>
      <c r="AE232" s="12" t="s">
        <v>131</v>
      </c>
      <c r="AF232" s="12" t="s">
        <v>131</v>
      </c>
      <c r="AG232" s="12" t="s">
        <v>131</v>
      </c>
      <c r="AH232" s="12" t="s">
        <v>131</v>
      </c>
      <c r="AI232" s="16">
        <v>100</v>
      </c>
      <c r="AJ232" s="12" t="s">
        <v>131</v>
      </c>
      <c r="AK232" s="12" t="s">
        <v>133</v>
      </c>
      <c r="AL232" s="12" t="s">
        <v>131</v>
      </c>
      <c r="AM232" s="12" t="s">
        <v>131</v>
      </c>
      <c r="AN232" s="16">
        <v>100</v>
      </c>
      <c r="AO232" s="12" t="s">
        <v>131</v>
      </c>
      <c r="AP232" s="12" t="s">
        <v>131</v>
      </c>
      <c r="AQ232" s="12" t="s">
        <v>131</v>
      </c>
      <c r="AR232" s="12" t="s">
        <v>131</v>
      </c>
      <c r="AS232" s="12" t="s">
        <v>131</v>
      </c>
      <c r="AT232" s="12" t="s">
        <v>131</v>
      </c>
      <c r="AU232" s="12" t="s">
        <v>133</v>
      </c>
      <c r="AV232" s="12" t="s">
        <v>133</v>
      </c>
      <c r="AW232" s="12" t="s">
        <v>133</v>
      </c>
      <c r="AX232" s="12" t="s">
        <v>131</v>
      </c>
      <c r="AY232" s="12" t="s">
        <v>131</v>
      </c>
      <c r="AZ232" s="16">
        <v>100</v>
      </c>
      <c r="BA232" s="12" t="s">
        <v>131</v>
      </c>
      <c r="BB232" s="12" t="s">
        <v>131</v>
      </c>
      <c r="BC232" s="12" t="s">
        <v>131</v>
      </c>
      <c r="BD232" s="12" t="s">
        <v>131</v>
      </c>
      <c r="BE232" s="16">
        <v>100</v>
      </c>
      <c r="BF232" s="12" t="s">
        <v>131</v>
      </c>
      <c r="BG232" s="12" t="s">
        <v>131</v>
      </c>
      <c r="BH232" s="12" t="s">
        <v>131</v>
      </c>
      <c r="BI232" s="16">
        <v>100</v>
      </c>
      <c r="BJ232" s="12" t="s">
        <v>129</v>
      </c>
      <c r="BK232" s="16">
        <v>0</v>
      </c>
      <c r="BL232" s="16">
        <v>97</v>
      </c>
      <c r="BM232" s="17">
        <v>0</v>
      </c>
      <c r="BN232" s="17">
        <v>0</v>
      </c>
      <c r="BO232" s="17">
        <v>0</v>
      </c>
      <c r="BP232" s="11">
        <v>0</v>
      </c>
      <c r="BQ232" s="11">
        <v>1</v>
      </c>
      <c r="BR232" s="16">
        <v>97</v>
      </c>
      <c r="BS232" s="15" t="s">
        <v>129</v>
      </c>
      <c r="BT232" s="15" t="s">
        <v>129</v>
      </c>
      <c r="BU232" s="15" t="s">
        <v>129</v>
      </c>
      <c r="BV232" s="15" t="s">
        <v>129</v>
      </c>
      <c r="BW232" s="15" t="s">
        <v>129</v>
      </c>
      <c r="BX232" s="12" t="s">
        <v>131</v>
      </c>
      <c r="BY232" s="12" t="s">
        <v>132</v>
      </c>
      <c r="BZ232" s="12" t="s">
        <v>132</v>
      </c>
      <c r="CA232" s="12" t="s">
        <v>132</v>
      </c>
      <c r="CB232" s="12" t="s">
        <v>132</v>
      </c>
      <c r="CC232" s="12" t="s">
        <v>132</v>
      </c>
      <c r="CD232" s="5">
        <v>9</v>
      </c>
      <c r="CE232" s="5">
        <v>9</v>
      </c>
      <c r="CF232" s="18" t="s">
        <v>129</v>
      </c>
      <c r="CG232" s="18" t="s">
        <v>1705</v>
      </c>
      <c r="CH232">
        <f>IF(Tabla1[[#This Row],[1.1 Saluda y se despide del cliente, de acuerdo a lo establecido en el manual de campaña.]]="NO",1,0)</f>
        <v>0</v>
      </c>
      <c r="CI232">
        <f>IF(Tabla1[[#This Row],[1.2 Se dirige al cliente por su nombre durante el transcurso de la llamada, sin tutearlo en ninguna ocasión.]]="NO",1,0)</f>
        <v>0</v>
      </c>
      <c r="CJ232">
        <f>IF(Tabla1[[#This Row],[1.3 Interactua con el cliente mientras realiza las validaciones en el sistema.]]="NO",1,0)</f>
        <v>0</v>
      </c>
      <c r="CK232">
        <f>IF(Tabla1[[#This Row],[1.4 Evita el uso de tecnicismos.]]="NO",1,0)</f>
        <v>0</v>
      </c>
      <c r="CL232">
        <f>IF(Tabla1[[#This Row],[1.5 Se despide de acuerdo a lo indicado en el Manual de Campaña]]="NO",1,0)</f>
        <v>0</v>
      </c>
      <c r="CM232">
        <f>IF(Tabla1[[#This Row],[2.1 Valida si la consulta o transacción corresponde a un producto/servicio/línea de la campaña.]]="NO",1,0)</f>
        <v>0</v>
      </c>
      <c r="CN232">
        <f>IF(Tabla1[[#This Row],[2.2 Si lo expuesto por el cliente no es claro, realiza preguntas de precisión o preguntas filtro.]]="NO",1,0)</f>
        <v>0</v>
      </c>
      <c r="CO232">
        <f>IF(Tabla1[[#This Row],[2.3 Valida el MOTIVO REAL de la necesidad (información, preocupación, problema) mediante parafraseo o pregunta de confirmación.]]="NO",1,0)</f>
        <v>0</v>
      </c>
      <c r="CP232">
        <f>IF(Tabla1[[#This Row],[2.4 De acuerdo con lo expuesto por el cliente por el cliente y/o por lo revisado en sistemas, valida si existe alguna atención previa por el mismo motivo.]]="NO",1,0)</f>
        <v>0</v>
      </c>
      <c r="CQ232">
        <f>IF(Tabla1[[#This Row],[3.1 Valida en el CES el estado de los servicios y equipos, estado de cuenta y adicionalmente si se encuentra en averia.]]="NO",1,0)</f>
        <v>0</v>
      </c>
      <c r="CR232">
        <f>IF(Tabla1[[#This Row],[3.2 La atencion se realizo siguiendo el paso a paso de la herramienta o el proceso establecido en el portal de conocimiento (en caso no se encuentre en la herramienta), no se vuelve a evaluar el ingreso al CES.]]="NO",1,0)</f>
        <v>0</v>
      </c>
      <c r="CS232">
        <f>IF(Tabla1[[#This Row],[3.2.1 Solicita el número de documento de identidad, nombres y apellidos del titular para identificar el servicio y en caso lo amerite fecha y lugar de nacimiento.]]="NO",1,0)</f>
        <v>0</v>
      </c>
      <c r="CT232">
        <f>IF(Tabla1[[#This Row],[3.2.2  Valida en TRACER que el servicio del cliente esta conectado, no se encuentra en averia y no tiene algun flag alarmado]]="NO",1,0)</f>
        <v>0</v>
      </c>
      <c r="CU232">
        <f>IF(Tabla1[[#This Row],[3.2.3  Verifica en la web de averias si el servicio esta afectado]]="NO",1,0)</f>
        <v>0</v>
      </c>
      <c r="CV232">
        <f>IF(Tabla1[[#This Row],[3.2.4  Verifica en Incognito si los parametros de los servicios estan correctos. ]]="NO",1,0)</f>
        <v>0</v>
      </c>
      <c r="CW23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32">
        <f>IF(Tabla1[[#This Row],[3.2.6  Para telefonia, ingresa a JANUS y validad que la linea este configurada y tenga saldo, tambien se debe validar con el cliente si la linea esta en Tel 1 o Tel 1/2, en caso no haya servicio]]="NO",1,0)</f>
        <v>0</v>
      </c>
      <c r="CY232">
        <f>IF(Tabla1[[#This Row],[3.2.7  Para internet, cuando el problema es con SmarTV se le sugiere que utilice internet de manera cableada]]="NO",1,0)</f>
        <v>0</v>
      </c>
      <c r="CZ232">
        <f>IF(Tabla1[[#This Row],[3.3  La explicación brindada al cliente corresponde con el paso a paso de la herramienta o el proceso establecido en el portal de conocimiento (en caso no se encuentre en la herramienta).]]="NO",1,0)</f>
        <v>0</v>
      </c>
      <c r="DA232">
        <f>IF(Tabla1[[#This Row],[3.4  Valida con el cliente si la gestión/información brindada fue clara]]="NO",1,0)</f>
        <v>0</v>
      </c>
      <c r="DB232">
        <f>IF(Tabla1[[#This Row],[4.1 Ejecuta las acciones en los aplicativos de acuerdo al proceso establecido en el portal de conocimiento.]]="NO",1,0)</f>
        <v>0</v>
      </c>
      <c r="DC232">
        <f>IF(Tabla1[[#This Row],[4.2 Se tipifica en siac acorde con la gestión.]]="NO",1,0)</f>
        <v>0</v>
      </c>
      <c r="DD232">
        <f>IF(Tabla1[[#This Row],[4.3 Notas y/o plantilla de la tipificación son correctas.]]="NO",1,0)</f>
        <v>0</v>
      </c>
      <c r="DE232">
        <f>IF(Tabla1[[#This Row],[4.4 Se tipifica en siac durante la llamada.]]="NO",1,0)</f>
        <v>0</v>
      </c>
      <c r="DF232">
        <f>IF(Tabla1[[#This Row],[5.1 Evita comentarios negativos de la empresa y/o sus proveedores.]]="NO",1,0)</f>
        <v>0</v>
      </c>
      <c r="DG232">
        <f>IF(Tabla1[[#This Row],[5.2 Evita palabras soeces]]="NO",1,0)</f>
        <v>0</v>
      </c>
      <c r="DH232">
        <f>IF(Tabla1[[#This Row],[5.3 Escucha al cliente sin interrumpirlo.]]="NO",1,0)</f>
        <v>0</v>
      </c>
      <c r="DI232">
        <f>IF(Tabla1[[#This Row],[6.1 Cumple con dar la información establecida y/o fomenta en el cliente la adquisición/activación/uso de algún servicio/producto/promoción CLARO (definido por cada campaña)]]="NO",1,0)</f>
        <v>1</v>
      </c>
      <c r="DJ232">
        <v>1</v>
      </c>
      <c r="DK232">
        <f>IF(Tabla1[[#This Row],[TNPS]]&lt;6,-1,IF(Tabla1[[#This Row],[TNPS]]&lt;8,0,1))</f>
        <v>1</v>
      </c>
      <c r="DL232">
        <f>IF(Tabla1[[#This Row],[NPS]]&lt;&gt;"",IF(Tabla1[[#This Row],[NPS]]&lt;7,-1,IF(Tabla1[[#This Row],[NPS]]&lt;8,0,1))," ")</f>
        <v>1</v>
      </c>
    </row>
    <row r="233" spans="1:116" x14ac:dyDescent="0.25">
      <c r="A233">
        <v>386</v>
      </c>
      <c r="B233" t="str">
        <f>IF(MONTH(Tabla1[[#This Row],[FECHA DE MONITOREO]])=MONTH($B$356),IF(DAY(Tabla1[[#This Row],[FECHA DE MONITOREO]])&lt;8,"SEMANA 1",IF(DAY(Tabla1[[#This Row],[FECHA DE MONITOREO]])&lt;15,"SEMANA 2",IF(DAY(Tabla1[[#This Row],[FECHA DE MONITOREO]])&lt;22,"SEMANA 3","SEMANA 4"))),"SEMANA 4")</f>
        <v>SEMANA 1</v>
      </c>
      <c r="C23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33" s="10" t="s">
        <v>1706</v>
      </c>
      <c r="E233" s="11" t="s">
        <v>1707</v>
      </c>
      <c r="F233" s="12">
        <v>1</v>
      </c>
      <c r="G233" s="12" t="s">
        <v>118</v>
      </c>
      <c r="H233" s="12" t="s">
        <v>1394</v>
      </c>
      <c r="I233" s="6">
        <v>43651</v>
      </c>
      <c r="J233" s="12" t="s">
        <v>120</v>
      </c>
      <c r="K233" s="13" t="s">
        <v>1708</v>
      </c>
      <c r="L233" s="6">
        <v>43650</v>
      </c>
      <c r="M233" s="14">
        <v>0.86458333333333337</v>
      </c>
      <c r="N233" s="11">
        <v>177</v>
      </c>
      <c r="O233" s="12" t="s">
        <v>1709</v>
      </c>
      <c r="P233" s="12">
        <v>972805522</v>
      </c>
      <c r="Q233" s="12">
        <v>28152190</v>
      </c>
      <c r="R233" s="12" t="s">
        <v>1397</v>
      </c>
      <c r="S233" s="12" t="s">
        <v>358</v>
      </c>
      <c r="T233" s="12" t="s">
        <v>1710</v>
      </c>
      <c r="U233" s="12" t="s">
        <v>1399</v>
      </c>
      <c r="V233" s="11" t="s">
        <v>129</v>
      </c>
      <c r="W233" s="12" t="s">
        <v>130</v>
      </c>
      <c r="X233" s="15" t="s">
        <v>161</v>
      </c>
      <c r="Y233" s="15" t="s">
        <v>131</v>
      </c>
      <c r="Z233" s="15" t="s">
        <v>132</v>
      </c>
      <c r="AA233" s="15" t="s">
        <v>133</v>
      </c>
      <c r="AB233" s="15" t="s">
        <v>131</v>
      </c>
      <c r="AC233" s="12" t="s">
        <v>1400</v>
      </c>
      <c r="AD233" s="12" t="s">
        <v>129</v>
      </c>
      <c r="AE233" s="12" t="s">
        <v>129</v>
      </c>
      <c r="AF233" s="12" t="s">
        <v>129</v>
      </c>
      <c r="AG233" s="12" t="s">
        <v>129</v>
      </c>
      <c r="AH233" s="12" t="s">
        <v>129</v>
      </c>
      <c r="AI233" s="16">
        <v>0</v>
      </c>
      <c r="AJ233" s="12" t="s">
        <v>129</v>
      </c>
      <c r="AK233" s="12" t="s">
        <v>129</v>
      </c>
      <c r="AL233" s="12" t="s">
        <v>129</v>
      </c>
      <c r="AM233" s="12" t="s">
        <v>129</v>
      </c>
      <c r="AN233" s="16">
        <v>-2.2204460492503131E-14</v>
      </c>
      <c r="AO233" s="12" t="s">
        <v>129</v>
      </c>
      <c r="AP233" s="12" t="s">
        <v>129</v>
      </c>
      <c r="AQ233" s="12" t="s">
        <v>129</v>
      </c>
      <c r="AR233" s="12" t="s">
        <v>129</v>
      </c>
      <c r="AS233" s="12" t="s">
        <v>129</v>
      </c>
      <c r="AT233" s="12" t="s">
        <v>129</v>
      </c>
      <c r="AU233" s="12" t="s">
        <v>129</v>
      </c>
      <c r="AV233" s="12" t="s">
        <v>129</v>
      </c>
      <c r="AW233" s="12" t="s">
        <v>129</v>
      </c>
      <c r="AX233" s="12" t="s">
        <v>129</v>
      </c>
      <c r="AY233" s="12" t="s">
        <v>129</v>
      </c>
      <c r="AZ233" s="16">
        <v>0</v>
      </c>
      <c r="BA233" s="12" t="s">
        <v>129</v>
      </c>
      <c r="BB233" s="12" t="s">
        <v>129</v>
      </c>
      <c r="BC233" s="12" t="s">
        <v>129</v>
      </c>
      <c r="BD233" s="12" t="s">
        <v>129</v>
      </c>
      <c r="BE233" s="16">
        <v>0</v>
      </c>
      <c r="BF233" s="12" t="s">
        <v>129</v>
      </c>
      <c r="BG233" s="12" t="s">
        <v>129</v>
      </c>
      <c r="BH233" s="12" t="s">
        <v>129</v>
      </c>
      <c r="BI233" s="16">
        <v>0</v>
      </c>
      <c r="BJ233" s="12" t="s">
        <v>129</v>
      </c>
      <c r="BK233" s="16">
        <v>0</v>
      </c>
      <c r="BL233" s="16">
        <v>-5.1070259132757201E-15</v>
      </c>
      <c r="BM233" s="17">
        <v>9</v>
      </c>
      <c r="BN233" s="17">
        <v>4</v>
      </c>
      <c r="BO233" s="17">
        <v>1</v>
      </c>
      <c r="BP233" s="11">
        <v>14</v>
      </c>
      <c r="BQ233" s="11">
        <v>14</v>
      </c>
      <c r="BR233" s="16">
        <v>-5.1070259132757201E-15</v>
      </c>
      <c r="BS233" s="15" t="s">
        <v>131</v>
      </c>
      <c r="BT233" s="15" t="s">
        <v>129</v>
      </c>
      <c r="BU233" s="15" t="s">
        <v>129</v>
      </c>
      <c r="BV233" s="15" t="s">
        <v>129</v>
      </c>
      <c r="BW233" s="15" t="s">
        <v>129</v>
      </c>
      <c r="BX233" s="12" t="s">
        <v>129</v>
      </c>
      <c r="BY233" s="12" t="s">
        <v>346</v>
      </c>
      <c r="BZ233" s="12" t="s">
        <v>347</v>
      </c>
      <c r="CA233" s="12" t="s">
        <v>348</v>
      </c>
      <c r="CB233" s="12" t="s">
        <v>1444</v>
      </c>
      <c r="CC233" s="12" t="s">
        <v>1711</v>
      </c>
      <c r="CD233" s="5" t="e">
        <v>#N/A</v>
      </c>
      <c r="CE233" s="5" t="e">
        <v>#N/A</v>
      </c>
      <c r="CF233" s="18" t="s">
        <v>131</v>
      </c>
      <c r="CG233" s="18" t="s">
        <v>1712</v>
      </c>
      <c r="CH233">
        <f>IF(Tabla1[[#This Row],[1.1 Saluda y se despide del cliente, de acuerdo a lo establecido en el manual de campaña.]]="NO",1,0)</f>
        <v>1</v>
      </c>
      <c r="CI233">
        <f>IF(Tabla1[[#This Row],[1.2 Se dirige al cliente por su nombre durante el transcurso de la llamada, sin tutearlo en ninguna ocasión.]]="NO",1,0)</f>
        <v>1</v>
      </c>
      <c r="CJ233">
        <f>IF(Tabla1[[#This Row],[1.3 Interactua con el cliente mientras realiza las validaciones en el sistema.]]="NO",1,0)</f>
        <v>1</v>
      </c>
      <c r="CK233">
        <f>IF(Tabla1[[#This Row],[1.4 Evita el uso de tecnicismos.]]="NO",1,0)</f>
        <v>1</v>
      </c>
      <c r="CL233">
        <f>IF(Tabla1[[#This Row],[1.5 Se despide de acuerdo a lo indicado en el Manual de Campaña]]="NO",1,0)</f>
        <v>1</v>
      </c>
      <c r="CM233">
        <f>IF(Tabla1[[#This Row],[2.1 Valida si la consulta o transacción corresponde a un producto/servicio/línea de la campaña.]]="NO",1,0)</f>
        <v>1</v>
      </c>
      <c r="CN233">
        <f>IF(Tabla1[[#This Row],[2.2 Si lo expuesto por el cliente no es claro, realiza preguntas de precisión o preguntas filtro.]]="NO",1,0)</f>
        <v>1</v>
      </c>
      <c r="CO233">
        <f>IF(Tabla1[[#This Row],[2.3 Valida el MOTIVO REAL de la necesidad (información, preocupación, problema) mediante parafraseo o pregunta de confirmación.]]="NO",1,0)</f>
        <v>1</v>
      </c>
      <c r="CP233">
        <f>IF(Tabla1[[#This Row],[2.4 De acuerdo con lo expuesto por el cliente por el cliente y/o por lo revisado en sistemas, valida si existe alguna atención previa por el mismo motivo.]]="NO",1,0)</f>
        <v>1</v>
      </c>
      <c r="CQ233">
        <f>IF(Tabla1[[#This Row],[3.1 Valida en el CES el estado de los servicios y equipos, estado de cuenta y adicionalmente si se encuentra en averia.]]="NO",1,0)</f>
        <v>1</v>
      </c>
      <c r="CR233">
        <f>IF(Tabla1[[#This Row],[3.2 La atencion se realizo siguiendo el paso a paso de la herramienta o el proceso establecido en el portal de conocimiento (en caso no se encuentre en la herramienta), no se vuelve a evaluar el ingreso al CES.]]="NO",1,0)</f>
        <v>1</v>
      </c>
      <c r="CS233">
        <f>IF(Tabla1[[#This Row],[3.2.1 Solicita el número de documento de identidad, nombres y apellidos del titular para identificar el servicio y en caso lo amerite fecha y lugar de nacimiento.]]="NO",1,0)</f>
        <v>1</v>
      </c>
      <c r="CT233">
        <f>IF(Tabla1[[#This Row],[3.2.2  Valida en TRACER que el servicio del cliente esta conectado, no se encuentra en averia y no tiene algun flag alarmado]]="NO",1,0)</f>
        <v>1</v>
      </c>
      <c r="CU233">
        <f>IF(Tabla1[[#This Row],[3.2.3  Verifica en la web de averias si el servicio esta afectado]]="NO",1,0)</f>
        <v>1</v>
      </c>
      <c r="CV233">
        <f>IF(Tabla1[[#This Row],[3.2.4  Verifica en Incognito si los parametros de los servicios estan correctos. ]]="NO",1,0)</f>
        <v>1</v>
      </c>
      <c r="CW233">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233">
        <f>IF(Tabla1[[#This Row],[3.2.6  Para telefonia, ingresa a JANUS y validad que la linea este configurada y tenga saldo, tambien se debe validar con el cliente si la linea esta en Tel 1 o Tel 1/2, en caso no haya servicio]]="NO",1,0)</f>
        <v>1</v>
      </c>
      <c r="CY233">
        <f>IF(Tabla1[[#This Row],[3.2.7  Para internet, cuando el problema es con SmarTV se le sugiere que utilice internet de manera cableada]]="NO",1,0)</f>
        <v>1</v>
      </c>
      <c r="CZ233">
        <f>IF(Tabla1[[#This Row],[3.3  La explicación brindada al cliente corresponde con el paso a paso de la herramienta o el proceso establecido en el portal de conocimiento (en caso no se encuentre en la herramienta).]]="NO",1,0)</f>
        <v>1</v>
      </c>
      <c r="DA233">
        <f>IF(Tabla1[[#This Row],[3.4  Valida con el cliente si la gestión/información brindada fue clara]]="NO",1,0)</f>
        <v>1</v>
      </c>
      <c r="DB233">
        <f>IF(Tabla1[[#This Row],[4.1 Ejecuta las acciones en los aplicativos de acuerdo al proceso establecido en el portal de conocimiento.]]="NO",1,0)</f>
        <v>1</v>
      </c>
      <c r="DC233">
        <f>IF(Tabla1[[#This Row],[4.2 Se tipifica en siac acorde con la gestión.]]="NO",1,0)</f>
        <v>1</v>
      </c>
      <c r="DD233">
        <f>IF(Tabla1[[#This Row],[4.3 Notas y/o plantilla de la tipificación son correctas.]]="NO",1,0)</f>
        <v>1</v>
      </c>
      <c r="DE233">
        <f>IF(Tabla1[[#This Row],[4.4 Se tipifica en siac durante la llamada.]]="NO",1,0)</f>
        <v>1</v>
      </c>
      <c r="DF233">
        <f>IF(Tabla1[[#This Row],[5.1 Evita comentarios negativos de la empresa y/o sus proveedores.]]="NO",1,0)</f>
        <v>1</v>
      </c>
      <c r="DG233">
        <f>IF(Tabla1[[#This Row],[5.2 Evita palabras soeces]]="NO",1,0)</f>
        <v>1</v>
      </c>
      <c r="DH233">
        <f>IF(Tabla1[[#This Row],[5.3 Escucha al cliente sin interrumpirlo.]]="NO",1,0)</f>
        <v>1</v>
      </c>
      <c r="DI233">
        <f>IF(Tabla1[[#This Row],[6.1 Cumple con dar la información establecida y/o fomenta en el cliente la adquisición/activación/uso de algún servicio/producto/promoción CLARO (definido por cada campaña)]]="NO",1,0)</f>
        <v>1</v>
      </c>
      <c r="DJ233">
        <v>1</v>
      </c>
      <c r="DK233" t="e">
        <f>IF(Tabla1[[#This Row],[TNPS]]&lt;6,-1,IF(Tabla1[[#This Row],[TNPS]]&lt;8,0,1))</f>
        <v>#N/A</v>
      </c>
      <c r="DL233" t="e">
        <f>IF(Tabla1[[#This Row],[NPS]]&lt;&gt;"",IF(Tabla1[[#This Row],[NPS]]&lt;7,-1,IF(Tabla1[[#This Row],[NPS]]&lt;8,0,1))," ")</f>
        <v>#N/A</v>
      </c>
    </row>
    <row r="234" spans="1:116" x14ac:dyDescent="0.25">
      <c r="A234">
        <v>386</v>
      </c>
      <c r="B234" t="str">
        <f>IF(MONTH(Tabla1[[#This Row],[FECHA DE MONITOREO]])=MONTH($B$356),IF(DAY(Tabla1[[#This Row],[FECHA DE MONITOREO]])&lt;8,"SEMANA 1",IF(DAY(Tabla1[[#This Row],[FECHA DE MONITOREO]])&lt;15,"SEMANA 2",IF(DAY(Tabla1[[#This Row],[FECHA DE MONITOREO]])&lt;22,"SEMANA 3","SEMANA 4"))),"SEMANA 4")</f>
        <v>SEMANA 1</v>
      </c>
      <c r="C23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34" s="10" t="s">
        <v>1713</v>
      </c>
      <c r="E234" s="11" t="s">
        <v>1714</v>
      </c>
      <c r="F234" s="12">
        <v>3</v>
      </c>
      <c r="G234" s="12" t="s">
        <v>118</v>
      </c>
      <c r="H234" s="12" t="s">
        <v>1394</v>
      </c>
      <c r="I234" s="6">
        <v>43651</v>
      </c>
      <c r="J234" s="12" t="s">
        <v>120</v>
      </c>
      <c r="K234" s="13" t="s">
        <v>1715</v>
      </c>
      <c r="L234" s="6">
        <v>43650</v>
      </c>
      <c r="M234" s="14">
        <v>0.7895833333333333</v>
      </c>
      <c r="N234" s="11">
        <v>397</v>
      </c>
      <c r="O234" s="12" t="s">
        <v>1716</v>
      </c>
      <c r="P234" s="12">
        <v>952889418</v>
      </c>
      <c r="Q234" s="12">
        <v>31762305</v>
      </c>
      <c r="R234" s="12" t="s">
        <v>1407</v>
      </c>
      <c r="S234" s="12" t="s">
        <v>227</v>
      </c>
      <c r="T234" s="12" t="s">
        <v>1717</v>
      </c>
      <c r="U234" s="12" t="s">
        <v>1429</v>
      </c>
      <c r="V234" s="11" t="s">
        <v>129</v>
      </c>
      <c r="W234" s="12" t="s">
        <v>130</v>
      </c>
      <c r="X234" s="15" t="s">
        <v>130</v>
      </c>
      <c r="Y234" s="15" t="s">
        <v>131</v>
      </c>
      <c r="Z234" s="15" t="s">
        <v>132</v>
      </c>
      <c r="AA234" s="15" t="s">
        <v>133</v>
      </c>
      <c r="AB234" s="15" t="s">
        <v>131</v>
      </c>
      <c r="AC234" s="12" t="s">
        <v>1400</v>
      </c>
      <c r="AD234" s="12" t="s">
        <v>131</v>
      </c>
      <c r="AE234" s="12" t="s">
        <v>131</v>
      </c>
      <c r="AF234" s="12" t="s">
        <v>131</v>
      </c>
      <c r="AG234" s="12" t="s">
        <v>131</v>
      </c>
      <c r="AH234" s="12" t="s">
        <v>131</v>
      </c>
      <c r="AI234" s="16">
        <v>100</v>
      </c>
      <c r="AJ234" s="12" t="s">
        <v>131</v>
      </c>
      <c r="AK234" s="12" t="s">
        <v>133</v>
      </c>
      <c r="AL234" s="12" t="s">
        <v>131</v>
      </c>
      <c r="AM234" s="12" t="s">
        <v>131</v>
      </c>
      <c r="AN234" s="16">
        <v>100</v>
      </c>
      <c r="AO234" s="12" t="s">
        <v>131</v>
      </c>
      <c r="AP234" s="12" t="s">
        <v>131</v>
      </c>
      <c r="AQ234" s="12" t="s">
        <v>131</v>
      </c>
      <c r="AR234" s="12" t="s">
        <v>131</v>
      </c>
      <c r="AS234" s="12" t="s">
        <v>131</v>
      </c>
      <c r="AT234" s="12" t="s">
        <v>131</v>
      </c>
      <c r="AU234" s="12" t="s">
        <v>133</v>
      </c>
      <c r="AV234" s="12" t="s">
        <v>133</v>
      </c>
      <c r="AW234" s="12" t="s">
        <v>133</v>
      </c>
      <c r="AX234" s="12" t="s">
        <v>131</v>
      </c>
      <c r="AY234" s="12" t="s">
        <v>131</v>
      </c>
      <c r="AZ234" s="16">
        <v>100</v>
      </c>
      <c r="BA234" s="12" t="s">
        <v>131</v>
      </c>
      <c r="BB234" s="12" t="s">
        <v>131</v>
      </c>
      <c r="BC234" s="12" t="s">
        <v>131</v>
      </c>
      <c r="BD234" s="12" t="s">
        <v>131</v>
      </c>
      <c r="BE234" s="16">
        <v>100</v>
      </c>
      <c r="BF234" s="12" t="s">
        <v>131</v>
      </c>
      <c r="BG234" s="12" t="s">
        <v>131</v>
      </c>
      <c r="BH234" s="12" t="s">
        <v>131</v>
      </c>
      <c r="BI234" s="16">
        <v>100</v>
      </c>
      <c r="BJ234" s="12" t="s">
        <v>129</v>
      </c>
      <c r="BK234" s="16">
        <v>0</v>
      </c>
      <c r="BL234" s="16">
        <v>97</v>
      </c>
      <c r="BM234" s="17">
        <v>0</v>
      </c>
      <c r="BN234" s="17">
        <v>0</v>
      </c>
      <c r="BO234" s="17">
        <v>0</v>
      </c>
      <c r="BP234" s="11">
        <v>0</v>
      </c>
      <c r="BQ234" s="11">
        <v>1</v>
      </c>
      <c r="BR234" s="16">
        <v>97</v>
      </c>
      <c r="BS234" s="15" t="s">
        <v>129</v>
      </c>
      <c r="BT234" s="15" t="s">
        <v>129</v>
      </c>
      <c r="BU234" s="15" t="s">
        <v>129</v>
      </c>
      <c r="BV234" s="15" t="s">
        <v>129</v>
      </c>
      <c r="BW234" s="15" t="s">
        <v>129</v>
      </c>
      <c r="BX234" s="12" t="s">
        <v>131</v>
      </c>
      <c r="BY234" s="12" t="s">
        <v>132</v>
      </c>
      <c r="BZ234" s="12" t="s">
        <v>132</v>
      </c>
      <c r="CA234" s="12" t="s">
        <v>132</v>
      </c>
      <c r="CB234" s="12" t="s">
        <v>132</v>
      </c>
      <c r="CC234" s="12" t="s">
        <v>132</v>
      </c>
      <c r="CD234" s="5">
        <v>9</v>
      </c>
      <c r="CE234" s="5">
        <v>9</v>
      </c>
      <c r="CF234" s="18" t="s">
        <v>129</v>
      </c>
      <c r="CG234" s="18" t="s">
        <v>1705</v>
      </c>
      <c r="CH234">
        <f>IF(Tabla1[[#This Row],[1.1 Saluda y se despide del cliente, de acuerdo a lo establecido en el manual de campaña.]]="NO",1,0)</f>
        <v>0</v>
      </c>
      <c r="CI234">
        <f>IF(Tabla1[[#This Row],[1.2 Se dirige al cliente por su nombre durante el transcurso de la llamada, sin tutearlo en ninguna ocasión.]]="NO",1,0)</f>
        <v>0</v>
      </c>
      <c r="CJ234">
        <f>IF(Tabla1[[#This Row],[1.3 Interactua con el cliente mientras realiza las validaciones en el sistema.]]="NO",1,0)</f>
        <v>0</v>
      </c>
      <c r="CK234">
        <f>IF(Tabla1[[#This Row],[1.4 Evita el uso de tecnicismos.]]="NO",1,0)</f>
        <v>0</v>
      </c>
      <c r="CL234">
        <f>IF(Tabla1[[#This Row],[1.5 Se despide de acuerdo a lo indicado en el Manual de Campaña]]="NO",1,0)</f>
        <v>0</v>
      </c>
      <c r="CM234">
        <f>IF(Tabla1[[#This Row],[2.1 Valida si la consulta o transacción corresponde a un producto/servicio/línea de la campaña.]]="NO",1,0)</f>
        <v>0</v>
      </c>
      <c r="CN234">
        <f>IF(Tabla1[[#This Row],[2.2 Si lo expuesto por el cliente no es claro, realiza preguntas de precisión o preguntas filtro.]]="NO",1,0)</f>
        <v>0</v>
      </c>
      <c r="CO234">
        <f>IF(Tabla1[[#This Row],[2.3 Valida el MOTIVO REAL de la necesidad (información, preocupación, problema) mediante parafraseo o pregunta de confirmación.]]="NO",1,0)</f>
        <v>0</v>
      </c>
      <c r="CP234">
        <f>IF(Tabla1[[#This Row],[2.4 De acuerdo con lo expuesto por el cliente por el cliente y/o por lo revisado en sistemas, valida si existe alguna atención previa por el mismo motivo.]]="NO",1,0)</f>
        <v>0</v>
      </c>
      <c r="CQ234">
        <f>IF(Tabla1[[#This Row],[3.1 Valida en el CES el estado de los servicios y equipos, estado de cuenta y adicionalmente si se encuentra en averia.]]="NO",1,0)</f>
        <v>0</v>
      </c>
      <c r="CR234">
        <f>IF(Tabla1[[#This Row],[3.2 La atencion se realizo siguiendo el paso a paso de la herramienta o el proceso establecido en el portal de conocimiento (en caso no se encuentre en la herramienta), no se vuelve a evaluar el ingreso al CES.]]="NO",1,0)</f>
        <v>0</v>
      </c>
      <c r="CS234">
        <f>IF(Tabla1[[#This Row],[3.2.1 Solicita el número de documento de identidad, nombres y apellidos del titular para identificar el servicio y en caso lo amerite fecha y lugar de nacimiento.]]="NO",1,0)</f>
        <v>0</v>
      </c>
      <c r="CT234">
        <f>IF(Tabla1[[#This Row],[3.2.2  Valida en TRACER que el servicio del cliente esta conectado, no se encuentra en averia y no tiene algun flag alarmado]]="NO",1,0)</f>
        <v>0</v>
      </c>
      <c r="CU234">
        <f>IF(Tabla1[[#This Row],[3.2.3  Verifica en la web de averias si el servicio esta afectado]]="NO",1,0)</f>
        <v>0</v>
      </c>
      <c r="CV234">
        <f>IF(Tabla1[[#This Row],[3.2.4  Verifica en Incognito si los parametros de los servicios estan correctos. ]]="NO",1,0)</f>
        <v>0</v>
      </c>
      <c r="CW23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34">
        <f>IF(Tabla1[[#This Row],[3.2.6  Para telefonia, ingresa a JANUS y validad que la linea este configurada y tenga saldo, tambien se debe validar con el cliente si la linea esta en Tel 1 o Tel 1/2, en caso no haya servicio]]="NO",1,0)</f>
        <v>0</v>
      </c>
      <c r="CY234">
        <f>IF(Tabla1[[#This Row],[3.2.7  Para internet, cuando el problema es con SmarTV se le sugiere que utilice internet de manera cableada]]="NO",1,0)</f>
        <v>0</v>
      </c>
      <c r="CZ234">
        <f>IF(Tabla1[[#This Row],[3.3  La explicación brindada al cliente corresponde con el paso a paso de la herramienta o el proceso establecido en el portal de conocimiento (en caso no se encuentre en la herramienta).]]="NO",1,0)</f>
        <v>0</v>
      </c>
      <c r="DA234">
        <f>IF(Tabla1[[#This Row],[3.4  Valida con el cliente si la gestión/información brindada fue clara]]="NO",1,0)</f>
        <v>0</v>
      </c>
      <c r="DB234">
        <f>IF(Tabla1[[#This Row],[4.1 Ejecuta las acciones en los aplicativos de acuerdo al proceso establecido en el portal de conocimiento.]]="NO",1,0)</f>
        <v>0</v>
      </c>
      <c r="DC234">
        <f>IF(Tabla1[[#This Row],[4.2 Se tipifica en siac acorde con la gestión.]]="NO",1,0)</f>
        <v>0</v>
      </c>
      <c r="DD234">
        <f>IF(Tabla1[[#This Row],[4.3 Notas y/o plantilla de la tipificación son correctas.]]="NO",1,0)</f>
        <v>0</v>
      </c>
      <c r="DE234">
        <f>IF(Tabla1[[#This Row],[4.4 Se tipifica en siac durante la llamada.]]="NO",1,0)</f>
        <v>0</v>
      </c>
      <c r="DF234">
        <f>IF(Tabla1[[#This Row],[5.1 Evita comentarios negativos de la empresa y/o sus proveedores.]]="NO",1,0)</f>
        <v>0</v>
      </c>
      <c r="DG234">
        <f>IF(Tabla1[[#This Row],[5.2 Evita palabras soeces]]="NO",1,0)</f>
        <v>0</v>
      </c>
      <c r="DH234">
        <f>IF(Tabla1[[#This Row],[5.3 Escucha al cliente sin interrumpirlo.]]="NO",1,0)</f>
        <v>0</v>
      </c>
      <c r="DI234">
        <f>IF(Tabla1[[#This Row],[6.1 Cumple con dar la información establecida y/o fomenta en el cliente la adquisición/activación/uso de algún servicio/producto/promoción CLARO (definido por cada campaña)]]="NO",1,0)</f>
        <v>1</v>
      </c>
      <c r="DJ234">
        <v>1</v>
      </c>
      <c r="DK234">
        <f>IF(Tabla1[[#This Row],[TNPS]]&lt;6,-1,IF(Tabla1[[#This Row],[TNPS]]&lt;8,0,1))</f>
        <v>1</v>
      </c>
      <c r="DL234">
        <f>IF(Tabla1[[#This Row],[NPS]]&lt;&gt;"",IF(Tabla1[[#This Row],[NPS]]&lt;7,-1,IF(Tabla1[[#This Row],[NPS]]&lt;8,0,1))," ")</f>
        <v>1</v>
      </c>
    </row>
    <row r="235" spans="1:116" x14ac:dyDescent="0.25">
      <c r="A235">
        <v>386</v>
      </c>
      <c r="B235" t="str">
        <f>IF(MONTH(Tabla1[[#This Row],[FECHA DE MONITOREO]])=MONTH($B$356),IF(DAY(Tabla1[[#This Row],[FECHA DE MONITOREO]])&lt;8,"SEMANA 1",IF(DAY(Tabla1[[#This Row],[FECHA DE MONITOREO]])&lt;15,"SEMANA 2",IF(DAY(Tabla1[[#This Row],[FECHA DE MONITOREO]])&lt;22,"SEMANA 3","SEMANA 4"))),"SEMANA 4")</f>
        <v>SEMANA 1</v>
      </c>
      <c r="C23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35" s="10" t="s">
        <v>1718</v>
      </c>
      <c r="E235" s="11" t="s">
        <v>1719</v>
      </c>
      <c r="F235" s="12">
        <v>3</v>
      </c>
      <c r="G235" s="12" t="s">
        <v>118</v>
      </c>
      <c r="H235" s="12" t="s">
        <v>1394</v>
      </c>
      <c r="I235" s="6">
        <v>43651</v>
      </c>
      <c r="J235" s="12" t="s">
        <v>120</v>
      </c>
      <c r="K235" s="13" t="s">
        <v>1720</v>
      </c>
      <c r="L235" s="6">
        <v>43650</v>
      </c>
      <c r="M235" s="14">
        <v>0.4069444444444445</v>
      </c>
      <c r="N235" s="11">
        <v>112</v>
      </c>
      <c r="O235" s="12" t="s">
        <v>1721</v>
      </c>
      <c r="P235" s="12">
        <v>16242976</v>
      </c>
      <c r="Q235" s="12">
        <v>33206557</v>
      </c>
      <c r="R235" s="12" t="s">
        <v>1397</v>
      </c>
      <c r="S235" s="12" t="s">
        <v>451</v>
      </c>
      <c r="T235" s="12" t="s">
        <v>1722</v>
      </c>
      <c r="U235" s="12" t="s">
        <v>1399</v>
      </c>
      <c r="V235" s="11" t="s">
        <v>129</v>
      </c>
      <c r="W235" s="12" t="s">
        <v>130</v>
      </c>
      <c r="X235" s="15" t="s">
        <v>133</v>
      </c>
      <c r="Y235" s="15" t="s">
        <v>131</v>
      </c>
      <c r="Z235" s="15" t="s">
        <v>132</v>
      </c>
      <c r="AA235" s="15" t="s">
        <v>133</v>
      </c>
      <c r="AB235" s="15" t="s">
        <v>131</v>
      </c>
      <c r="AC235" s="12" t="s">
        <v>1400</v>
      </c>
      <c r="AD235" s="12" t="s">
        <v>131</v>
      </c>
      <c r="AE235" s="12" t="s">
        <v>131</v>
      </c>
      <c r="AF235" s="12" t="s">
        <v>129</v>
      </c>
      <c r="AG235" s="12" t="s">
        <v>131</v>
      </c>
      <c r="AH235" s="12" t="s">
        <v>133</v>
      </c>
      <c r="AI235" s="16">
        <v>71.428571428571416</v>
      </c>
      <c r="AJ235" s="12" t="s">
        <v>131</v>
      </c>
      <c r="AK235" s="12" t="s">
        <v>133</v>
      </c>
      <c r="AL235" s="12" t="s">
        <v>133</v>
      </c>
      <c r="AM235" s="12" t="s">
        <v>133</v>
      </c>
      <c r="AN235" s="16">
        <v>100</v>
      </c>
      <c r="AO235" s="12" t="s">
        <v>131</v>
      </c>
      <c r="AP235" s="12" t="s">
        <v>131</v>
      </c>
      <c r="AQ235" s="12" t="s">
        <v>131</v>
      </c>
      <c r="AR235" s="12" t="s">
        <v>133</v>
      </c>
      <c r="AS235" s="12" t="s">
        <v>133</v>
      </c>
      <c r="AT235" s="12" t="s">
        <v>133</v>
      </c>
      <c r="AU235" s="12" t="s">
        <v>133</v>
      </c>
      <c r="AV235" s="12" t="s">
        <v>133</v>
      </c>
      <c r="AW235" s="12" t="s">
        <v>133</v>
      </c>
      <c r="AX235" s="12" t="s">
        <v>133</v>
      </c>
      <c r="AY235" s="12" t="s">
        <v>133</v>
      </c>
      <c r="AZ235" s="16">
        <v>100</v>
      </c>
      <c r="BA235" s="12" t="s">
        <v>133</v>
      </c>
      <c r="BB235" s="12" t="s">
        <v>129</v>
      </c>
      <c r="BC235" s="12" t="s">
        <v>129</v>
      </c>
      <c r="BD235" s="12" t="s">
        <v>133</v>
      </c>
      <c r="BE235" s="16">
        <v>0</v>
      </c>
      <c r="BF235" s="12" t="s">
        <v>131</v>
      </c>
      <c r="BG235" s="12" t="s">
        <v>131</v>
      </c>
      <c r="BH235" s="12" t="s">
        <v>131</v>
      </c>
      <c r="BI235" s="16">
        <v>100</v>
      </c>
      <c r="BJ235" s="12" t="s">
        <v>133</v>
      </c>
      <c r="BK235" s="16">
        <v>100</v>
      </c>
      <c r="BL235" s="16">
        <v>73.714285714285708</v>
      </c>
      <c r="BM235" s="17">
        <v>0</v>
      </c>
      <c r="BN235" s="17">
        <v>2</v>
      </c>
      <c r="BO235" s="17">
        <v>0</v>
      </c>
      <c r="BP235" s="11">
        <v>2</v>
      </c>
      <c r="BQ235" s="11">
        <v>1</v>
      </c>
      <c r="BR235" s="16">
        <v>73.714285714285708</v>
      </c>
      <c r="BS235" s="15" t="s">
        <v>129</v>
      </c>
      <c r="BT235" s="15" t="s">
        <v>129</v>
      </c>
      <c r="BU235" s="15" t="s">
        <v>129</v>
      </c>
      <c r="BV235" s="15" t="s">
        <v>129</v>
      </c>
      <c r="BW235" s="15" t="s">
        <v>129</v>
      </c>
      <c r="BX235" s="12" t="s">
        <v>129</v>
      </c>
      <c r="BY235" s="12" t="s">
        <v>162</v>
      </c>
      <c r="BZ235" s="12" t="s">
        <v>541</v>
      </c>
      <c r="CA235" s="12" t="s">
        <v>541</v>
      </c>
      <c r="CB235" s="12" t="s">
        <v>541</v>
      </c>
      <c r="CC235" s="12" t="s">
        <v>541</v>
      </c>
      <c r="CD235" s="5" t="e">
        <v>#N/A</v>
      </c>
      <c r="CE235" s="5" t="e">
        <v>#N/A</v>
      </c>
      <c r="CF235" s="18" t="s">
        <v>129</v>
      </c>
      <c r="CG235" s="18" t="s">
        <v>1723</v>
      </c>
      <c r="CH235">
        <f>IF(Tabla1[[#This Row],[1.1 Saluda y se despide del cliente, de acuerdo a lo establecido en el manual de campaña.]]="NO",1,0)</f>
        <v>0</v>
      </c>
      <c r="CI235">
        <f>IF(Tabla1[[#This Row],[1.2 Se dirige al cliente por su nombre durante el transcurso de la llamada, sin tutearlo en ninguna ocasión.]]="NO",1,0)</f>
        <v>0</v>
      </c>
      <c r="CJ235">
        <f>IF(Tabla1[[#This Row],[1.3 Interactua con el cliente mientras realiza las validaciones en el sistema.]]="NO",1,0)</f>
        <v>1</v>
      </c>
      <c r="CK235">
        <f>IF(Tabla1[[#This Row],[1.4 Evita el uso de tecnicismos.]]="NO",1,0)</f>
        <v>0</v>
      </c>
      <c r="CL235">
        <f>IF(Tabla1[[#This Row],[1.5 Se despide de acuerdo a lo indicado en el Manual de Campaña]]="NO",1,0)</f>
        <v>0</v>
      </c>
      <c r="CM235">
        <f>IF(Tabla1[[#This Row],[2.1 Valida si la consulta o transacción corresponde a un producto/servicio/línea de la campaña.]]="NO",1,0)</f>
        <v>0</v>
      </c>
      <c r="CN235">
        <f>IF(Tabla1[[#This Row],[2.2 Si lo expuesto por el cliente no es claro, realiza preguntas de precisión o preguntas filtro.]]="NO",1,0)</f>
        <v>0</v>
      </c>
      <c r="CO235">
        <f>IF(Tabla1[[#This Row],[2.3 Valida el MOTIVO REAL de la necesidad (información, preocupación, problema) mediante parafraseo o pregunta de confirmación.]]="NO",1,0)</f>
        <v>0</v>
      </c>
      <c r="CP235">
        <f>IF(Tabla1[[#This Row],[2.4 De acuerdo con lo expuesto por el cliente por el cliente y/o por lo revisado en sistemas, valida si existe alguna atención previa por el mismo motivo.]]="NO",1,0)</f>
        <v>0</v>
      </c>
      <c r="CQ235">
        <f>IF(Tabla1[[#This Row],[3.1 Valida en el CES el estado de los servicios y equipos, estado de cuenta y adicionalmente si se encuentra en averia.]]="NO",1,0)</f>
        <v>0</v>
      </c>
      <c r="CR235">
        <f>IF(Tabla1[[#This Row],[3.2 La atencion se realizo siguiendo el paso a paso de la herramienta o el proceso establecido en el portal de conocimiento (en caso no se encuentre en la herramienta), no se vuelve a evaluar el ingreso al CES.]]="NO",1,0)</f>
        <v>0</v>
      </c>
      <c r="CS235">
        <f>IF(Tabla1[[#This Row],[3.2.1 Solicita el número de documento de identidad, nombres y apellidos del titular para identificar el servicio y en caso lo amerite fecha y lugar de nacimiento.]]="NO",1,0)</f>
        <v>0</v>
      </c>
      <c r="CT235">
        <f>IF(Tabla1[[#This Row],[3.2.2  Valida en TRACER que el servicio del cliente esta conectado, no se encuentra en averia y no tiene algun flag alarmado]]="NO",1,0)</f>
        <v>0</v>
      </c>
      <c r="CU235">
        <f>IF(Tabla1[[#This Row],[3.2.3  Verifica en la web de averias si el servicio esta afectado]]="NO",1,0)</f>
        <v>0</v>
      </c>
      <c r="CV235">
        <f>IF(Tabla1[[#This Row],[3.2.4  Verifica en Incognito si los parametros de los servicios estan correctos. ]]="NO",1,0)</f>
        <v>0</v>
      </c>
      <c r="CW23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35">
        <f>IF(Tabla1[[#This Row],[3.2.6  Para telefonia, ingresa a JANUS y validad que la linea este configurada y tenga saldo, tambien se debe validar con el cliente si la linea esta en Tel 1 o Tel 1/2, en caso no haya servicio]]="NO",1,0)</f>
        <v>0</v>
      </c>
      <c r="CY235">
        <f>IF(Tabla1[[#This Row],[3.2.7  Para internet, cuando el problema es con SmarTV se le sugiere que utilice internet de manera cableada]]="NO",1,0)</f>
        <v>0</v>
      </c>
      <c r="CZ235">
        <f>IF(Tabla1[[#This Row],[3.3  La explicación brindada al cliente corresponde con el paso a paso de la herramienta o el proceso establecido en el portal de conocimiento (en caso no se encuentre en la herramienta).]]="NO",1,0)</f>
        <v>0</v>
      </c>
      <c r="DA235">
        <f>IF(Tabla1[[#This Row],[3.4  Valida con el cliente si la gestión/información brindada fue clara]]="NO",1,0)</f>
        <v>0</v>
      </c>
      <c r="DB235">
        <f>IF(Tabla1[[#This Row],[4.1 Ejecuta las acciones en los aplicativos de acuerdo al proceso establecido en el portal de conocimiento.]]="NO",1,0)</f>
        <v>0</v>
      </c>
      <c r="DC235">
        <f>IF(Tabla1[[#This Row],[4.2 Se tipifica en siac acorde con la gestión.]]="NO",1,0)</f>
        <v>1</v>
      </c>
      <c r="DD235">
        <f>IF(Tabla1[[#This Row],[4.3 Notas y/o plantilla de la tipificación son correctas.]]="NO",1,0)</f>
        <v>1</v>
      </c>
      <c r="DE235">
        <f>IF(Tabla1[[#This Row],[4.4 Se tipifica en siac durante la llamada.]]="NO",1,0)</f>
        <v>0</v>
      </c>
      <c r="DF235">
        <f>IF(Tabla1[[#This Row],[5.1 Evita comentarios negativos de la empresa y/o sus proveedores.]]="NO",1,0)</f>
        <v>0</v>
      </c>
      <c r="DG235">
        <f>IF(Tabla1[[#This Row],[5.2 Evita palabras soeces]]="NO",1,0)</f>
        <v>0</v>
      </c>
      <c r="DH235">
        <f>IF(Tabla1[[#This Row],[5.3 Escucha al cliente sin interrumpirlo.]]="NO",1,0)</f>
        <v>0</v>
      </c>
      <c r="DI235">
        <f>IF(Tabla1[[#This Row],[6.1 Cumple con dar la información establecida y/o fomenta en el cliente la adquisición/activación/uso de algún servicio/producto/promoción CLARO (definido por cada campaña)]]="NO",1,0)</f>
        <v>0</v>
      </c>
      <c r="DJ235">
        <v>1</v>
      </c>
      <c r="DK235" t="e">
        <f>IF(Tabla1[[#This Row],[TNPS]]&lt;6,-1,IF(Tabla1[[#This Row],[TNPS]]&lt;8,0,1))</f>
        <v>#N/A</v>
      </c>
      <c r="DL235" t="e">
        <f>IF(Tabla1[[#This Row],[NPS]]&lt;&gt;"",IF(Tabla1[[#This Row],[NPS]]&lt;7,-1,IF(Tabla1[[#This Row],[NPS]]&lt;8,0,1))," ")</f>
        <v>#N/A</v>
      </c>
    </row>
    <row r="236" spans="1:116" x14ac:dyDescent="0.25">
      <c r="A236">
        <v>386</v>
      </c>
      <c r="B236" t="str">
        <f>IF(MONTH(Tabla1[[#This Row],[FECHA DE MONITOREO]])=MONTH($B$356),IF(DAY(Tabla1[[#This Row],[FECHA DE MONITOREO]])&lt;8,"SEMANA 1",IF(DAY(Tabla1[[#This Row],[FECHA DE MONITOREO]])&lt;15,"SEMANA 2",IF(DAY(Tabla1[[#This Row],[FECHA DE MONITOREO]])&lt;22,"SEMANA 3","SEMANA 4"))),"SEMANA 4")</f>
        <v>SEMANA 1</v>
      </c>
      <c r="C23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36" s="10" t="s">
        <v>1661</v>
      </c>
      <c r="E236" s="11" t="s">
        <v>1662</v>
      </c>
      <c r="F236" s="12">
        <v>14</v>
      </c>
      <c r="G236" s="12" t="s">
        <v>118</v>
      </c>
      <c r="H236" s="12" t="s">
        <v>1394</v>
      </c>
      <c r="I236" s="6">
        <v>43651</v>
      </c>
      <c r="J236" s="12" t="s">
        <v>120</v>
      </c>
      <c r="K236" s="13" t="s">
        <v>1724</v>
      </c>
      <c r="L236" s="6">
        <v>43650</v>
      </c>
      <c r="M236" s="14">
        <v>0.52777777777777779</v>
      </c>
      <c r="N236" s="11">
        <v>542</v>
      </c>
      <c r="O236" s="12" t="s">
        <v>1725</v>
      </c>
      <c r="P236" s="12">
        <v>914130728</v>
      </c>
      <c r="Q236" s="12">
        <v>31074334</v>
      </c>
      <c r="R236" s="12" t="s">
        <v>1397</v>
      </c>
      <c r="S236" s="12" t="s">
        <v>147</v>
      </c>
      <c r="T236" s="12" t="s">
        <v>1530</v>
      </c>
      <c r="U236" s="12" t="s">
        <v>1443</v>
      </c>
      <c r="V236" s="11" t="s">
        <v>129</v>
      </c>
      <c r="W236" s="12" t="s">
        <v>130</v>
      </c>
      <c r="X236" s="15" t="s">
        <v>161</v>
      </c>
      <c r="Y236" s="15" t="s">
        <v>131</v>
      </c>
      <c r="Z236" s="15" t="s">
        <v>132</v>
      </c>
      <c r="AA236" s="15" t="s">
        <v>133</v>
      </c>
      <c r="AB236" s="15" t="s">
        <v>131</v>
      </c>
      <c r="AC236" s="12" t="s">
        <v>1400</v>
      </c>
      <c r="AD236" s="12" t="s">
        <v>131</v>
      </c>
      <c r="AE236" s="12" t="s">
        <v>131</v>
      </c>
      <c r="AF236" s="12" t="s">
        <v>131</v>
      </c>
      <c r="AG236" s="12" t="s">
        <v>131</v>
      </c>
      <c r="AH236" s="12" t="s">
        <v>131</v>
      </c>
      <c r="AI236" s="16">
        <v>100</v>
      </c>
      <c r="AJ236" s="12" t="s">
        <v>131</v>
      </c>
      <c r="AK236" s="12" t="s">
        <v>133</v>
      </c>
      <c r="AL236" s="12" t="s">
        <v>131</v>
      </c>
      <c r="AM236" s="12" t="s">
        <v>131</v>
      </c>
      <c r="AN236" s="16">
        <v>100</v>
      </c>
      <c r="AO236" s="12" t="s">
        <v>131</v>
      </c>
      <c r="AP236" s="12" t="s">
        <v>131</v>
      </c>
      <c r="AQ236" s="12" t="s">
        <v>131</v>
      </c>
      <c r="AR236" s="12" t="s">
        <v>133</v>
      </c>
      <c r="AS236" s="12" t="s">
        <v>133</v>
      </c>
      <c r="AT236" s="12" t="s">
        <v>131</v>
      </c>
      <c r="AU236" s="12" t="s">
        <v>133</v>
      </c>
      <c r="AV236" s="12" t="s">
        <v>133</v>
      </c>
      <c r="AW236" s="12" t="s">
        <v>133</v>
      </c>
      <c r="AX236" s="12" t="s">
        <v>131</v>
      </c>
      <c r="AY236" s="12" t="s">
        <v>133</v>
      </c>
      <c r="AZ236" s="16">
        <v>100</v>
      </c>
      <c r="BA236" s="12" t="s">
        <v>131</v>
      </c>
      <c r="BB236" s="12" t="s">
        <v>131</v>
      </c>
      <c r="BC236" s="12" t="s">
        <v>129</v>
      </c>
      <c r="BD236" s="12" t="s">
        <v>129</v>
      </c>
      <c r="BE236" s="16">
        <v>75</v>
      </c>
      <c r="BF236" s="12" t="s">
        <v>131</v>
      </c>
      <c r="BG236" s="12" t="s">
        <v>131</v>
      </c>
      <c r="BH236" s="12" t="s">
        <v>131</v>
      </c>
      <c r="BI236" s="16">
        <v>100</v>
      </c>
      <c r="BJ236" s="12" t="s">
        <v>133</v>
      </c>
      <c r="BK236" s="16">
        <v>100</v>
      </c>
      <c r="BL236" s="16">
        <v>94</v>
      </c>
      <c r="BM236" s="17">
        <v>0</v>
      </c>
      <c r="BN236" s="17">
        <v>2</v>
      </c>
      <c r="BO236" s="17">
        <v>0</v>
      </c>
      <c r="BP236" s="11">
        <v>2</v>
      </c>
      <c r="BQ236" s="11">
        <v>0</v>
      </c>
      <c r="BR236" s="16">
        <v>94</v>
      </c>
      <c r="BS236" s="15" t="s">
        <v>129</v>
      </c>
      <c r="BT236" s="15" t="s">
        <v>129</v>
      </c>
      <c r="BU236" s="15" t="s">
        <v>129</v>
      </c>
      <c r="BV236" s="15" t="s">
        <v>129</v>
      </c>
      <c r="BW236" s="15" t="s">
        <v>129</v>
      </c>
      <c r="BX236" s="12" t="s">
        <v>129</v>
      </c>
      <c r="BY236" s="12" t="s">
        <v>135</v>
      </c>
      <c r="BZ236" s="12" t="s">
        <v>174</v>
      </c>
      <c r="CA236" s="12" t="s">
        <v>175</v>
      </c>
      <c r="CB236" s="12" t="s">
        <v>176</v>
      </c>
      <c r="CC236" s="12" t="s">
        <v>250</v>
      </c>
      <c r="CD236" s="5" t="e">
        <v>#N/A</v>
      </c>
      <c r="CE236" s="5" t="e">
        <v>#N/A</v>
      </c>
      <c r="CF236" s="18" t="s">
        <v>129</v>
      </c>
      <c r="CG236" s="18" t="s">
        <v>1726</v>
      </c>
      <c r="CH236">
        <f>IF(Tabla1[[#This Row],[1.1 Saluda y se despide del cliente, de acuerdo a lo establecido en el manual de campaña.]]="NO",1,0)</f>
        <v>0</v>
      </c>
      <c r="CI236">
        <f>IF(Tabla1[[#This Row],[1.2 Se dirige al cliente por su nombre durante el transcurso de la llamada, sin tutearlo en ninguna ocasión.]]="NO",1,0)</f>
        <v>0</v>
      </c>
      <c r="CJ236">
        <f>IF(Tabla1[[#This Row],[1.3 Interactua con el cliente mientras realiza las validaciones en el sistema.]]="NO",1,0)</f>
        <v>0</v>
      </c>
      <c r="CK236">
        <f>IF(Tabla1[[#This Row],[1.4 Evita el uso de tecnicismos.]]="NO",1,0)</f>
        <v>0</v>
      </c>
      <c r="CL236">
        <f>IF(Tabla1[[#This Row],[1.5 Se despide de acuerdo a lo indicado en el Manual de Campaña]]="NO",1,0)</f>
        <v>0</v>
      </c>
      <c r="CM236">
        <f>IF(Tabla1[[#This Row],[2.1 Valida si la consulta o transacción corresponde a un producto/servicio/línea de la campaña.]]="NO",1,0)</f>
        <v>0</v>
      </c>
      <c r="CN236">
        <f>IF(Tabla1[[#This Row],[2.2 Si lo expuesto por el cliente no es claro, realiza preguntas de precisión o preguntas filtro.]]="NO",1,0)</f>
        <v>0</v>
      </c>
      <c r="CO236">
        <f>IF(Tabla1[[#This Row],[2.3 Valida el MOTIVO REAL de la necesidad (información, preocupación, problema) mediante parafraseo o pregunta de confirmación.]]="NO",1,0)</f>
        <v>0</v>
      </c>
      <c r="CP236">
        <f>IF(Tabla1[[#This Row],[2.4 De acuerdo con lo expuesto por el cliente por el cliente y/o por lo revisado en sistemas, valida si existe alguna atención previa por el mismo motivo.]]="NO",1,0)</f>
        <v>0</v>
      </c>
      <c r="CQ236">
        <f>IF(Tabla1[[#This Row],[3.1 Valida en el CES el estado de los servicios y equipos, estado de cuenta y adicionalmente si se encuentra en averia.]]="NO",1,0)</f>
        <v>0</v>
      </c>
      <c r="CR236">
        <f>IF(Tabla1[[#This Row],[3.2 La atencion se realizo siguiendo el paso a paso de la herramienta o el proceso establecido en el portal de conocimiento (en caso no se encuentre en la herramienta), no se vuelve a evaluar el ingreso al CES.]]="NO",1,0)</f>
        <v>0</v>
      </c>
      <c r="CS236">
        <f>IF(Tabla1[[#This Row],[3.2.1 Solicita el número de documento de identidad, nombres y apellidos del titular para identificar el servicio y en caso lo amerite fecha y lugar de nacimiento.]]="NO",1,0)</f>
        <v>0</v>
      </c>
      <c r="CT236">
        <f>IF(Tabla1[[#This Row],[3.2.2  Valida en TRACER que el servicio del cliente esta conectado, no se encuentra en averia y no tiene algun flag alarmado]]="NO",1,0)</f>
        <v>0</v>
      </c>
      <c r="CU236">
        <f>IF(Tabla1[[#This Row],[3.2.3  Verifica en la web de averias si el servicio esta afectado]]="NO",1,0)</f>
        <v>0</v>
      </c>
      <c r="CV236">
        <f>IF(Tabla1[[#This Row],[3.2.4  Verifica en Incognito si los parametros de los servicios estan correctos. ]]="NO",1,0)</f>
        <v>0</v>
      </c>
      <c r="CW23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36">
        <f>IF(Tabla1[[#This Row],[3.2.6  Para telefonia, ingresa a JANUS y validad que la linea este configurada y tenga saldo, tambien se debe validar con el cliente si la linea esta en Tel 1 o Tel 1/2, en caso no haya servicio]]="NO",1,0)</f>
        <v>0</v>
      </c>
      <c r="CY236">
        <f>IF(Tabla1[[#This Row],[3.2.7  Para internet, cuando el problema es con SmarTV se le sugiere que utilice internet de manera cableada]]="NO",1,0)</f>
        <v>0</v>
      </c>
      <c r="CZ236">
        <f>IF(Tabla1[[#This Row],[3.3  La explicación brindada al cliente corresponde con el paso a paso de la herramienta o el proceso establecido en el portal de conocimiento (en caso no se encuentre en la herramienta).]]="NO",1,0)</f>
        <v>0</v>
      </c>
      <c r="DA236">
        <f>IF(Tabla1[[#This Row],[3.4  Valida con el cliente si la gestión/información brindada fue clara]]="NO",1,0)</f>
        <v>0</v>
      </c>
      <c r="DB236">
        <f>IF(Tabla1[[#This Row],[4.1 Ejecuta las acciones en los aplicativos de acuerdo al proceso establecido en el portal de conocimiento.]]="NO",1,0)</f>
        <v>0</v>
      </c>
      <c r="DC236">
        <f>IF(Tabla1[[#This Row],[4.2 Se tipifica en siac acorde con la gestión.]]="NO",1,0)</f>
        <v>0</v>
      </c>
      <c r="DD236">
        <f>IF(Tabla1[[#This Row],[4.3 Notas y/o plantilla de la tipificación son correctas.]]="NO",1,0)</f>
        <v>1</v>
      </c>
      <c r="DE236">
        <f>IF(Tabla1[[#This Row],[4.4 Se tipifica en siac durante la llamada.]]="NO",1,0)</f>
        <v>1</v>
      </c>
      <c r="DF236">
        <f>IF(Tabla1[[#This Row],[5.1 Evita comentarios negativos de la empresa y/o sus proveedores.]]="NO",1,0)</f>
        <v>0</v>
      </c>
      <c r="DG236">
        <f>IF(Tabla1[[#This Row],[5.2 Evita palabras soeces]]="NO",1,0)</f>
        <v>0</v>
      </c>
      <c r="DH236">
        <f>IF(Tabla1[[#This Row],[5.3 Escucha al cliente sin interrumpirlo.]]="NO",1,0)</f>
        <v>0</v>
      </c>
      <c r="DI236">
        <f>IF(Tabla1[[#This Row],[6.1 Cumple con dar la información establecida y/o fomenta en el cliente la adquisición/activación/uso de algún servicio/producto/promoción CLARO (definido por cada campaña)]]="NO",1,0)</f>
        <v>0</v>
      </c>
      <c r="DJ236">
        <v>1</v>
      </c>
      <c r="DK236" t="e">
        <f>IF(Tabla1[[#This Row],[TNPS]]&lt;6,-1,IF(Tabla1[[#This Row],[TNPS]]&lt;8,0,1))</f>
        <v>#N/A</v>
      </c>
      <c r="DL236" t="e">
        <f>IF(Tabla1[[#This Row],[NPS]]&lt;&gt;"",IF(Tabla1[[#This Row],[NPS]]&lt;7,-1,IF(Tabla1[[#This Row],[NPS]]&lt;8,0,1))," ")</f>
        <v>#N/A</v>
      </c>
    </row>
    <row r="237" spans="1:116" x14ac:dyDescent="0.25">
      <c r="A237">
        <v>386</v>
      </c>
      <c r="B237" t="str">
        <f>IF(MONTH(Tabla1[[#This Row],[FECHA DE MONITOREO]])=MONTH($B$356),IF(DAY(Tabla1[[#This Row],[FECHA DE MONITOREO]])&lt;8,"SEMANA 1",IF(DAY(Tabla1[[#This Row],[FECHA DE MONITOREO]])&lt;15,"SEMANA 2",IF(DAY(Tabla1[[#This Row],[FECHA DE MONITOREO]])&lt;22,"SEMANA 3","SEMANA 4"))),"SEMANA 4")</f>
        <v>SEMANA 1</v>
      </c>
      <c r="C23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37" s="10" t="s">
        <v>1727</v>
      </c>
      <c r="E237" s="11" t="s">
        <v>1728</v>
      </c>
      <c r="F237" s="12">
        <v>15</v>
      </c>
      <c r="G237" s="12" t="s">
        <v>118</v>
      </c>
      <c r="H237" s="12" t="s">
        <v>1394</v>
      </c>
      <c r="I237" s="6">
        <v>43651</v>
      </c>
      <c r="J237" s="12" t="s">
        <v>120</v>
      </c>
      <c r="K237" s="13" t="s">
        <v>1729</v>
      </c>
      <c r="L237" s="6">
        <v>43650</v>
      </c>
      <c r="M237" s="14">
        <v>0.34236111111111112</v>
      </c>
      <c r="N237" s="11">
        <v>295</v>
      </c>
      <c r="O237" s="12" t="s">
        <v>1730</v>
      </c>
      <c r="P237" s="12">
        <v>999196206</v>
      </c>
      <c r="Q237" s="12">
        <v>29446686</v>
      </c>
      <c r="R237" s="12" t="s">
        <v>1407</v>
      </c>
      <c r="S237" s="12" t="s">
        <v>287</v>
      </c>
      <c r="T237" s="12" t="s">
        <v>1731</v>
      </c>
      <c r="U237" s="12" t="s">
        <v>1732</v>
      </c>
      <c r="V237" s="11" t="s">
        <v>129</v>
      </c>
      <c r="W237" s="12" t="s">
        <v>130</v>
      </c>
      <c r="X237" s="15" t="s">
        <v>130</v>
      </c>
      <c r="Y237" s="15" t="s">
        <v>131</v>
      </c>
      <c r="Z237" s="15" t="s">
        <v>132</v>
      </c>
      <c r="AA237" s="15" t="s">
        <v>133</v>
      </c>
      <c r="AB237" s="15" t="s">
        <v>131</v>
      </c>
      <c r="AC237" s="12" t="s">
        <v>1400</v>
      </c>
      <c r="AD237" s="12" t="s">
        <v>131</v>
      </c>
      <c r="AE237" s="12" t="s">
        <v>131</v>
      </c>
      <c r="AF237" s="12" t="s">
        <v>131</v>
      </c>
      <c r="AG237" s="12" t="s">
        <v>131</v>
      </c>
      <c r="AH237" s="12" t="s">
        <v>131</v>
      </c>
      <c r="AI237" s="16">
        <v>100</v>
      </c>
      <c r="AJ237" s="12" t="s">
        <v>131</v>
      </c>
      <c r="AK237" s="12" t="s">
        <v>133</v>
      </c>
      <c r="AL237" s="12" t="s">
        <v>131</v>
      </c>
      <c r="AM237" s="12" t="s">
        <v>131</v>
      </c>
      <c r="AN237" s="16">
        <v>100</v>
      </c>
      <c r="AO237" s="12" t="s">
        <v>131</v>
      </c>
      <c r="AP237" s="12" t="s">
        <v>131</v>
      </c>
      <c r="AQ237" s="12" t="s">
        <v>131</v>
      </c>
      <c r="AR237" s="12" t="s">
        <v>131</v>
      </c>
      <c r="AS237" s="12" t="s">
        <v>131</v>
      </c>
      <c r="AT237" s="12" t="s">
        <v>131</v>
      </c>
      <c r="AU237" s="12" t="s">
        <v>133</v>
      </c>
      <c r="AV237" s="12" t="s">
        <v>133</v>
      </c>
      <c r="AW237" s="12" t="s">
        <v>133</v>
      </c>
      <c r="AX237" s="12" t="s">
        <v>129</v>
      </c>
      <c r="AY237" s="12" t="s">
        <v>131</v>
      </c>
      <c r="AZ237" s="16">
        <v>80</v>
      </c>
      <c r="BA237" s="12" t="s">
        <v>133</v>
      </c>
      <c r="BB237" s="12" t="s">
        <v>129</v>
      </c>
      <c r="BC237" s="12" t="s">
        <v>131</v>
      </c>
      <c r="BD237" s="12" t="s">
        <v>131</v>
      </c>
      <c r="BE237" s="16">
        <v>66.666666666666671</v>
      </c>
      <c r="BF237" s="12" t="s">
        <v>131</v>
      </c>
      <c r="BG237" s="12" t="s">
        <v>131</v>
      </c>
      <c r="BH237" s="12" t="s">
        <v>131</v>
      </c>
      <c r="BI237" s="16">
        <v>100</v>
      </c>
      <c r="BJ237" s="12" t="s">
        <v>133</v>
      </c>
      <c r="BK237" s="16">
        <v>100</v>
      </c>
      <c r="BL237" s="16">
        <v>85</v>
      </c>
      <c r="BM237" s="17">
        <v>1</v>
      </c>
      <c r="BN237" s="17">
        <v>1</v>
      </c>
      <c r="BO237" s="17">
        <v>0</v>
      </c>
      <c r="BP237" s="11">
        <v>2</v>
      </c>
      <c r="BQ237" s="11">
        <v>0</v>
      </c>
      <c r="BR237" s="16">
        <v>85</v>
      </c>
      <c r="BS237" s="15" t="s">
        <v>129</v>
      </c>
      <c r="BT237" s="15" t="s">
        <v>129</v>
      </c>
      <c r="BU237" s="15" t="s">
        <v>129</v>
      </c>
      <c r="BV237" s="15" t="s">
        <v>129</v>
      </c>
      <c r="BW237" s="15" t="s">
        <v>129</v>
      </c>
      <c r="BX237" s="12" t="s">
        <v>129</v>
      </c>
      <c r="BY237" s="12" t="s">
        <v>135</v>
      </c>
      <c r="BZ237" s="12" t="s">
        <v>136</v>
      </c>
      <c r="CA237" s="12" t="s">
        <v>137</v>
      </c>
      <c r="CB237" s="12" t="s">
        <v>349</v>
      </c>
      <c r="CC237" s="12" t="s">
        <v>139</v>
      </c>
      <c r="CD237" s="5" t="e">
        <v>#N/A</v>
      </c>
      <c r="CE237" s="5" t="e">
        <v>#N/A</v>
      </c>
      <c r="CF237" s="18" t="s">
        <v>129</v>
      </c>
      <c r="CG237" s="18" t="s">
        <v>1733</v>
      </c>
      <c r="CH237">
        <f>IF(Tabla1[[#This Row],[1.1 Saluda y se despide del cliente, de acuerdo a lo establecido en el manual de campaña.]]="NO",1,0)</f>
        <v>0</v>
      </c>
      <c r="CI237">
        <f>IF(Tabla1[[#This Row],[1.2 Se dirige al cliente por su nombre durante el transcurso de la llamada, sin tutearlo en ninguna ocasión.]]="NO",1,0)</f>
        <v>0</v>
      </c>
      <c r="CJ237">
        <f>IF(Tabla1[[#This Row],[1.3 Interactua con el cliente mientras realiza las validaciones en el sistema.]]="NO",1,0)</f>
        <v>0</v>
      </c>
      <c r="CK237">
        <f>IF(Tabla1[[#This Row],[1.4 Evita el uso de tecnicismos.]]="NO",1,0)</f>
        <v>0</v>
      </c>
      <c r="CL237">
        <f>IF(Tabla1[[#This Row],[1.5 Se despide de acuerdo a lo indicado en el Manual de Campaña]]="NO",1,0)</f>
        <v>0</v>
      </c>
      <c r="CM237">
        <f>IF(Tabla1[[#This Row],[2.1 Valida si la consulta o transacción corresponde a un producto/servicio/línea de la campaña.]]="NO",1,0)</f>
        <v>0</v>
      </c>
      <c r="CN237">
        <f>IF(Tabla1[[#This Row],[2.2 Si lo expuesto por el cliente no es claro, realiza preguntas de precisión o preguntas filtro.]]="NO",1,0)</f>
        <v>0</v>
      </c>
      <c r="CO237">
        <f>IF(Tabla1[[#This Row],[2.3 Valida el MOTIVO REAL de la necesidad (información, preocupación, problema) mediante parafraseo o pregunta de confirmación.]]="NO",1,0)</f>
        <v>0</v>
      </c>
      <c r="CP237">
        <f>IF(Tabla1[[#This Row],[2.4 De acuerdo con lo expuesto por el cliente por el cliente y/o por lo revisado en sistemas, valida si existe alguna atención previa por el mismo motivo.]]="NO",1,0)</f>
        <v>0</v>
      </c>
      <c r="CQ237">
        <f>IF(Tabla1[[#This Row],[3.1 Valida en el CES el estado de los servicios y equipos, estado de cuenta y adicionalmente si se encuentra en averia.]]="NO",1,0)</f>
        <v>0</v>
      </c>
      <c r="CR237">
        <f>IF(Tabla1[[#This Row],[3.2 La atencion se realizo siguiendo el paso a paso de la herramienta o el proceso establecido en el portal de conocimiento (en caso no se encuentre en la herramienta), no se vuelve a evaluar el ingreso al CES.]]="NO",1,0)</f>
        <v>0</v>
      </c>
      <c r="CS237">
        <f>IF(Tabla1[[#This Row],[3.2.1 Solicita el número de documento de identidad, nombres y apellidos del titular para identificar el servicio y en caso lo amerite fecha y lugar de nacimiento.]]="NO",1,0)</f>
        <v>0</v>
      </c>
      <c r="CT237">
        <f>IF(Tabla1[[#This Row],[3.2.2  Valida en TRACER que el servicio del cliente esta conectado, no se encuentra en averia y no tiene algun flag alarmado]]="NO",1,0)</f>
        <v>0</v>
      </c>
      <c r="CU237">
        <f>IF(Tabla1[[#This Row],[3.2.3  Verifica en la web de averias si el servicio esta afectado]]="NO",1,0)</f>
        <v>0</v>
      </c>
      <c r="CV237">
        <f>IF(Tabla1[[#This Row],[3.2.4  Verifica en Incognito si los parametros de los servicios estan correctos. ]]="NO",1,0)</f>
        <v>0</v>
      </c>
      <c r="CW23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37">
        <f>IF(Tabla1[[#This Row],[3.2.6  Para telefonia, ingresa a JANUS y validad que la linea este configurada y tenga saldo, tambien se debe validar con el cliente si la linea esta en Tel 1 o Tel 1/2, en caso no haya servicio]]="NO",1,0)</f>
        <v>0</v>
      </c>
      <c r="CY237">
        <f>IF(Tabla1[[#This Row],[3.2.7  Para internet, cuando el problema es con SmarTV se le sugiere que utilice internet de manera cableada]]="NO",1,0)</f>
        <v>0</v>
      </c>
      <c r="CZ237">
        <f>IF(Tabla1[[#This Row],[3.3  La explicación brindada al cliente corresponde con el paso a paso de la herramienta o el proceso establecido en el portal de conocimiento (en caso no se encuentre en la herramienta).]]="NO",1,0)</f>
        <v>1</v>
      </c>
      <c r="DA237">
        <f>IF(Tabla1[[#This Row],[3.4  Valida con el cliente si la gestión/información brindada fue clara]]="NO",1,0)</f>
        <v>0</v>
      </c>
      <c r="DB237">
        <f>IF(Tabla1[[#This Row],[4.1 Ejecuta las acciones en los aplicativos de acuerdo al proceso establecido en el portal de conocimiento.]]="NO",1,0)</f>
        <v>0</v>
      </c>
      <c r="DC237">
        <f>IF(Tabla1[[#This Row],[4.2 Se tipifica en siac acorde con la gestión.]]="NO",1,0)</f>
        <v>1</v>
      </c>
      <c r="DD237">
        <f>IF(Tabla1[[#This Row],[4.3 Notas y/o plantilla de la tipificación son correctas.]]="NO",1,0)</f>
        <v>0</v>
      </c>
      <c r="DE237">
        <f>IF(Tabla1[[#This Row],[4.4 Se tipifica en siac durante la llamada.]]="NO",1,0)</f>
        <v>0</v>
      </c>
      <c r="DF237">
        <f>IF(Tabla1[[#This Row],[5.1 Evita comentarios negativos de la empresa y/o sus proveedores.]]="NO",1,0)</f>
        <v>0</v>
      </c>
      <c r="DG237">
        <f>IF(Tabla1[[#This Row],[5.2 Evita palabras soeces]]="NO",1,0)</f>
        <v>0</v>
      </c>
      <c r="DH237">
        <f>IF(Tabla1[[#This Row],[5.3 Escucha al cliente sin interrumpirlo.]]="NO",1,0)</f>
        <v>0</v>
      </c>
      <c r="DI237">
        <f>IF(Tabla1[[#This Row],[6.1 Cumple con dar la información establecida y/o fomenta en el cliente la adquisición/activación/uso de algún servicio/producto/promoción CLARO (definido por cada campaña)]]="NO",1,0)</f>
        <v>0</v>
      </c>
      <c r="DJ237">
        <v>1</v>
      </c>
      <c r="DK237" t="e">
        <f>IF(Tabla1[[#This Row],[TNPS]]&lt;6,-1,IF(Tabla1[[#This Row],[TNPS]]&lt;8,0,1))</f>
        <v>#N/A</v>
      </c>
      <c r="DL237" t="e">
        <f>IF(Tabla1[[#This Row],[NPS]]&lt;&gt;"",IF(Tabla1[[#This Row],[NPS]]&lt;7,-1,IF(Tabla1[[#This Row],[NPS]]&lt;8,0,1))," ")</f>
        <v>#N/A</v>
      </c>
    </row>
    <row r="238" spans="1:116" x14ac:dyDescent="0.25">
      <c r="A238">
        <v>386</v>
      </c>
      <c r="B238" t="str">
        <f>IF(MONTH(Tabla1[[#This Row],[FECHA DE MONITOREO]])=MONTH($B$356),IF(DAY(Tabla1[[#This Row],[FECHA DE MONITOREO]])&lt;8,"SEMANA 1",IF(DAY(Tabla1[[#This Row],[FECHA DE MONITOREO]])&lt;15,"SEMANA 2",IF(DAY(Tabla1[[#This Row],[FECHA DE MONITOREO]])&lt;22,"SEMANA 3","SEMANA 4"))),"SEMANA 4")</f>
        <v>SEMANA 1</v>
      </c>
      <c r="C23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38" s="10" t="s">
        <v>1515</v>
      </c>
      <c r="E238" s="11" t="s">
        <v>1516</v>
      </c>
      <c r="F238" s="12">
        <v>17</v>
      </c>
      <c r="G238" s="12" t="s">
        <v>118</v>
      </c>
      <c r="H238" s="12" t="s">
        <v>1394</v>
      </c>
      <c r="I238" s="6">
        <v>43651</v>
      </c>
      <c r="J238" s="12" t="s">
        <v>120</v>
      </c>
      <c r="K238" s="13" t="s">
        <v>1734</v>
      </c>
      <c r="L238" s="6">
        <v>43650</v>
      </c>
      <c r="M238" s="14">
        <v>8.2638888888888887E-2</v>
      </c>
      <c r="N238" s="11">
        <v>417</v>
      </c>
      <c r="O238" s="12" t="s">
        <v>1735</v>
      </c>
      <c r="P238" s="12">
        <v>932208069</v>
      </c>
      <c r="Q238" s="12">
        <v>30890561</v>
      </c>
      <c r="R238" s="12" t="s">
        <v>1407</v>
      </c>
      <c r="S238" s="12" t="s">
        <v>227</v>
      </c>
      <c r="T238" s="12" t="s">
        <v>1736</v>
      </c>
      <c r="U238" s="12" t="s">
        <v>1503</v>
      </c>
      <c r="V238" s="11" t="s">
        <v>129</v>
      </c>
      <c r="W238" s="12" t="s">
        <v>130</v>
      </c>
      <c r="X238" s="15" t="s">
        <v>130</v>
      </c>
      <c r="Y238" s="15" t="s">
        <v>129</v>
      </c>
      <c r="Z238" s="15" t="s">
        <v>132</v>
      </c>
      <c r="AA238" s="15" t="s">
        <v>133</v>
      </c>
      <c r="AB238" s="15" t="s">
        <v>131</v>
      </c>
      <c r="AC238" s="12" t="s">
        <v>1400</v>
      </c>
      <c r="AD238" s="12" t="s">
        <v>131</v>
      </c>
      <c r="AE238" s="12" t="s">
        <v>131</v>
      </c>
      <c r="AF238" s="12" t="s">
        <v>131</v>
      </c>
      <c r="AG238" s="12" t="s">
        <v>131</v>
      </c>
      <c r="AH238" s="12" t="s">
        <v>131</v>
      </c>
      <c r="AI238" s="16">
        <v>100</v>
      </c>
      <c r="AJ238" s="12" t="s">
        <v>131</v>
      </c>
      <c r="AK238" s="12" t="s">
        <v>133</v>
      </c>
      <c r="AL238" s="12" t="s">
        <v>129</v>
      </c>
      <c r="AM238" s="12" t="s">
        <v>131</v>
      </c>
      <c r="AN238" s="16">
        <v>47.368421052631568</v>
      </c>
      <c r="AO238" s="12" t="s">
        <v>131</v>
      </c>
      <c r="AP238" s="12" t="s">
        <v>129</v>
      </c>
      <c r="AQ238" s="12" t="s">
        <v>131</v>
      </c>
      <c r="AR238" s="12" t="s">
        <v>131</v>
      </c>
      <c r="AS238" s="12" t="s">
        <v>129</v>
      </c>
      <c r="AT238" s="12" t="s">
        <v>131</v>
      </c>
      <c r="AU238" s="12" t="s">
        <v>133</v>
      </c>
      <c r="AV238" s="12" t="s">
        <v>133</v>
      </c>
      <c r="AW238" s="12" t="s">
        <v>133</v>
      </c>
      <c r="AX238" s="12" t="s">
        <v>131</v>
      </c>
      <c r="AY238" s="12" t="s">
        <v>131</v>
      </c>
      <c r="AZ238" s="16">
        <v>37.142857142857146</v>
      </c>
      <c r="BA238" s="12" t="s">
        <v>131</v>
      </c>
      <c r="BB238" s="12" t="s">
        <v>131</v>
      </c>
      <c r="BC238" s="12" t="s">
        <v>131</v>
      </c>
      <c r="BD238" s="12" t="s">
        <v>131</v>
      </c>
      <c r="BE238" s="16">
        <v>100</v>
      </c>
      <c r="BF238" s="12" t="s">
        <v>131</v>
      </c>
      <c r="BG238" s="12" t="s">
        <v>131</v>
      </c>
      <c r="BH238" s="12" t="s">
        <v>131</v>
      </c>
      <c r="BI238" s="16">
        <v>100</v>
      </c>
      <c r="BJ238" s="12" t="s">
        <v>133</v>
      </c>
      <c r="BK238" s="16">
        <v>100</v>
      </c>
      <c r="BL238" s="16">
        <v>65.89473684210526</v>
      </c>
      <c r="BM238" s="17">
        <v>2</v>
      </c>
      <c r="BN238" s="17">
        <v>0</v>
      </c>
      <c r="BO238" s="17">
        <v>0</v>
      </c>
      <c r="BP238" s="11">
        <v>2</v>
      </c>
      <c r="BQ238" s="11">
        <v>1</v>
      </c>
      <c r="BR238" s="16">
        <v>65.89473684210526</v>
      </c>
      <c r="BS238" s="15" t="s">
        <v>129</v>
      </c>
      <c r="BT238" s="15" t="s">
        <v>129</v>
      </c>
      <c r="BU238" s="15" t="s">
        <v>129</v>
      </c>
      <c r="BV238" s="15" t="s">
        <v>129</v>
      </c>
      <c r="BW238" s="15" t="s">
        <v>129</v>
      </c>
      <c r="BX238" s="12" t="s">
        <v>129</v>
      </c>
      <c r="BY238" s="12" t="s">
        <v>135</v>
      </c>
      <c r="BZ238" s="12" t="s">
        <v>136</v>
      </c>
      <c r="CA238" s="12" t="s">
        <v>137</v>
      </c>
      <c r="CB238" s="12" t="s">
        <v>349</v>
      </c>
      <c r="CC238" s="12" t="s">
        <v>949</v>
      </c>
      <c r="CD238" s="5" t="e">
        <v>#N/A</v>
      </c>
      <c r="CE238" s="5" t="e">
        <v>#N/A</v>
      </c>
      <c r="CF238" s="18" t="s">
        <v>129</v>
      </c>
      <c r="CG238" s="18" t="s">
        <v>1737</v>
      </c>
      <c r="CH238">
        <f>IF(Tabla1[[#This Row],[1.1 Saluda y se despide del cliente, de acuerdo a lo establecido en el manual de campaña.]]="NO",1,0)</f>
        <v>0</v>
      </c>
      <c r="CI238">
        <f>IF(Tabla1[[#This Row],[1.2 Se dirige al cliente por su nombre durante el transcurso de la llamada, sin tutearlo en ninguna ocasión.]]="NO",1,0)</f>
        <v>0</v>
      </c>
      <c r="CJ238">
        <f>IF(Tabla1[[#This Row],[1.3 Interactua con el cliente mientras realiza las validaciones en el sistema.]]="NO",1,0)</f>
        <v>0</v>
      </c>
      <c r="CK238">
        <f>IF(Tabla1[[#This Row],[1.4 Evita el uso de tecnicismos.]]="NO",1,0)</f>
        <v>0</v>
      </c>
      <c r="CL238">
        <f>IF(Tabla1[[#This Row],[1.5 Se despide de acuerdo a lo indicado en el Manual de Campaña]]="NO",1,0)</f>
        <v>0</v>
      </c>
      <c r="CM238">
        <f>IF(Tabla1[[#This Row],[2.1 Valida si la consulta o transacción corresponde a un producto/servicio/línea de la campaña.]]="NO",1,0)</f>
        <v>0</v>
      </c>
      <c r="CN238">
        <f>IF(Tabla1[[#This Row],[2.2 Si lo expuesto por el cliente no es claro, realiza preguntas de precisión o preguntas filtro.]]="NO",1,0)</f>
        <v>0</v>
      </c>
      <c r="CO238">
        <f>IF(Tabla1[[#This Row],[2.3 Valida el MOTIVO REAL de la necesidad (información, preocupación, problema) mediante parafraseo o pregunta de confirmación.]]="NO",1,0)</f>
        <v>1</v>
      </c>
      <c r="CP238">
        <f>IF(Tabla1[[#This Row],[2.4 De acuerdo con lo expuesto por el cliente por el cliente y/o por lo revisado en sistemas, valida si existe alguna atención previa por el mismo motivo.]]="NO",1,0)</f>
        <v>0</v>
      </c>
      <c r="CQ238">
        <f>IF(Tabla1[[#This Row],[3.1 Valida en el CES el estado de los servicios y equipos, estado de cuenta y adicionalmente si se encuentra en averia.]]="NO",1,0)</f>
        <v>0</v>
      </c>
      <c r="CR238">
        <f>IF(Tabla1[[#This Row],[3.2 La atencion se realizo siguiendo el paso a paso de la herramienta o el proceso establecido en el portal de conocimiento (en caso no se encuentre en la herramienta), no se vuelve a evaluar el ingreso al CES.]]="NO",1,0)</f>
        <v>1</v>
      </c>
      <c r="CS238">
        <f>IF(Tabla1[[#This Row],[3.2.1 Solicita el número de documento de identidad, nombres y apellidos del titular para identificar el servicio y en caso lo amerite fecha y lugar de nacimiento.]]="NO",1,0)</f>
        <v>0</v>
      </c>
      <c r="CT238">
        <f>IF(Tabla1[[#This Row],[3.2.2  Valida en TRACER que el servicio del cliente esta conectado, no se encuentra en averia y no tiene algun flag alarmado]]="NO",1,0)</f>
        <v>0</v>
      </c>
      <c r="CU238">
        <f>IF(Tabla1[[#This Row],[3.2.3  Verifica en la web de averias si el servicio esta afectado]]="NO",1,0)</f>
        <v>1</v>
      </c>
      <c r="CV238">
        <f>IF(Tabla1[[#This Row],[3.2.4  Verifica en Incognito si los parametros de los servicios estan correctos. ]]="NO",1,0)</f>
        <v>0</v>
      </c>
      <c r="CW23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38">
        <f>IF(Tabla1[[#This Row],[3.2.6  Para telefonia, ingresa a JANUS y validad que la linea este configurada y tenga saldo, tambien se debe validar con el cliente si la linea esta en Tel 1 o Tel 1/2, en caso no haya servicio]]="NO",1,0)</f>
        <v>0</v>
      </c>
      <c r="CY238">
        <f>IF(Tabla1[[#This Row],[3.2.7  Para internet, cuando el problema es con SmarTV se le sugiere que utilice internet de manera cableada]]="NO",1,0)</f>
        <v>0</v>
      </c>
      <c r="CZ238">
        <f>IF(Tabla1[[#This Row],[3.3  La explicación brindada al cliente corresponde con el paso a paso de la herramienta o el proceso establecido en el portal de conocimiento (en caso no se encuentre en la herramienta).]]="NO",1,0)</f>
        <v>0</v>
      </c>
      <c r="DA238">
        <f>IF(Tabla1[[#This Row],[3.4  Valida con el cliente si la gestión/información brindada fue clara]]="NO",1,0)</f>
        <v>0</v>
      </c>
      <c r="DB238">
        <f>IF(Tabla1[[#This Row],[4.1 Ejecuta las acciones en los aplicativos de acuerdo al proceso establecido en el portal de conocimiento.]]="NO",1,0)</f>
        <v>0</v>
      </c>
      <c r="DC238">
        <f>IF(Tabla1[[#This Row],[4.2 Se tipifica en siac acorde con la gestión.]]="NO",1,0)</f>
        <v>0</v>
      </c>
      <c r="DD238">
        <f>IF(Tabla1[[#This Row],[4.3 Notas y/o plantilla de la tipificación son correctas.]]="NO",1,0)</f>
        <v>0</v>
      </c>
      <c r="DE238">
        <f>IF(Tabla1[[#This Row],[4.4 Se tipifica en siac durante la llamada.]]="NO",1,0)</f>
        <v>0</v>
      </c>
      <c r="DF238">
        <f>IF(Tabla1[[#This Row],[5.1 Evita comentarios negativos de la empresa y/o sus proveedores.]]="NO",1,0)</f>
        <v>0</v>
      </c>
      <c r="DG238">
        <f>IF(Tabla1[[#This Row],[5.2 Evita palabras soeces]]="NO",1,0)</f>
        <v>0</v>
      </c>
      <c r="DH238">
        <f>IF(Tabla1[[#This Row],[5.3 Escucha al cliente sin interrumpirlo.]]="NO",1,0)</f>
        <v>0</v>
      </c>
      <c r="DI238">
        <f>IF(Tabla1[[#This Row],[6.1 Cumple con dar la información establecida y/o fomenta en el cliente la adquisición/activación/uso de algún servicio/producto/promoción CLARO (definido por cada campaña)]]="NO",1,0)</f>
        <v>0</v>
      </c>
      <c r="DJ238">
        <v>1</v>
      </c>
      <c r="DK238" t="e">
        <f>IF(Tabla1[[#This Row],[TNPS]]&lt;6,-1,IF(Tabla1[[#This Row],[TNPS]]&lt;8,0,1))</f>
        <v>#N/A</v>
      </c>
      <c r="DL238" t="e">
        <f>IF(Tabla1[[#This Row],[NPS]]&lt;&gt;"",IF(Tabla1[[#This Row],[NPS]]&lt;7,-1,IF(Tabla1[[#This Row],[NPS]]&lt;8,0,1))," ")</f>
        <v>#N/A</v>
      </c>
    </row>
    <row r="239" spans="1:116" x14ac:dyDescent="0.25">
      <c r="A239">
        <v>386</v>
      </c>
      <c r="B239" t="str">
        <f>IF(MONTH(Tabla1[[#This Row],[FECHA DE MONITOREO]])=MONTH($B$356),IF(DAY(Tabla1[[#This Row],[FECHA DE MONITOREO]])&lt;8,"SEMANA 1",IF(DAY(Tabla1[[#This Row],[FECHA DE MONITOREO]])&lt;15,"SEMANA 2",IF(DAY(Tabla1[[#This Row],[FECHA DE MONITOREO]])&lt;22,"SEMANA 3","SEMANA 4"))),"SEMANA 4")</f>
        <v>SEMANA 1</v>
      </c>
      <c r="C23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39" s="10" t="s">
        <v>1738</v>
      </c>
      <c r="E239" s="11" t="s">
        <v>1739</v>
      </c>
      <c r="F239" s="12">
        <v>5</v>
      </c>
      <c r="G239" s="12" t="s">
        <v>118</v>
      </c>
      <c r="H239" s="12" t="s">
        <v>1394</v>
      </c>
      <c r="I239" s="6">
        <v>43651</v>
      </c>
      <c r="J239" s="12" t="s">
        <v>120</v>
      </c>
      <c r="K239" s="13" t="s">
        <v>1740</v>
      </c>
      <c r="L239" s="6">
        <v>43650</v>
      </c>
      <c r="M239" s="14">
        <v>0.69652777777777775</v>
      </c>
      <c r="N239" s="11">
        <v>534</v>
      </c>
      <c r="O239" s="12" t="s">
        <v>1741</v>
      </c>
      <c r="P239" s="12">
        <v>936538920</v>
      </c>
      <c r="Q239" s="12">
        <v>35205228</v>
      </c>
      <c r="R239" s="12" t="s">
        <v>1407</v>
      </c>
      <c r="S239" s="12" t="s">
        <v>1742</v>
      </c>
      <c r="T239" s="12" t="s">
        <v>1743</v>
      </c>
      <c r="U239" s="12" t="s">
        <v>1485</v>
      </c>
      <c r="V239" s="11" t="s">
        <v>131</v>
      </c>
      <c r="W239" s="12" t="s">
        <v>130</v>
      </c>
      <c r="X239" s="15" t="s">
        <v>161</v>
      </c>
      <c r="Y239" s="15" t="s">
        <v>131</v>
      </c>
      <c r="Z239" s="15" t="s">
        <v>132</v>
      </c>
      <c r="AA239" s="15" t="s">
        <v>133</v>
      </c>
      <c r="AB239" s="15" t="s">
        <v>131</v>
      </c>
      <c r="AC239" s="12" t="s">
        <v>1400</v>
      </c>
      <c r="AD239" s="12" t="s">
        <v>131</v>
      </c>
      <c r="AE239" s="12" t="s">
        <v>131</v>
      </c>
      <c r="AF239" s="12" t="s">
        <v>131</v>
      </c>
      <c r="AG239" s="12" t="s">
        <v>131</v>
      </c>
      <c r="AH239" s="12" t="s">
        <v>131</v>
      </c>
      <c r="AI239" s="16">
        <v>100</v>
      </c>
      <c r="AJ239" s="12" t="s">
        <v>131</v>
      </c>
      <c r="AK239" s="12" t="s">
        <v>133</v>
      </c>
      <c r="AL239" s="12" t="s">
        <v>131</v>
      </c>
      <c r="AM239" s="12" t="s">
        <v>131</v>
      </c>
      <c r="AN239" s="16">
        <v>100</v>
      </c>
      <c r="AO239" s="12" t="s">
        <v>131</v>
      </c>
      <c r="AP239" s="12" t="s">
        <v>131</v>
      </c>
      <c r="AQ239" s="12" t="s">
        <v>131</v>
      </c>
      <c r="AR239" s="12" t="s">
        <v>131</v>
      </c>
      <c r="AS239" s="12" t="s">
        <v>131</v>
      </c>
      <c r="AT239" s="12" t="s">
        <v>133</v>
      </c>
      <c r="AU239" s="12" t="s">
        <v>133</v>
      </c>
      <c r="AV239" s="12" t="s">
        <v>133</v>
      </c>
      <c r="AW239" s="12" t="s">
        <v>133</v>
      </c>
      <c r="AX239" s="12" t="s">
        <v>131</v>
      </c>
      <c r="AY239" s="12" t="s">
        <v>131</v>
      </c>
      <c r="AZ239" s="16">
        <v>100</v>
      </c>
      <c r="BA239" s="12" t="s">
        <v>131</v>
      </c>
      <c r="BB239" s="12" t="s">
        <v>129</v>
      </c>
      <c r="BC239" s="12" t="s">
        <v>131</v>
      </c>
      <c r="BD239" s="12" t="s">
        <v>131</v>
      </c>
      <c r="BE239" s="16">
        <v>87.5</v>
      </c>
      <c r="BF239" s="12" t="s">
        <v>131</v>
      </c>
      <c r="BG239" s="12" t="s">
        <v>131</v>
      </c>
      <c r="BH239" s="12" t="s">
        <v>131</v>
      </c>
      <c r="BI239" s="16">
        <v>100</v>
      </c>
      <c r="BJ239" s="12" t="s">
        <v>133</v>
      </c>
      <c r="BK239" s="16">
        <v>100</v>
      </c>
      <c r="BL239" s="16">
        <v>97</v>
      </c>
      <c r="BM239" s="17">
        <v>0</v>
      </c>
      <c r="BN239" s="17">
        <v>1</v>
      </c>
      <c r="BO239" s="17">
        <v>0</v>
      </c>
      <c r="BP239" s="11">
        <v>1</v>
      </c>
      <c r="BQ239" s="11">
        <v>0</v>
      </c>
      <c r="BR239" s="16">
        <v>97</v>
      </c>
      <c r="BS239" s="15" t="s">
        <v>129</v>
      </c>
      <c r="BT239" s="15" t="s">
        <v>129</v>
      </c>
      <c r="BU239" s="15" t="s">
        <v>129</v>
      </c>
      <c r="BV239" s="15" t="s">
        <v>129</v>
      </c>
      <c r="BW239" s="15" t="s">
        <v>129</v>
      </c>
      <c r="BX239" s="12" t="s">
        <v>129</v>
      </c>
      <c r="BY239" s="12" t="s">
        <v>135</v>
      </c>
      <c r="BZ239" s="12" t="s">
        <v>136</v>
      </c>
      <c r="CA239" s="12" t="s">
        <v>137</v>
      </c>
      <c r="CB239" s="12" t="s">
        <v>349</v>
      </c>
      <c r="CC239" s="12" t="s">
        <v>289</v>
      </c>
      <c r="CD239" s="5" t="e">
        <v>#N/A</v>
      </c>
      <c r="CE239" s="5" t="e">
        <v>#N/A</v>
      </c>
      <c r="CF239" s="18" t="s">
        <v>129</v>
      </c>
      <c r="CG239" s="18" t="s">
        <v>1744</v>
      </c>
      <c r="CH239">
        <f>IF(Tabla1[[#This Row],[1.1 Saluda y se despide del cliente, de acuerdo a lo establecido en el manual de campaña.]]="NO",1,0)</f>
        <v>0</v>
      </c>
      <c r="CI239">
        <f>IF(Tabla1[[#This Row],[1.2 Se dirige al cliente por su nombre durante el transcurso de la llamada, sin tutearlo en ninguna ocasión.]]="NO",1,0)</f>
        <v>0</v>
      </c>
      <c r="CJ239">
        <f>IF(Tabla1[[#This Row],[1.3 Interactua con el cliente mientras realiza las validaciones en el sistema.]]="NO",1,0)</f>
        <v>0</v>
      </c>
      <c r="CK239">
        <f>IF(Tabla1[[#This Row],[1.4 Evita el uso de tecnicismos.]]="NO",1,0)</f>
        <v>0</v>
      </c>
      <c r="CL239">
        <f>IF(Tabla1[[#This Row],[1.5 Se despide de acuerdo a lo indicado en el Manual de Campaña]]="NO",1,0)</f>
        <v>0</v>
      </c>
      <c r="CM239">
        <f>IF(Tabla1[[#This Row],[2.1 Valida si la consulta o transacción corresponde a un producto/servicio/línea de la campaña.]]="NO",1,0)</f>
        <v>0</v>
      </c>
      <c r="CN239">
        <f>IF(Tabla1[[#This Row],[2.2 Si lo expuesto por el cliente no es claro, realiza preguntas de precisión o preguntas filtro.]]="NO",1,0)</f>
        <v>0</v>
      </c>
      <c r="CO239">
        <f>IF(Tabla1[[#This Row],[2.3 Valida el MOTIVO REAL de la necesidad (información, preocupación, problema) mediante parafraseo o pregunta de confirmación.]]="NO",1,0)</f>
        <v>0</v>
      </c>
      <c r="CP239">
        <f>IF(Tabla1[[#This Row],[2.4 De acuerdo con lo expuesto por el cliente por el cliente y/o por lo revisado en sistemas, valida si existe alguna atención previa por el mismo motivo.]]="NO",1,0)</f>
        <v>0</v>
      </c>
      <c r="CQ239">
        <f>IF(Tabla1[[#This Row],[3.1 Valida en el CES el estado de los servicios y equipos, estado de cuenta y adicionalmente si se encuentra en averia.]]="NO",1,0)</f>
        <v>0</v>
      </c>
      <c r="CR239">
        <f>IF(Tabla1[[#This Row],[3.2 La atencion se realizo siguiendo el paso a paso de la herramienta o el proceso establecido en el portal de conocimiento (en caso no se encuentre en la herramienta), no se vuelve a evaluar el ingreso al CES.]]="NO",1,0)</f>
        <v>0</v>
      </c>
      <c r="CS239">
        <f>IF(Tabla1[[#This Row],[3.2.1 Solicita el número de documento de identidad, nombres y apellidos del titular para identificar el servicio y en caso lo amerite fecha y lugar de nacimiento.]]="NO",1,0)</f>
        <v>0</v>
      </c>
      <c r="CT239">
        <f>IF(Tabla1[[#This Row],[3.2.2  Valida en TRACER que el servicio del cliente esta conectado, no se encuentra en averia y no tiene algun flag alarmado]]="NO",1,0)</f>
        <v>0</v>
      </c>
      <c r="CU239">
        <f>IF(Tabla1[[#This Row],[3.2.3  Verifica en la web de averias si el servicio esta afectado]]="NO",1,0)</f>
        <v>0</v>
      </c>
      <c r="CV239">
        <f>IF(Tabla1[[#This Row],[3.2.4  Verifica en Incognito si los parametros de los servicios estan correctos. ]]="NO",1,0)</f>
        <v>0</v>
      </c>
      <c r="CW23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39">
        <f>IF(Tabla1[[#This Row],[3.2.6  Para telefonia, ingresa a JANUS y validad que la linea este configurada y tenga saldo, tambien se debe validar con el cliente si la linea esta en Tel 1 o Tel 1/2, en caso no haya servicio]]="NO",1,0)</f>
        <v>0</v>
      </c>
      <c r="CY239">
        <f>IF(Tabla1[[#This Row],[3.2.7  Para internet, cuando el problema es con SmarTV se le sugiere que utilice internet de manera cableada]]="NO",1,0)</f>
        <v>0</v>
      </c>
      <c r="CZ239">
        <f>IF(Tabla1[[#This Row],[3.3  La explicación brindada al cliente corresponde con el paso a paso de la herramienta o el proceso establecido en el portal de conocimiento (en caso no se encuentre en la herramienta).]]="NO",1,0)</f>
        <v>0</v>
      </c>
      <c r="DA239">
        <f>IF(Tabla1[[#This Row],[3.4  Valida con el cliente si la gestión/información brindada fue clara]]="NO",1,0)</f>
        <v>0</v>
      </c>
      <c r="DB239">
        <f>IF(Tabla1[[#This Row],[4.1 Ejecuta las acciones en los aplicativos de acuerdo al proceso establecido en el portal de conocimiento.]]="NO",1,0)</f>
        <v>0</v>
      </c>
      <c r="DC239">
        <f>IF(Tabla1[[#This Row],[4.2 Se tipifica en siac acorde con la gestión.]]="NO",1,0)</f>
        <v>1</v>
      </c>
      <c r="DD239">
        <f>IF(Tabla1[[#This Row],[4.3 Notas y/o plantilla de la tipificación son correctas.]]="NO",1,0)</f>
        <v>0</v>
      </c>
      <c r="DE239">
        <f>IF(Tabla1[[#This Row],[4.4 Se tipifica en siac durante la llamada.]]="NO",1,0)</f>
        <v>0</v>
      </c>
      <c r="DF239">
        <f>IF(Tabla1[[#This Row],[5.1 Evita comentarios negativos de la empresa y/o sus proveedores.]]="NO",1,0)</f>
        <v>0</v>
      </c>
      <c r="DG239">
        <f>IF(Tabla1[[#This Row],[5.2 Evita palabras soeces]]="NO",1,0)</f>
        <v>0</v>
      </c>
      <c r="DH239">
        <f>IF(Tabla1[[#This Row],[5.3 Escucha al cliente sin interrumpirlo.]]="NO",1,0)</f>
        <v>0</v>
      </c>
      <c r="DI239">
        <f>IF(Tabla1[[#This Row],[6.1 Cumple con dar la información establecida y/o fomenta en el cliente la adquisición/activación/uso de algún servicio/producto/promoción CLARO (definido por cada campaña)]]="NO",1,0)</f>
        <v>0</v>
      </c>
      <c r="DJ239">
        <v>1</v>
      </c>
      <c r="DK239" t="e">
        <f>IF(Tabla1[[#This Row],[TNPS]]&lt;6,-1,IF(Tabla1[[#This Row],[TNPS]]&lt;8,0,1))</f>
        <v>#N/A</v>
      </c>
      <c r="DL239" t="e">
        <f>IF(Tabla1[[#This Row],[NPS]]&lt;&gt;"",IF(Tabla1[[#This Row],[NPS]]&lt;7,-1,IF(Tabla1[[#This Row],[NPS]]&lt;8,0,1))," ")</f>
        <v>#N/A</v>
      </c>
    </row>
    <row r="240" spans="1:116" x14ac:dyDescent="0.25">
      <c r="A240">
        <v>386</v>
      </c>
      <c r="B240" t="str">
        <f>IF(MONTH(Tabla1[[#This Row],[FECHA DE MONITOREO]])=MONTH($B$356),IF(DAY(Tabla1[[#This Row],[FECHA DE MONITOREO]])&lt;8,"SEMANA 1",IF(DAY(Tabla1[[#This Row],[FECHA DE MONITOREO]])&lt;15,"SEMANA 2",IF(DAY(Tabla1[[#This Row],[FECHA DE MONITOREO]])&lt;22,"SEMANA 3","SEMANA 4"))),"SEMANA 4")</f>
        <v>SEMANA 1</v>
      </c>
      <c r="C24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40" s="10" t="s">
        <v>1437</v>
      </c>
      <c r="E240" s="11" t="s">
        <v>1438</v>
      </c>
      <c r="F240" s="12">
        <v>5</v>
      </c>
      <c r="G240" s="12" t="s">
        <v>118</v>
      </c>
      <c r="H240" s="12" t="s">
        <v>1394</v>
      </c>
      <c r="I240" s="6">
        <v>43651</v>
      </c>
      <c r="J240" s="12" t="s">
        <v>120</v>
      </c>
      <c r="K240" s="13" t="s">
        <v>1745</v>
      </c>
      <c r="L240" s="6">
        <v>43650</v>
      </c>
      <c r="M240" s="14">
        <v>0.45</v>
      </c>
      <c r="N240" s="11">
        <v>250</v>
      </c>
      <c r="O240" s="12" t="s">
        <v>1746</v>
      </c>
      <c r="P240" s="12">
        <v>992489214</v>
      </c>
      <c r="Q240" s="12">
        <v>31664982</v>
      </c>
      <c r="R240" s="12" t="s">
        <v>1397</v>
      </c>
      <c r="S240" s="12" t="s">
        <v>708</v>
      </c>
      <c r="T240" s="12" t="s">
        <v>1747</v>
      </c>
      <c r="U240" s="12" t="s">
        <v>1443</v>
      </c>
      <c r="V240" s="11" t="s">
        <v>129</v>
      </c>
      <c r="W240" s="12" t="s">
        <v>130</v>
      </c>
      <c r="X240" s="15" t="s">
        <v>130</v>
      </c>
      <c r="Y240" s="15" t="s">
        <v>131</v>
      </c>
      <c r="Z240" s="15" t="s">
        <v>132</v>
      </c>
      <c r="AA240" s="15" t="s">
        <v>133</v>
      </c>
      <c r="AB240" s="15" t="s">
        <v>131</v>
      </c>
      <c r="AC240" s="12" t="s">
        <v>1400</v>
      </c>
      <c r="AD240" s="12" t="s">
        <v>131</v>
      </c>
      <c r="AE240" s="12" t="s">
        <v>131</v>
      </c>
      <c r="AF240" s="12" t="s">
        <v>131</v>
      </c>
      <c r="AG240" s="12" t="s">
        <v>131</v>
      </c>
      <c r="AH240" s="12" t="s">
        <v>131</v>
      </c>
      <c r="AI240" s="16">
        <v>100</v>
      </c>
      <c r="AJ240" s="12" t="s">
        <v>131</v>
      </c>
      <c r="AK240" s="12" t="s">
        <v>133</v>
      </c>
      <c r="AL240" s="12" t="s">
        <v>131</v>
      </c>
      <c r="AM240" s="12" t="s">
        <v>131</v>
      </c>
      <c r="AN240" s="16">
        <v>100</v>
      </c>
      <c r="AO240" s="12" t="s">
        <v>131</v>
      </c>
      <c r="AP240" s="12" t="s">
        <v>131</v>
      </c>
      <c r="AQ240" s="12" t="s">
        <v>131</v>
      </c>
      <c r="AR240" s="12" t="s">
        <v>133</v>
      </c>
      <c r="AS240" s="12" t="s">
        <v>133</v>
      </c>
      <c r="AT240" s="12" t="s">
        <v>133</v>
      </c>
      <c r="AU240" s="12" t="s">
        <v>133</v>
      </c>
      <c r="AV240" s="12" t="s">
        <v>133</v>
      </c>
      <c r="AW240" s="12" t="s">
        <v>133</v>
      </c>
      <c r="AX240" s="12" t="s">
        <v>131</v>
      </c>
      <c r="AY240" s="12" t="s">
        <v>133</v>
      </c>
      <c r="AZ240" s="16">
        <v>100</v>
      </c>
      <c r="BA240" s="12" t="s">
        <v>131</v>
      </c>
      <c r="BB240" s="12" t="s">
        <v>131</v>
      </c>
      <c r="BC240" s="12" t="s">
        <v>131</v>
      </c>
      <c r="BD240" s="12" t="s">
        <v>131</v>
      </c>
      <c r="BE240" s="16">
        <v>100</v>
      </c>
      <c r="BF240" s="12" t="s">
        <v>131</v>
      </c>
      <c r="BG240" s="12" t="s">
        <v>131</v>
      </c>
      <c r="BH240" s="12" t="s">
        <v>131</v>
      </c>
      <c r="BI240" s="16">
        <v>100</v>
      </c>
      <c r="BJ240" s="12" t="s">
        <v>133</v>
      </c>
      <c r="BK240" s="16">
        <v>100</v>
      </c>
      <c r="BL240" s="16">
        <v>100</v>
      </c>
      <c r="BM240" s="17">
        <v>0</v>
      </c>
      <c r="BN240" s="17">
        <v>0</v>
      </c>
      <c r="BO240" s="17">
        <v>0</v>
      </c>
      <c r="BP240" s="11">
        <v>0</v>
      </c>
      <c r="BQ240" s="11">
        <v>0</v>
      </c>
      <c r="BR240" s="16">
        <v>100</v>
      </c>
      <c r="BS240" s="15" t="s">
        <v>129</v>
      </c>
      <c r="BT240" s="15" t="s">
        <v>129</v>
      </c>
      <c r="BU240" s="15" t="s">
        <v>129</v>
      </c>
      <c r="BV240" s="15" t="s">
        <v>129</v>
      </c>
      <c r="BW240" s="15" t="s">
        <v>129</v>
      </c>
      <c r="BX240" s="12" t="s">
        <v>129</v>
      </c>
      <c r="BY240" s="12" t="s">
        <v>135</v>
      </c>
      <c r="BZ240" s="12" t="s">
        <v>174</v>
      </c>
      <c r="CA240" s="12" t="s">
        <v>175</v>
      </c>
      <c r="CB240" s="12" t="s">
        <v>176</v>
      </c>
      <c r="CC240" s="12" t="s">
        <v>250</v>
      </c>
      <c r="CD240" s="5" t="e">
        <v>#N/A</v>
      </c>
      <c r="CE240" s="5" t="e">
        <v>#N/A</v>
      </c>
      <c r="CF240" s="18" t="s">
        <v>129</v>
      </c>
      <c r="CG240" s="18"/>
      <c r="CH240">
        <f>IF(Tabla1[[#This Row],[1.1 Saluda y se despide del cliente, de acuerdo a lo establecido en el manual de campaña.]]="NO",1,0)</f>
        <v>0</v>
      </c>
      <c r="CI240">
        <f>IF(Tabla1[[#This Row],[1.2 Se dirige al cliente por su nombre durante el transcurso de la llamada, sin tutearlo en ninguna ocasión.]]="NO",1,0)</f>
        <v>0</v>
      </c>
      <c r="CJ240">
        <f>IF(Tabla1[[#This Row],[1.3 Interactua con el cliente mientras realiza las validaciones en el sistema.]]="NO",1,0)</f>
        <v>0</v>
      </c>
      <c r="CK240">
        <f>IF(Tabla1[[#This Row],[1.4 Evita el uso de tecnicismos.]]="NO",1,0)</f>
        <v>0</v>
      </c>
      <c r="CL240">
        <f>IF(Tabla1[[#This Row],[1.5 Se despide de acuerdo a lo indicado en el Manual de Campaña]]="NO",1,0)</f>
        <v>0</v>
      </c>
      <c r="CM240">
        <f>IF(Tabla1[[#This Row],[2.1 Valida si la consulta o transacción corresponde a un producto/servicio/línea de la campaña.]]="NO",1,0)</f>
        <v>0</v>
      </c>
      <c r="CN240">
        <f>IF(Tabla1[[#This Row],[2.2 Si lo expuesto por el cliente no es claro, realiza preguntas de precisión o preguntas filtro.]]="NO",1,0)</f>
        <v>0</v>
      </c>
      <c r="CO240">
        <f>IF(Tabla1[[#This Row],[2.3 Valida el MOTIVO REAL de la necesidad (información, preocupación, problema) mediante parafraseo o pregunta de confirmación.]]="NO",1,0)</f>
        <v>0</v>
      </c>
      <c r="CP240">
        <f>IF(Tabla1[[#This Row],[2.4 De acuerdo con lo expuesto por el cliente por el cliente y/o por lo revisado en sistemas, valida si existe alguna atención previa por el mismo motivo.]]="NO",1,0)</f>
        <v>0</v>
      </c>
      <c r="CQ240">
        <f>IF(Tabla1[[#This Row],[3.1 Valida en el CES el estado de los servicios y equipos, estado de cuenta y adicionalmente si se encuentra en averia.]]="NO",1,0)</f>
        <v>0</v>
      </c>
      <c r="CR240">
        <f>IF(Tabla1[[#This Row],[3.2 La atencion se realizo siguiendo el paso a paso de la herramienta o el proceso establecido en el portal de conocimiento (en caso no se encuentre en la herramienta), no se vuelve a evaluar el ingreso al CES.]]="NO",1,0)</f>
        <v>0</v>
      </c>
      <c r="CS240">
        <f>IF(Tabla1[[#This Row],[3.2.1 Solicita el número de documento de identidad, nombres y apellidos del titular para identificar el servicio y en caso lo amerite fecha y lugar de nacimiento.]]="NO",1,0)</f>
        <v>0</v>
      </c>
      <c r="CT240">
        <f>IF(Tabla1[[#This Row],[3.2.2  Valida en TRACER que el servicio del cliente esta conectado, no se encuentra en averia y no tiene algun flag alarmado]]="NO",1,0)</f>
        <v>0</v>
      </c>
      <c r="CU240">
        <f>IF(Tabla1[[#This Row],[3.2.3  Verifica en la web de averias si el servicio esta afectado]]="NO",1,0)</f>
        <v>0</v>
      </c>
      <c r="CV240">
        <f>IF(Tabla1[[#This Row],[3.2.4  Verifica en Incognito si los parametros de los servicios estan correctos. ]]="NO",1,0)</f>
        <v>0</v>
      </c>
      <c r="CW24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40">
        <f>IF(Tabla1[[#This Row],[3.2.6  Para telefonia, ingresa a JANUS y validad que la linea este configurada y tenga saldo, tambien se debe validar con el cliente si la linea esta en Tel 1 o Tel 1/2, en caso no haya servicio]]="NO",1,0)</f>
        <v>0</v>
      </c>
      <c r="CY240">
        <f>IF(Tabla1[[#This Row],[3.2.7  Para internet, cuando el problema es con SmarTV se le sugiere que utilice internet de manera cableada]]="NO",1,0)</f>
        <v>0</v>
      </c>
      <c r="CZ240">
        <f>IF(Tabla1[[#This Row],[3.3  La explicación brindada al cliente corresponde con el paso a paso de la herramienta o el proceso establecido en el portal de conocimiento (en caso no se encuentre en la herramienta).]]="NO",1,0)</f>
        <v>0</v>
      </c>
      <c r="DA240">
        <f>IF(Tabla1[[#This Row],[3.4  Valida con el cliente si la gestión/información brindada fue clara]]="NO",1,0)</f>
        <v>0</v>
      </c>
      <c r="DB240">
        <f>IF(Tabla1[[#This Row],[4.1 Ejecuta las acciones en los aplicativos de acuerdo al proceso establecido en el portal de conocimiento.]]="NO",1,0)</f>
        <v>0</v>
      </c>
      <c r="DC240">
        <f>IF(Tabla1[[#This Row],[4.2 Se tipifica en siac acorde con la gestión.]]="NO",1,0)</f>
        <v>0</v>
      </c>
      <c r="DD240">
        <f>IF(Tabla1[[#This Row],[4.3 Notas y/o plantilla de la tipificación son correctas.]]="NO",1,0)</f>
        <v>0</v>
      </c>
      <c r="DE240">
        <f>IF(Tabla1[[#This Row],[4.4 Se tipifica en siac durante la llamada.]]="NO",1,0)</f>
        <v>0</v>
      </c>
      <c r="DF240">
        <f>IF(Tabla1[[#This Row],[5.1 Evita comentarios negativos de la empresa y/o sus proveedores.]]="NO",1,0)</f>
        <v>0</v>
      </c>
      <c r="DG240">
        <f>IF(Tabla1[[#This Row],[5.2 Evita palabras soeces]]="NO",1,0)</f>
        <v>0</v>
      </c>
      <c r="DH240">
        <f>IF(Tabla1[[#This Row],[5.3 Escucha al cliente sin interrumpirlo.]]="NO",1,0)</f>
        <v>0</v>
      </c>
      <c r="DI240">
        <f>IF(Tabla1[[#This Row],[6.1 Cumple con dar la información establecida y/o fomenta en el cliente la adquisición/activación/uso de algún servicio/producto/promoción CLARO (definido por cada campaña)]]="NO",1,0)</f>
        <v>0</v>
      </c>
      <c r="DJ240">
        <v>1</v>
      </c>
      <c r="DK240" t="e">
        <f>IF(Tabla1[[#This Row],[TNPS]]&lt;6,-1,IF(Tabla1[[#This Row],[TNPS]]&lt;8,0,1))</f>
        <v>#N/A</v>
      </c>
      <c r="DL240" t="e">
        <f>IF(Tabla1[[#This Row],[NPS]]&lt;&gt;"",IF(Tabla1[[#This Row],[NPS]]&lt;7,-1,IF(Tabla1[[#This Row],[NPS]]&lt;8,0,1))," ")</f>
        <v>#N/A</v>
      </c>
    </row>
    <row r="241" spans="1:116" x14ac:dyDescent="0.25">
      <c r="A241">
        <v>386</v>
      </c>
      <c r="B241" t="str">
        <f>IF(MONTH(Tabla1[[#This Row],[FECHA DE MONITOREO]])=MONTH($B$356),IF(DAY(Tabla1[[#This Row],[FECHA DE MONITOREO]])&lt;8,"SEMANA 1",IF(DAY(Tabla1[[#This Row],[FECHA DE MONITOREO]])&lt;15,"SEMANA 2",IF(DAY(Tabla1[[#This Row],[FECHA DE MONITOREO]])&lt;22,"SEMANA 3","SEMANA 4"))),"SEMANA 4")</f>
        <v>SEMANA 1</v>
      </c>
      <c r="C24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41" s="10" t="s">
        <v>1748</v>
      </c>
      <c r="E241" s="11" t="s">
        <v>1749</v>
      </c>
      <c r="F241" s="12">
        <v>4</v>
      </c>
      <c r="G241" s="12" t="s">
        <v>118</v>
      </c>
      <c r="H241" s="12" t="s">
        <v>1394</v>
      </c>
      <c r="I241" s="6">
        <v>43652</v>
      </c>
      <c r="J241" s="12" t="s">
        <v>120</v>
      </c>
      <c r="K241" s="13" t="s">
        <v>1750</v>
      </c>
      <c r="L241" s="6">
        <v>43650</v>
      </c>
      <c r="M241" s="14">
        <v>0.4548611111111111</v>
      </c>
      <c r="N241" s="11">
        <v>256</v>
      </c>
      <c r="O241" s="12" t="s">
        <v>1751</v>
      </c>
      <c r="P241" s="12">
        <v>987413288</v>
      </c>
      <c r="Q241" s="12">
        <v>2949657</v>
      </c>
      <c r="R241" s="12" t="s">
        <v>1397</v>
      </c>
      <c r="S241" s="12" t="s">
        <v>645</v>
      </c>
      <c r="T241" s="12" t="s">
        <v>1752</v>
      </c>
      <c r="U241" s="12" t="s">
        <v>1753</v>
      </c>
      <c r="V241" s="11" t="s">
        <v>129</v>
      </c>
      <c r="W241" s="12" t="s">
        <v>279</v>
      </c>
      <c r="X241" s="15" t="s">
        <v>279</v>
      </c>
      <c r="Y241" s="15" t="s">
        <v>129</v>
      </c>
      <c r="Z241" s="15" t="s">
        <v>132</v>
      </c>
      <c r="AA241" s="15" t="s">
        <v>133</v>
      </c>
      <c r="AB241" s="15" t="s">
        <v>131</v>
      </c>
      <c r="AC241" s="12" t="s">
        <v>1400</v>
      </c>
      <c r="AD241" s="12" t="s">
        <v>131</v>
      </c>
      <c r="AE241" s="12" t="s">
        <v>131</v>
      </c>
      <c r="AF241" s="12" t="s">
        <v>131</v>
      </c>
      <c r="AG241" s="12" t="s">
        <v>131</v>
      </c>
      <c r="AH241" s="12" t="s">
        <v>131</v>
      </c>
      <c r="AI241" s="16">
        <v>100</v>
      </c>
      <c r="AJ241" s="12" t="s">
        <v>133</v>
      </c>
      <c r="AK241" s="12" t="s">
        <v>133</v>
      </c>
      <c r="AL241" s="12" t="s">
        <v>131</v>
      </c>
      <c r="AM241" s="12" t="s">
        <v>133</v>
      </c>
      <c r="AN241" s="16">
        <v>100</v>
      </c>
      <c r="AO241" s="12" t="s">
        <v>133</v>
      </c>
      <c r="AP241" s="12" t="s">
        <v>131</v>
      </c>
      <c r="AQ241" s="12" t="s">
        <v>131</v>
      </c>
      <c r="AR241" s="12" t="s">
        <v>133</v>
      </c>
      <c r="AS241" s="12" t="s">
        <v>133</v>
      </c>
      <c r="AT241" s="12" t="s">
        <v>133</v>
      </c>
      <c r="AU241" s="12" t="s">
        <v>133</v>
      </c>
      <c r="AV241" s="12" t="s">
        <v>133</v>
      </c>
      <c r="AW241" s="12" t="s">
        <v>133</v>
      </c>
      <c r="AX241" s="12" t="s">
        <v>129</v>
      </c>
      <c r="AY241" s="12" t="s">
        <v>133</v>
      </c>
      <c r="AZ241" s="16">
        <v>75.862068965517238</v>
      </c>
      <c r="BA241" s="12" t="s">
        <v>131</v>
      </c>
      <c r="BB241" s="12" t="s">
        <v>131</v>
      </c>
      <c r="BC241" s="12" t="s">
        <v>131</v>
      </c>
      <c r="BD241" s="12" t="s">
        <v>131</v>
      </c>
      <c r="BE241" s="16">
        <v>100</v>
      </c>
      <c r="BF241" s="12" t="s">
        <v>131</v>
      </c>
      <c r="BG241" s="12" t="s">
        <v>131</v>
      </c>
      <c r="BH241" s="12" t="s">
        <v>131</v>
      </c>
      <c r="BI241" s="16">
        <v>100</v>
      </c>
      <c r="BJ241" s="12" t="s">
        <v>133</v>
      </c>
      <c r="BK241" s="16">
        <v>100</v>
      </c>
      <c r="BL241" s="16">
        <v>91.551724137931032</v>
      </c>
      <c r="BM241" s="17">
        <v>1</v>
      </c>
      <c r="BN241" s="17">
        <v>0</v>
      </c>
      <c r="BO241" s="17">
        <v>0</v>
      </c>
      <c r="BP241" s="11">
        <v>1</v>
      </c>
      <c r="BQ241" s="11">
        <v>0</v>
      </c>
      <c r="BR241" s="16">
        <v>91.551724137931032</v>
      </c>
      <c r="BS241" s="15" t="s">
        <v>129</v>
      </c>
      <c r="BT241" s="15" t="s">
        <v>129</v>
      </c>
      <c r="BU241" s="15" t="s">
        <v>129</v>
      </c>
      <c r="BV241" s="15" t="s">
        <v>129</v>
      </c>
      <c r="BW241" s="15" t="s">
        <v>129</v>
      </c>
      <c r="BX241" s="12" t="s">
        <v>129</v>
      </c>
      <c r="BY241" s="12" t="s">
        <v>135</v>
      </c>
      <c r="BZ241" s="12" t="s">
        <v>174</v>
      </c>
      <c r="CA241" s="12" t="s">
        <v>175</v>
      </c>
      <c r="CB241" s="12" t="s">
        <v>176</v>
      </c>
      <c r="CC241" s="12" t="s">
        <v>250</v>
      </c>
      <c r="CD241" s="5" t="e">
        <v>#N/A</v>
      </c>
      <c r="CE241" s="5" t="e">
        <v>#N/A</v>
      </c>
      <c r="CF241" s="18" t="s">
        <v>129</v>
      </c>
      <c r="CG241" s="18" t="s">
        <v>1754</v>
      </c>
      <c r="CH241">
        <f>IF(Tabla1[[#This Row],[1.1 Saluda y se despide del cliente, de acuerdo a lo establecido en el manual de campaña.]]="NO",1,0)</f>
        <v>0</v>
      </c>
      <c r="CI241">
        <f>IF(Tabla1[[#This Row],[1.2 Se dirige al cliente por su nombre durante el transcurso de la llamada, sin tutearlo en ninguna ocasión.]]="NO",1,0)</f>
        <v>0</v>
      </c>
      <c r="CJ241">
        <f>IF(Tabla1[[#This Row],[1.3 Interactua con el cliente mientras realiza las validaciones en el sistema.]]="NO",1,0)</f>
        <v>0</v>
      </c>
      <c r="CK241">
        <f>IF(Tabla1[[#This Row],[1.4 Evita el uso de tecnicismos.]]="NO",1,0)</f>
        <v>0</v>
      </c>
      <c r="CL241">
        <f>IF(Tabla1[[#This Row],[1.5 Se despide de acuerdo a lo indicado en el Manual de Campaña]]="NO",1,0)</f>
        <v>0</v>
      </c>
      <c r="CM241">
        <f>IF(Tabla1[[#This Row],[2.1 Valida si la consulta o transacción corresponde a un producto/servicio/línea de la campaña.]]="NO",1,0)</f>
        <v>0</v>
      </c>
      <c r="CN241">
        <f>IF(Tabla1[[#This Row],[2.2 Si lo expuesto por el cliente no es claro, realiza preguntas de precisión o preguntas filtro.]]="NO",1,0)</f>
        <v>0</v>
      </c>
      <c r="CO241">
        <f>IF(Tabla1[[#This Row],[2.3 Valida el MOTIVO REAL de la necesidad (información, preocupación, problema) mediante parafraseo o pregunta de confirmación.]]="NO",1,0)</f>
        <v>0</v>
      </c>
      <c r="CP241">
        <f>IF(Tabla1[[#This Row],[2.4 De acuerdo con lo expuesto por el cliente por el cliente y/o por lo revisado en sistemas, valida si existe alguna atención previa por el mismo motivo.]]="NO",1,0)</f>
        <v>0</v>
      </c>
      <c r="CQ241">
        <f>IF(Tabla1[[#This Row],[3.1 Valida en el CES el estado de los servicios y equipos, estado de cuenta y adicionalmente si se encuentra en averia.]]="NO",1,0)</f>
        <v>0</v>
      </c>
      <c r="CR241">
        <f>IF(Tabla1[[#This Row],[3.2 La atencion se realizo siguiendo el paso a paso de la herramienta o el proceso establecido en el portal de conocimiento (en caso no se encuentre en la herramienta), no se vuelve a evaluar el ingreso al CES.]]="NO",1,0)</f>
        <v>0</v>
      </c>
      <c r="CS241">
        <f>IF(Tabla1[[#This Row],[3.2.1 Solicita el número de documento de identidad, nombres y apellidos del titular para identificar el servicio y en caso lo amerite fecha y lugar de nacimiento.]]="NO",1,0)</f>
        <v>0</v>
      </c>
      <c r="CT241">
        <f>IF(Tabla1[[#This Row],[3.2.2  Valida en TRACER que el servicio del cliente esta conectado, no se encuentra en averia y no tiene algun flag alarmado]]="NO",1,0)</f>
        <v>0</v>
      </c>
      <c r="CU241">
        <f>IF(Tabla1[[#This Row],[3.2.3  Verifica en la web de averias si el servicio esta afectado]]="NO",1,0)</f>
        <v>0</v>
      </c>
      <c r="CV241">
        <f>IF(Tabla1[[#This Row],[3.2.4  Verifica en Incognito si los parametros de los servicios estan correctos. ]]="NO",1,0)</f>
        <v>0</v>
      </c>
      <c r="CW24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41">
        <f>IF(Tabla1[[#This Row],[3.2.6  Para telefonia, ingresa a JANUS y validad que la linea este configurada y tenga saldo, tambien se debe validar con el cliente si la linea esta en Tel 1 o Tel 1/2, en caso no haya servicio]]="NO",1,0)</f>
        <v>0</v>
      </c>
      <c r="CY241">
        <f>IF(Tabla1[[#This Row],[3.2.7  Para internet, cuando el problema es con SmarTV se le sugiere que utilice internet de manera cableada]]="NO",1,0)</f>
        <v>0</v>
      </c>
      <c r="CZ241">
        <f>IF(Tabla1[[#This Row],[3.3  La explicación brindada al cliente corresponde con el paso a paso de la herramienta o el proceso establecido en el portal de conocimiento (en caso no se encuentre en la herramienta).]]="NO",1,0)</f>
        <v>1</v>
      </c>
      <c r="DA241">
        <f>IF(Tabla1[[#This Row],[3.4  Valida con el cliente si la gestión/información brindada fue clara]]="NO",1,0)</f>
        <v>0</v>
      </c>
      <c r="DB241">
        <f>IF(Tabla1[[#This Row],[4.1 Ejecuta las acciones en los aplicativos de acuerdo al proceso establecido en el portal de conocimiento.]]="NO",1,0)</f>
        <v>0</v>
      </c>
      <c r="DC241">
        <f>IF(Tabla1[[#This Row],[4.2 Se tipifica en siac acorde con la gestión.]]="NO",1,0)</f>
        <v>0</v>
      </c>
      <c r="DD241">
        <f>IF(Tabla1[[#This Row],[4.3 Notas y/o plantilla de la tipificación son correctas.]]="NO",1,0)</f>
        <v>0</v>
      </c>
      <c r="DE241">
        <f>IF(Tabla1[[#This Row],[4.4 Se tipifica en siac durante la llamada.]]="NO",1,0)</f>
        <v>0</v>
      </c>
      <c r="DF241">
        <f>IF(Tabla1[[#This Row],[5.1 Evita comentarios negativos de la empresa y/o sus proveedores.]]="NO",1,0)</f>
        <v>0</v>
      </c>
      <c r="DG241">
        <f>IF(Tabla1[[#This Row],[5.2 Evita palabras soeces]]="NO",1,0)</f>
        <v>0</v>
      </c>
      <c r="DH241">
        <f>IF(Tabla1[[#This Row],[5.3 Escucha al cliente sin interrumpirlo.]]="NO",1,0)</f>
        <v>0</v>
      </c>
      <c r="DI241">
        <f>IF(Tabla1[[#This Row],[6.1 Cumple con dar la información establecida y/o fomenta en el cliente la adquisición/activación/uso de algún servicio/producto/promoción CLARO (definido por cada campaña)]]="NO",1,0)</f>
        <v>0</v>
      </c>
      <c r="DJ241">
        <v>1</v>
      </c>
      <c r="DK241" t="e">
        <f>IF(Tabla1[[#This Row],[TNPS]]&lt;6,-1,IF(Tabla1[[#This Row],[TNPS]]&lt;8,0,1))</f>
        <v>#N/A</v>
      </c>
      <c r="DL241" t="e">
        <f>IF(Tabla1[[#This Row],[NPS]]&lt;&gt;"",IF(Tabla1[[#This Row],[NPS]]&lt;7,-1,IF(Tabla1[[#This Row],[NPS]]&lt;8,0,1))," ")</f>
        <v>#N/A</v>
      </c>
    </row>
    <row r="242" spans="1:116" x14ac:dyDescent="0.25">
      <c r="A242">
        <v>386</v>
      </c>
      <c r="B242" t="str">
        <f>IF(MONTH(Tabla1[[#This Row],[FECHA DE MONITOREO]])=MONTH($B$356),IF(DAY(Tabla1[[#This Row],[FECHA DE MONITOREO]])&lt;8,"SEMANA 1",IF(DAY(Tabla1[[#This Row],[FECHA DE MONITOREO]])&lt;15,"SEMANA 2",IF(DAY(Tabla1[[#This Row],[FECHA DE MONITOREO]])&lt;22,"SEMANA 3","SEMANA 4"))),"SEMANA 4")</f>
        <v>SEMANA 1</v>
      </c>
      <c r="C24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42" s="10" t="s">
        <v>1522</v>
      </c>
      <c r="E242" s="11" t="s">
        <v>1523</v>
      </c>
      <c r="F242" s="12">
        <v>4</v>
      </c>
      <c r="G242" s="12" t="s">
        <v>118</v>
      </c>
      <c r="H242" s="12" t="s">
        <v>1394</v>
      </c>
      <c r="I242" s="6">
        <v>43652</v>
      </c>
      <c r="J242" s="12" t="s">
        <v>120</v>
      </c>
      <c r="K242" s="13" t="s">
        <v>1755</v>
      </c>
      <c r="L242" s="6">
        <v>43650</v>
      </c>
      <c r="M242" s="14">
        <v>0.76250000000000007</v>
      </c>
      <c r="N242" s="11">
        <v>417</v>
      </c>
      <c r="O242" s="12" t="s">
        <v>1756</v>
      </c>
      <c r="P242" s="12">
        <v>995353700</v>
      </c>
      <c r="Q242" s="12">
        <v>30951451</v>
      </c>
      <c r="R242" s="12" t="s">
        <v>1407</v>
      </c>
      <c r="S242" s="12" t="s">
        <v>227</v>
      </c>
      <c r="T242" s="12" t="s">
        <v>1757</v>
      </c>
      <c r="U242" s="12" t="s">
        <v>1429</v>
      </c>
      <c r="V242" s="11" t="s">
        <v>129</v>
      </c>
      <c r="W242" s="12" t="s">
        <v>130</v>
      </c>
      <c r="X242" s="15" t="s">
        <v>161</v>
      </c>
      <c r="Y242" s="15" t="s">
        <v>131</v>
      </c>
      <c r="Z242" s="15" t="s">
        <v>132</v>
      </c>
      <c r="AA242" s="15" t="s">
        <v>133</v>
      </c>
      <c r="AB242" s="15" t="s">
        <v>131</v>
      </c>
      <c r="AC242" s="12" t="s">
        <v>1400</v>
      </c>
      <c r="AD242" s="12" t="s">
        <v>131</v>
      </c>
      <c r="AE242" s="12" t="s">
        <v>131</v>
      </c>
      <c r="AF242" s="12" t="s">
        <v>131</v>
      </c>
      <c r="AG242" s="12" t="s">
        <v>131</v>
      </c>
      <c r="AH242" s="12" t="s">
        <v>131</v>
      </c>
      <c r="AI242" s="16">
        <v>100</v>
      </c>
      <c r="AJ242" s="12" t="s">
        <v>131</v>
      </c>
      <c r="AK242" s="12" t="s">
        <v>133</v>
      </c>
      <c r="AL242" s="12" t="s">
        <v>131</v>
      </c>
      <c r="AM242" s="12" t="s">
        <v>131</v>
      </c>
      <c r="AN242" s="16">
        <v>100</v>
      </c>
      <c r="AO242" s="12" t="s">
        <v>131</v>
      </c>
      <c r="AP242" s="12" t="s">
        <v>129</v>
      </c>
      <c r="AQ242" s="12" t="s">
        <v>131</v>
      </c>
      <c r="AR242" s="12" t="s">
        <v>131</v>
      </c>
      <c r="AS242" s="12" t="s">
        <v>129</v>
      </c>
      <c r="AT242" s="12" t="s">
        <v>131</v>
      </c>
      <c r="AU242" s="12" t="s">
        <v>133</v>
      </c>
      <c r="AV242" s="12" t="s">
        <v>133</v>
      </c>
      <c r="AW242" s="12" t="s">
        <v>133</v>
      </c>
      <c r="AX242" s="12" t="s">
        <v>131</v>
      </c>
      <c r="AY242" s="12" t="s">
        <v>131</v>
      </c>
      <c r="AZ242" s="16">
        <v>37.142857142857146</v>
      </c>
      <c r="BA242" s="12" t="s">
        <v>131</v>
      </c>
      <c r="BB242" s="12" t="s">
        <v>131</v>
      </c>
      <c r="BC242" s="12" t="s">
        <v>131</v>
      </c>
      <c r="BD242" s="12" t="s">
        <v>131</v>
      </c>
      <c r="BE242" s="16">
        <v>100</v>
      </c>
      <c r="BF242" s="12" t="s">
        <v>131</v>
      </c>
      <c r="BG242" s="12" t="s">
        <v>131</v>
      </c>
      <c r="BH242" s="12" t="s">
        <v>131</v>
      </c>
      <c r="BI242" s="16">
        <v>100</v>
      </c>
      <c r="BJ242" s="12" t="s">
        <v>131</v>
      </c>
      <c r="BK242" s="16">
        <v>100</v>
      </c>
      <c r="BL242" s="16">
        <v>78</v>
      </c>
      <c r="BM242" s="17">
        <v>1</v>
      </c>
      <c r="BN242" s="17">
        <v>0</v>
      </c>
      <c r="BO242" s="17">
        <v>0</v>
      </c>
      <c r="BP242" s="11">
        <v>1</v>
      </c>
      <c r="BQ242" s="11">
        <v>1</v>
      </c>
      <c r="BR242" s="16">
        <v>78</v>
      </c>
      <c r="BS242" s="15" t="s">
        <v>129</v>
      </c>
      <c r="BT242" s="15" t="s">
        <v>129</v>
      </c>
      <c r="BU242" s="15" t="s">
        <v>129</v>
      </c>
      <c r="BV242" s="15" t="s">
        <v>129</v>
      </c>
      <c r="BW242" s="15" t="s">
        <v>129</v>
      </c>
      <c r="BX242" s="12" t="s">
        <v>131</v>
      </c>
      <c r="BY242" s="12" t="s">
        <v>132</v>
      </c>
      <c r="BZ242" s="12" t="s">
        <v>132</v>
      </c>
      <c r="CA242" s="12" t="s">
        <v>132</v>
      </c>
      <c r="CB242" s="12" t="s">
        <v>132</v>
      </c>
      <c r="CC242" s="12" t="s">
        <v>132</v>
      </c>
      <c r="CD242" s="5">
        <v>9</v>
      </c>
      <c r="CE242" s="5">
        <v>9</v>
      </c>
      <c r="CF242" s="18" t="s">
        <v>129</v>
      </c>
      <c r="CG242" s="18" t="s">
        <v>1758</v>
      </c>
      <c r="CH242">
        <f>IF(Tabla1[[#This Row],[1.1 Saluda y se despide del cliente, de acuerdo a lo establecido en el manual de campaña.]]="NO",1,0)</f>
        <v>0</v>
      </c>
      <c r="CI242">
        <f>IF(Tabla1[[#This Row],[1.2 Se dirige al cliente por su nombre durante el transcurso de la llamada, sin tutearlo en ninguna ocasión.]]="NO",1,0)</f>
        <v>0</v>
      </c>
      <c r="CJ242">
        <f>IF(Tabla1[[#This Row],[1.3 Interactua con el cliente mientras realiza las validaciones en el sistema.]]="NO",1,0)</f>
        <v>0</v>
      </c>
      <c r="CK242">
        <f>IF(Tabla1[[#This Row],[1.4 Evita el uso de tecnicismos.]]="NO",1,0)</f>
        <v>0</v>
      </c>
      <c r="CL242">
        <f>IF(Tabla1[[#This Row],[1.5 Se despide de acuerdo a lo indicado en el Manual de Campaña]]="NO",1,0)</f>
        <v>0</v>
      </c>
      <c r="CM242">
        <f>IF(Tabla1[[#This Row],[2.1 Valida si la consulta o transacción corresponde a un producto/servicio/línea de la campaña.]]="NO",1,0)</f>
        <v>0</v>
      </c>
      <c r="CN242">
        <f>IF(Tabla1[[#This Row],[2.2 Si lo expuesto por el cliente no es claro, realiza preguntas de precisión o preguntas filtro.]]="NO",1,0)</f>
        <v>0</v>
      </c>
      <c r="CO242">
        <f>IF(Tabla1[[#This Row],[2.3 Valida el MOTIVO REAL de la necesidad (información, preocupación, problema) mediante parafraseo o pregunta de confirmación.]]="NO",1,0)</f>
        <v>0</v>
      </c>
      <c r="CP242">
        <f>IF(Tabla1[[#This Row],[2.4 De acuerdo con lo expuesto por el cliente por el cliente y/o por lo revisado en sistemas, valida si existe alguna atención previa por el mismo motivo.]]="NO",1,0)</f>
        <v>0</v>
      </c>
      <c r="CQ242">
        <f>IF(Tabla1[[#This Row],[3.1 Valida en el CES el estado de los servicios y equipos, estado de cuenta y adicionalmente si se encuentra en averia.]]="NO",1,0)</f>
        <v>0</v>
      </c>
      <c r="CR242">
        <f>IF(Tabla1[[#This Row],[3.2 La atencion se realizo siguiendo el paso a paso de la herramienta o el proceso establecido en el portal de conocimiento (en caso no se encuentre en la herramienta), no se vuelve a evaluar el ingreso al CES.]]="NO",1,0)</f>
        <v>1</v>
      </c>
      <c r="CS242">
        <f>IF(Tabla1[[#This Row],[3.2.1 Solicita el número de documento de identidad, nombres y apellidos del titular para identificar el servicio y en caso lo amerite fecha y lugar de nacimiento.]]="NO",1,0)</f>
        <v>0</v>
      </c>
      <c r="CT242">
        <f>IF(Tabla1[[#This Row],[3.2.2  Valida en TRACER que el servicio del cliente esta conectado, no se encuentra en averia y no tiene algun flag alarmado]]="NO",1,0)</f>
        <v>0</v>
      </c>
      <c r="CU242">
        <f>IF(Tabla1[[#This Row],[3.2.3  Verifica en la web de averias si el servicio esta afectado]]="NO",1,0)</f>
        <v>1</v>
      </c>
      <c r="CV242">
        <f>IF(Tabla1[[#This Row],[3.2.4  Verifica en Incognito si los parametros de los servicios estan correctos. ]]="NO",1,0)</f>
        <v>0</v>
      </c>
      <c r="CW24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42">
        <f>IF(Tabla1[[#This Row],[3.2.6  Para telefonia, ingresa a JANUS y validad que la linea este configurada y tenga saldo, tambien se debe validar con el cliente si la linea esta en Tel 1 o Tel 1/2, en caso no haya servicio]]="NO",1,0)</f>
        <v>0</v>
      </c>
      <c r="CY242">
        <f>IF(Tabla1[[#This Row],[3.2.7  Para internet, cuando el problema es con SmarTV se le sugiere que utilice internet de manera cableada]]="NO",1,0)</f>
        <v>0</v>
      </c>
      <c r="CZ242">
        <f>IF(Tabla1[[#This Row],[3.3  La explicación brindada al cliente corresponde con el paso a paso de la herramienta o el proceso establecido en el portal de conocimiento (en caso no se encuentre en la herramienta).]]="NO",1,0)</f>
        <v>0</v>
      </c>
      <c r="DA242">
        <f>IF(Tabla1[[#This Row],[3.4  Valida con el cliente si la gestión/información brindada fue clara]]="NO",1,0)</f>
        <v>0</v>
      </c>
      <c r="DB242">
        <f>IF(Tabla1[[#This Row],[4.1 Ejecuta las acciones en los aplicativos de acuerdo al proceso establecido en el portal de conocimiento.]]="NO",1,0)</f>
        <v>0</v>
      </c>
      <c r="DC242">
        <f>IF(Tabla1[[#This Row],[4.2 Se tipifica en siac acorde con la gestión.]]="NO",1,0)</f>
        <v>0</v>
      </c>
      <c r="DD242">
        <f>IF(Tabla1[[#This Row],[4.3 Notas y/o plantilla de la tipificación son correctas.]]="NO",1,0)</f>
        <v>0</v>
      </c>
      <c r="DE242">
        <f>IF(Tabla1[[#This Row],[4.4 Se tipifica en siac durante la llamada.]]="NO",1,0)</f>
        <v>0</v>
      </c>
      <c r="DF242">
        <f>IF(Tabla1[[#This Row],[5.1 Evita comentarios negativos de la empresa y/o sus proveedores.]]="NO",1,0)</f>
        <v>0</v>
      </c>
      <c r="DG242">
        <f>IF(Tabla1[[#This Row],[5.2 Evita palabras soeces]]="NO",1,0)</f>
        <v>0</v>
      </c>
      <c r="DH242">
        <f>IF(Tabla1[[#This Row],[5.3 Escucha al cliente sin interrumpirlo.]]="NO",1,0)</f>
        <v>0</v>
      </c>
      <c r="DI242">
        <f>IF(Tabla1[[#This Row],[6.1 Cumple con dar la información establecida y/o fomenta en el cliente la adquisición/activación/uso de algún servicio/producto/promoción CLARO (definido por cada campaña)]]="NO",1,0)</f>
        <v>0</v>
      </c>
      <c r="DJ242">
        <v>1</v>
      </c>
      <c r="DK242">
        <f>IF(Tabla1[[#This Row],[TNPS]]&lt;6,-1,IF(Tabla1[[#This Row],[TNPS]]&lt;8,0,1))</f>
        <v>1</v>
      </c>
      <c r="DL242">
        <f>IF(Tabla1[[#This Row],[NPS]]&lt;&gt;"",IF(Tabla1[[#This Row],[NPS]]&lt;7,-1,IF(Tabla1[[#This Row],[NPS]]&lt;8,0,1))," ")</f>
        <v>1</v>
      </c>
    </row>
    <row r="243" spans="1:116" x14ac:dyDescent="0.25">
      <c r="A243">
        <v>386</v>
      </c>
      <c r="B243" t="str">
        <f>IF(MONTH(Tabla1[[#This Row],[FECHA DE MONITOREO]])=MONTH($B$356),IF(DAY(Tabla1[[#This Row],[FECHA DE MONITOREO]])&lt;8,"SEMANA 1",IF(DAY(Tabla1[[#This Row],[FECHA DE MONITOREO]])&lt;15,"SEMANA 2",IF(DAY(Tabla1[[#This Row],[FECHA DE MONITOREO]])&lt;22,"SEMANA 3","SEMANA 4"))),"SEMANA 4")</f>
        <v>SEMANA 1</v>
      </c>
      <c r="C24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43" s="10" t="s">
        <v>1759</v>
      </c>
      <c r="E243" s="11" t="s">
        <v>1760</v>
      </c>
      <c r="F243" s="12">
        <v>13</v>
      </c>
      <c r="G243" s="12" t="s">
        <v>118</v>
      </c>
      <c r="H243" s="12" t="s">
        <v>1394</v>
      </c>
      <c r="I243" s="6">
        <v>43651</v>
      </c>
      <c r="J243" s="12" t="s">
        <v>120</v>
      </c>
      <c r="K243" s="13" t="s">
        <v>1761</v>
      </c>
      <c r="L243" s="6">
        <v>43649</v>
      </c>
      <c r="M243" s="14">
        <v>0.48333333333333334</v>
      </c>
      <c r="N243" s="11">
        <v>710</v>
      </c>
      <c r="O243" s="12" t="s">
        <v>1762</v>
      </c>
      <c r="P243" s="12">
        <v>997994528</v>
      </c>
      <c r="Q243" s="12">
        <v>29522117</v>
      </c>
      <c r="R243" s="12" t="s">
        <v>1407</v>
      </c>
      <c r="S243" s="12" t="s">
        <v>287</v>
      </c>
      <c r="T243" s="12" t="s">
        <v>1763</v>
      </c>
      <c r="U243" s="12" t="s">
        <v>1732</v>
      </c>
      <c r="V243" s="11" t="s">
        <v>129</v>
      </c>
      <c r="W243" s="12" t="s">
        <v>130</v>
      </c>
      <c r="X243" s="15" t="s">
        <v>161</v>
      </c>
      <c r="Y243" s="15" t="s">
        <v>131</v>
      </c>
      <c r="Z243" s="15" t="s">
        <v>132</v>
      </c>
      <c r="AA243" s="15" t="s">
        <v>133</v>
      </c>
      <c r="AB243" s="15" t="s">
        <v>131</v>
      </c>
      <c r="AC243" s="12" t="s">
        <v>1400</v>
      </c>
      <c r="AD243" s="12" t="s">
        <v>131</v>
      </c>
      <c r="AE243" s="12" t="s">
        <v>131</v>
      </c>
      <c r="AF243" s="12" t="s">
        <v>131</v>
      </c>
      <c r="AG243" s="12" t="s">
        <v>131</v>
      </c>
      <c r="AH243" s="12" t="s">
        <v>131</v>
      </c>
      <c r="AI243" s="16">
        <v>100</v>
      </c>
      <c r="AJ243" s="12" t="s">
        <v>131</v>
      </c>
      <c r="AK243" s="12" t="s">
        <v>133</v>
      </c>
      <c r="AL243" s="12" t="s">
        <v>129</v>
      </c>
      <c r="AM243" s="12" t="s">
        <v>131</v>
      </c>
      <c r="AN243" s="16">
        <v>47.368421052631568</v>
      </c>
      <c r="AO243" s="12" t="s">
        <v>131</v>
      </c>
      <c r="AP243" s="12" t="s">
        <v>131</v>
      </c>
      <c r="AQ243" s="12" t="s">
        <v>131</v>
      </c>
      <c r="AR243" s="12" t="s">
        <v>131</v>
      </c>
      <c r="AS243" s="12" t="s">
        <v>131</v>
      </c>
      <c r="AT243" s="12" t="s">
        <v>131</v>
      </c>
      <c r="AU243" s="12" t="s">
        <v>133</v>
      </c>
      <c r="AV243" s="12" t="s">
        <v>133</v>
      </c>
      <c r="AW243" s="12" t="s">
        <v>133</v>
      </c>
      <c r="AX243" s="12" t="s">
        <v>131</v>
      </c>
      <c r="AY243" s="12" t="s">
        <v>131</v>
      </c>
      <c r="AZ243" s="16">
        <v>100</v>
      </c>
      <c r="BA243" s="12" t="s">
        <v>133</v>
      </c>
      <c r="BB243" s="12" t="s">
        <v>131</v>
      </c>
      <c r="BC243" s="12" t="s">
        <v>131</v>
      </c>
      <c r="BD243" s="12" t="s">
        <v>131</v>
      </c>
      <c r="BE243" s="16">
        <v>100</v>
      </c>
      <c r="BF243" s="12" t="s">
        <v>131</v>
      </c>
      <c r="BG243" s="12" t="s">
        <v>131</v>
      </c>
      <c r="BH243" s="12" t="s">
        <v>131</v>
      </c>
      <c r="BI243" s="16">
        <v>100</v>
      </c>
      <c r="BJ243" s="12" t="s">
        <v>133</v>
      </c>
      <c r="BK243" s="16">
        <v>100</v>
      </c>
      <c r="BL243" s="16">
        <v>87.89473684210526</v>
      </c>
      <c r="BM243" s="17">
        <v>1</v>
      </c>
      <c r="BN243" s="17">
        <v>0</v>
      </c>
      <c r="BO243" s="17">
        <v>0</v>
      </c>
      <c r="BP243" s="11">
        <v>1</v>
      </c>
      <c r="BQ243" s="11">
        <v>0</v>
      </c>
      <c r="BR243" s="16">
        <v>87.89473684210526</v>
      </c>
      <c r="BS243" s="15" t="s">
        <v>129</v>
      </c>
      <c r="BT243" s="15" t="s">
        <v>129</v>
      </c>
      <c r="BU243" s="15" t="s">
        <v>129</v>
      </c>
      <c r="BV243" s="15" t="s">
        <v>129</v>
      </c>
      <c r="BW243" s="15" t="s">
        <v>129</v>
      </c>
      <c r="BX243" s="12" t="s">
        <v>129</v>
      </c>
      <c r="BY243" s="12" t="s">
        <v>135</v>
      </c>
      <c r="BZ243" s="12" t="s">
        <v>136</v>
      </c>
      <c r="CA243" s="12" t="s">
        <v>137</v>
      </c>
      <c r="CB243" s="12" t="s">
        <v>349</v>
      </c>
      <c r="CC243" s="12" t="s">
        <v>637</v>
      </c>
      <c r="CD243" s="5" t="e">
        <v>#N/A</v>
      </c>
      <c r="CE243" s="5" t="e">
        <v>#N/A</v>
      </c>
      <c r="CF243" s="18" t="s">
        <v>129</v>
      </c>
      <c r="CG243" s="18" t="s">
        <v>1764</v>
      </c>
      <c r="CH243">
        <f>IF(Tabla1[[#This Row],[1.1 Saluda y se despide del cliente, de acuerdo a lo establecido en el manual de campaña.]]="NO",1,0)</f>
        <v>0</v>
      </c>
      <c r="CI243">
        <f>IF(Tabla1[[#This Row],[1.2 Se dirige al cliente por su nombre durante el transcurso de la llamada, sin tutearlo en ninguna ocasión.]]="NO",1,0)</f>
        <v>0</v>
      </c>
      <c r="CJ243">
        <f>IF(Tabla1[[#This Row],[1.3 Interactua con el cliente mientras realiza las validaciones en el sistema.]]="NO",1,0)</f>
        <v>0</v>
      </c>
      <c r="CK243">
        <f>IF(Tabla1[[#This Row],[1.4 Evita el uso de tecnicismos.]]="NO",1,0)</f>
        <v>0</v>
      </c>
      <c r="CL243">
        <f>IF(Tabla1[[#This Row],[1.5 Se despide de acuerdo a lo indicado en el Manual de Campaña]]="NO",1,0)</f>
        <v>0</v>
      </c>
      <c r="CM243">
        <f>IF(Tabla1[[#This Row],[2.1 Valida si la consulta o transacción corresponde a un producto/servicio/línea de la campaña.]]="NO",1,0)</f>
        <v>0</v>
      </c>
      <c r="CN243">
        <f>IF(Tabla1[[#This Row],[2.2 Si lo expuesto por el cliente no es claro, realiza preguntas de precisión o preguntas filtro.]]="NO",1,0)</f>
        <v>0</v>
      </c>
      <c r="CO243">
        <f>IF(Tabla1[[#This Row],[2.3 Valida el MOTIVO REAL de la necesidad (información, preocupación, problema) mediante parafraseo o pregunta de confirmación.]]="NO",1,0)</f>
        <v>1</v>
      </c>
      <c r="CP243">
        <f>IF(Tabla1[[#This Row],[2.4 De acuerdo con lo expuesto por el cliente por el cliente y/o por lo revisado en sistemas, valida si existe alguna atención previa por el mismo motivo.]]="NO",1,0)</f>
        <v>0</v>
      </c>
      <c r="CQ243">
        <f>IF(Tabla1[[#This Row],[3.1 Valida en el CES el estado de los servicios y equipos, estado de cuenta y adicionalmente si se encuentra en averia.]]="NO",1,0)</f>
        <v>0</v>
      </c>
      <c r="CR243">
        <f>IF(Tabla1[[#This Row],[3.2 La atencion se realizo siguiendo el paso a paso de la herramienta o el proceso establecido en el portal de conocimiento (en caso no se encuentre en la herramienta), no se vuelve a evaluar el ingreso al CES.]]="NO",1,0)</f>
        <v>0</v>
      </c>
      <c r="CS243">
        <f>IF(Tabla1[[#This Row],[3.2.1 Solicita el número de documento de identidad, nombres y apellidos del titular para identificar el servicio y en caso lo amerite fecha y lugar de nacimiento.]]="NO",1,0)</f>
        <v>0</v>
      </c>
      <c r="CT243">
        <f>IF(Tabla1[[#This Row],[3.2.2  Valida en TRACER que el servicio del cliente esta conectado, no se encuentra en averia y no tiene algun flag alarmado]]="NO",1,0)</f>
        <v>0</v>
      </c>
      <c r="CU243">
        <f>IF(Tabla1[[#This Row],[3.2.3  Verifica en la web de averias si el servicio esta afectado]]="NO",1,0)</f>
        <v>0</v>
      </c>
      <c r="CV243">
        <f>IF(Tabla1[[#This Row],[3.2.4  Verifica en Incognito si los parametros de los servicios estan correctos. ]]="NO",1,0)</f>
        <v>0</v>
      </c>
      <c r="CW24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43">
        <f>IF(Tabla1[[#This Row],[3.2.6  Para telefonia, ingresa a JANUS y validad que la linea este configurada y tenga saldo, tambien se debe validar con el cliente si la linea esta en Tel 1 o Tel 1/2, en caso no haya servicio]]="NO",1,0)</f>
        <v>0</v>
      </c>
      <c r="CY243">
        <f>IF(Tabla1[[#This Row],[3.2.7  Para internet, cuando el problema es con SmarTV se le sugiere que utilice internet de manera cableada]]="NO",1,0)</f>
        <v>0</v>
      </c>
      <c r="CZ243">
        <f>IF(Tabla1[[#This Row],[3.3  La explicación brindada al cliente corresponde con el paso a paso de la herramienta o el proceso establecido en el portal de conocimiento (en caso no se encuentre en la herramienta).]]="NO",1,0)</f>
        <v>0</v>
      </c>
      <c r="DA243">
        <f>IF(Tabla1[[#This Row],[3.4  Valida con el cliente si la gestión/información brindada fue clara]]="NO",1,0)</f>
        <v>0</v>
      </c>
      <c r="DB243">
        <f>IF(Tabla1[[#This Row],[4.1 Ejecuta las acciones en los aplicativos de acuerdo al proceso establecido en el portal de conocimiento.]]="NO",1,0)</f>
        <v>0</v>
      </c>
      <c r="DC243">
        <f>IF(Tabla1[[#This Row],[4.2 Se tipifica en siac acorde con la gestión.]]="NO",1,0)</f>
        <v>0</v>
      </c>
      <c r="DD243">
        <f>IF(Tabla1[[#This Row],[4.3 Notas y/o plantilla de la tipificación son correctas.]]="NO",1,0)</f>
        <v>0</v>
      </c>
      <c r="DE243">
        <f>IF(Tabla1[[#This Row],[4.4 Se tipifica en siac durante la llamada.]]="NO",1,0)</f>
        <v>0</v>
      </c>
      <c r="DF243">
        <f>IF(Tabla1[[#This Row],[5.1 Evita comentarios negativos de la empresa y/o sus proveedores.]]="NO",1,0)</f>
        <v>0</v>
      </c>
      <c r="DG243">
        <f>IF(Tabla1[[#This Row],[5.2 Evita palabras soeces]]="NO",1,0)</f>
        <v>0</v>
      </c>
      <c r="DH243">
        <f>IF(Tabla1[[#This Row],[5.3 Escucha al cliente sin interrumpirlo.]]="NO",1,0)</f>
        <v>0</v>
      </c>
      <c r="DI243">
        <f>IF(Tabla1[[#This Row],[6.1 Cumple con dar la información establecida y/o fomenta en el cliente la adquisición/activación/uso de algún servicio/producto/promoción CLARO (definido por cada campaña)]]="NO",1,0)</f>
        <v>0</v>
      </c>
      <c r="DJ243">
        <v>1</v>
      </c>
      <c r="DK243" t="e">
        <f>IF(Tabla1[[#This Row],[TNPS]]&lt;6,-1,IF(Tabla1[[#This Row],[TNPS]]&lt;8,0,1))</f>
        <v>#N/A</v>
      </c>
      <c r="DL243" t="e">
        <f>IF(Tabla1[[#This Row],[NPS]]&lt;&gt;"",IF(Tabla1[[#This Row],[NPS]]&lt;7,-1,IF(Tabla1[[#This Row],[NPS]]&lt;8,0,1))," ")</f>
        <v>#N/A</v>
      </c>
    </row>
    <row r="244" spans="1:116" x14ac:dyDescent="0.25">
      <c r="A244">
        <v>386</v>
      </c>
      <c r="B244" t="str">
        <f>IF(MONTH(Tabla1[[#This Row],[FECHA DE MONITOREO]])=MONTH($B$356),IF(DAY(Tabla1[[#This Row],[FECHA DE MONITOREO]])&lt;8,"SEMANA 1",IF(DAY(Tabla1[[#This Row],[FECHA DE MONITOREO]])&lt;15,"SEMANA 2",IF(DAY(Tabla1[[#This Row],[FECHA DE MONITOREO]])&lt;22,"SEMANA 3","SEMANA 4"))),"SEMANA 4")</f>
        <v>SEMANA 1</v>
      </c>
      <c r="C24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44" s="10" t="s">
        <v>1437</v>
      </c>
      <c r="E244" s="11" t="s">
        <v>1438</v>
      </c>
      <c r="F244" s="12">
        <v>5</v>
      </c>
      <c r="G244" s="12" t="s">
        <v>118</v>
      </c>
      <c r="H244" s="12" t="s">
        <v>1394</v>
      </c>
      <c r="I244" s="6">
        <v>43651</v>
      </c>
      <c r="J244" s="12" t="s">
        <v>120</v>
      </c>
      <c r="K244" s="13" t="s">
        <v>1765</v>
      </c>
      <c r="L244" s="6">
        <v>43649</v>
      </c>
      <c r="M244" s="14">
        <v>0.52708333333333335</v>
      </c>
      <c r="N244" s="11">
        <v>852</v>
      </c>
      <c r="O244" s="12" t="s">
        <v>1766</v>
      </c>
      <c r="P244" s="12">
        <v>982944016</v>
      </c>
      <c r="Q244" s="12">
        <v>34042455</v>
      </c>
      <c r="R244" s="12" t="s">
        <v>1407</v>
      </c>
      <c r="S244" s="12" t="s">
        <v>404</v>
      </c>
      <c r="T244" s="12" t="s">
        <v>1767</v>
      </c>
      <c r="U244" s="12" t="s">
        <v>1416</v>
      </c>
      <c r="V244" s="11" t="s">
        <v>129</v>
      </c>
      <c r="W244" s="12" t="s">
        <v>130</v>
      </c>
      <c r="X244" s="15" t="s">
        <v>161</v>
      </c>
      <c r="Y244" s="15" t="s">
        <v>131</v>
      </c>
      <c r="Z244" s="15" t="s">
        <v>132</v>
      </c>
      <c r="AA244" s="15" t="s">
        <v>133</v>
      </c>
      <c r="AB244" s="15" t="s">
        <v>131</v>
      </c>
      <c r="AC244" s="12" t="s">
        <v>1400</v>
      </c>
      <c r="AD244" s="12" t="s">
        <v>131</v>
      </c>
      <c r="AE244" s="12" t="s">
        <v>131</v>
      </c>
      <c r="AF244" s="12" t="s">
        <v>131</v>
      </c>
      <c r="AG244" s="12" t="s">
        <v>131</v>
      </c>
      <c r="AH244" s="12" t="s">
        <v>131</v>
      </c>
      <c r="AI244" s="16">
        <v>100</v>
      </c>
      <c r="AJ244" s="12" t="s">
        <v>131</v>
      </c>
      <c r="AK244" s="12" t="s">
        <v>133</v>
      </c>
      <c r="AL244" s="12" t="s">
        <v>131</v>
      </c>
      <c r="AM244" s="12" t="s">
        <v>131</v>
      </c>
      <c r="AN244" s="16">
        <v>100</v>
      </c>
      <c r="AO244" s="12" t="s">
        <v>131</v>
      </c>
      <c r="AP244" s="12" t="s">
        <v>129</v>
      </c>
      <c r="AQ244" s="12" t="s">
        <v>131</v>
      </c>
      <c r="AR244" s="12" t="s">
        <v>131</v>
      </c>
      <c r="AS244" s="12" t="s">
        <v>131</v>
      </c>
      <c r="AT244" s="12" t="s">
        <v>129</v>
      </c>
      <c r="AU244" s="12" t="s">
        <v>133</v>
      </c>
      <c r="AV244" s="12" t="s">
        <v>133</v>
      </c>
      <c r="AW244" s="12" t="s">
        <v>133</v>
      </c>
      <c r="AX244" s="12" t="s">
        <v>131</v>
      </c>
      <c r="AY244" s="12" t="s">
        <v>131</v>
      </c>
      <c r="AZ244" s="16">
        <v>37.142857142857146</v>
      </c>
      <c r="BA244" s="12" t="s">
        <v>131</v>
      </c>
      <c r="BB244" s="12" t="s">
        <v>131</v>
      </c>
      <c r="BC244" s="12" t="s">
        <v>131</v>
      </c>
      <c r="BD244" s="12" t="s">
        <v>131</v>
      </c>
      <c r="BE244" s="16">
        <v>100</v>
      </c>
      <c r="BF244" s="12" t="s">
        <v>131</v>
      </c>
      <c r="BG244" s="12" t="s">
        <v>131</v>
      </c>
      <c r="BH244" s="12" t="s">
        <v>131</v>
      </c>
      <c r="BI244" s="16">
        <v>100</v>
      </c>
      <c r="BJ244" s="12" t="s">
        <v>133</v>
      </c>
      <c r="BK244" s="16">
        <v>100</v>
      </c>
      <c r="BL244" s="16">
        <v>78</v>
      </c>
      <c r="BM244" s="17">
        <v>1</v>
      </c>
      <c r="BN244" s="17">
        <v>0</v>
      </c>
      <c r="BO244" s="17">
        <v>0</v>
      </c>
      <c r="BP244" s="11">
        <v>1</v>
      </c>
      <c r="BQ244" s="11">
        <v>1</v>
      </c>
      <c r="BR244" s="16">
        <v>78</v>
      </c>
      <c r="BS244" s="15" t="s">
        <v>129</v>
      </c>
      <c r="BT244" s="15" t="s">
        <v>129</v>
      </c>
      <c r="BU244" s="15" t="s">
        <v>129</v>
      </c>
      <c r="BV244" s="15" t="s">
        <v>129</v>
      </c>
      <c r="BW244" s="15" t="s">
        <v>129</v>
      </c>
      <c r="BX244" s="12" t="s">
        <v>129</v>
      </c>
      <c r="BY244" s="12" t="s">
        <v>135</v>
      </c>
      <c r="BZ244" s="12" t="s">
        <v>136</v>
      </c>
      <c r="CA244" s="12" t="s">
        <v>137</v>
      </c>
      <c r="CB244" s="12" t="s">
        <v>349</v>
      </c>
      <c r="CC244" s="12" t="s">
        <v>240</v>
      </c>
      <c r="CD244" s="5" t="e">
        <v>#N/A</v>
      </c>
      <c r="CE244" s="5" t="e">
        <v>#N/A</v>
      </c>
      <c r="CF244" s="18" t="s">
        <v>129</v>
      </c>
      <c r="CG244" s="18" t="s">
        <v>1768</v>
      </c>
      <c r="CH244">
        <f>IF(Tabla1[[#This Row],[1.1 Saluda y se despide del cliente, de acuerdo a lo establecido en el manual de campaña.]]="NO",1,0)</f>
        <v>0</v>
      </c>
      <c r="CI244">
        <f>IF(Tabla1[[#This Row],[1.2 Se dirige al cliente por su nombre durante el transcurso de la llamada, sin tutearlo en ninguna ocasión.]]="NO",1,0)</f>
        <v>0</v>
      </c>
      <c r="CJ244">
        <f>IF(Tabla1[[#This Row],[1.3 Interactua con el cliente mientras realiza las validaciones en el sistema.]]="NO",1,0)</f>
        <v>0</v>
      </c>
      <c r="CK244">
        <f>IF(Tabla1[[#This Row],[1.4 Evita el uso de tecnicismos.]]="NO",1,0)</f>
        <v>0</v>
      </c>
      <c r="CL244">
        <f>IF(Tabla1[[#This Row],[1.5 Se despide de acuerdo a lo indicado en el Manual de Campaña]]="NO",1,0)</f>
        <v>0</v>
      </c>
      <c r="CM244">
        <f>IF(Tabla1[[#This Row],[2.1 Valida si la consulta o transacción corresponde a un producto/servicio/línea de la campaña.]]="NO",1,0)</f>
        <v>0</v>
      </c>
      <c r="CN244">
        <f>IF(Tabla1[[#This Row],[2.2 Si lo expuesto por el cliente no es claro, realiza preguntas de precisión o preguntas filtro.]]="NO",1,0)</f>
        <v>0</v>
      </c>
      <c r="CO244">
        <f>IF(Tabla1[[#This Row],[2.3 Valida el MOTIVO REAL de la necesidad (información, preocupación, problema) mediante parafraseo o pregunta de confirmación.]]="NO",1,0)</f>
        <v>0</v>
      </c>
      <c r="CP244">
        <f>IF(Tabla1[[#This Row],[2.4 De acuerdo con lo expuesto por el cliente por el cliente y/o por lo revisado en sistemas, valida si existe alguna atención previa por el mismo motivo.]]="NO",1,0)</f>
        <v>0</v>
      </c>
      <c r="CQ244">
        <f>IF(Tabla1[[#This Row],[3.1 Valida en el CES el estado de los servicios y equipos, estado de cuenta y adicionalmente si se encuentra en averia.]]="NO",1,0)</f>
        <v>0</v>
      </c>
      <c r="CR244">
        <f>IF(Tabla1[[#This Row],[3.2 La atencion se realizo siguiendo el paso a paso de la herramienta o el proceso establecido en el portal de conocimiento (en caso no se encuentre en la herramienta), no se vuelve a evaluar el ingreso al CES.]]="NO",1,0)</f>
        <v>1</v>
      </c>
      <c r="CS244">
        <f>IF(Tabla1[[#This Row],[3.2.1 Solicita el número de documento de identidad, nombres y apellidos del titular para identificar el servicio y en caso lo amerite fecha y lugar de nacimiento.]]="NO",1,0)</f>
        <v>0</v>
      </c>
      <c r="CT244">
        <f>IF(Tabla1[[#This Row],[3.2.2  Valida en TRACER que el servicio del cliente esta conectado, no se encuentra en averia y no tiene algun flag alarmado]]="NO",1,0)</f>
        <v>0</v>
      </c>
      <c r="CU244">
        <f>IF(Tabla1[[#This Row],[3.2.3  Verifica en la web de averias si el servicio esta afectado]]="NO",1,0)</f>
        <v>0</v>
      </c>
      <c r="CV244">
        <f>IF(Tabla1[[#This Row],[3.2.4  Verifica en Incognito si los parametros de los servicios estan correctos. ]]="NO",1,0)</f>
        <v>1</v>
      </c>
      <c r="CW24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44">
        <f>IF(Tabla1[[#This Row],[3.2.6  Para telefonia, ingresa a JANUS y validad que la linea este configurada y tenga saldo, tambien se debe validar con el cliente si la linea esta en Tel 1 o Tel 1/2, en caso no haya servicio]]="NO",1,0)</f>
        <v>0</v>
      </c>
      <c r="CY244">
        <f>IF(Tabla1[[#This Row],[3.2.7  Para internet, cuando el problema es con SmarTV se le sugiere que utilice internet de manera cableada]]="NO",1,0)</f>
        <v>0</v>
      </c>
      <c r="CZ244">
        <f>IF(Tabla1[[#This Row],[3.3  La explicación brindada al cliente corresponde con el paso a paso de la herramienta o el proceso establecido en el portal de conocimiento (en caso no se encuentre en la herramienta).]]="NO",1,0)</f>
        <v>0</v>
      </c>
      <c r="DA244">
        <f>IF(Tabla1[[#This Row],[3.4  Valida con el cliente si la gestión/información brindada fue clara]]="NO",1,0)</f>
        <v>0</v>
      </c>
      <c r="DB244">
        <f>IF(Tabla1[[#This Row],[4.1 Ejecuta las acciones en los aplicativos de acuerdo al proceso establecido en el portal de conocimiento.]]="NO",1,0)</f>
        <v>0</v>
      </c>
      <c r="DC244">
        <f>IF(Tabla1[[#This Row],[4.2 Se tipifica en siac acorde con la gestión.]]="NO",1,0)</f>
        <v>0</v>
      </c>
      <c r="DD244">
        <f>IF(Tabla1[[#This Row],[4.3 Notas y/o plantilla de la tipificación son correctas.]]="NO",1,0)</f>
        <v>0</v>
      </c>
      <c r="DE244">
        <f>IF(Tabla1[[#This Row],[4.4 Se tipifica en siac durante la llamada.]]="NO",1,0)</f>
        <v>0</v>
      </c>
      <c r="DF244">
        <f>IF(Tabla1[[#This Row],[5.1 Evita comentarios negativos de la empresa y/o sus proveedores.]]="NO",1,0)</f>
        <v>0</v>
      </c>
      <c r="DG244">
        <f>IF(Tabla1[[#This Row],[5.2 Evita palabras soeces]]="NO",1,0)</f>
        <v>0</v>
      </c>
      <c r="DH244">
        <f>IF(Tabla1[[#This Row],[5.3 Escucha al cliente sin interrumpirlo.]]="NO",1,0)</f>
        <v>0</v>
      </c>
      <c r="DI244">
        <f>IF(Tabla1[[#This Row],[6.1 Cumple con dar la información establecida y/o fomenta en el cliente la adquisición/activación/uso de algún servicio/producto/promoción CLARO (definido por cada campaña)]]="NO",1,0)</f>
        <v>0</v>
      </c>
      <c r="DJ244">
        <v>1</v>
      </c>
      <c r="DK244" t="e">
        <f>IF(Tabla1[[#This Row],[TNPS]]&lt;6,-1,IF(Tabla1[[#This Row],[TNPS]]&lt;8,0,1))</f>
        <v>#N/A</v>
      </c>
      <c r="DL244" t="e">
        <f>IF(Tabla1[[#This Row],[NPS]]&lt;&gt;"",IF(Tabla1[[#This Row],[NPS]]&lt;7,-1,IF(Tabla1[[#This Row],[NPS]]&lt;8,0,1))," ")</f>
        <v>#N/A</v>
      </c>
    </row>
    <row r="245" spans="1:116" x14ac:dyDescent="0.25">
      <c r="A245">
        <v>386</v>
      </c>
      <c r="B245" t="str">
        <f>IF(MONTH(Tabla1[[#This Row],[FECHA DE MONITOREO]])=MONTH($B$356),IF(DAY(Tabla1[[#This Row],[FECHA DE MONITOREO]])&lt;8,"SEMANA 1",IF(DAY(Tabla1[[#This Row],[FECHA DE MONITOREO]])&lt;15,"SEMANA 2",IF(DAY(Tabla1[[#This Row],[FECHA DE MONITOREO]])&lt;22,"SEMANA 3","SEMANA 4"))),"SEMANA 4")</f>
        <v>SEMANA 1</v>
      </c>
      <c r="C24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45" s="10" t="s">
        <v>1769</v>
      </c>
      <c r="E245" s="11" t="s">
        <v>1770</v>
      </c>
      <c r="F245" s="12">
        <v>5</v>
      </c>
      <c r="G245" s="12" t="s">
        <v>118</v>
      </c>
      <c r="H245" s="12" t="s">
        <v>1394</v>
      </c>
      <c r="I245" s="6">
        <v>43652</v>
      </c>
      <c r="J245" s="12" t="s">
        <v>120</v>
      </c>
      <c r="K245" s="13" t="s">
        <v>1771</v>
      </c>
      <c r="L245" s="6">
        <v>43650</v>
      </c>
      <c r="M245" s="14">
        <v>0.40069444444444446</v>
      </c>
      <c r="N245" s="11">
        <v>440</v>
      </c>
      <c r="O245" s="12" t="s">
        <v>1772</v>
      </c>
      <c r="P245" s="12">
        <v>5116320168</v>
      </c>
      <c r="Q245" s="12">
        <v>2178977</v>
      </c>
      <c r="R245" s="12" t="s">
        <v>1397</v>
      </c>
      <c r="S245" s="12" t="s">
        <v>451</v>
      </c>
      <c r="T245" s="12" t="s">
        <v>1773</v>
      </c>
      <c r="U245" s="12" t="s">
        <v>1774</v>
      </c>
      <c r="V245" s="11" t="s">
        <v>129</v>
      </c>
      <c r="W245" s="12" t="s">
        <v>279</v>
      </c>
      <c r="X245" s="15" t="s">
        <v>279</v>
      </c>
      <c r="Y245" s="15" t="s">
        <v>129</v>
      </c>
      <c r="Z245" s="15" t="s">
        <v>132</v>
      </c>
      <c r="AA245" s="15" t="s">
        <v>133</v>
      </c>
      <c r="AB245" s="15" t="s">
        <v>131</v>
      </c>
      <c r="AC245" s="12" t="s">
        <v>1400</v>
      </c>
      <c r="AD245" s="12" t="s">
        <v>131</v>
      </c>
      <c r="AE245" s="12" t="s">
        <v>131</v>
      </c>
      <c r="AF245" s="12" t="s">
        <v>131</v>
      </c>
      <c r="AG245" s="12" t="s">
        <v>131</v>
      </c>
      <c r="AH245" s="12" t="s">
        <v>131</v>
      </c>
      <c r="AI245" s="16">
        <v>100</v>
      </c>
      <c r="AJ245" s="12" t="s">
        <v>131</v>
      </c>
      <c r="AK245" s="12" t="s">
        <v>133</v>
      </c>
      <c r="AL245" s="12" t="s">
        <v>131</v>
      </c>
      <c r="AM245" s="12" t="s">
        <v>131</v>
      </c>
      <c r="AN245" s="16">
        <v>100</v>
      </c>
      <c r="AO245" s="12" t="s">
        <v>133</v>
      </c>
      <c r="AP245" s="12" t="s">
        <v>131</v>
      </c>
      <c r="AQ245" s="12" t="s">
        <v>131</v>
      </c>
      <c r="AR245" s="12" t="s">
        <v>133</v>
      </c>
      <c r="AS245" s="12" t="s">
        <v>133</v>
      </c>
      <c r="AT245" s="12" t="s">
        <v>131</v>
      </c>
      <c r="AU245" s="12" t="s">
        <v>133</v>
      </c>
      <c r="AV245" s="12" t="s">
        <v>133</v>
      </c>
      <c r="AW245" s="12" t="s">
        <v>133</v>
      </c>
      <c r="AX245" s="12" t="s">
        <v>131</v>
      </c>
      <c r="AY245" s="12" t="s">
        <v>129</v>
      </c>
      <c r="AZ245" s="16">
        <v>93.548387096774206</v>
      </c>
      <c r="BA245" s="12" t="s">
        <v>129</v>
      </c>
      <c r="BB245" s="12" t="s">
        <v>131</v>
      </c>
      <c r="BC245" s="12" t="s">
        <v>131</v>
      </c>
      <c r="BD245" s="12" t="s">
        <v>129</v>
      </c>
      <c r="BE245" s="16">
        <v>25</v>
      </c>
      <c r="BF245" s="12" t="s">
        <v>131</v>
      </c>
      <c r="BG245" s="12" t="s">
        <v>131</v>
      </c>
      <c r="BH245" s="12" t="s">
        <v>131</v>
      </c>
      <c r="BI245" s="16">
        <v>100</v>
      </c>
      <c r="BJ245" s="12" t="s">
        <v>133</v>
      </c>
      <c r="BK245" s="16">
        <v>100</v>
      </c>
      <c r="BL245" s="16">
        <v>79.741935483870975</v>
      </c>
      <c r="BM245" s="17">
        <v>2</v>
      </c>
      <c r="BN245" s="17">
        <v>1</v>
      </c>
      <c r="BO245" s="17">
        <v>0</v>
      </c>
      <c r="BP245" s="11">
        <v>3</v>
      </c>
      <c r="BQ245" s="11">
        <v>0</v>
      </c>
      <c r="BR245" s="16">
        <v>79.741935483870975</v>
      </c>
      <c r="BS245" s="15" t="s">
        <v>129</v>
      </c>
      <c r="BT245" s="15" t="s">
        <v>129</v>
      </c>
      <c r="BU245" s="15" t="s">
        <v>129</v>
      </c>
      <c r="BV245" s="15" t="s">
        <v>129</v>
      </c>
      <c r="BW245" s="15" t="s">
        <v>129</v>
      </c>
      <c r="BX245" s="12" t="s">
        <v>129</v>
      </c>
      <c r="BY245" s="12" t="s">
        <v>162</v>
      </c>
      <c r="BZ245" s="12" t="s">
        <v>163</v>
      </c>
      <c r="CA245" s="12" t="s">
        <v>596</v>
      </c>
      <c r="CB245" s="12" t="s">
        <v>165</v>
      </c>
      <c r="CC245" s="12" t="s">
        <v>231</v>
      </c>
      <c r="CD245" s="5" t="e">
        <v>#N/A</v>
      </c>
      <c r="CE245" s="5" t="e">
        <v>#N/A</v>
      </c>
      <c r="CF245" s="18" t="s">
        <v>129</v>
      </c>
      <c r="CG245" s="18" t="s">
        <v>1775</v>
      </c>
      <c r="CH245">
        <f>IF(Tabla1[[#This Row],[1.1 Saluda y se despide del cliente, de acuerdo a lo establecido en el manual de campaña.]]="NO",1,0)</f>
        <v>0</v>
      </c>
      <c r="CI245">
        <f>IF(Tabla1[[#This Row],[1.2 Se dirige al cliente por su nombre durante el transcurso de la llamada, sin tutearlo en ninguna ocasión.]]="NO",1,0)</f>
        <v>0</v>
      </c>
      <c r="CJ245">
        <f>IF(Tabla1[[#This Row],[1.3 Interactua con el cliente mientras realiza las validaciones en el sistema.]]="NO",1,0)</f>
        <v>0</v>
      </c>
      <c r="CK245">
        <f>IF(Tabla1[[#This Row],[1.4 Evita el uso de tecnicismos.]]="NO",1,0)</f>
        <v>0</v>
      </c>
      <c r="CL245">
        <f>IF(Tabla1[[#This Row],[1.5 Se despide de acuerdo a lo indicado en el Manual de Campaña]]="NO",1,0)</f>
        <v>0</v>
      </c>
      <c r="CM245">
        <f>IF(Tabla1[[#This Row],[2.1 Valida si la consulta o transacción corresponde a un producto/servicio/línea de la campaña.]]="NO",1,0)</f>
        <v>0</v>
      </c>
      <c r="CN245">
        <f>IF(Tabla1[[#This Row],[2.2 Si lo expuesto por el cliente no es claro, realiza preguntas de precisión o preguntas filtro.]]="NO",1,0)</f>
        <v>0</v>
      </c>
      <c r="CO245">
        <f>IF(Tabla1[[#This Row],[2.3 Valida el MOTIVO REAL de la necesidad (información, preocupación, problema) mediante parafraseo o pregunta de confirmación.]]="NO",1,0)</f>
        <v>0</v>
      </c>
      <c r="CP245">
        <f>IF(Tabla1[[#This Row],[2.4 De acuerdo con lo expuesto por el cliente por el cliente y/o por lo revisado en sistemas, valida si existe alguna atención previa por el mismo motivo.]]="NO",1,0)</f>
        <v>0</v>
      </c>
      <c r="CQ245">
        <f>IF(Tabla1[[#This Row],[3.1 Valida en el CES el estado de los servicios y equipos, estado de cuenta y adicionalmente si se encuentra en averia.]]="NO",1,0)</f>
        <v>0</v>
      </c>
      <c r="CR245">
        <f>IF(Tabla1[[#This Row],[3.2 La atencion se realizo siguiendo el paso a paso de la herramienta o el proceso establecido en el portal de conocimiento (en caso no se encuentre en la herramienta), no se vuelve a evaluar el ingreso al CES.]]="NO",1,0)</f>
        <v>0</v>
      </c>
      <c r="CS245">
        <f>IF(Tabla1[[#This Row],[3.2.1 Solicita el número de documento de identidad, nombres y apellidos del titular para identificar el servicio y en caso lo amerite fecha y lugar de nacimiento.]]="NO",1,0)</f>
        <v>0</v>
      </c>
      <c r="CT245">
        <f>IF(Tabla1[[#This Row],[3.2.2  Valida en TRACER que el servicio del cliente esta conectado, no se encuentra en averia y no tiene algun flag alarmado]]="NO",1,0)</f>
        <v>0</v>
      </c>
      <c r="CU245">
        <f>IF(Tabla1[[#This Row],[3.2.3  Verifica en la web de averias si el servicio esta afectado]]="NO",1,0)</f>
        <v>0</v>
      </c>
      <c r="CV245">
        <f>IF(Tabla1[[#This Row],[3.2.4  Verifica en Incognito si los parametros de los servicios estan correctos. ]]="NO",1,0)</f>
        <v>0</v>
      </c>
      <c r="CW24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45">
        <f>IF(Tabla1[[#This Row],[3.2.6  Para telefonia, ingresa a JANUS y validad que la linea este configurada y tenga saldo, tambien se debe validar con el cliente si la linea esta en Tel 1 o Tel 1/2, en caso no haya servicio]]="NO",1,0)</f>
        <v>0</v>
      </c>
      <c r="CY245">
        <f>IF(Tabla1[[#This Row],[3.2.7  Para internet, cuando el problema es con SmarTV se le sugiere que utilice internet de manera cableada]]="NO",1,0)</f>
        <v>0</v>
      </c>
      <c r="CZ245">
        <f>IF(Tabla1[[#This Row],[3.3  La explicación brindada al cliente corresponde con el paso a paso de la herramienta o el proceso establecido en el portal de conocimiento (en caso no se encuentre en la herramienta).]]="NO",1,0)</f>
        <v>0</v>
      </c>
      <c r="DA245">
        <f>IF(Tabla1[[#This Row],[3.4  Valida con el cliente si la gestión/información brindada fue clara]]="NO",1,0)</f>
        <v>1</v>
      </c>
      <c r="DB245">
        <f>IF(Tabla1[[#This Row],[4.1 Ejecuta las acciones en los aplicativos de acuerdo al proceso establecido en el portal de conocimiento.]]="NO",1,0)</f>
        <v>1</v>
      </c>
      <c r="DC245">
        <f>IF(Tabla1[[#This Row],[4.2 Se tipifica en siac acorde con la gestión.]]="NO",1,0)</f>
        <v>0</v>
      </c>
      <c r="DD245">
        <f>IF(Tabla1[[#This Row],[4.3 Notas y/o plantilla de la tipificación son correctas.]]="NO",1,0)</f>
        <v>0</v>
      </c>
      <c r="DE245">
        <f>IF(Tabla1[[#This Row],[4.4 Se tipifica en siac durante la llamada.]]="NO",1,0)</f>
        <v>1</v>
      </c>
      <c r="DF245">
        <f>IF(Tabla1[[#This Row],[5.1 Evita comentarios negativos de la empresa y/o sus proveedores.]]="NO",1,0)</f>
        <v>0</v>
      </c>
      <c r="DG245">
        <f>IF(Tabla1[[#This Row],[5.2 Evita palabras soeces]]="NO",1,0)</f>
        <v>0</v>
      </c>
      <c r="DH245">
        <f>IF(Tabla1[[#This Row],[5.3 Escucha al cliente sin interrumpirlo.]]="NO",1,0)</f>
        <v>0</v>
      </c>
      <c r="DI245">
        <f>IF(Tabla1[[#This Row],[6.1 Cumple con dar la información establecida y/o fomenta en el cliente la adquisición/activación/uso de algún servicio/producto/promoción CLARO (definido por cada campaña)]]="NO",1,0)</f>
        <v>0</v>
      </c>
      <c r="DJ245">
        <v>1</v>
      </c>
      <c r="DK245" t="e">
        <f>IF(Tabla1[[#This Row],[TNPS]]&lt;6,-1,IF(Tabla1[[#This Row],[TNPS]]&lt;8,0,1))</f>
        <v>#N/A</v>
      </c>
      <c r="DL245" t="e">
        <f>IF(Tabla1[[#This Row],[NPS]]&lt;&gt;"",IF(Tabla1[[#This Row],[NPS]]&lt;7,-1,IF(Tabla1[[#This Row],[NPS]]&lt;8,0,1))," ")</f>
        <v>#N/A</v>
      </c>
    </row>
    <row r="246" spans="1:116" x14ac:dyDescent="0.25">
      <c r="A246">
        <v>386</v>
      </c>
      <c r="B246" t="str">
        <f>IF(MONTH(Tabla1[[#This Row],[FECHA DE MONITOREO]])=MONTH($B$356),IF(DAY(Tabla1[[#This Row],[FECHA DE MONITOREO]])&lt;8,"SEMANA 1",IF(DAY(Tabla1[[#This Row],[FECHA DE MONITOREO]])&lt;15,"SEMANA 2",IF(DAY(Tabla1[[#This Row],[FECHA DE MONITOREO]])&lt;22,"SEMANA 3","SEMANA 4"))),"SEMANA 4")</f>
        <v>SEMANA 1</v>
      </c>
      <c r="C24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46" s="10" t="s">
        <v>1418</v>
      </c>
      <c r="E246" s="11" t="s">
        <v>1419</v>
      </c>
      <c r="F246" s="12">
        <v>5</v>
      </c>
      <c r="G246" s="12" t="s">
        <v>118</v>
      </c>
      <c r="H246" s="12" t="s">
        <v>1394</v>
      </c>
      <c r="I246" s="6">
        <v>43652</v>
      </c>
      <c r="J246" s="12" t="s">
        <v>120</v>
      </c>
      <c r="K246" s="13" t="s">
        <v>1776</v>
      </c>
      <c r="L246" s="6">
        <v>43650</v>
      </c>
      <c r="M246" s="14">
        <v>0.87222222222222223</v>
      </c>
      <c r="N246" s="11">
        <v>439</v>
      </c>
      <c r="O246" s="12" t="s">
        <v>1777</v>
      </c>
      <c r="P246" s="12">
        <v>971381912</v>
      </c>
      <c r="Q246" s="12">
        <v>25220857</v>
      </c>
      <c r="R246" s="12" t="s">
        <v>1407</v>
      </c>
      <c r="S246" s="12" t="s">
        <v>451</v>
      </c>
      <c r="T246" s="12" t="s">
        <v>1773</v>
      </c>
      <c r="U246" s="12" t="s">
        <v>1485</v>
      </c>
      <c r="V246" s="11" t="s">
        <v>129</v>
      </c>
      <c r="W246" s="12" t="s">
        <v>130</v>
      </c>
      <c r="X246" s="15" t="s">
        <v>161</v>
      </c>
      <c r="Y246" s="15" t="s">
        <v>131</v>
      </c>
      <c r="Z246" s="15" t="s">
        <v>132</v>
      </c>
      <c r="AA246" s="15" t="s">
        <v>133</v>
      </c>
      <c r="AB246" s="15" t="s">
        <v>131</v>
      </c>
      <c r="AC246" s="12" t="s">
        <v>1400</v>
      </c>
      <c r="AD246" s="12" t="s">
        <v>131</v>
      </c>
      <c r="AE246" s="12" t="s">
        <v>131</v>
      </c>
      <c r="AF246" s="12" t="s">
        <v>131</v>
      </c>
      <c r="AG246" s="12" t="s">
        <v>131</v>
      </c>
      <c r="AH246" s="12" t="s">
        <v>131</v>
      </c>
      <c r="AI246" s="16">
        <v>100</v>
      </c>
      <c r="AJ246" s="12" t="s">
        <v>131</v>
      </c>
      <c r="AK246" s="12" t="s">
        <v>133</v>
      </c>
      <c r="AL246" s="12" t="s">
        <v>131</v>
      </c>
      <c r="AM246" s="12" t="s">
        <v>131</v>
      </c>
      <c r="AN246" s="16">
        <v>100</v>
      </c>
      <c r="AO246" s="12" t="s">
        <v>131</v>
      </c>
      <c r="AP246" s="12" t="s">
        <v>131</v>
      </c>
      <c r="AQ246" s="12" t="s">
        <v>131</v>
      </c>
      <c r="AR246" s="12" t="s">
        <v>131</v>
      </c>
      <c r="AS246" s="12" t="s">
        <v>131</v>
      </c>
      <c r="AT246" s="12" t="s">
        <v>131</v>
      </c>
      <c r="AU246" s="12" t="s">
        <v>133</v>
      </c>
      <c r="AV246" s="12" t="s">
        <v>133</v>
      </c>
      <c r="AW246" s="12" t="s">
        <v>133</v>
      </c>
      <c r="AX246" s="12" t="s">
        <v>129</v>
      </c>
      <c r="AY246" s="12" t="s">
        <v>133</v>
      </c>
      <c r="AZ246" s="16">
        <v>78.787878787878782</v>
      </c>
      <c r="BA246" s="12" t="s">
        <v>133</v>
      </c>
      <c r="BB246" s="12" t="s">
        <v>131</v>
      </c>
      <c r="BC246" s="12" t="s">
        <v>131</v>
      </c>
      <c r="BD246" s="12" t="s">
        <v>131</v>
      </c>
      <c r="BE246" s="16">
        <v>100</v>
      </c>
      <c r="BF246" s="12" t="s">
        <v>131</v>
      </c>
      <c r="BG246" s="12" t="s">
        <v>131</v>
      </c>
      <c r="BH246" s="12" t="s">
        <v>131</v>
      </c>
      <c r="BI246" s="16">
        <v>100</v>
      </c>
      <c r="BJ246" s="12" t="s">
        <v>133</v>
      </c>
      <c r="BK246" s="16">
        <v>100</v>
      </c>
      <c r="BL246" s="16">
        <v>92.575757575757578</v>
      </c>
      <c r="BM246" s="17">
        <v>1</v>
      </c>
      <c r="BN246" s="17">
        <v>0</v>
      </c>
      <c r="BO246" s="17">
        <v>0</v>
      </c>
      <c r="BP246" s="11">
        <v>1</v>
      </c>
      <c r="BQ246" s="11">
        <v>0</v>
      </c>
      <c r="BR246" s="16">
        <v>92.575757575757578</v>
      </c>
      <c r="BS246" s="15" t="s">
        <v>129</v>
      </c>
      <c r="BT246" s="15" t="s">
        <v>129</v>
      </c>
      <c r="BU246" s="15" t="s">
        <v>129</v>
      </c>
      <c r="BV246" s="15" t="s">
        <v>129</v>
      </c>
      <c r="BW246" s="15" t="s">
        <v>129</v>
      </c>
      <c r="BX246" s="12" t="s">
        <v>129</v>
      </c>
      <c r="BY246" s="12" t="s">
        <v>135</v>
      </c>
      <c r="BZ246" s="12" t="s">
        <v>136</v>
      </c>
      <c r="CA246" s="12" t="s">
        <v>137</v>
      </c>
      <c r="CB246" s="12" t="s">
        <v>349</v>
      </c>
      <c r="CC246" s="12" t="s">
        <v>139</v>
      </c>
      <c r="CD246" s="5">
        <v>0</v>
      </c>
      <c r="CE246" s="5">
        <v>5</v>
      </c>
      <c r="CF246" s="18" t="s">
        <v>129</v>
      </c>
      <c r="CG246" s="18" t="s">
        <v>1778</v>
      </c>
      <c r="CH246">
        <f>IF(Tabla1[[#This Row],[1.1 Saluda y se despide del cliente, de acuerdo a lo establecido en el manual de campaña.]]="NO",1,0)</f>
        <v>0</v>
      </c>
      <c r="CI246">
        <f>IF(Tabla1[[#This Row],[1.2 Se dirige al cliente por su nombre durante el transcurso de la llamada, sin tutearlo en ninguna ocasión.]]="NO",1,0)</f>
        <v>0</v>
      </c>
      <c r="CJ246">
        <f>IF(Tabla1[[#This Row],[1.3 Interactua con el cliente mientras realiza las validaciones en el sistema.]]="NO",1,0)</f>
        <v>0</v>
      </c>
      <c r="CK246">
        <f>IF(Tabla1[[#This Row],[1.4 Evita el uso de tecnicismos.]]="NO",1,0)</f>
        <v>0</v>
      </c>
      <c r="CL246">
        <f>IF(Tabla1[[#This Row],[1.5 Se despide de acuerdo a lo indicado en el Manual de Campaña]]="NO",1,0)</f>
        <v>0</v>
      </c>
      <c r="CM246">
        <f>IF(Tabla1[[#This Row],[2.1 Valida si la consulta o transacción corresponde a un producto/servicio/línea de la campaña.]]="NO",1,0)</f>
        <v>0</v>
      </c>
      <c r="CN246">
        <f>IF(Tabla1[[#This Row],[2.2 Si lo expuesto por el cliente no es claro, realiza preguntas de precisión o preguntas filtro.]]="NO",1,0)</f>
        <v>0</v>
      </c>
      <c r="CO246">
        <f>IF(Tabla1[[#This Row],[2.3 Valida el MOTIVO REAL de la necesidad (información, preocupación, problema) mediante parafraseo o pregunta de confirmación.]]="NO",1,0)</f>
        <v>0</v>
      </c>
      <c r="CP246">
        <f>IF(Tabla1[[#This Row],[2.4 De acuerdo con lo expuesto por el cliente por el cliente y/o por lo revisado en sistemas, valida si existe alguna atención previa por el mismo motivo.]]="NO",1,0)</f>
        <v>0</v>
      </c>
      <c r="CQ246">
        <f>IF(Tabla1[[#This Row],[3.1 Valida en el CES el estado de los servicios y equipos, estado de cuenta y adicionalmente si se encuentra en averia.]]="NO",1,0)</f>
        <v>0</v>
      </c>
      <c r="CR246">
        <f>IF(Tabla1[[#This Row],[3.2 La atencion se realizo siguiendo el paso a paso de la herramienta o el proceso establecido en el portal de conocimiento (en caso no se encuentre en la herramienta), no se vuelve a evaluar el ingreso al CES.]]="NO",1,0)</f>
        <v>0</v>
      </c>
      <c r="CS246">
        <f>IF(Tabla1[[#This Row],[3.2.1 Solicita el número de documento de identidad, nombres y apellidos del titular para identificar el servicio y en caso lo amerite fecha y lugar de nacimiento.]]="NO",1,0)</f>
        <v>0</v>
      </c>
      <c r="CT246">
        <f>IF(Tabla1[[#This Row],[3.2.2  Valida en TRACER que el servicio del cliente esta conectado, no se encuentra en averia y no tiene algun flag alarmado]]="NO",1,0)</f>
        <v>0</v>
      </c>
      <c r="CU246">
        <f>IF(Tabla1[[#This Row],[3.2.3  Verifica en la web de averias si el servicio esta afectado]]="NO",1,0)</f>
        <v>0</v>
      </c>
      <c r="CV246">
        <f>IF(Tabla1[[#This Row],[3.2.4  Verifica en Incognito si los parametros de los servicios estan correctos. ]]="NO",1,0)</f>
        <v>0</v>
      </c>
      <c r="CW24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46">
        <f>IF(Tabla1[[#This Row],[3.2.6  Para telefonia, ingresa a JANUS y validad que la linea este configurada y tenga saldo, tambien se debe validar con el cliente si la linea esta en Tel 1 o Tel 1/2, en caso no haya servicio]]="NO",1,0)</f>
        <v>0</v>
      </c>
      <c r="CY246">
        <f>IF(Tabla1[[#This Row],[3.2.7  Para internet, cuando el problema es con SmarTV se le sugiere que utilice internet de manera cableada]]="NO",1,0)</f>
        <v>0</v>
      </c>
      <c r="CZ246">
        <f>IF(Tabla1[[#This Row],[3.3  La explicación brindada al cliente corresponde con el paso a paso de la herramienta o el proceso establecido en el portal de conocimiento (en caso no se encuentre en la herramienta).]]="NO",1,0)</f>
        <v>1</v>
      </c>
      <c r="DA246">
        <f>IF(Tabla1[[#This Row],[3.4  Valida con el cliente si la gestión/información brindada fue clara]]="NO",1,0)</f>
        <v>0</v>
      </c>
      <c r="DB246">
        <f>IF(Tabla1[[#This Row],[4.1 Ejecuta las acciones en los aplicativos de acuerdo al proceso establecido en el portal de conocimiento.]]="NO",1,0)</f>
        <v>0</v>
      </c>
      <c r="DC246">
        <f>IF(Tabla1[[#This Row],[4.2 Se tipifica en siac acorde con la gestión.]]="NO",1,0)</f>
        <v>0</v>
      </c>
      <c r="DD246">
        <f>IF(Tabla1[[#This Row],[4.3 Notas y/o plantilla de la tipificación son correctas.]]="NO",1,0)</f>
        <v>0</v>
      </c>
      <c r="DE246">
        <f>IF(Tabla1[[#This Row],[4.4 Se tipifica en siac durante la llamada.]]="NO",1,0)</f>
        <v>0</v>
      </c>
      <c r="DF246">
        <f>IF(Tabla1[[#This Row],[5.1 Evita comentarios negativos de la empresa y/o sus proveedores.]]="NO",1,0)</f>
        <v>0</v>
      </c>
      <c r="DG246">
        <f>IF(Tabla1[[#This Row],[5.2 Evita palabras soeces]]="NO",1,0)</f>
        <v>0</v>
      </c>
      <c r="DH246">
        <f>IF(Tabla1[[#This Row],[5.3 Escucha al cliente sin interrumpirlo.]]="NO",1,0)</f>
        <v>0</v>
      </c>
      <c r="DI246">
        <f>IF(Tabla1[[#This Row],[6.1 Cumple con dar la información establecida y/o fomenta en el cliente la adquisición/activación/uso de algún servicio/producto/promoción CLARO (definido por cada campaña)]]="NO",1,0)</f>
        <v>0</v>
      </c>
      <c r="DJ246">
        <v>1</v>
      </c>
      <c r="DK246">
        <f>IF(Tabla1[[#This Row],[TNPS]]&lt;6,-1,IF(Tabla1[[#This Row],[TNPS]]&lt;8,0,1))</f>
        <v>-1</v>
      </c>
      <c r="DL246">
        <f>IF(Tabla1[[#This Row],[NPS]]&lt;&gt;"",IF(Tabla1[[#This Row],[NPS]]&lt;7,-1,IF(Tabla1[[#This Row],[NPS]]&lt;8,0,1))," ")</f>
        <v>-1</v>
      </c>
    </row>
    <row r="247" spans="1:116" x14ac:dyDescent="0.25">
      <c r="A247">
        <v>386</v>
      </c>
      <c r="B247" t="str">
        <f>IF(MONTH(Tabla1[[#This Row],[FECHA DE MONITOREO]])=MONTH($B$356),IF(DAY(Tabla1[[#This Row],[FECHA DE MONITOREO]])&lt;8,"SEMANA 1",IF(DAY(Tabla1[[#This Row],[FECHA DE MONITOREO]])&lt;15,"SEMANA 2",IF(DAY(Tabla1[[#This Row],[FECHA DE MONITOREO]])&lt;22,"SEMANA 3","SEMANA 4"))),"SEMANA 4")</f>
        <v>SEMANA 1</v>
      </c>
      <c r="C24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47" s="10" t="s">
        <v>1403</v>
      </c>
      <c r="E247" s="11" t="s">
        <v>1404</v>
      </c>
      <c r="F247" s="12">
        <v>4</v>
      </c>
      <c r="G247" s="12" t="s">
        <v>118</v>
      </c>
      <c r="H247" s="12" t="s">
        <v>1394</v>
      </c>
      <c r="I247" s="6">
        <v>43652</v>
      </c>
      <c r="J247" s="12" t="s">
        <v>120</v>
      </c>
      <c r="K247" s="13" t="s">
        <v>1779</v>
      </c>
      <c r="L247" s="6">
        <v>43650</v>
      </c>
      <c r="M247" s="14">
        <v>0.59027777777777779</v>
      </c>
      <c r="N247" s="11">
        <v>365</v>
      </c>
      <c r="O247" s="12" t="s">
        <v>1780</v>
      </c>
      <c r="P247" s="12">
        <v>944902825</v>
      </c>
      <c r="Q247" s="12">
        <v>32673793</v>
      </c>
      <c r="R247" s="12" t="s">
        <v>1397</v>
      </c>
      <c r="S247" s="12" t="s">
        <v>1781</v>
      </c>
      <c r="T247" s="12" t="s">
        <v>1782</v>
      </c>
      <c r="U247" s="12" t="s">
        <v>1443</v>
      </c>
      <c r="V247" s="11" t="s">
        <v>129</v>
      </c>
      <c r="W247" s="12" t="s">
        <v>130</v>
      </c>
      <c r="X247" s="15" t="s">
        <v>161</v>
      </c>
      <c r="Y247" s="15" t="s">
        <v>131</v>
      </c>
      <c r="Z247" s="15" t="s">
        <v>132</v>
      </c>
      <c r="AA247" s="15" t="s">
        <v>133</v>
      </c>
      <c r="AB247" s="15" t="s">
        <v>131</v>
      </c>
      <c r="AC247" s="12" t="s">
        <v>1400</v>
      </c>
      <c r="AD247" s="12" t="s">
        <v>131</v>
      </c>
      <c r="AE247" s="12" t="s">
        <v>131</v>
      </c>
      <c r="AF247" s="12" t="s">
        <v>131</v>
      </c>
      <c r="AG247" s="12" t="s">
        <v>131</v>
      </c>
      <c r="AH247" s="12" t="s">
        <v>131</v>
      </c>
      <c r="AI247" s="16">
        <v>100</v>
      </c>
      <c r="AJ247" s="12" t="s">
        <v>129</v>
      </c>
      <c r="AK247" s="12" t="s">
        <v>133</v>
      </c>
      <c r="AL247" s="12" t="s">
        <v>129</v>
      </c>
      <c r="AM247" s="12" t="s">
        <v>131</v>
      </c>
      <c r="AN247" s="16">
        <v>21.052631578947366</v>
      </c>
      <c r="AO247" s="12" t="s">
        <v>131</v>
      </c>
      <c r="AP247" s="12" t="s">
        <v>131</v>
      </c>
      <c r="AQ247" s="12" t="s">
        <v>131</v>
      </c>
      <c r="AR247" s="12" t="s">
        <v>133</v>
      </c>
      <c r="AS247" s="12" t="s">
        <v>133</v>
      </c>
      <c r="AT247" s="12" t="s">
        <v>131</v>
      </c>
      <c r="AU247" s="12" t="s">
        <v>133</v>
      </c>
      <c r="AV247" s="12" t="s">
        <v>133</v>
      </c>
      <c r="AW247" s="12" t="s">
        <v>133</v>
      </c>
      <c r="AX247" s="12" t="s">
        <v>131</v>
      </c>
      <c r="AY247" s="12" t="s">
        <v>131</v>
      </c>
      <c r="AZ247" s="16">
        <v>100</v>
      </c>
      <c r="BA247" s="12" t="s">
        <v>131</v>
      </c>
      <c r="BB247" s="12" t="s">
        <v>131</v>
      </c>
      <c r="BC247" s="12" t="s">
        <v>131</v>
      </c>
      <c r="BD247" s="12" t="s">
        <v>131</v>
      </c>
      <c r="BE247" s="16">
        <v>100</v>
      </c>
      <c r="BF247" s="12" t="s">
        <v>131</v>
      </c>
      <c r="BG247" s="12" t="s">
        <v>131</v>
      </c>
      <c r="BH247" s="12" t="s">
        <v>131</v>
      </c>
      <c r="BI247" s="16">
        <v>100</v>
      </c>
      <c r="BJ247" s="12" t="s">
        <v>133</v>
      </c>
      <c r="BK247" s="16">
        <v>100</v>
      </c>
      <c r="BL247" s="16">
        <v>81.84210526315789</v>
      </c>
      <c r="BM247" s="17">
        <v>1</v>
      </c>
      <c r="BN247" s="17">
        <v>1</v>
      </c>
      <c r="BO247" s="17">
        <v>0</v>
      </c>
      <c r="BP247" s="11">
        <v>2</v>
      </c>
      <c r="BQ247" s="11">
        <v>0</v>
      </c>
      <c r="BR247" s="16">
        <v>81.84210526315789</v>
      </c>
      <c r="BS247" s="15" t="s">
        <v>129</v>
      </c>
      <c r="BT247" s="15" t="s">
        <v>129</v>
      </c>
      <c r="BU247" s="15" t="s">
        <v>129</v>
      </c>
      <c r="BV247" s="15" t="s">
        <v>129</v>
      </c>
      <c r="BW247" s="15" t="s">
        <v>129</v>
      </c>
      <c r="BX247" s="12" t="s">
        <v>129</v>
      </c>
      <c r="BY247" s="12" t="s">
        <v>135</v>
      </c>
      <c r="BZ247" s="12" t="s">
        <v>174</v>
      </c>
      <c r="CA247" s="12" t="s">
        <v>175</v>
      </c>
      <c r="CB247" s="12" t="s">
        <v>176</v>
      </c>
      <c r="CC247" s="12" t="s">
        <v>250</v>
      </c>
      <c r="CD247" s="5" t="e">
        <v>#N/A</v>
      </c>
      <c r="CE247" s="5" t="e">
        <v>#N/A</v>
      </c>
      <c r="CF247" s="18" t="s">
        <v>129</v>
      </c>
      <c r="CG247" s="18" t="s">
        <v>1783</v>
      </c>
      <c r="CH247">
        <f>IF(Tabla1[[#This Row],[1.1 Saluda y se despide del cliente, de acuerdo a lo establecido en el manual de campaña.]]="NO",1,0)</f>
        <v>0</v>
      </c>
      <c r="CI247">
        <f>IF(Tabla1[[#This Row],[1.2 Se dirige al cliente por su nombre durante el transcurso de la llamada, sin tutearlo en ninguna ocasión.]]="NO",1,0)</f>
        <v>0</v>
      </c>
      <c r="CJ247">
        <f>IF(Tabla1[[#This Row],[1.3 Interactua con el cliente mientras realiza las validaciones en el sistema.]]="NO",1,0)</f>
        <v>0</v>
      </c>
      <c r="CK247">
        <f>IF(Tabla1[[#This Row],[1.4 Evita el uso de tecnicismos.]]="NO",1,0)</f>
        <v>0</v>
      </c>
      <c r="CL247">
        <f>IF(Tabla1[[#This Row],[1.5 Se despide de acuerdo a lo indicado en el Manual de Campaña]]="NO",1,0)</f>
        <v>0</v>
      </c>
      <c r="CM247">
        <f>IF(Tabla1[[#This Row],[2.1 Valida si la consulta o transacción corresponde a un producto/servicio/línea de la campaña.]]="NO",1,0)</f>
        <v>1</v>
      </c>
      <c r="CN247">
        <f>IF(Tabla1[[#This Row],[2.2 Si lo expuesto por el cliente no es claro, realiza preguntas de precisión o preguntas filtro.]]="NO",1,0)</f>
        <v>0</v>
      </c>
      <c r="CO247">
        <f>IF(Tabla1[[#This Row],[2.3 Valida el MOTIVO REAL de la necesidad (información, preocupación, problema) mediante parafraseo o pregunta de confirmación.]]="NO",1,0)</f>
        <v>1</v>
      </c>
      <c r="CP247">
        <f>IF(Tabla1[[#This Row],[2.4 De acuerdo con lo expuesto por el cliente por el cliente y/o por lo revisado en sistemas, valida si existe alguna atención previa por el mismo motivo.]]="NO",1,0)</f>
        <v>0</v>
      </c>
      <c r="CQ247">
        <f>IF(Tabla1[[#This Row],[3.1 Valida en el CES el estado de los servicios y equipos, estado de cuenta y adicionalmente si se encuentra en averia.]]="NO",1,0)</f>
        <v>0</v>
      </c>
      <c r="CR247">
        <f>IF(Tabla1[[#This Row],[3.2 La atencion se realizo siguiendo el paso a paso de la herramienta o el proceso establecido en el portal de conocimiento (en caso no se encuentre en la herramienta), no se vuelve a evaluar el ingreso al CES.]]="NO",1,0)</f>
        <v>0</v>
      </c>
      <c r="CS247">
        <f>IF(Tabla1[[#This Row],[3.2.1 Solicita el número de documento de identidad, nombres y apellidos del titular para identificar el servicio y en caso lo amerite fecha y lugar de nacimiento.]]="NO",1,0)</f>
        <v>0</v>
      </c>
      <c r="CT247">
        <f>IF(Tabla1[[#This Row],[3.2.2  Valida en TRACER que el servicio del cliente esta conectado, no se encuentra en averia y no tiene algun flag alarmado]]="NO",1,0)</f>
        <v>0</v>
      </c>
      <c r="CU247">
        <f>IF(Tabla1[[#This Row],[3.2.3  Verifica en la web de averias si el servicio esta afectado]]="NO",1,0)</f>
        <v>0</v>
      </c>
      <c r="CV247">
        <f>IF(Tabla1[[#This Row],[3.2.4  Verifica en Incognito si los parametros de los servicios estan correctos. ]]="NO",1,0)</f>
        <v>0</v>
      </c>
      <c r="CW24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47">
        <f>IF(Tabla1[[#This Row],[3.2.6  Para telefonia, ingresa a JANUS y validad que la linea este configurada y tenga saldo, tambien se debe validar con el cliente si la linea esta en Tel 1 o Tel 1/2, en caso no haya servicio]]="NO",1,0)</f>
        <v>0</v>
      </c>
      <c r="CY247">
        <f>IF(Tabla1[[#This Row],[3.2.7  Para internet, cuando el problema es con SmarTV se le sugiere que utilice internet de manera cableada]]="NO",1,0)</f>
        <v>0</v>
      </c>
      <c r="CZ247">
        <f>IF(Tabla1[[#This Row],[3.3  La explicación brindada al cliente corresponde con el paso a paso de la herramienta o el proceso establecido en el portal de conocimiento (en caso no se encuentre en la herramienta).]]="NO",1,0)</f>
        <v>0</v>
      </c>
      <c r="DA247">
        <f>IF(Tabla1[[#This Row],[3.4  Valida con el cliente si la gestión/información brindada fue clara]]="NO",1,0)</f>
        <v>0</v>
      </c>
      <c r="DB247">
        <f>IF(Tabla1[[#This Row],[4.1 Ejecuta las acciones en los aplicativos de acuerdo al proceso establecido en el portal de conocimiento.]]="NO",1,0)</f>
        <v>0</v>
      </c>
      <c r="DC247">
        <f>IF(Tabla1[[#This Row],[4.2 Se tipifica en siac acorde con la gestión.]]="NO",1,0)</f>
        <v>0</v>
      </c>
      <c r="DD247">
        <f>IF(Tabla1[[#This Row],[4.3 Notas y/o plantilla de la tipificación son correctas.]]="NO",1,0)</f>
        <v>0</v>
      </c>
      <c r="DE247">
        <f>IF(Tabla1[[#This Row],[4.4 Se tipifica en siac durante la llamada.]]="NO",1,0)</f>
        <v>0</v>
      </c>
      <c r="DF247">
        <f>IF(Tabla1[[#This Row],[5.1 Evita comentarios negativos de la empresa y/o sus proveedores.]]="NO",1,0)</f>
        <v>0</v>
      </c>
      <c r="DG247">
        <f>IF(Tabla1[[#This Row],[5.2 Evita palabras soeces]]="NO",1,0)</f>
        <v>0</v>
      </c>
      <c r="DH247">
        <f>IF(Tabla1[[#This Row],[5.3 Escucha al cliente sin interrumpirlo.]]="NO",1,0)</f>
        <v>0</v>
      </c>
      <c r="DI247">
        <f>IF(Tabla1[[#This Row],[6.1 Cumple con dar la información establecida y/o fomenta en el cliente la adquisición/activación/uso de algún servicio/producto/promoción CLARO (definido por cada campaña)]]="NO",1,0)</f>
        <v>0</v>
      </c>
      <c r="DJ247">
        <v>1</v>
      </c>
      <c r="DK247" t="e">
        <f>IF(Tabla1[[#This Row],[TNPS]]&lt;6,-1,IF(Tabla1[[#This Row],[TNPS]]&lt;8,0,1))</f>
        <v>#N/A</v>
      </c>
      <c r="DL247" t="e">
        <f>IF(Tabla1[[#This Row],[NPS]]&lt;&gt;"",IF(Tabla1[[#This Row],[NPS]]&lt;7,-1,IF(Tabla1[[#This Row],[NPS]]&lt;8,0,1))," ")</f>
        <v>#N/A</v>
      </c>
    </row>
    <row r="248" spans="1:116" x14ac:dyDescent="0.25">
      <c r="A248">
        <v>386</v>
      </c>
      <c r="B248" t="str">
        <f>IF(MONTH(Tabla1[[#This Row],[FECHA DE MONITOREO]])=MONTH($B$356),IF(DAY(Tabla1[[#This Row],[FECHA DE MONITOREO]])&lt;8,"SEMANA 1",IF(DAY(Tabla1[[#This Row],[FECHA DE MONITOREO]])&lt;15,"SEMANA 2",IF(DAY(Tabla1[[#This Row],[FECHA DE MONITOREO]])&lt;22,"SEMANA 3","SEMANA 4"))),"SEMANA 4")</f>
        <v>SEMANA 1</v>
      </c>
      <c r="C24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48" s="10" t="s">
        <v>1784</v>
      </c>
      <c r="E248" s="11" t="s">
        <v>1785</v>
      </c>
      <c r="F248" s="12">
        <v>10</v>
      </c>
      <c r="G248" s="12" t="s">
        <v>118</v>
      </c>
      <c r="H248" s="12" t="s">
        <v>1394</v>
      </c>
      <c r="I248" s="6">
        <v>43652</v>
      </c>
      <c r="J248" s="12" t="s">
        <v>120</v>
      </c>
      <c r="K248" s="13" t="s">
        <v>1786</v>
      </c>
      <c r="L248" s="6">
        <v>43650</v>
      </c>
      <c r="M248" s="14">
        <v>0.38055555555555554</v>
      </c>
      <c r="N248" s="11">
        <v>496</v>
      </c>
      <c r="O248" s="12" t="s">
        <v>1787</v>
      </c>
      <c r="P248" s="12">
        <v>972906083</v>
      </c>
      <c r="Q248" s="12">
        <v>2465705</v>
      </c>
      <c r="R248" s="12" t="s">
        <v>1397</v>
      </c>
      <c r="S248" s="12" t="s">
        <v>691</v>
      </c>
      <c r="T248" s="12" t="s">
        <v>1788</v>
      </c>
      <c r="U248" s="12" t="s">
        <v>1753</v>
      </c>
      <c r="V248" s="11" t="s">
        <v>129</v>
      </c>
      <c r="W248" s="12" t="s">
        <v>279</v>
      </c>
      <c r="X248" s="15" t="s">
        <v>279</v>
      </c>
      <c r="Y248" s="15" t="s">
        <v>131</v>
      </c>
      <c r="Z248" s="15" t="s">
        <v>132</v>
      </c>
      <c r="AA248" s="15" t="s">
        <v>133</v>
      </c>
      <c r="AB248" s="15" t="s">
        <v>131</v>
      </c>
      <c r="AC248" s="12" t="s">
        <v>1400</v>
      </c>
      <c r="AD248" s="12" t="s">
        <v>131</v>
      </c>
      <c r="AE248" s="12" t="s">
        <v>129</v>
      </c>
      <c r="AF248" s="12" t="s">
        <v>131</v>
      </c>
      <c r="AG248" s="12" t="s">
        <v>131</v>
      </c>
      <c r="AH248" s="12" t="s">
        <v>131</v>
      </c>
      <c r="AI248" s="16">
        <v>75</v>
      </c>
      <c r="AJ248" s="12" t="s">
        <v>131</v>
      </c>
      <c r="AK248" s="12" t="s">
        <v>133</v>
      </c>
      <c r="AL248" s="12" t="s">
        <v>129</v>
      </c>
      <c r="AM248" s="12" t="s">
        <v>131</v>
      </c>
      <c r="AN248" s="16">
        <v>47.368421052631568</v>
      </c>
      <c r="AO248" s="12" t="s">
        <v>131</v>
      </c>
      <c r="AP248" s="12" t="s">
        <v>129</v>
      </c>
      <c r="AQ248" s="12" t="s">
        <v>131</v>
      </c>
      <c r="AR248" s="12" t="s">
        <v>133</v>
      </c>
      <c r="AS248" s="12" t="s">
        <v>133</v>
      </c>
      <c r="AT248" s="12" t="s">
        <v>131</v>
      </c>
      <c r="AU248" s="12" t="s">
        <v>133</v>
      </c>
      <c r="AV248" s="12" t="s">
        <v>133</v>
      </c>
      <c r="AW248" s="12" t="s">
        <v>133</v>
      </c>
      <c r="AX248" s="12" t="s">
        <v>131</v>
      </c>
      <c r="AY248" s="12" t="s">
        <v>131</v>
      </c>
      <c r="AZ248" s="16">
        <v>37.142857142857146</v>
      </c>
      <c r="BA248" s="12" t="s">
        <v>131</v>
      </c>
      <c r="BB248" s="12" t="s">
        <v>131</v>
      </c>
      <c r="BC248" s="12" t="s">
        <v>129</v>
      </c>
      <c r="BD248" s="12" t="s">
        <v>131</v>
      </c>
      <c r="BE248" s="16">
        <v>87.5</v>
      </c>
      <c r="BF248" s="12" t="s">
        <v>131</v>
      </c>
      <c r="BG248" s="12" t="s">
        <v>131</v>
      </c>
      <c r="BH248" s="12" t="s">
        <v>131</v>
      </c>
      <c r="BI248" s="16">
        <v>100</v>
      </c>
      <c r="BJ248" s="12" t="s">
        <v>133</v>
      </c>
      <c r="BK248" s="16">
        <v>100</v>
      </c>
      <c r="BL248" s="16">
        <v>60.89473684210526</v>
      </c>
      <c r="BM248" s="17">
        <v>2</v>
      </c>
      <c r="BN248" s="17">
        <v>1</v>
      </c>
      <c r="BO248" s="17">
        <v>0</v>
      </c>
      <c r="BP248" s="11">
        <v>3</v>
      </c>
      <c r="BQ248" s="11">
        <v>1</v>
      </c>
      <c r="BR248" s="16">
        <v>60.89473684210526</v>
      </c>
      <c r="BS248" s="15" t="s">
        <v>129</v>
      </c>
      <c r="BT248" s="15" t="s">
        <v>129</v>
      </c>
      <c r="BU248" s="15" t="s">
        <v>129</v>
      </c>
      <c r="BV248" s="15" t="s">
        <v>129</v>
      </c>
      <c r="BW248" s="15" t="s">
        <v>129</v>
      </c>
      <c r="BX248" s="12" t="s">
        <v>129</v>
      </c>
      <c r="BY248" s="12" t="s">
        <v>135</v>
      </c>
      <c r="BZ248" s="12" t="s">
        <v>174</v>
      </c>
      <c r="CA248" s="12" t="s">
        <v>175</v>
      </c>
      <c r="CB248" s="12" t="s">
        <v>176</v>
      </c>
      <c r="CC248" s="12" t="s">
        <v>250</v>
      </c>
      <c r="CD248" s="5" t="e">
        <v>#N/A</v>
      </c>
      <c r="CE248" s="5" t="e">
        <v>#N/A</v>
      </c>
      <c r="CF248" s="18" t="s">
        <v>129</v>
      </c>
      <c r="CG248" s="18" t="s">
        <v>1789</v>
      </c>
      <c r="CH248">
        <f>IF(Tabla1[[#This Row],[1.1 Saluda y se despide del cliente, de acuerdo a lo establecido en el manual de campaña.]]="NO",1,0)</f>
        <v>0</v>
      </c>
      <c r="CI248">
        <f>IF(Tabla1[[#This Row],[1.2 Se dirige al cliente por su nombre durante el transcurso de la llamada, sin tutearlo en ninguna ocasión.]]="NO",1,0)</f>
        <v>1</v>
      </c>
      <c r="CJ248">
        <f>IF(Tabla1[[#This Row],[1.3 Interactua con el cliente mientras realiza las validaciones en el sistema.]]="NO",1,0)</f>
        <v>0</v>
      </c>
      <c r="CK248">
        <f>IF(Tabla1[[#This Row],[1.4 Evita el uso de tecnicismos.]]="NO",1,0)</f>
        <v>0</v>
      </c>
      <c r="CL248">
        <f>IF(Tabla1[[#This Row],[1.5 Se despide de acuerdo a lo indicado en el Manual de Campaña]]="NO",1,0)</f>
        <v>0</v>
      </c>
      <c r="CM248">
        <f>IF(Tabla1[[#This Row],[2.1 Valida si la consulta o transacción corresponde a un producto/servicio/línea de la campaña.]]="NO",1,0)</f>
        <v>0</v>
      </c>
      <c r="CN248">
        <f>IF(Tabla1[[#This Row],[2.2 Si lo expuesto por el cliente no es claro, realiza preguntas de precisión o preguntas filtro.]]="NO",1,0)</f>
        <v>0</v>
      </c>
      <c r="CO248">
        <f>IF(Tabla1[[#This Row],[2.3 Valida el MOTIVO REAL de la necesidad (información, preocupación, problema) mediante parafraseo o pregunta de confirmación.]]="NO",1,0)</f>
        <v>1</v>
      </c>
      <c r="CP248">
        <f>IF(Tabla1[[#This Row],[2.4 De acuerdo con lo expuesto por el cliente por el cliente y/o por lo revisado en sistemas, valida si existe alguna atención previa por el mismo motivo.]]="NO",1,0)</f>
        <v>0</v>
      </c>
      <c r="CQ248">
        <f>IF(Tabla1[[#This Row],[3.1 Valida en el CES el estado de los servicios y equipos, estado de cuenta y adicionalmente si se encuentra en averia.]]="NO",1,0)</f>
        <v>0</v>
      </c>
      <c r="CR248">
        <f>IF(Tabla1[[#This Row],[3.2 La atencion se realizo siguiendo el paso a paso de la herramienta o el proceso establecido en el portal de conocimiento (en caso no se encuentre en la herramienta), no se vuelve a evaluar el ingreso al CES.]]="NO",1,0)</f>
        <v>1</v>
      </c>
      <c r="CS248">
        <f>IF(Tabla1[[#This Row],[3.2.1 Solicita el número de documento de identidad, nombres y apellidos del titular para identificar el servicio y en caso lo amerite fecha y lugar de nacimiento.]]="NO",1,0)</f>
        <v>0</v>
      </c>
      <c r="CT248">
        <f>IF(Tabla1[[#This Row],[3.2.2  Valida en TRACER que el servicio del cliente esta conectado, no se encuentra en averia y no tiene algun flag alarmado]]="NO",1,0)</f>
        <v>0</v>
      </c>
      <c r="CU248">
        <f>IF(Tabla1[[#This Row],[3.2.3  Verifica en la web de averias si el servicio esta afectado]]="NO",1,0)</f>
        <v>0</v>
      </c>
      <c r="CV248">
        <f>IF(Tabla1[[#This Row],[3.2.4  Verifica en Incognito si los parametros de los servicios estan correctos. ]]="NO",1,0)</f>
        <v>0</v>
      </c>
      <c r="CW24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48">
        <f>IF(Tabla1[[#This Row],[3.2.6  Para telefonia, ingresa a JANUS y validad que la linea este configurada y tenga saldo, tambien se debe validar con el cliente si la linea esta en Tel 1 o Tel 1/2, en caso no haya servicio]]="NO",1,0)</f>
        <v>0</v>
      </c>
      <c r="CY248">
        <f>IF(Tabla1[[#This Row],[3.2.7  Para internet, cuando el problema es con SmarTV se le sugiere que utilice internet de manera cableada]]="NO",1,0)</f>
        <v>0</v>
      </c>
      <c r="CZ248">
        <f>IF(Tabla1[[#This Row],[3.3  La explicación brindada al cliente corresponde con el paso a paso de la herramienta o el proceso establecido en el portal de conocimiento (en caso no se encuentre en la herramienta).]]="NO",1,0)</f>
        <v>0</v>
      </c>
      <c r="DA248">
        <f>IF(Tabla1[[#This Row],[3.4  Valida con el cliente si la gestión/información brindada fue clara]]="NO",1,0)</f>
        <v>0</v>
      </c>
      <c r="DB248">
        <f>IF(Tabla1[[#This Row],[4.1 Ejecuta las acciones en los aplicativos de acuerdo al proceso establecido en el portal de conocimiento.]]="NO",1,0)</f>
        <v>0</v>
      </c>
      <c r="DC248">
        <f>IF(Tabla1[[#This Row],[4.2 Se tipifica en siac acorde con la gestión.]]="NO",1,0)</f>
        <v>0</v>
      </c>
      <c r="DD248">
        <f>IF(Tabla1[[#This Row],[4.3 Notas y/o plantilla de la tipificación son correctas.]]="NO",1,0)</f>
        <v>1</v>
      </c>
      <c r="DE248">
        <f>IF(Tabla1[[#This Row],[4.4 Se tipifica en siac durante la llamada.]]="NO",1,0)</f>
        <v>0</v>
      </c>
      <c r="DF248">
        <f>IF(Tabla1[[#This Row],[5.1 Evita comentarios negativos de la empresa y/o sus proveedores.]]="NO",1,0)</f>
        <v>0</v>
      </c>
      <c r="DG248">
        <f>IF(Tabla1[[#This Row],[5.2 Evita palabras soeces]]="NO",1,0)</f>
        <v>0</v>
      </c>
      <c r="DH248">
        <f>IF(Tabla1[[#This Row],[5.3 Escucha al cliente sin interrumpirlo.]]="NO",1,0)</f>
        <v>0</v>
      </c>
      <c r="DI248">
        <f>IF(Tabla1[[#This Row],[6.1 Cumple con dar la información establecida y/o fomenta en el cliente la adquisición/activación/uso de algún servicio/producto/promoción CLARO (definido por cada campaña)]]="NO",1,0)</f>
        <v>0</v>
      </c>
      <c r="DJ248">
        <v>1</v>
      </c>
      <c r="DK248" t="e">
        <f>IF(Tabla1[[#This Row],[TNPS]]&lt;6,-1,IF(Tabla1[[#This Row],[TNPS]]&lt;8,0,1))</f>
        <v>#N/A</v>
      </c>
      <c r="DL248" t="e">
        <f>IF(Tabla1[[#This Row],[NPS]]&lt;&gt;"",IF(Tabla1[[#This Row],[NPS]]&lt;7,-1,IF(Tabla1[[#This Row],[NPS]]&lt;8,0,1))," ")</f>
        <v>#N/A</v>
      </c>
    </row>
    <row r="249" spans="1:116" x14ac:dyDescent="0.25">
      <c r="A249">
        <v>386</v>
      </c>
      <c r="B249" t="str">
        <f>IF(MONTH(Tabla1[[#This Row],[FECHA DE MONITOREO]])=MONTH($B$356),IF(DAY(Tabla1[[#This Row],[FECHA DE MONITOREO]])&lt;8,"SEMANA 1",IF(DAY(Tabla1[[#This Row],[FECHA DE MONITOREO]])&lt;15,"SEMANA 2",IF(DAY(Tabla1[[#This Row],[FECHA DE MONITOREO]])&lt;22,"SEMANA 3","SEMANA 4"))),"SEMANA 4")</f>
        <v>SEMANA 1</v>
      </c>
      <c r="C24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49" s="10" t="s">
        <v>1790</v>
      </c>
      <c r="E249" s="11" t="s">
        <v>1791</v>
      </c>
      <c r="F249" s="12">
        <v>9</v>
      </c>
      <c r="G249" s="12" t="s">
        <v>118</v>
      </c>
      <c r="H249" s="12" t="s">
        <v>1394</v>
      </c>
      <c r="I249" s="6">
        <v>43652</v>
      </c>
      <c r="J249" s="12" t="s">
        <v>120</v>
      </c>
      <c r="K249" s="13" t="s">
        <v>1792</v>
      </c>
      <c r="L249" s="6">
        <v>43650</v>
      </c>
      <c r="M249" s="14">
        <v>0.48055555555555557</v>
      </c>
      <c r="N249" s="11">
        <v>321</v>
      </c>
      <c r="O249" s="12" t="s">
        <v>1793</v>
      </c>
      <c r="P249" s="12">
        <v>17519126</v>
      </c>
      <c r="Q249" s="12">
        <v>2165951</v>
      </c>
      <c r="R249" s="12" t="s">
        <v>1397</v>
      </c>
      <c r="S249" s="12" t="s">
        <v>247</v>
      </c>
      <c r="T249" s="12" t="s">
        <v>1794</v>
      </c>
      <c r="U249" s="12" t="s">
        <v>1399</v>
      </c>
      <c r="V249" s="11" t="s">
        <v>129</v>
      </c>
      <c r="W249" s="12" t="s">
        <v>130</v>
      </c>
      <c r="X249" s="15" t="s">
        <v>161</v>
      </c>
      <c r="Y249" s="15" t="s">
        <v>131</v>
      </c>
      <c r="Z249" s="15" t="s">
        <v>132</v>
      </c>
      <c r="AA249" s="15" t="s">
        <v>133</v>
      </c>
      <c r="AB249" s="15" t="s">
        <v>131</v>
      </c>
      <c r="AC249" s="12" t="s">
        <v>1400</v>
      </c>
      <c r="AD249" s="12" t="s">
        <v>129</v>
      </c>
      <c r="AE249" s="12" t="s">
        <v>129</v>
      </c>
      <c r="AF249" s="12" t="s">
        <v>129</v>
      </c>
      <c r="AG249" s="12" t="s">
        <v>129</v>
      </c>
      <c r="AH249" s="12" t="s">
        <v>129</v>
      </c>
      <c r="AI249" s="16">
        <v>0</v>
      </c>
      <c r="AJ249" s="12" t="s">
        <v>129</v>
      </c>
      <c r="AK249" s="12" t="s">
        <v>129</v>
      </c>
      <c r="AL249" s="12" t="s">
        <v>129</v>
      </c>
      <c r="AM249" s="12" t="s">
        <v>129</v>
      </c>
      <c r="AN249" s="16">
        <v>-2.2204460492503131E-14</v>
      </c>
      <c r="AO249" s="12" t="s">
        <v>129</v>
      </c>
      <c r="AP249" s="12" t="s">
        <v>129</v>
      </c>
      <c r="AQ249" s="12" t="s">
        <v>129</v>
      </c>
      <c r="AR249" s="12" t="s">
        <v>129</v>
      </c>
      <c r="AS249" s="12" t="s">
        <v>129</v>
      </c>
      <c r="AT249" s="12" t="s">
        <v>129</v>
      </c>
      <c r="AU249" s="12" t="s">
        <v>133</v>
      </c>
      <c r="AV249" s="12" t="s">
        <v>133</v>
      </c>
      <c r="AW249" s="12" t="s">
        <v>133</v>
      </c>
      <c r="AX249" s="12" t="s">
        <v>129</v>
      </c>
      <c r="AY249" s="12" t="s">
        <v>129</v>
      </c>
      <c r="AZ249" s="16">
        <v>0</v>
      </c>
      <c r="BA249" s="12" t="s">
        <v>129</v>
      </c>
      <c r="BB249" s="12" t="s">
        <v>129</v>
      </c>
      <c r="BC249" s="12" t="s">
        <v>129</v>
      </c>
      <c r="BD249" s="12" t="s">
        <v>129</v>
      </c>
      <c r="BE249" s="16">
        <v>0</v>
      </c>
      <c r="BF249" s="12" t="s">
        <v>129</v>
      </c>
      <c r="BG249" s="12" t="s">
        <v>129</v>
      </c>
      <c r="BH249" s="12" t="s">
        <v>129</v>
      </c>
      <c r="BI249" s="16">
        <v>0</v>
      </c>
      <c r="BJ249" s="12" t="s">
        <v>129</v>
      </c>
      <c r="BK249" s="16">
        <v>0</v>
      </c>
      <c r="BL249" s="16">
        <v>-5.1070259132757201E-15</v>
      </c>
      <c r="BM249" s="17">
        <v>9</v>
      </c>
      <c r="BN249" s="17">
        <v>4</v>
      </c>
      <c r="BO249" s="17">
        <v>1</v>
      </c>
      <c r="BP249" s="11">
        <v>14</v>
      </c>
      <c r="BQ249" s="11">
        <v>11</v>
      </c>
      <c r="BR249" s="16">
        <v>-5.1070259132757201E-15</v>
      </c>
      <c r="BS249" s="15" t="s">
        <v>129</v>
      </c>
      <c r="BT249" s="15" t="s">
        <v>131</v>
      </c>
      <c r="BU249" s="15" t="s">
        <v>129</v>
      </c>
      <c r="BV249" s="15" t="s">
        <v>129</v>
      </c>
      <c r="BW249" s="15" t="s">
        <v>129</v>
      </c>
      <c r="BX249" s="12" t="s">
        <v>129</v>
      </c>
      <c r="BY249" s="12" t="s">
        <v>346</v>
      </c>
      <c r="BZ249" s="12" t="s">
        <v>347</v>
      </c>
      <c r="CA249" s="12" t="s">
        <v>718</v>
      </c>
      <c r="CB249" s="12" t="s">
        <v>415</v>
      </c>
      <c r="CC249" s="12" t="s">
        <v>416</v>
      </c>
      <c r="CD249" s="5" t="e">
        <v>#N/A</v>
      </c>
      <c r="CE249" s="5" t="e">
        <v>#N/A</v>
      </c>
      <c r="CF249" s="18" t="s">
        <v>131</v>
      </c>
      <c r="CG249" s="18" t="s">
        <v>1795</v>
      </c>
      <c r="CH249">
        <f>IF(Tabla1[[#This Row],[1.1 Saluda y se despide del cliente, de acuerdo a lo establecido en el manual de campaña.]]="NO",1,0)</f>
        <v>1</v>
      </c>
      <c r="CI249">
        <f>IF(Tabla1[[#This Row],[1.2 Se dirige al cliente por su nombre durante el transcurso de la llamada, sin tutearlo en ninguna ocasión.]]="NO",1,0)</f>
        <v>1</v>
      </c>
      <c r="CJ249">
        <f>IF(Tabla1[[#This Row],[1.3 Interactua con el cliente mientras realiza las validaciones en el sistema.]]="NO",1,0)</f>
        <v>1</v>
      </c>
      <c r="CK249">
        <f>IF(Tabla1[[#This Row],[1.4 Evita el uso de tecnicismos.]]="NO",1,0)</f>
        <v>1</v>
      </c>
      <c r="CL249">
        <f>IF(Tabla1[[#This Row],[1.5 Se despide de acuerdo a lo indicado en el Manual de Campaña]]="NO",1,0)</f>
        <v>1</v>
      </c>
      <c r="CM249">
        <f>IF(Tabla1[[#This Row],[2.1 Valida si la consulta o transacción corresponde a un producto/servicio/línea de la campaña.]]="NO",1,0)</f>
        <v>1</v>
      </c>
      <c r="CN249">
        <f>IF(Tabla1[[#This Row],[2.2 Si lo expuesto por el cliente no es claro, realiza preguntas de precisión o preguntas filtro.]]="NO",1,0)</f>
        <v>1</v>
      </c>
      <c r="CO249">
        <f>IF(Tabla1[[#This Row],[2.3 Valida el MOTIVO REAL de la necesidad (información, preocupación, problema) mediante parafraseo o pregunta de confirmación.]]="NO",1,0)</f>
        <v>1</v>
      </c>
      <c r="CP249">
        <f>IF(Tabla1[[#This Row],[2.4 De acuerdo con lo expuesto por el cliente por el cliente y/o por lo revisado en sistemas, valida si existe alguna atención previa por el mismo motivo.]]="NO",1,0)</f>
        <v>1</v>
      </c>
      <c r="CQ249">
        <f>IF(Tabla1[[#This Row],[3.1 Valida en el CES el estado de los servicios y equipos, estado de cuenta y adicionalmente si se encuentra en averia.]]="NO",1,0)</f>
        <v>1</v>
      </c>
      <c r="CR249">
        <f>IF(Tabla1[[#This Row],[3.2 La atencion se realizo siguiendo el paso a paso de la herramienta o el proceso establecido en el portal de conocimiento (en caso no se encuentre en la herramienta), no se vuelve a evaluar el ingreso al CES.]]="NO",1,0)</f>
        <v>1</v>
      </c>
      <c r="CS249">
        <f>IF(Tabla1[[#This Row],[3.2.1 Solicita el número de documento de identidad, nombres y apellidos del titular para identificar el servicio y en caso lo amerite fecha y lugar de nacimiento.]]="NO",1,0)</f>
        <v>1</v>
      </c>
      <c r="CT249">
        <f>IF(Tabla1[[#This Row],[3.2.2  Valida en TRACER que el servicio del cliente esta conectado, no se encuentra en averia y no tiene algun flag alarmado]]="NO",1,0)</f>
        <v>1</v>
      </c>
      <c r="CU249">
        <f>IF(Tabla1[[#This Row],[3.2.3  Verifica en la web de averias si el servicio esta afectado]]="NO",1,0)</f>
        <v>1</v>
      </c>
      <c r="CV249">
        <f>IF(Tabla1[[#This Row],[3.2.4  Verifica en Incognito si los parametros de los servicios estan correctos. ]]="NO",1,0)</f>
        <v>1</v>
      </c>
      <c r="CW24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49">
        <f>IF(Tabla1[[#This Row],[3.2.6  Para telefonia, ingresa a JANUS y validad que la linea este configurada y tenga saldo, tambien se debe validar con el cliente si la linea esta en Tel 1 o Tel 1/2, en caso no haya servicio]]="NO",1,0)</f>
        <v>0</v>
      </c>
      <c r="CY249">
        <f>IF(Tabla1[[#This Row],[3.2.7  Para internet, cuando el problema es con SmarTV se le sugiere que utilice internet de manera cableada]]="NO",1,0)</f>
        <v>0</v>
      </c>
      <c r="CZ249">
        <f>IF(Tabla1[[#This Row],[3.3  La explicación brindada al cliente corresponde con el paso a paso de la herramienta o el proceso establecido en el portal de conocimiento (en caso no se encuentre en la herramienta).]]="NO",1,0)</f>
        <v>1</v>
      </c>
      <c r="DA249">
        <f>IF(Tabla1[[#This Row],[3.4  Valida con el cliente si la gestión/información brindada fue clara]]="NO",1,0)</f>
        <v>1</v>
      </c>
      <c r="DB249">
        <f>IF(Tabla1[[#This Row],[4.1 Ejecuta las acciones en los aplicativos de acuerdo al proceso establecido en el portal de conocimiento.]]="NO",1,0)</f>
        <v>1</v>
      </c>
      <c r="DC249">
        <f>IF(Tabla1[[#This Row],[4.2 Se tipifica en siac acorde con la gestión.]]="NO",1,0)</f>
        <v>1</v>
      </c>
      <c r="DD249">
        <f>IF(Tabla1[[#This Row],[4.3 Notas y/o plantilla de la tipificación son correctas.]]="NO",1,0)</f>
        <v>1</v>
      </c>
      <c r="DE249">
        <f>IF(Tabla1[[#This Row],[4.4 Se tipifica en siac durante la llamada.]]="NO",1,0)</f>
        <v>1</v>
      </c>
      <c r="DF249">
        <f>IF(Tabla1[[#This Row],[5.1 Evita comentarios negativos de la empresa y/o sus proveedores.]]="NO",1,0)</f>
        <v>1</v>
      </c>
      <c r="DG249">
        <f>IF(Tabla1[[#This Row],[5.2 Evita palabras soeces]]="NO",1,0)</f>
        <v>1</v>
      </c>
      <c r="DH249">
        <f>IF(Tabla1[[#This Row],[5.3 Escucha al cliente sin interrumpirlo.]]="NO",1,0)</f>
        <v>1</v>
      </c>
      <c r="DI249">
        <f>IF(Tabla1[[#This Row],[6.1 Cumple con dar la información establecida y/o fomenta en el cliente la adquisición/activación/uso de algún servicio/producto/promoción CLARO (definido por cada campaña)]]="NO",1,0)</f>
        <v>1</v>
      </c>
      <c r="DJ249">
        <v>1</v>
      </c>
      <c r="DK249" t="e">
        <f>IF(Tabla1[[#This Row],[TNPS]]&lt;6,-1,IF(Tabla1[[#This Row],[TNPS]]&lt;8,0,1))</f>
        <v>#N/A</v>
      </c>
      <c r="DL249" t="e">
        <f>IF(Tabla1[[#This Row],[NPS]]&lt;&gt;"",IF(Tabla1[[#This Row],[NPS]]&lt;7,-1,IF(Tabla1[[#This Row],[NPS]]&lt;8,0,1))," ")</f>
        <v>#N/A</v>
      </c>
    </row>
    <row r="250" spans="1:116" x14ac:dyDescent="0.25">
      <c r="A250">
        <v>386</v>
      </c>
      <c r="B250" t="str">
        <f>IF(MONTH(Tabla1[[#This Row],[FECHA DE MONITOREO]])=MONTH($B$356),IF(DAY(Tabla1[[#This Row],[FECHA DE MONITOREO]])&lt;8,"SEMANA 1",IF(DAY(Tabla1[[#This Row],[FECHA DE MONITOREO]])&lt;15,"SEMANA 2",IF(DAY(Tabla1[[#This Row],[FECHA DE MONITOREO]])&lt;22,"SEMANA 3","SEMANA 4"))),"SEMANA 4")</f>
        <v>SEMANA 1</v>
      </c>
      <c r="C25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50" s="10" t="s">
        <v>1639</v>
      </c>
      <c r="E250" s="11" t="s">
        <v>1640</v>
      </c>
      <c r="F250" s="12">
        <v>3</v>
      </c>
      <c r="G250" s="12" t="s">
        <v>118</v>
      </c>
      <c r="H250" s="12" t="s">
        <v>1394</v>
      </c>
      <c r="I250" s="6">
        <v>43652</v>
      </c>
      <c r="J250" s="12" t="s">
        <v>120</v>
      </c>
      <c r="K250" s="13" t="s">
        <v>1796</v>
      </c>
      <c r="L250" s="6">
        <v>43651</v>
      </c>
      <c r="M250" s="14">
        <v>0.69166666666666676</v>
      </c>
      <c r="N250" s="11">
        <v>4</v>
      </c>
      <c r="O250" s="12" t="s">
        <v>132</v>
      </c>
      <c r="P250" s="12">
        <v>44570235</v>
      </c>
      <c r="Q250" s="12" t="s">
        <v>132</v>
      </c>
      <c r="R250" s="12" t="s">
        <v>1397</v>
      </c>
      <c r="S250" s="12" t="s">
        <v>761</v>
      </c>
      <c r="T250" s="12" t="s">
        <v>1797</v>
      </c>
      <c r="U250" s="12" t="s">
        <v>1399</v>
      </c>
      <c r="V250" s="11" t="s">
        <v>129</v>
      </c>
      <c r="W250" s="12" t="s">
        <v>133</v>
      </c>
      <c r="X250" s="15" t="s">
        <v>133</v>
      </c>
      <c r="Y250" s="15" t="s">
        <v>131</v>
      </c>
      <c r="Z250" s="15" t="s">
        <v>132</v>
      </c>
      <c r="AA250" s="15" t="s">
        <v>133</v>
      </c>
      <c r="AB250" s="15" t="s">
        <v>131</v>
      </c>
      <c r="AC250" s="12" t="s">
        <v>1400</v>
      </c>
      <c r="AD250" s="12" t="s">
        <v>131</v>
      </c>
      <c r="AE250" s="12" t="s">
        <v>133</v>
      </c>
      <c r="AF250" s="12" t="s">
        <v>131</v>
      </c>
      <c r="AG250" s="12" t="s">
        <v>131</v>
      </c>
      <c r="AH250" s="12" t="s">
        <v>133</v>
      </c>
      <c r="AI250" s="16">
        <v>100</v>
      </c>
      <c r="AJ250" s="12" t="s">
        <v>133</v>
      </c>
      <c r="AK250" s="12" t="s">
        <v>133</v>
      </c>
      <c r="AL250" s="12" t="s">
        <v>133</v>
      </c>
      <c r="AM250" s="12" t="s">
        <v>133</v>
      </c>
      <c r="AN250" s="16">
        <v>100</v>
      </c>
      <c r="AO250" s="12" t="s">
        <v>133</v>
      </c>
      <c r="AP250" s="12" t="s">
        <v>131</v>
      </c>
      <c r="AQ250" s="12" t="s">
        <v>133</v>
      </c>
      <c r="AR250" s="12" t="s">
        <v>133</v>
      </c>
      <c r="AS250" s="12" t="s">
        <v>133</v>
      </c>
      <c r="AT250" s="12" t="s">
        <v>133</v>
      </c>
      <c r="AU250" s="12" t="s">
        <v>133</v>
      </c>
      <c r="AV250" s="12" t="s">
        <v>133</v>
      </c>
      <c r="AW250" s="12" t="s">
        <v>133</v>
      </c>
      <c r="AX250" s="12" t="s">
        <v>133</v>
      </c>
      <c r="AY250" s="12" t="s">
        <v>133</v>
      </c>
      <c r="AZ250" s="16">
        <v>100</v>
      </c>
      <c r="BA250" s="12" t="s">
        <v>133</v>
      </c>
      <c r="BB250" s="12" t="s">
        <v>133</v>
      </c>
      <c r="BC250" s="12" t="s">
        <v>133</v>
      </c>
      <c r="BD250" s="12" t="s">
        <v>133</v>
      </c>
      <c r="BE250" s="16">
        <v>100</v>
      </c>
      <c r="BF250" s="12" t="s">
        <v>131</v>
      </c>
      <c r="BG250" s="12" t="s">
        <v>131</v>
      </c>
      <c r="BH250" s="12" t="s">
        <v>131</v>
      </c>
      <c r="BI250" s="16">
        <v>100</v>
      </c>
      <c r="BJ250" s="12" t="s">
        <v>133</v>
      </c>
      <c r="BK250" s="16">
        <v>100</v>
      </c>
      <c r="BL250" s="16">
        <v>100</v>
      </c>
      <c r="BM250" s="17">
        <v>0</v>
      </c>
      <c r="BN250" s="17">
        <v>0</v>
      </c>
      <c r="BO250" s="17">
        <v>0</v>
      </c>
      <c r="BP250" s="11">
        <v>0</v>
      </c>
      <c r="BQ250" s="11">
        <v>0</v>
      </c>
      <c r="BR250" s="16">
        <v>100</v>
      </c>
      <c r="BS250" s="15" t="s">
        <v>129</v>
      </c>
      <c r="BT250" s="15" t="s">
        <v>129</v>
      </c>
      <c r="BU250" s="15" t="s">
        <v>129</v>
      </c>
      <c r="BV250" s="15" t="s">
        <v>129</v>
      </c>
      <c r="BW250" s="15" t="s">
        <v>129</v>
      </c>
      <c r="BX250" s="12" t="s">
        <v>129</v>
      </c>
      <c r="BY250" s="12" t="s">
        <v>162</v>
      </c>
      <c r="BZ250" s="12" t="s">
        <v>541</v>
      </c>
      <c r="CA250" s="12" t="s">
        <v>541</v>
      </c>
      <c r="CB250" s="12" t="s">
        <v>541</v>
      </c>
      <c r="CC250" s="12" t="s">
        <v>541</v>
      </c>
      <c r="CD250" s="5" t="e">
        <v>#N/A</v>
      </c>
      <c r="CE250" s="5" t="e">
        <v>#N/A</v>
      </c>
      <c r="CF250" s="18" t="s">
        <v>129</v>
      </c>
      <c r="CG250" s="18"/>
      <c r="CH250">
        <f>IF(Tabla1[[#This Row],[1.1 Saluda y se despide del cliente, de acuerdo a lo establecido en el manual de campaña.]]="NO",1,0)</f>
        <v>0</v>
      </c>
      <c r="CI250">
        <f>IF(Tabla1[[#This Row],[1.2 Se dirige al cliente por su nombre durante el transcurso de la llamada, sin tutearlo en ninguna ocasión.]]="NO",1,0)</f>
        <v>0</v>
      </c>
      <c r="CJ250">
        <f>IF(Tabla1[[#This Row],[1.3 Interactua con el cliente mientras realiza las validaciones en el sistema.]]="NO",1,0)</f>
        <v>0</v>
      </c>
      <c r="CK250">
        <f>IF(Tabla1[[#This Row],[1.4 Evita el uso de tecnicismos.]]="NO",1,0)</f>
        <v>0</v>
      </c>
      <c r="CL250">
        <f>IF(Tabla1[[#This Row],[1.5 Se despide de acuerdo a lo indicado en el Manual de Campaña]]="NO",1,0)</f>
        <v>0</v>
      </c>
      <c r="CM250">
        <f>IF(Tabla1[[#This Row],[2.1 Valida si la consulta o transacción corresponde a un producto/servicio/línea de la campaña.]]="NO",1,0)</f>
        <v>0</v>
      </c>
      <c r="CN250">
        <f>IF(Tabla1[[#This Row],[2.2 Si lo expuesto por el cliente no es claro, realiza preguntas de precisión o preguntas filtro.]]="NO",1,0)</f>
        <v>0</v>
      </c>
      <c r="CO250">
        <f>IF(Tabla1[[#This Row],[2.3 Valida el MOTIVO REAL de la necesidad (información, preocupación, problema) mediante parafraseo o pregunta de confirmación.]]="NO",1,0)</f>
        <v>0</v>
      </c>
      <c r="CP250">
        <f>IF(Tabla1[[#This Row],[2.4 De acuerdo con lo expuesto por el cliente por el cliente y/o por lo revisado en sistemas, valida si existe alguna atención previa por el mismo motivo.]]="NO",1,0)</f>
        <v>0</v>
      </c>
      <c r="CQ250">
        <f>IF(Tabla1[[#This Row],[3.1 Valida en el CES el estado de los servicios y equipos, estado de cuenta y adicionalmente si se encuentra en averia.]]="NO",1,0)</f>
        <v>0</v>
      </c>
      <c r="CR250">
        <f>IF(Tabla1[[#This Row],[3.2 La atencion se realizo siguiendo el paso a paso de la herramienta o el proceso establecido en el portal de conocimiento (en caso no se encuentre en la herramienta), no se vuelve a evaluar el ingreso al CES.]]="NO",1,0)</f>
        <v>0</v>
      </c>
      <c r="CS250">
        <f>IF(Tabla1[[#This Row],[3.2.1 Solicita el número de documento de identidad, nombres y apellidos del titular para identificar el servicio y en caso lo amerite fecha y lugar de nacimiento.]]="NO",1,0)</f>
        <v>0</v>
      </c>
      <c r="CT250">
        <f>IF(Tabla1[[#This Row],[3.2.2  Valida en TRACER que el servicio del cliente esta conectado, no se encuentra en averia y no tiene algun flag alarmado]]="NO",1,0)</f>
        <v>0</v>
      </c>
      <c r="CU250">
        <f>IF(Tabla1[[#This Row],[3.2.3  Verifica en la web de averias si el servicio esta afectado]]="NO",1,0)</f>
        <v>0</v>
      </c>
      <c r="CV250">
        <f>IF(Tabla1[[#This Row],[3.2.4  Verifica en Incognito si los parametros de los servicios estan correctos. ]]="NO",1,0)</f>
        <v>0</v>
      </c>
      <c r="CW25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50">
        <f>IF(Tabla1[[#This Row],[3.2.6  Para telefonia, ingresa a JANUS y validad que la linea este configurada y tenga saldo, tambien se debe validar con el cliente si la linea esta en Tel 1 o Tel 1/2, en caso no haya servicio]]="NO",1,0)</f>
        <v>0</v>
      </c>
      <c r="CY250">
        <f>IF(Tabla1[[#This Row],[3.2.7  Para internet, cuando el problema es con SmarTV se le sugiere que utilice internet de manera cableada]]="NO",1,0)</f>
        <v>0</v>
      </c>
      <c r="CZ250">
        <f>IF(Tabla1[[#This Row],[3.3  La explicación brindada al cliente corresponde con el paso a paso de la herramienta o el proceso establecido en el portal de conocimiento (en caso no se encuentre en la herramienta).]]="NO",1,0)</f>
        <v>0</v>
      </c>
      <c r="DA250">
        <f>IF(Tabla1[[#This Row],[3.4  Valida con el cliente si la gestión/información brindada fue clara]]="NO",1,0)</f>
        <v>0</v>
      </c>
      <c r="DB250">
        <f>IF(Tabla1[[#This Row],[4.1 Ejecuta las acciones en los aplicativos de acuerdo al proceso establecido en el portal de conocimiento.]]="NO",1,0)</f>
        <v>0</v>
      </c>
      <c r="DC250">
        <f>IF(Tabla1[[#This Row],[4.2 Se tipifica en siac acorde con la gestión.]]="NO",1,0)</f>
        <v>0</v>
      </c>
      <c r="DD250">
        <f>IF(Tabla1[[#This Row],[4.3 Notas y/o plantilla de la tipificación son correctas.]]="NO",1,0)</f>
        <v>0</v>
      </c>
      <c r="DE250">
        <f>IF(Tabla1[[#This Row],[4.4 Se tipifica en siac durante la llamada.]]="NO",1,0)</f>
        <v>0</v>
      </c>
      <c r="DF250">
        <f>IF(Tabla1[[#This Row],[5.1 Evita comentarios negativos de la empresa y/o sus proveedores.]]="NO",1,0)</f>
        <v>0</v>
      </c>
      <c r="DG250">
        <f>IF(Tabla1[[#This Row],[5.2 Evita palabras soeces]]="NO",1,0)</f>
        <v>0</v>
      </c>
      <c r="DH250">
        <f>IF(Tabla1[[#This Row],[5.3 Escucha al cliente sin interrumpirlo.]]="NO",1,0)</f>
        <v>0</v>
      </c>
      <c r="DI250">
        <f>IF(Tabla1[[#This Row],[6.1 Cumple con dar la información establecida y/o fomenta en el cliente la adquisición/activación/uso de algún servicio/producto/promoción CLARO (definido por cada campaña)]]="NO",1,0)</f>
        <v>0</v>
      </c>
      <c r="DJ250">
        <v>1</v>
      </c>
      <c r="DK250" t="e">
        <f>IF(Tabla1[[#This Row],[TNPS]]&lt;6,-1,IF(Tabla1[[#This Row],[TNPS]]&lt;8,0,1))</f>
        <v>#N/A</v>
      </c>
      <c r="DL250" t="e">
        <f>IF(Tabla1[[#This Row],[NPS]]&lt;&gt;"",IF(Tabla1[[#This Row],[NPS]]&lt;7,-1,IF(Tabla1[[#This Row],[NPS]]&lt;8,0,1))," ")</f>
        <v>#N/A</v>
      </c>
    </row>
    <row r="251" spans="1:116" x14ac:dyDescent="0.25">
      <c r="A251">
        <v>386</v>
      </c>
      <c r="B251" t="str">
        <f>IF(MONTH(Tabla1[[#This Row],[FECHA DE MONITOREO]])=MONTH($B$356),IF(DAY(Tabla1[[#This Row],[FECHA DE MONITOREO]])&lt;8,"SEMANA 1",IF(DAY(Tabla1[[#This Row],[FECHA DE MONITOREO]])&lt;15,"SEMANA 2",IF(DAY(Tabla1[[#This Row],[FECHA DE MONITOREO]])&lt;22,"SEMANA 3","SEMANA 4"))),"SEMANA 4")</f>
        <v>SEMANA 1</v>
      </c>
      <c r="C25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51" s="10" t="s">
        <v>1619</v>
      </c>
      <c r="E251" s="11" t="s">
        <v>1620</v>
      </c>
      <c r="F251" s="12">
        <v>1</v>
      </c>
      <c r="G251" s="12" t="s">
        <v>118</v>
      </c>
      <c r="H251" s="12" t="s">
        <v>1394</v>
      </c>
      <c r="I251" s="6">
        <v>43652</v>
      </c>
      <c r="J251" s="12" t="s">
        <v>120</v>
      </c>
      <c r="K251" s="13" t="s">
        <v>1798</v>
      </c>
      <c r="L251" s="6">
        <v>43651</v>
      </c>
      <c r="M251" s="14">
        <v>0.75208333333333333</v>
      </c>
      <c r="N251" s="11">
        <v>514</v>
      </c>
      <c r="O251" s="12" t="s">
        <v>1799</v>
      </c>
      <c r="P251" s="12">
        <v>960642629</v>
      </c>
      <c r="Q251" s="12">
        <v>34647289</v>
      </c>
      <c r="R251" s="12" t="s">
        <v>1397</v>
      </c>
      <c r="S251" s="12" t="s">
        <v>1126</v>
      </c>
      <c r="T251" s="12" t="s">
        <v>1800</v>
      </c>
      <c r="U251" s="12" t="s">
        <v>1443</v>
      </c>
      <c r="V251" s="11" t="s">
        <v>129</v>
      </c>
      <c r="W251" s="12" t="s">
        <v>130</v>
      </c>
      <c r="X251" s="15" t="s">
        <v>161</v>
      </c>
      <c r="Y251" s="15" t="s">
        <v>131</v>
      </c>
      <c r="Z251" s="15" t="s">
        <v>132</v>
      </c>
      <c r="AA251" s="15" t="s">
        <v>133</v>
      </c>
      <c r="AB251" s="15" t="s">
        <v>131</v>
      </c>
      <c r="AC251" s="12" t="s">
        <v>1400</v>
      </c>
      <c r="AD251" s="12" t="s">
        <v>131</v>
      </c>
      <c r="AE251" s="12" t="s">
        <v>131</v>
      </c>
      <c r="AF251" s="12" t="s">
        <v>131</v>
      </c>
      <c r="AG251" s="12" t="s">
        <v>131</v>
      </c>
      <c r="AH251" s="12" t="s">
        <v>131</v>
      </c>
      <c r="AI251" s="16">
        <v>100</v>
      </c>
      <c r="AJ251" s="12" t="s">
        <v>131</v>
      </c>
      <c r="AK251" s="12" t="s">
        <v>133</v>
      </c>
      <c r="AL251" s="12" t="s">
        <v>131</v>
      </c>
      <c r="AM251" s="12" t="s">
        <v>133</v>
      </c>
      <c r="AN251" s="16">
        <v>100</v>
      </c>
      <c r="AO251" s="12" t="s">
        <v>131</v>
      </c>
      <c r="AP251" s="12" t="s">
        <v>129</v>
      </c>
      <c r="AQ251" s="12" t="s">
        <v>131</v>
      </c>
      <c r="AR251" s="12" t="s">
        <v>131</v>
      </c>
      <c r="AS251" s="12" t="s">
        <v>131</v>
      </c>
      <c r="AT251" s="12" t="s">
        <v>131</v>
      </c>
      <c r="AU251" s="12" t="s">
        <v>133</v>
      </c>
      <c r="AV251" s="12" t="s">
        <v>129</v>
      </c>
      <c r="AW251" s="12" t="s">
        <v>133</v>
      </c>
      <c r="AX251" s="12" t="s">
        <v>129</v>
      </c>
      <c r="AY251" s="12" t="s">
        <v>133</v>
      </c>
      <c r="AZ251" s="16">
        <v>12.121212121212121</v>
      </c>
      <c r="BA251" s="12" t="s">
        <v>131</v>
      </c>
      <c r="BB251" s="12" t="s">
        <v>129</v>
      </c>
      <c r="BC251" s="12" t="s">
        <v>131</v>
      </c>
      <c r="BD251" s="12" t="s">
        <v>131</v>
      </c>
      <c r="BE251" s="16">
        <v>87.5</v>
      </c>
      <c r="BF251" s="12" t="s">
        <v>131</v>
      </c>
      <c r="BG251" s="12" t="s">
        <v>131</v>
      </c>
      <c r="BH251" s="12" t="s">
        <v>131</v>
      </c>
      <c r="BI251" s="16">
        <v>100</v>
      </c>
      <c r="BJ251" s="12" t="s">
        <v>133</v>
      </c>
      <c r="BK251" s="16">
        <v>100</v>
      </c>
      <c r="BL251" s="16">
        <v>66.242424242424249</v>
      </c>
      <c r="BM251" s="17">
        <v>2</v>
      </c>
      <c r="BN251" s="17">
        <v>1</v>
      </c>
      <c r="BO251" s="17">
        <v>0</v>
      </c>
      <c r="BP251" s="11">
        <v>3</v>
      </c>
      <c r="BQ251" s="11">
        <v>1</v>
      </c>
      <c r="BR251" s="16">
        <v>66.242424242424249</v>
      </c>
      <c r="BS251" s="15" t="s">
        <v>129</v>
      </c>
      <c r="BT251" s="15" t="s">
        <v>129</v>
      </c>
      <c r="BU251" s="15" t="s">
        <v>129</v>
      </c>
      <c r="BV251" s="15" t="s">
        <v>129</v>
      </c>
      <c r="BW251" s="15" t="s">
        <v>129</v>
      </c>
      <c r="BX251" s="12" t="s">
        <v>129</v>
      </c>
      <c r="BY251" s="12" t="s">
        <v>346</v>
      </c>
      <c r="BZ251" s="12" t="s">
        <v>347</v>
      </c>
      <c r="CA251" s="12" t="s">
        <v>348</v>
      </c>
      <c r="CB251" s="12" t="s">
        <v>1444</v>
      </c>
      <c r="CC251" s="12" t="s">
        <v>350</v>
      </c>
      <c r="CD251" s="5" t="e">
        <v>#N/A</v>
      </c>
      <c r="CE251" s="5" t="e">
        <v>#N/A</v>
      </c>
      <c r="CF251" s="18" t="s">
        <v>129</v>
      </c>
      <c r="CG251" s="18" t="s">
        <v>1801</v>
      </c>
      <c r="CH251">
        <f>IF(Tabla1[[#This Row],[1.1 Saluda y se despide del cliente, de acuerdo a lo establecido en el manual de campaña.]]="NO",1,0)</f>
        <v>0</v>
      </c>
      <c r="CI251">
        <f>IF(Tabla1[[#This Row],[1.2 Se dirige al cliente por su nombre durante el transcurso de la llamada, sin tutearlo en ninguna ocasión.]]="NO",1,0)</f>
        <v>0</v>
      </c>
      <c r="CJ251">
        <f>IF(Tabla1[[#This Row],[1.3 Interactua con el cliente mientras realiza las validaciones en el sistema.]]="NO",1,0)</f>
        <v>0</v>
      </c>
      <c r="CK251">
        <f>IF(Tabla1[[#This Row],[1.4 Evita el uso de tecnicismos.]]="NO",1,0)</f>
        <v>0</v>
      </c>
      <c r="CL251">
        <f>IF(Tabla1[[#This Row],[1.5 Se despide de acuerdo a lo indicado en el Manual de Campaña]]="NO",1,0)</f>
        <v>0</v>
      </c>
      <c r="CM251">
        <f>IF(Tabla1[[#This Row],[2.1 Valida si la consulta o transacción corresponde a un producto/servicio/línea de la campaña.]]="NO",1,0)</f>
        <v>0</v>
      </c>
      <c r="CN251">
        <f>IF(Tabla1[[#This Row],[2.2 Si lo expuesto por el cliente no es claro, realiza preguntas de precisión o preguntas filtro.]]="NO",1,0)</f>
        <v>0</v>
      </c>
      <c r="CO251">
        <f>IF(Tabla1[[#This Row],[2.3 Valida el MOTIVO REAL de la necesidad (información, preocupación, problema) mediante parafraseo o pregunta de confirmación.]]="NO",1,0)</f>
        <v>0</v>
      </c>
      <c r="CP251">
        <f>IF(Tabla1[[#This Row],[2.4 De acuerdo con lo expuesto por el cliente por el cliente y/o por lo revisado en sistemas, valida si existe alguna atención previa por el mismo motivo.]]="NO",1,0)</f>
        <v>0</v>
      </c>
      <c r="CQ251">
        <f>IF(Tabla1[[#This Row],[3.1 Valida en el CES el estado de los servicios y equipos, estado de cuenta y adicionalmente si se encuentra en averia.]]="NO",1,0)</f>
        <v>0</v>
      </c>
      <c r="CR251">
        <f>IF(Tabla1[[#This Row],[3.2 La atencion se realizo siguiendo el paso a paso de la herramienta o el proceso establecido en el portal de conocimiento (en caso no se encuentre en la herramienta), no se vuelve a evaluar el ingreso al CES.]]="NO",1,0)</f>
        <v>1</v>
      </c>
      <c r="CS251">
        <f>IF(Tabla1[[#This Row],[3.2.1 Solicita el número de documento de identidad, nombres y apellidos del titular para identificar el servicio y en caso lo amerite fecha y lugar de nacimiento.]]="NO",1,0)</f>
        <v>0</v>
      </c>
      <c r="CT251">
        <f>IF(Tabla1[[#This Row],[3.2.2  Valida en TRACER que el servicio del cliente esta conectado, no se encuentra en averia y no tiene algun flag alarmado]]="NO",1,0)</f>
        <v>0</v>
      </c>
      <c r="CU251">
        <f>IF(Tabla1[[#This Row],[3.2.3  Verifica en la web de averias si el servicio esta afectado]]="NO",1,0)</f>
        <v>0</v>
      </c>
      <c r="CV251">
        <f>IF(Tabla1[[#This Row],[3.2.4  Verifica en Incognito si los parametros de los servicios estan correctos. ]]="NO",1,0)</f>
        <v>0</v>
      </c>
      <c r="CW25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51">
        <f>IF(Tabla1[[#This Row],[3.2.6  Para telefonia, ingresa a JANUS y validad que la linea este configurada y tenga saldo, tambien se debe validar con el cliente si la linea esta en Tel 1 o Tel 1/2, en caso no haya servicio]]="NO",1,0)</f>
        <v>1</v>
      </c>
      <c r="CY251">
        <f>IF(Tabla1[[#This Row],[3.2.7  Para internet, cuando el problema es con SmarTV se le sugiere que utilice internet de manera cableada]]="NO",1,0)</f>
        <v>0</v>
      </c>
      <c r="CZ251">
        <f>IF(Tabla1[[#This Row],[3.3  La explicación brindada al cliente corresponde con el paso a paso de la herramienta o el proceso establecido en el portal de conocimiento (en caso no se encuentre en la herramienta).]]="NO",1,0)</f>
        <v>1</v>
      </c>
      <c r="DA251">
        <f>IF(Tabla1[[#This Row],[3.4  Valida con el cliente si la gestión/información brindada fue clara]]="NO",1,0)</f>
        <v>0</v>
      </c>
      <c r="DB251">
        <f>IF(Tabla1[[#This Row],[4.1 Ejecuta las acciones en los aplicativos de acuerdo al proceso establecido en el portal de conocimiento.]]="NO",1,0)</f>
        <v>0</v>
      </c>
      <c r="DC251">
        <f>IF(Tabla1[[#This Row],[4.2 Se tipifica en siac acorde con la gestión.]]="NO",1,0)</f>
        <v>1</v>
      </c>
      <c r="DD251">
        <f>IF(Tabla1[[#This Row],[4.3 Notas y/o plantilla de la tipificación son correctas.]]="NO",1,0)</f>
        <v>0</v>
      </c>
      <c r="DE251">
        <f>IF(Tabla1[[#This Row],[4.4 Se tipifica en siac durante la llamada.]]="NO",1,0)</f>
        <v>0</v>
      </c>
      <c r="DF251">
        <f>IF(Tabla1[[#This Row],[5.1 Evita comentarios negativos de la empresa y/o sus proveedores.]]="NO",1,0)</f>
        <v>0</v>
      </c>
      <c r="DG251">
        <f>IF(Tabla1[[#This Row],[5.2 Evita palabras soeces]]="NO",1,0)</f>
        <v>0</v>
      </c>
      <c r="DH251">
        <f>IF(Tabla1[[#This Row],[5.3 Escucha al cliente sin interrumpirlo.]]="NO",1,0)</f>
        <v>0</v>
      </c>
      <c r="DI251">
        <f>IF(Tabla1[[#This Row],[6.1 Cumple con dar la información establecida y/o fomenta en el cliente la adquisición/activación/uso de algún servicio/producto/promoción CLARO (definido por cada campaña)]]="NO",1,0)</f>
        <v>0</v>
      </c>
      <c r="DJ251">
        <v>1</v>
      </c>
      <c r="DK251" t="e">
        <f>IF(Tabla1[[#This Row],[TNPS]]&lt;6,-1,IF(Tabla1[[#This Row],[TNPS]]&lt;8,0,1))</f>
        <v>#N/A</v>
      </c>
      <c r="DL251" t="e">
        <f>IF(Tabla1[[#This Row],[NPS]]&lt;&gt;"",IF(Tabla1[[#This Row],[NPS]]&lt;7,-1,IF(Tabla1[[#This Row],[NPS]]&lt;8,0,1))," ")</f>
        <v>#N/A</v>
      </c>
    </row>
    <row r="252" spans="1:116" x14ac:dyDescent="0.25">
      <c r="A252">
        <v>386</v>
      </c>
      <c r="B252" t="str">
        <f>IF(MONTH(Tabla1[[#This Row],[FECHA DE MONITOREO]])=MONTH($B$356),IF(DAY(Tabla1[[#This Row],[FECHA DE MONITOREO]])&lt;8,"SEMANA 1",IF(DAY(Tabla1[[#This Row],[FECHA DE MONITOREO]])&lt;15,"SEMANA 2",IF(DAY(Tabla1[[#This Row],[FECHA DE MONITOREO]])&lt;22,"SEMANA 3","SEMANA 4"))),"SEMANA 4")</f>
        <v>SEMANA 1</v>
      </c>
      <c r="C25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52" s="10" t="s">
        <v>1802</v>
      </c>
      <c r="E252" s="11" t="s">
        <v>1803</v>
      </c>
      <c r="F252" s="12">
        <v>7</v>
      </c>
      <c r="G252" s="12" t="s">
        <v>118</v>
      </c>
      <c r="H252" s="12" t="s">
        <v>1394</v>
      </c>
      <c r="I252" s="6">
        <v>43652</v>
      </c>
      <c r="J252" s="12" t="s">
        <v>120</v>
      </c>
      <c r="K252" s="13" t="s">
        <v>1804</v>
      </c>
      <c r="L252" s="6">
        <v>43650</v>
      </c>
      <c r="M252" s="14">
        <v>0.8256944444444444</v>
      </c>
      <c r="N252" s="11">
        <v>281</v>
      </c>
      <c r="O252" s="12" t="s">
        <v>1805</v>
      </c>
      <c r="P252" s="12">
        <v>5114213845</v>
      </c>
      <c r="Q252" s="12">
        <v>2652932</v>
      </c>
      <c r="R252" s="12" t="s">
        <v>1397</v>
      </c>
      <c r="S252" s="12" t="s">
        <v>1806</v>
      </c>
      <c r="T252" s="12" t="s">
        <v>1807</v>
      </c>
      <c r="U252" s="12" t="s">
        <v>1753</v>
      </c>
      <c r="V252" s="11" t="s">
        <v>129</v>
      </c>
      <c r="W252" s="12" t="s">
        <v>279</v>
      </c>
      <c r="X252" s="15" t="s">
        <v>279</v>
      </c>
      <c r="Y252" s="15" t="s">
        <v>131</v>
      </c>
      <c r="Z252" s="15" t="s">
        <v>132</v>
      </c>
      <c r="AA252" s="15" t="s">
        <v>133</v>
      </c>
      <c r="AB252" s="15" t="s">
        <v>131</v>
      </c>
      <c r="AC252" s="12" t="s">
        <v>1400</v>
      </c>
      <c r="AD252" s="12" t="s">
        <v>131</v>
      </c>
      <c r="AE252" s="12" t="s">
        <v>131</v>
      </c>
      <c r="AF252" s="12" t="s">
        <v>131</v>
      </c>
      <c r="AG252" s="12" t="s">
        <v>131</v>
      </c>
      <c r="AH252" s="12" t="s">
        <v>131</v>
      </c>
      <c r="AI252" s="16">
        <v>100</v>
      </c>
      <c r="AJ252" s="12" t="s">
        <v>131</v>
      </c>
      <c r="AK252" s="12" t="s">
        <v>133</v>
      </c>
      <c r="AL252" s="12" t="s">
        <v>131</v>
      </c>
      <c r="AM252" s="12" t="s">
        <v>131</v>
      </c>
      <c r="AN252" s="16">
        <v>100</v>
      </c>
      <c r="AO252" s="12" t="s">
        <v>133</v>
      </c>
      <c r="AP252" s="12" t="s">
        <v>131</v>
      </c>
      <c r="AQ252" s="12" t="s">
        <v>131</v>
      </c>
      <c r="AR252" s="12" t="s">
        <v>133</v>
      </c>
      <c r="AS252" s="12" t="s">
        <v>133</v>
      </c>
      <c r="AT252" s="12" t="s">
        <v>131</v>
      </c>
      <c r="AU252" s="12" t="s">
        <v>133</v>
      </c>
      <c r="AV252" s="12" t="s">
        <v>133</v>
      </c>
      <c r="AW252" s="12" t="s">
        <v>133</v>
      </c>
      <c r="AX252" s="12" t="s">
        <v>131</v>
      </c>
      <c r="AY252" s="12" t="s">
        <v>133</v>
      </c>
      <c r="AZ252" s="16">
        <v>100</v>
      </c>
      <c r="BA252" s="12" t="s">
        <v>131</v>
      </c>
      <c r="BB252" s="12" t="s">
        <v>131</v>
      </c>
      <c r="BC252" s="12" t="s">
        <v>131</v>
      </c>
      <c r="BD252" s="12" t="s">
        <v>131</v>
      </c>
      <c r="BE252" s="16">
        <v>100</v>
      </c>
      <c r="BF252" s="12" t="s">
        <v>131</v>
      </c>
      <c r="BG252" s="12" t="s">
        <v>131</v>
      </c>
      <c r="BH252" s="12" t="s">
        <v>131</v>
      </c>
      <c r="BI252" s="16">
        <v>100</v>
      </c>
      <c r="BJ252" s="12" t="s">
        <v>133</v>
      </c>
      <c r="BK252" s="16">
        <v>100</v>
      </c>
      <c r="BL252" s="16">
        <v>100</v>
      </c>
      <c r="BM252" s="17">
        <v>0</v>
      </c>
      <c r="BN252" s="17">
        <v>0</v>
      </c>
      <c r="BO252" s="17">
        <v>0</v>
      </c>
      <c r="BP252" s="11">
        <v>0</v>
      </c>
      <c r="BQ252" s="11">
        <v>0</v>
      </c>
      <c r="BR252" s="16">
        <v>100</v>
      </c>
      <c r="BS252" s="15" t="s">
        <v>129</v>
      </c>
      <c r="BT252" s="15" t="s">
        <v>129</v>
      </c>
      <c r="BU252" s="15" t="s">
        <v>129</v>
      </c>
      <c r="BV252" s="15" t="s">
        <v>129</v>
      </c>
      <c r="BW252" s="15" t="s">
        <v>129</v>
      </c>
      <c r="BX252" s="12" t="s">
        <v>129</v>
      </c>
      <c r="BY252" s="12" t="s">
        <v>135</v>
      </c>
      <c r="BZ252" s="12" t="s">
        <v>174</v>
      </c>
      <c r="CA252" s="12" t="s">
        <v>175</v>
      </c>
      <c r="CB252" s="12" t="s">
        <v>176</v>
      </c>
      <c r="CC252" s="12" t="s">
        <v>250</v>
      </c>
      <c r="CD252" s="5" t="e">
        <v>#N/A</v>
      </c>
      <c r="CE252" s="5" t="e">
        <v>#N/A</v>
      </c>
      <c r="CF252" s="18" t="s">
        <v>129</v>
      </c>
      <c r="CG252" s="18"/>
      <c r="CH252">
        <f>IF(Tabla1[[#This Row],[1.1 Saluda y se despide del cliente, de acuerdo a lo establecido en el manual de campaña.]]="NO",1,0)</f>
        <v>0</v>
      </c>
      <c r="CI252">
        <f>IF(Tabla1[[#This Row],[1.2 Se dirige al cliente por su nombre durante el transcurso de la llamada, sin tutearlo en ninguna ocasión.]]="NO",1,0)</f>
        <v>0</v>
      </c>
      <c r="CJ252">
        <f>IF(Tabla1[[#This Row],[1.3 Interactua con el cliente mientras realiza las validaciones en el sistema.]]="NO",1,0)</f>
        <v>0</v>
      </c>
      <c r="CK252">
        <f>IF(Tabla1[[#This Row],[1.4 Evita el uso de tecnicismos.]]="NO",1,0)</f>
        <v>0</v>
      </c>
      <c r="CL252">
        <f>IF(Tabla1[[#This Row],[1.5 Se despide de acuerdo a lo indicado en el Manual de Campaña]]="NO",1,0)</f>
        <v>0</v>
      </c>
      <c r="CM252">
        <f>IF(Tabla1[[#This Row],[2.1 Valida si la consulta o transacción corresponde a un producto/servicio/línea de la campaña.]]="NO",1,0)</f>
        <v>0</v>
      </c>
      <c r="CN252">
        <f>IF(Tabla1[[#This Row],[2.2 Si lo expuesto por el cliente no es claro, realiza preguntas de precisión o preguntas filtro.]]="NO",1,0)</f>
        <v>0</v>
      </c>
      <c r="CO252">
        <f>IF(Tabla1[[#This Row],[2.3 Valida el MOTIVO REAL de la necesidad (información, preocupación, problema) mediante parafraseo o pregunta de confirmación.]]="NO",1,0)</f>
        <v>0</v>
      </c>
      <c r="CP252">
        <f>IF(Tabla1[[#This Row],[2.4 De acuerdo con lo expuesto por el cliente por el cliente y/o por lo revisado en sistemas, valida si existe alguna atención previa por el mismo motivo.]]="NO",1,0)</f>
        <v>0</v>
      </c>
      <c r="CQ252">
        <f>IF(Tabla1[[#This Row],[3.1 Valida en el CES el estado de los servicios y equipos, estado de cuenta y adicionalmente si se encuentra en averia.]]="NO",1,0)</f>
        <v>0</v>
      </c>
      <c r="CR252">
        <f>IF(Tabla1[[#This Row],[3.2 La atencion se realizo siguiendo el paso a paso de la herramienta o el proceso establecido en el portal de conocimiento (en caso no se encuentre en la herramienta), no se vuelve a evaluar el ingreso al CES.]]="NO",1,0)</f>
        <v>0</v>
      </c>
      <c r="CS252">
        <f>IF(Tabla1[[#This Row],[3.2.1 Solicita el número de documento de identidad, nombres y apellidos del titular para identificar el servicio y en caso lo amerite fecha y lugar de nacimiento.]]="NO",1,0)</f>
        <v>0</v>
      </c>
      <c r="CT252">
        <f>IF(Tabla1[[#This Row],[3.2.2  Valida en TRACER que el servicio del cliente esta conectado, no se encuentra en averia y no tiene algun flag alarmado]]="NO",1,0)</f>
        <v>0</v>
      </c>
      <c r="CU252">
        <f>IF(Tabla1[[#This Row],[3.2.3  Verifica en la web de averias si el servicio esta afectado]]="NO",1,0)</f>
        <v>0</v>
      </c>
      <c r="CV252">
        <f>IF(Tabla1[[#This Row],[3.2.4  Verifica en Incognito si los parametros de los servicios estan correctos. ]]="NO",1,0)</f>
        <v>0</v>
      </c>
      <c r="CW25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52">
        <f>IF(Tabla1[[#This Row],[3.2.6  Para telefonia, ingresa a JANUS y validad que la linea este configurada y tenga saldo, tambien se debe validar con el cliente si la linea esta en Tel 1 o Tel 1/2, en caso no haya servicio]]="NO",1,0)</f>
        <v>0</v>
      </c>
      <c r="CY252">
        <f>IF(Tabla1[[#This Row],[3.2.7  Para internet, cuando el problema es con SmarTV se le sugiere que utilice internet de manera cableada]]="NO",1,0)</f>
        <v>0</v>
      </c>
      <c r="CZ252">
        <f>IF(Tabla1[[#This Row],[3.3  La explicación brindada al cliente corresponde con el paso a paso de la herramienta o el proceso establecido en el portal de conocimiento (en caso no se encuentre en la herramienta).]]="NO",1,0)</f>
        <v>0</v>
      </c>
      <c r="DA252">
        <f>IF(Tabla1[[#This Row],[3.4  Valida con el cliente si la gestión/información brindada fue clara]]="NO",1,0)</f>
        <v>0</v>
      </c>
      <c r="DB252">
        <f>IF(Tabla1[[#This Row],[4.1 Ejecuta las acciones en los aplicativos de acuerdo al proceso establecido en el portal de conocimiento.]]="NO",1,0)</f>
        <v>0</v>
      </c>
      <c r="DC252">
        <f>IF(Tabla1[[#This Row],[4.2 Se tipifica en siac acorde con la gestión.]]="NO",1,0)</f>
        <v>0</v>
      </c>
      <c r="DD252">
        <f>IF(Tabla1[[#This Row],[4.3 Notas y/o plantilla de la tipificación son correctas.]]="NO",1,0)</f>
        <v>0</v>
      </c>
      <c r="DE252">
        <f>IF(Tabla1[[#This Row],[4.4 Se tipifica en siac durante la llamada.]]="NO",1,0)</f>
        <v>0</v>
      </c>
      <c r="DF252">
        <f>IF(Tabla1[[#This Row],[5.1 Evita comentarios negativos de la empresa y/o sus proveedores.]]="NO",1,0)</f>
        <v>0</v>
      </c>
      <c r="DG252">
        <f>IF(Tabla1[[#This Row],[5.2 Evita palabras soeces]]="NO",1,0)</f>
        <v>0</v>
      </c>
      <c r="DH252">
        <f>IF(Tabla1[[#This Row],[5.3 Escucha al cliente sin interrumpirlo.]]="NO",1,0)</f>
        <v>0</v>
      </c>
      <c r="DI252">
        <f>IF(Tabla1[[#This Row],[6.1 Cumple con dar la información establecida y/o fomenta en el cliente la adquisición/activación/uso de algún servicio/producto/promoción CLARO (definido por cada campaña)]]="NO",1,0)</f>
        <v>0</v>
      </c>
      <c r="DJ252">
        <v>1</v>
      </c>
      <c r="DK252" t="e">
        <f>IF(Tabla1[[#This Row],[TNPS]]&lt;6,-1,IF(Tabla1[[#This Row],[TNPS]]&lt;8,0,1))</f>
        <v>#N/A</v>
      </c>
      <c r="DL252" t="e">
        <f>IF(Tabla1[[#This Row],[NPS]]&lt;&gt;"",IF(Tabla1[[#This Row],[NPS]]&lt;7,-1,IF(Tabla1[[#This Row],[NPS]]&lt;8,0,1))," ")</f>
        <v>#N/A</v>
      </c>
    </row>
    <row r="253" spans="1:116" x14ac:dyDescent="0.25">
      <c r="A253">
        <v>386</v>
      </c>
      <c r="B253" t="str">
        <f>IF(MONTH(Tabla1[[#This Row],[FECHA DE MONITOREO]])=MONTH($B$356),IF(DAY(Tabla1[[#This Row],[FECHA DE MONITOREO]])&lt;8,"SEMANA 1",IF(DAY(Tabla1[[#This Row],[FECHA DE MONITOREO]])&lt;15,"SEMANA 2",IF(DAY(Tabla1[[#This Row],[FECHA DE MONITOREO]])&lt;22,"SEMANA 3","SEMANA 4"))),"SEMANA 4")</f>
        <v>SEMANA 1</v>
      </c>
      <c r="C25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53" s="10" t="s">
        <v>1808</v>
      </c>
      <c r="E253" s="11" t="s">
        <v>1809</v>
      </c>
      <c r="F253" s="12">
        <v>8</v>
      </c>
      <c r="G253" s="12" t="s">
        <v>118</v>
      </c>
      <c r="H253" s="12" t="s">
        <v>1394</v>
      </c>
      <c r="I253" s="6">
        <v>43652</v>
      </c>
      <c r="J253" s="12" t="s">
        <v>120</v>
      </c>
      <c r="K253" s="13" t="s">
        <v>1810</v>
      </c>
      <c r="L253" s="6">
        <v>43650</v>
      </c>
      <c r="M253" s="14">
        <v>0.67013888888888884</v>
      </c>
      <c r="N253" s="11">
        <v>642</v>
      </c>
      <c r="O253" s="12" t="s">
        <v>1811</v>
      </c>
      <c r="P253" s="12">
        <v>44532524</v>
      </c>
      <c r="Q253" s="12">
        <v>17845204</v>
      </c>
      <c r="R253" s="12" t="s">
        <v>1407</v>
      </c>
      <c r="S253" s="12" t="s">
        <v>383</v>
      </c>
      <c r="T253" s="12" t="s">
        <v>1812</v>
      </c>
      <c r="U253" s="12" t="s">
        <v>1478</v>
      </c>
      <c r="V253" s="11" t="s">
        <v>129</v>
      </c>
      <c r="W253" s="12" t="s">
        <v>130</v>
      </c>
      <c r="X253" s="15" t="s">
        <v>161</v>
      </c>
      <c r="Y253" s="15" t="s">
        <v>131</v>
      </c>
      <c r="Z253" s="15" t="s">
        <v>132</v>
      </c>
      <c r="AA253" s="15" t="s">
        <v>133</v>
      </c>
      <c r="AB253" s="15" t="s">
        <v>131</v>
      </c>
      <c r="AC253" s="12" t="s">
        <v>1400</v>
      </c>
      <c r="AD253" s="12" t="s">
        <v>131</v>
      </c>
      <c r="AE253" s="12" t="s">
        <v>131</v>
      </c>
      <c r="AF253" s="12" t="s">
        <v>131</v>
      </c>
      <c r="AG253" s="12" t="s">
        <v>131</v>
      </c>
      <c r="AH253" s="12" t="s">
        <v>131</v>
      </c>
      <c r="AI253" s="16">
        <v>100</v>
      </c>
      <c r="AJ253" s="12" t="s">
        <v>131</v>
      </c>
      <c r="AK253" s="12" t="s">
        <v>133</v>
      </c>
      <c r="AL253" s="12" t="s">
        <v>131</v>
      </c>
      <c r="AM253" s="12" t="s">
        <v>131</v>
      </c>
      <c r="AN253" s="16">
        <v>100</v>
      </c>
      <c r="AO253" s="12" t="s">
        <v>131</v>
      </c>
      <c r="AP253" s="12" t="s">
        <v>129</v>
      </c>
      <c r="AQ253" s="12" t="s">
        <v>131</v>
      </c>
      <c r="AR253" s="12" t="s">
        <v>131</v>
      </c>
      <c r="AS253" s="12" t="s">
        <v>131</v>
      </c>
      <c r="AT253" s="12" t="s">
        <v>131</v>
      </c>
      <c r="AU253" s="12" t="s">
        <v>129</v>
      </c>
      <c r="AV253" s="12" t="s">
        <v>133</v>
      </c>
      <c r="AW253" s="12" t="s">
        <v>133</v>
      </c>
      <c r="AX253" s="12" t="s">
        <v>131</v>
      </c>
      <c r="AY253" s="12" t="s">
        <v>131</v>
      </c>
      <c r="AZ253" s="16">
        <v>37.142857142857146</v>
      </c>
      <c r="BA253" s="12" t="s">
        <v>131</v>
      </c>
      <c r="BB253" s="12" t="s">
        <v>131</v>
      </c>
      <c r="BC253" s="12" t="s">
        <v>131</v>
      </c>
      <c r="BD253" s="12" t="s">
        <v>131</v>
      </c>
      <c r="BE253" s="16">
        <v>100</v>
      </c>
      <c r="BF253" s="12" t="s">
        <v>131</v>
      </c>
      <c r="BG253" s="12" t="s">
        <v>131</v>
      </c>
      <c r="BH253" s="12" t="s">
        <v>131</v>
      </c>
      <c r="BI253" s="16">
        <v>100</v>
      </c>
      <c r="BJ253" s="12" t="s">
        <v>129</v>
      </c>
      <c r="BK253" s="16">
        <v>0</v>
      </c>
      <c r="BL253" s="16">
        <v>75</v>
      </c>
      <c r="BM253" s="17">
        <v>1</v>
      </c>
      <c r="BN253" s="17">
        <v>0</v>
      </c>
      <c r="BO253" s="17">
        <v>0</v>
      </c>
      <c r="BP253" s="11">
        <v>1</v>
      </c>
      <c r="BQ253" s="11">
        <v>2</v>
      </c>
      <c r="BR253" s="16">
        <v>75</v>
      </c>
      <c r="BS253" s="15" t="s">
        <v>129</v>
      </c>
      <c r="BT253" s="15" t="s">
        <v>129</v>
      </c>
      <c r="BU253" s="15" t="s">
        <v>129</v>
      </c>
      <c r="BV253" s="15" t="s">
        <v>129</v>
      </c>
      <c r="BW253" s="15" t="s">
        <v>129</v>
      </c>
      <c r="BX253" s="12" t="s">
        <v>131</v>
      </c>
      <c r="BY253" s="12" t="s">
        <v>132</v>
      </c>
      <c r="BZ253" s="12" t="s">
        <v>132</v>
      </c>
      <c r="CA253" s="12" t="s">
        <v>132</v>
      </c>
      <c r="CB253" s="12" t="s">
        <v>132</v>
      </c>
      <c r="CC253" s="12" t="s">
        <v>132</v>
      </c>
      <c r="CD253" s="5">
        <v>9</v>
      </c>
      <c r="CE253" s="5" t="s">
        <v>132</v>
      </c>
      <c r="CF253" s="18" t="s">
        <v>129</v>
      </c>
      <c r="CG253" s="18" t="s">
        <v>1813</v>
      </c>
      <c r="CH253">
        <f>IF(Tabla1[[#This Row],[1.1 Saluda y se despide del cliente, de acuerdo a lo establecido en el manual de campaña.]]="NO",1,0)</f>
        <v>0</v>
      </c>
      <c r="CI253">
        <f>IF(Tabla1[[#This Row],[1.2 Se dirige al cliente por su nombre durante el transcurso de la llamada, sin tutearlo en ninguna ocasión.]]="NO",1,0)</f>
        <v>0</v>
      </c>
      <c r="CJ253">
        <f>IF(Tabla1[[#This Row],[1.3 Interactua con el cliente mientras realiza las validaciones en el sistema.]]="NO",1,0)</f>
        <v>0</v>
      </c>
      <c r="CK253">
        <f>IF(Tabla1[[#This Row],[1.4 Evita el uso de tecnicismos.]]="NO",1,0)</f>
        <v>0</v>
      </c>
      <c r="CL253">
        <f>IF(Tabla1[[#This Row],[1.5 Se despide de acuerdo a lo indicado en el Manual de Campaña]]="NO",1,0)</f>
        <v>0</v>
      </c>
      <c r="CM253">
        <f>IF(Tabla1[[#This Row],[2.1 Valida si la consulta o transacción corresponde a un producto/servicio/línea de la campaña.]]="NO",1,0)</f>
        <v>0</v>
      </c>
      <c r="CN253">
        <f>IF(Tabla1[[#This Row],[2.2 Si lo expuesto por el cliente no es claro, realiza preguntas de precisión o preguntas filtro.]]="NO",1,0)</f>
        <v>0</v>
      </c>
      <c r="CO253">
        <f>IF(Tabla1[[#This Row],[2.3 Valida el MOTIVO REAL de la necesidad (información, preocupación, problema) mediante parafraseo o pregunta de confirmación.]]="NO",1,0)</f>
        <v>0</v>
      </c>
      <c r="CP253">
        <f>IF(Tabla1[[#This Row],[2.4 De acuerdo con lo expuesto por el cliente por el cliente y/o por lo revisado en sistemas, valida si existe alguna atención previa por el mismo motivo.]]="NO",1,0)</f>
        <v>0</v>
      </c>
      <c r="CQ253">
        <f>IF(Tabla1[[#This Row],[3.1 Valida en el CES el estado de los servicios y equipos, estado de cuenta y adicionalmente si se encuentra en averia.]]="NO",1,0)</f>
        <v>0</v>
      </c>
      <c r="CR253">
        <f>IF(Tabla1[[#This Row],[3.2 La atencion se realizo siguiendo el paso a paso de la herramienta o el proceso establecido en el portal de conocimiento (en caso no se encuentre en la herramienta), no se vuelve a evaluar el ingreso al CES.]]="NO",1,0)</f>
        <v>1</v>
      </c>
      <c r="CS253">
        <f>IF(Tabla1[[#This Row],[3.2.1 Solicita el número de documento de identidad, nombres y apellidos del titular para identificar el servicio y en caso lo amerite fecha y lugar de nacimiento.]]="NO",1,0)</f>
        <v>0</v>
      </c>
      <c r="CT253">
        <f>IF(Tabla1[[#This Row],[3.2.2  Valida en TRACER que el servicio del cliente esta conectado, no se encuentra en averia y no tiene algun flag alarmado]]="NO",1,0)</f>
        <v>0</v>
      </c>
      <c r="CU253">
        <f>IF(Tabla1[[#This Row],[3.2.3  Verifica en la web de averias si el servicio esta afectado]]="NO",1,0)</f>
        <v>0</v>
      </c>
      <c r="CV253">
        <f>IF(Tabla1[[#This Row],[3.2.4  Verifica en Incognito si los parametros de los servicios estan correctos. ]]="NO",1,0)</f>
        <v>0</v>
      </c>
      <c r="CW253">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253">
        <f>IF(Tabla1[[#This Row],[3.2.6  Para telefonia, ingresa a JANUS y validad que la linea este configurada y tenga saldo, tambien se debe validar con el cliente si la linea esta en Tel 1 o Tel 1/2, en caso no haya servicio]]="NO",1,0)</f>
        <v>0</v>
      </c>
      <c r="CY253">
        <f>IF(Tabla1[[#This Row],[3.2.7  Para internet, cuando el problema es con SmarTV se le sugiere que utilice internet de manera cableada]]="NO",1,0)</f>
        <v>0</v>
      </c>
      <c r="CZ253">
        <f>IF(Tabla1[[#This Row],[3.3  La explicación brindada al cliente corresponde con el paso a paso de la herramienta o el proceso establecido en el portal de conocimiento (en caso no se encuentre en la herramienta).]]="NO",1,0)</f>
        <v>0</v>
      </c>
      <c r="DA253">
        <f>IF(Tabla1[[#This Row],[3.4  Valida con el cliente si la gestión/información brindada fue clara]]="NO",1,0)</f>
        <v>0</v>
      </c>
      <c r="DB253">
        <f>IF(Tabla1[[#This Row],[4.1 Ejecuta las acciones en los aplicativos de acuerdo al proceso establecido en el portal de conocimiento.]]="NO",1,0)</f>
        <v>0</v>
      </c>
      <c r="DC253">
        <f>IF(Tabla1[[#This Row],[4.2 Se tipifica en siac acorde con la gestión.]]="NO",1,0)</f>
        <v>0</v>
      </c>
      <c r="DD253">
        <f>IF(Tabla1[[#This Row],[4.3 Notas y/o plantilla de la tipificación son correctas.]]="NO",1,0)</f>
        <v>0</v>
      </c>
      <c r="DE253">
        <f>IF(Tabla1[[#This Row],[4.4 Se tipifica en siac durante la llamada.]]="NO",1,0)</f>
        <v>0</v>
      </c>
      <c r="DF253">
        <f>IF(Tabla1[[#This Row],[5.1 Evita comentarios negativos de la empresa y/o sus proveedores.]]="NO",1,0)</f>
        <v>0</v>
      </c>
      <c r="DG253">
        <f>IF(Tabla1[[#This Row],[5.2 Evita palabras soeces]]="NO",1,0)</f>
        <v>0</v>
      </c>
      <c r="DH253">
        <f>IF(Tabla1[[#This Row],[5.3 Escucha al cliente sin interrumpirlo.]]="NO",1,0)</f>
        <v>0</v>
      </c>
      <c r="DI253">
        <f>IF(Tabla1[[#This Row],[6.1 Cumple con dar la información establecida y/o fomenta en el cliente la adquisición/activación/uso de algún servicio/producto/promoción CLARO (definido por cada campaña)]]="NO",1,0)</f>
        <v>1</v>
      </c>
      <c r="DJ253">
        <v>1</v>
      </c>
      <c r="DK253">
        <f>IF(Tabla1[[#This Row],[TNPS]]&lt;6,-1,IF(Tabla1[[#This Row],[TNPS]]&lt;8,0,1))</f>
        <v>1</v>
      </c>
      <c r="DL253" t="str">
        <f>IF(Tabla1[[#This Row],[NPS]]&lt;&gt;"",IF(Tabla1[[#This Row],[NPS]]&lt;7,-1,IF(Tabla1[[#This Row],[NPS]]&lt;8,0,1))," ")</f>
        <v xml:space="preserve"> </v>
      </c>
    </row>
    <row r="254" spans="1:116" x14ac:dyDescent="0.25">
      <c r="A254">
        <v>386</v>
      </c>
      <c r="B254" t="str">
        <f>IF(MONTH(Tabla1[[#This Row],[FECHA DE MONITOREO]])=MONTH($B$356),IF(DAY(Tabla1[[#This Row],[FECHA DE MONITOREO]])&lt;8,"SEMANA 1",IF(DAY(Tabla1[[#This Row],[FECHA DE MONITOREO]])&lt;15,"SEMANA 2",IF(DAY(Tabla1[[#This Row],[FECHA DE MONITOREO]])&lt;22,"SEMANA 3","SEMANA 4"))),"SEMANA 4")</f>
        <v>SEMANA 1</v>
      </c>
      <c r="C25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54" s="10" t="s">
        <v>1759</v>
      </c>
      <c r="E254" s="11" t="s">
        <v>1760</v>
      </c>
      <c r="F254" s="12">
        <v>13</v>
      </c>
      <c r="G254" s="12" t="s">
        <v>118</v>
      </c>
      <c r="H254" s="12" t="s">
        <v>1394</v>
      </c>
      <c r="I254" s="6">
        <v>43652</v>
      </c>
      <c r="J254" s="12" t="s">
        <v>120</v>
      </c>
      <c r="K254" s="13" t="s">
        <v>1814</v>
      </c>
      <c r="L254" s="6">
        <v>43650</v>
      </c>
      <c r="M254" s="14">
        <v>0.54097222222222219</v>
      </c>
      <c r="N254" s="11">
        <v>573</v>
      </c>
      <c r="O254" s="12" t="s">
        <v>1815</v>
      </c>
      <c r="P254" s="12">
        <v>996598797</v>
      </c>
      <c r="Q254" s="12">
        <v>2138767</v>
      </c>
      <c r="R254" s="12" t="s">
        <v>1407</v>
      </c>
      <c r="S254" s="12" t="s">
        <v>227</v>
      </c>
      <c r="T254" s="12" t="s">
        <v>1816</v>
      </c>
      <c r="U254" s="12" t="s">
        <v>1817</v>
      </c>
      <c r="V254" s="11" t="s">
        <v>129</v>
      </c>
      <c r="W254" s="12" t="s">
        <v>279</v>
      </c>
      <c r="X254" s="15" t="s">
        <v>279</v>
      </c>
      <c r="Y254" s="15" t="s">
        <v>131</v>
      </c>
      <c r="Z254" s="15" t="s">
        <v>132</v>
      </c>
      <c r="AA254" s="15" t="s">
        <v>133</v>
      </c>
      <c r="AB254" s="15" t="s">
        <v>131</v>
      </c>
      <c r="AC254" s="12" t="s">
        <v>1400</v>
      </c>
      <c r="AD254" s="12" t="s">
        <v>131</v>
      </c>
      <c r="AE254" s="12" t="s">
        <v>129</v>
      </c>
      <c r="AF254" s="12" t="s">
        <v>131</v>
      </c>
      <c r="AG254" s="12" t="s">
        <v>131</v>
      </c>
      <c r="AH254" s="12" t="s">
        <v>131</v>
      </c>
      <c r="AI254" s="16">
        <v>75</v>
      </c>
      <c r="AJ254" s="12" t="s">
        <v>131</v>
      </c>
      <c r="AK254" s="12" t="s">
        <v>133</v>
      </c>
      <c r="AL254" s="12" t="s">
        <v>131</v>
      </c>
      <c r="AM254" s="12" t="s">
        <v>131</v>
      </c>
      <c r="AN254" s="16">
        <v>100</v>
      </c>
      <c r="AO254" s="12" t="s">
        <v>131</v>
      </c>
      <c r="AP254" s="12" t="s">
        <v>129</v>
      </c>
      <c r="AQ254" s="12" t="s">
        <v>131</v>
      </c>
      <c r="AR254" s="12" t="s">
        <v>131</v>
      </c>
      <c r="AS254" s="12" t="s">
        <v>131</v>
      </c>
      <c r="AT254" s="12" t="s">
        <v>129</v>
      </c>
      <c r="AU254" s="12" t="s">
        <v>133</v>
      </c>
      <c r="AV254" s="12" t="s">
        <v>133</v>
      </c>
      <c r="AW254" s="12" t="s">
        <v>133</v>
      </c>
      <c r="AX254" s="12" t="s">
        <v>131</v>
      </c>
      <c r="AY254" s="12" t="s">
        <v>131</v>
      </c>
      <c r="AZ254" s="16">
        <v>37.142857142857146</v>
      </c>
      <c r="BA254" s="12" t="s">
        <v>131</v>
      </c>
      <c r="BB254" s="12" t="s">
        <v>131</v>
      </c>
      <c r="BC254" s="12" t="s">
        <v>131</v>
      </c>
      <c r="BD254" s="12" t="s">
        <v>131</v>
      </c>
      <c r="BE254" s="16">
        <v>100</v>
      </c>
      <c r="BF254" s="12" t="s">
        <v>131</v>
      </c>
      <c r="BG254" s="12" t="s">
        <v>131</v>
      </c>
      <c r="BH254" s="12" t="s">
        <v>131</v>
      </c>
      <c r="BI254" s="16">
        <v>100</v>
      </c>
      <c r="BJ254" s="12" t="s">
        <v>129</v>
      </c>
      <c r="BK254" s="16">
        <v>0</v>
      </c>
      <c r="BL254" s="16">
        <v>73</v>
      </c>
      <c r="BM254" s="17">
        <v>1</v>
      </c>
      <c r="BN254" s="17">
        <v>0</v>
      </c>
      <c r="BO254" s="17">
        <v>0</v>
      </c>
      <c r="BP254" s="11">
        <v>1</v>
      </c>
      <c r="BQ254" s="11">
        <v>3</v>
      </c>
      <c r="BR254" s="16">
        <v>73</v>
      </c>
      <c r="BS254" s="15" t="s">
        <v>129</v>
      </c>
      <c r="BT254" s="15" t="s">
        <v>129</v>
      </c>
      <c r="BU254" s="15" t="s">
        <v>129</v>
      </c>
      <c r="BV254" s="15" t="s">
        <v>129</v>
      </c>
      <c r="BW254" s="15" t="s">
        <v>129</v>
      </c>
      <c r="BX254" s="12" t="s">
        <v>131</v>
      </c>
      <c r="BY254" s="12" t="s">
        <v>132</v>
      </c>
      <c r="BZ254" s="12" t="s">
        <v>132</v>
      </c>
      <c r="CA254" s="12" t="s">
        <v>132</v>
      </c>
      <c r="CB254" s="12" t="s">
        <v>132</v>
      </c>
      <c r="CC254" s="12" t="s">
        <v>132</v>
      </c>
      <c r="CD254" s="5" t="e">
        <v>#N/A</v>
      </c>
      <c r="CE254" s="5" t="e">
        <v>#N/A</v>
      </c>
      <c r="CF254" s="18" t="s">
        <v>129</v>
      </c>
      <c r="CG254" s="18" t="s">
        <v>1818</v>
      </c>
      <c r="CH254">
        <f>IF(Tabla1[[#This Row],[1.1 Saluda y se despide del cliente, de acuerdo a lo establecido en el manual de campaña.]]="NO",1,0)</f>
        <v>0</v>
      </c>
      <c r="CI254">
        <f>IF(Tabla1[[#This Row],[1.2 Se dirige al cliente por su nombre durante el transcurso de la llamada, sin tutearlo en ninguna ocasión.]]="NO",1,0)</f>
        <v>1</v>
      </c>
      <c r="CJ254">
        <f>IF(Tabla1[[#This Row],[1.3 Interactua con el cliente mientras realiza las validaciones en el sistema.]]="NO",1,0)</f>
        <v>0</v>
      </c>
      <c r="CK254">
        <f>IF(Tabla1[[#This Row],[1.4 Evita el uso de tecnicismos.]]="NO",1,0)</f>
        <v>0</v>
      </c>
      <c r="CL254">
        <f>IF(Tabla1[[#This Row],[1.5 Se despide de acuerdo a lo indicado en el Manual de Campaña]]="NO",1,0)</f>
        <v>0</v>
      </c>
      <c r="CM254">
        <f>IF(Tabla1[[#This Row],[2.1 Valida si la consulta o transacción corresponde a un producto/servicio/línea de la campaña.]]="NO",1,0)</f>
        <v>0</v>
      </c>
      <c r="CN254">
        <f>IF(Tabla1[[#This Row],[2.2 Si lo expuesto por el cliente no es claro, realiza preguntas de precisión o preguntas filtro.]]="NO",1,0)</f>
        <v>0</v>
      </c>
      <c r="CO254">
        <f>IF(Tabla1[[#This Row],[2.3 Valida el MOTIVO REAL de la necesidad (información, preocupación, problema) mediante parafraseo o pregunta de confirmación.]]="NO",1,0)</f>
        <v>0</v>
      </c>
      <c r="CP254">
        <f>IF(Tabla1[[#This Row],[2.4 De acuerdo con lo expuesto por el cliente por el cliente y/o por lo revisado en sistemas, valida si existe alguna atención previa por el mismo motivo.]]="NO",1,0)</f>
        <v>0</v>
      </c>
      <c r="CQ254">
        <f>IF(Tabla1[[#This Row],[3.1 Valida en el CES el estado de los servicios y equipos, estado de cuenta y adicionalmente si se encuentra en averia.]]="NO",1,0)</f>
        <v>0</v>
      </c>
      <c r="CR254">
        <f>IF(Tabla1[[#This Row],[3.2 La atencion se realizo siguiendo el paso a paso de la herramienta o el proceso establecido en el portal de conocimiento (en caso no se encuentre en la herramienta), no se vuelve a evaluar el ingreso al CES.]]="NO",1,0)</f>
        <v>1</v>
      </c>
      <c r="CS254">
        <f>IF(Tabla1[[#This Row],[3.2.1 Solicita el número de documento de identidad, nombres y apellidos del titular para identificar el servicio y en caso lo amerite fecha y lugar de nacimiento.]]="NO",1,0)</f>
        <v>0</v>
      </c>
      <c r="CT254">
        <f>IF(Tabla1[[#This Row],[3.2.2  Valida en TRACER que el servicio del cliente esta conectado, no se encuentra en averia y no tiene algun flag alarmado]]="NO",1,0)</f>
        <v>0</v>
      </c>
      <c r="CU254">
        <f>IF(Tabla1[[#This Row],[3.2.3  Verifica en la web de averias si el servicio esta afectado]]="NO",1,0)</f>
        <v>0</v>
      </c>
      <c r="CV254">
        <f>IF(Tabla1[[#This Row],[3.2.4  Verifica en Incognito si los parametros de los servicios estan correctos. ]]="NO",1,0)</f>
        <v>1</v>
      </c>
      <c r="CW25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54">
        <f>IF(Tabla1[[#This Row],[3.2.6  Para telefonia, ingresa a JANUS y validad que la linea este configurada y tenga saldo, tambien se debe validar con el cliente si la linea esta en Tel 1 o Tel 1/2, en caso no haya servicio]]="NO",1,0)</f>
        <v>0</v>
      </c>
      <c r="CY254">
        <f>IF(Tabla1[[#This Row],[3.2.7  Para internet, cuando el problema es con SmarTV se le sugiere que utilice internet de manera cableada]]="NO",1,0)</f>
        <v>0</v>
      </c>
      <c r="CZ254">
        <f>IF(Tabla1[[#This Row],[3.3  La explicación brindada al cliente corresponde con el paso a paso de la herramienta o el proceso establecido en el portal de conocimiento (en caso no se encuentre en la herramienta).]]="NO",1,0)</f>
        <v>0</v>
      </c>
      <c r="DA254">
        <f>IF(Tabla1[[#This Row],[3.4  Valida con el cliente si la gestión/información brindada fue clara]]="NO",1,0)</f>
        <v>0</v>
      </c>
      <c r="DB254">
        <f>IF(Tabla1[[#This Row],[4.1 Ejecuta las acciones en los aplicativos de acuerdo al proceso establecido en el portal de conocimiento.]]="NO",1,0)</f>
        <v>0</v>
      </c>
      <c r="DC254">
        <f>IF(Tabla1[[#This Row],[4.2 Se tipifica en siac acorde con la gestión.]]="NO",1,0)</f>
        <v>0</v>
      </c>
      <c r="DD254">
        <f>IF(Tabla1[[#This Row],[4.3 Notas y/o plantilla de la tipificación son correctas.]]="NO",1,0)</f>
        <v>0</v>
      </c>
      <c r="DE254">
        <f>IF(Tabla1[[#This Row],[4.4 Se tipifica en siac durante la llamada.]]="NO",1,0)</f>
        <v>0</v>
      </c>
      <c r="DF254">
        <f>IF(Tabla1[[#This Row],[5.1 Evita comentarios negativos de la empresa y/o sus proveedores.]]="NO",1,0)</f>
        <v>0</v>
      </c>
      <c r="DG254">
        <f>IF(Tabla1[[#This Row],[5.2 Evita palabras soeces]]="NO",1,0)</f>
        <v>0</v>
      </c>
      <c r="DH254">
        <f>IF(Tabla1[[#This Row],[5.3 Escucha al cliente sin interrumpirlo.]]="NO",1,0)</f>
        <v>0</v>
      </c>
      <c r="DI254">
        <f>IF(Tabla1[[#This Row],[6.1 Cumple con dar la información establecida y/o fomenta en el cliente la adquisición/activación/uso de algún servicio/producto/promoción CLARO (definido por cada campaña)]]="NO",1,0)</f>
        <v>1</v>
      </c>
      <c r="DJ254">
        <v>1</v>
      </c>
      <c r="DK254" t="e">
        <f>IF(Tabla1[[#This Row],[TNPS]]&lt;6,-1,IF(Tabla1[[#This Row],[TNPS]]&lt;8,0,1))</f>
        <v>#N/A</v>
      </c>
      <c r="DL254" t="e">
        <f>IF(Tabla1[[#This Row],[NPS]]&lt;&gt;"",IF(Tabla1[[#This Row],[NPS]]&lt;7,-1,IF(Tabla1[[#This Row],[NPS]]&lt;8,0,1))," ")</f>
        <v>#N/A</v>
      </c>
    </row>
    <row r="255" spans="1:116" x14ac:dyDescent="0.25">
      <c r="A255">
        <v>386</v>
      </c>
      <c r="B255" t="str">
        <f>IF(MONTH(Tabla1[[#This Row],[FECHA DE MONITOREO]])=MONTH($B$356),IF(DAY(Tabla1[[#This Row],[FECHA DE MONITOREO]])&lt;8,"SEMANA 1",IF(DAY(Tabla1[[#This Row],[FECHA DE MONITOREO]])&lt;15,"SEMANA 2",IF(DAY(Tabla1[[#This Row],[FECHA DE MONITOREO]])&lt;22,"SEMANA 3","SEMANA 4"))),"SEMANA 4")</f>
        <v>SEMANA 1</v>
      </c>
      <c r="C25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55" s="10" t="s">
        <v>1571</v>
      </c>
      <c r="E255" s="11" t="s">
        <v>1572</v>
      </c>
      <c r="F255" s="12">
        <v>13</v>
      </c>
      <c r="G255" s="12" t="s">
        <v>118</v>
      </c>
      <c r="H255" s="12" t="s">
        <v>1394</v>
      </c>
      <c r="I255" s="6">
        <v>43652</v>
      </c>
      <c r="J255" s="12" t="s">
        <v>120</v>
      </c>
      <c r="K255" s="13" t="s">
        <v>1819</v>
      </c>
      <c r="L255" s="6">
        <v>43651</v>
      </c>
      <c r="M255" s="14">
        <v>0.31319444444444444</v>
      </c>
      <c r="N255" s="11">
        <v>353</v>
      </c>
      <c r="O255" s="12" t="s">
        <v>1820</v>
      </c>
      <c r="P255" s="12">
        <v>53635223</v>
      </c>
      <c r="Q255" s="12">
        <v>33178184</v>
      </c>
      <c r="R255" s="12" t="s">
        <v>1407</v>
      </c>
      <c r="S255" s="12" t="s">
        <v>147</v>
      </c>
      <c r="T255" s="12" t="s">
        <v>1821</v>
      </c>
      <c r="U255" s="12" t="s">
        <v>1822</v>
      </c>
      <c r="V255" s="11" t="s">
        <v>129</v>
      </c>
      <c r="W255" s="12" t="s">
        <v>130</v>
      </c>
      <c r="X255" s="15" t="s">
        <v>161</v>
      </c>
      <c r="Y255" s="15" t="s">
        <v>131</v>
      </c>
      <c r="Z255" s="15" t="s">
        <v>132</v>
      </c>
      <c r="AA255" s="15" t="s">
        <v>133</v>
      </c>
      <c r="AB255" s="15" t="s">
        <v>131</v>
      </c>
      <c r="AC255" s="12" t="s">
        <v>1400</v>
      </c>
      <c r="AD255" s="12" t="s">
        <v>131</v>
      </c>
      <c r="AE255" s="12" t="s">
        <v>131</v>
      </c>
      <c r="AF255" s="12" t="s">
        <v>131</v>
      </c>
      <c r="AG255" s="12" t="s">
        <v>131</v>
      </c>
      <c r="AH255" s="12" t="s">
        <v>131</v>
      </c>
      <c r="AI255" s="16">
        <v>100</v>
      </c>
      <c r="AJ255" s="12" t="s">
        <v>131</v>
      </c>
      <c r="AK255" s="12" t="s">
        <v>133</v>
      </c>
      <c r="AL255" s="12" t="s">
        <v>129</v>
      </c>
      <c r="AM255" s="12" t="s">
        <v>131</v>
      </c>
      <c r="AN255" s="16">
        <v>47.368421052631568</v>
      </c>
      <c r="AO255" s="12" t="s">
        <v>131</v>
      </c>
      <c r="AP255" s="12" t="s">
        <v>131</v>
      </c>
      <c r="AQ255" s="12" t="s">
        <v>131</v>
      </c>
      <c r="AR255" s="12" t="s">
        <v>131</v>
      </c>
      <c r="AS255" s="12" t="s">
        <v>131</v>
      </c>
      <c r="AT255" s="12" t="s">
        <v>131</v>
      </c>
      <c r="AU255" s="12" t="s">
        <v>133</v>
      </c>
      <c r="AV255" s="12" t="s">
        <v>133</v>
      </c>
      <c r="AW255" s="12" t="s">
        <v>133</v>
      </c>
      <c r="AX255" s="12" t="s">
        <v>131</v>
      </c>
      <c r="AY255" s="12" t="s">
        <v>131</v>
      </c>
      <c r="AZ255" s="16">
        <v>100</v>
      </c>
      <c r="BA255" s="12" t="s">
        <v>131</v>
      </c>
      <c r="BB255" s="12" t="s">
        <v>131</v>
      </c>
      <c r="BC255" s="12" t="s">
        <v>131</v>
      </c>
      <c r="BD255" s="12" t="s">
        <v>131</v>
      </c>
      <c r="BE255" s="16">
        <v>100</v>
      </c>
      <c r="BF255" s="12" t="s">
        <v>131</v>
      </c>
      <c r="BG255" s="12" t="s">
        <v>131</v>
      </c>
      <c r="BH255" s="12" t="s">
        <v>131</v>
      </c>
      <c r="BI255" s="16">
        <v>100</v>
      </c>
      <c r="BJ255" s="12" t="s">
        <v>129</v>
      </c>
      <c r="BK255" s="16">
        <v>0</v>
      </c>
      <c r="BL255" s="16">
        <v>84.89473684210526</v>
      </c>
      <c r="BM255" s="17">
        <v>1</v>
      </c>
      <c r="BN255" s="17">
        <v>0</v>
      </c>
      <c r="BO255" s="17">
        <v>0</v>
      </c>
      <c r="BP255" s="11">
        <v>1</v>
      </c>
      <c r="BQ255" s="11">
        <v>1</v>
      </c>
      <c r="BR255" s="16">
        <v>84.89473684210526</v>
      </c>
      <c r="BS255" s="15" t="s">
        <v>129</v>
      </c>
      <c r="BT255" s="15" t="s">
        <v>129</v>
      </c>
      <c r="BU255" s="15" t="s">
        <v>129</v>
      </c>
      <c r="BV255" s="15" t="s">
        <v>129</v>
      </c>
      <c r="BW255" s="15" t="s">
        <v>129</v>
      </c>
      <c r="BX255" s="12" t="s">
        <v>131</v>
      </c>
      <c r="BY255" s="12" t="s">
        <v>132</v>
      </c>
      <c r="BZ255" s="12" t="s">
        <v>132</v>
      </c>
      <c r="CA255" s="12" t="s">
        <v>132</v>
      </c>
      <c r="CB255" s="12" t="s">
        <v>132</v>
      </c>
      <c r="CC255" s="12" t="s">
        <v>132</v>
      </c>
      <c r="CD255" s="5">
        <v>9</v>
      </c>
      <c r="CE255" s="5">
        <v>9</v>
      </c>
      <c r="CF255" s="18" t="s">
        <v>129</v>
      </c>
      <c r="CG255" s="18" t="s">
        <v>1823</v>
      </c>
      <c r="CH255">
        <f>IF(Tabla1[[#This Row],[1.1 Saluda y se despide del cliente, de acuerdo a lo establecido en el manual de campaña.]]="NO",1,0)</f>
        <v>0</v>
      </c>
      <c r="CI255">
        <f>IF(Tabla1[[#This Row],[1.2 Se dirige al cliente por su nombre durante el transcurso de la llamada, sin tutearlo en ninguna ocasión.]]="NO",1,0)</f>
        <v>0</v>
      </c>
      <c r="CJ255">
        <f>IF(Tabla1[[#This Row],[1.3 Interactua con el cliente mientras realiza las validaciones en el sistema.]]="NO",1,0)</f>
        <v>0</v>
      </c>
      <c r="CK255">
        <f>IF(Tabla1[[#This Row],[1.4 Evita el uso de tecnicismos.]]="NO",1,0)</f>
        <v>0</v>
      </c>
      <c r="CL255">
        <f>IF(Tabla1[[#This Row],[1.5 Se despide de acuerdo a lo indicado en el Manual de Campaña]]="NO",1,0)</f>
        <v>0</v>
      </c>
      <c r="CM255">
        <f>IF(Tabla1[[#This Row],[2.1 Valida si la consulta o transacción corresponde a un producto/servicio/línea de la campaña.]]="NO",1,0)</f>
        <v>0</v>
      </c>
      <c r="CN255">
        <f>IF(Tabla1[[#This Row],[2.2 Si lo expuesto por el cliente no es claro, realiza preguntas de precisión o preguntas filtro.]]="NO",1,0)</f>
        <v>0</v>
      </c>
      <c r="CO255">
        <f>IF(Tabla1[[#This Row],[2.3 Valida el MOTIVO REAL de la necesidad (información, preocupación, problema) mediante parafraseo o pregunta de confirmación.]]="NO",1,0)</f>
        <v>1</v>
      </c>
      <c r="CP255">
        <f>IF(Tabla1[[#This Row],[2.4 De acuerdo con lo expuesto por el cliente por el cliente y/o por lo revisado en sistemas, valida si existe alguna atención previa por el mismo motivo.]]="NO",1,0)</f>
        <v>0</v>
      </c>
      <c r="CQ255">
        <f>IF(Tabla1[[#This Row],[3.1 Valida en el CES el estado de los servicios y equipos, estado de cuenta y adicionalmente si se encuentra en averia.]]="NO",1,0)</f>
        <v>0</v>
      </c>
      <c r="CR255">
        <f>IF(Tabla1[[#This Row],[3.2 La atencion se realizo siguiendo el paso a paso de la herramienta o el proceso establecido en el portal de conocimiento (en caso no se encuentre en la herramienta), no se vuelve a evaluar el ingreso al CES.]]="NO",1,0)</f>
        <v>0</v>
      </c>
      <c r="CS255">
        <f>IF(Tabla1[[#This Row],[3.2.1 Solicita el número de documento de identidad, nombres y apellidos del titular para identificar el servicio y en caso lo amerite fecha y lugar de nacimiento.]]="NO",1,0)</f>
        <v>0</v>
      </c>
      <c r="CT255">
        <f>IF(Tabla1[[#This Row],[3.2.2  Valida en TRACER que el servicio del cliente esta conectado, no se encuentra en averia y no tiene algun flag alarmado]]="NO",1,0)</f>
        <v>0</v>
      </c>
      <c r="CU255">
        <f>IF(Tabla1[[#This Row],[3.2.3  Verifica en la web de averias si el servicio esta afectado]]="NO",1,0)</f>
        <v>0</v>
      </c>
      <c r="CV255">
        <f>IF(Tabla1[[#This Row],[3.2.4  Verifica en Incognito si los parametros de los servicios estan correctos. ]]="NO",1,0)</f>
        <v>0</v>
      </c>
      <c r="CW25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55">
        <f>IF(Tabla1[[#This Row],[3.2.6  Para telefonia, ingresa a JANUS y validad que la linea este configurada y tenga saldo, tambien se debe validar con el cliente si la linea esta en Tel 1 o Tel 1/2, en caso no haya servicio]]="NO",1,0)</f>
        <v>0</v>
      </c>
      <c r="CY255">
        <f>IF(Tabla1[[#This Row],[3.2.7  Para internet, cuando el problema es con SmarTV se le sugiere que utilice internet de manera cableada]]="NO",1,0)</f>
        <v>0</v>
      </c>
      <c r="CZ255">
        <f>IF(Tabla1[[#This Row],[3.3  La explicación brindada al cliente corresponde con el paso a paso de la herramienta o el proceso establecido en el portal de conocimiento (en caso no se encuentre en la herramienta).]]="NO",1,0)</f>
        <v>0</v>
      </c>
      <c r="DA255">
        <f>IF(Tabla1[[#This Row],[3.4  Valida con el cliente si la gestión/información brindada fue clara]]="NO",1,0)</f>
        <v>0</v>
      </c>
      <c r="DB255">
        <f>IF(Tabla1[[#This Row],[4.1 Ejecuta las acciones en los aplicativos de acuerdo al proceso establecido en el portal de conocimiento.]]="NO",1,0)</f>
        <v>0</v>
      </c>
      <c r="DC255">
        <f>IF(Tabla1[[#This Row],[4.2 Se tipifica en siac acorde con la gestión.]]="NO",1,0)</f>
        <v>0</v>
      </c>
      <c r="DD255">
        <f>IF(Tabla1[[#This Row],[4.3 Notas y/o plantilla de la tipificación son correctas.]]="NO",1,0)</f>
        <v>0</v>
      </c>
      <c r="DE255">
        <f>IF(Tabla1[[#This Row],[4.4 Se tipifica en siac durante la llamada.]]="NO",1,0)</f>
        <v>0</v>
      </c>
      <c r="DF255">
        <f>IF(Tabla1[[#This Row],[5.1 Evita comentarios negativos de la empresa y/o sus proveedores.]]="NO",1,0)</f>
        <v>0</v>
      </c>
      <c r="DG255">
        <f>IF(Tabla1[[#This Row],[5.2 Evita palabras soeces]]="NO",1,0)</f>
        <v>0</v>
      </c>
      <c r="DH255">
        <f>IF(Tabla1[[#This Row],[5.3 Escucha al cliente sin interrumpirlo.]]="NO",1,0)</f>
        <v>0</v>
      </c>
      <c r="DI255">
        <f>IF(Tabla1[[#This Row],[6.1 Cumple con dar la información establecida y/o fomenta en el cliente la adquisición/activación/uso de algún servicio/producto/promoción CLARO (definido por cada campaña)]]="NO",1,0)</f>
        <v>1</v>
      </c>
      <c r="DJ255">
        <v>1</v>
      </c>
      <c r="DK255">
        <f>IF(Tabla1[[#This Row],[TNPS]]&lt;6,-1,IF(Tabla1[[#This Row],[TNPS]]&lt;8,0,1))</f>
        <v>1</v>
      </c>
      <c r="DL255">
        <f>IF(Tabla1[[#This Row],[NPS]]&lt;&gt;"",IF(Tabla1[[#This Row],[NPS]]&lt;7,-1,IF(Tabla1[[#This Row],[NPS]]&lt;8,0,1))," ")</f>
        <v>1</v>
      </c>
    </row>
    <row r="256" spans="1:116" x14ac:dyDescent="0.25">
      <c r="A256">
        <v>386</v>
      </c>
      <c r="B256" t="str">
        <f>IF(MONTH(Tabla1[[#This Row],[FECHA DE MONITOREO]])=MONTH($B$356),IF(DAY(Tabla1[[#This Row],[FECHA DE MONITOREO]])&lt;8,"SEMANA 1",IF(DAY(Tabla1[[#This Row],[FECHA DE MONITOREO]])&lt;15,"SEMANA 2",IF(DAY(Tabla1[[#This Row],[FECHA DE MONITOREO]])&lt;22,"SEMANA 3","SEMANA 4"))),"SEMANA 4")</f>
        <v>SEMANA 1</v>
      </c>
      <c r="C25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56" s="10" t="s">
        <v>1824</v>
      </c>
      <c r="E256" s="11" t="s">
        <v>1825</v>
      </c>
      <c r="F256" s="12">
        <v>4</v>
      </c>
      <c r="G256" s="12" t="s">
        <v>118</v>
      </c>
      <c r="H256" s="12" t="s">
        <v>1394</v>
      </c>
      <c r="I256" s="6">
        <v>43652</v>
      </c>
      <c r="J256" s="12" t="s">
        <v>120</v>
      </c>
      <c r="K256" s="13" t="s">
        <v>1826</v>
      </c>
      <c r="L256" s="6">
        <v>43651</v>
      </c>
      <c r="M256" s="14">
        <v>0.4055555555555555</v>
      </c>
      <c r="N256" s="11">
        <v>728</v>
      </c>
      <c r="O256" s="12" t="s">
        <v>1827</v>
      </c>
      <c r="P256" s="12">
        <v>991061023</v>
      </c>
      <c r="Q256" s="12">
        <v>33413502</v>
      </c>
      <c r="R256" s="12" t="s">
        <v>1407</v>
      </c>
      <c r="S256" s="12" t="s">
        <v>451</v>
      </c>
      <c r="T256" s="12" t="s">
        <v>1828</v>
      </c>
      <c r="U256" s="12" t="s">
        <v>1732</v>
      </c>
      <c r="V256" s="11" t="s">
        <v>129</v>
      </c>
      <c r="W256" s="12" t="s">
        <v>130</v>
      </c>
      <c r="X256" s="15" t="s">
        <v>161</v>
      </c>
      <c r="Y256" s="15" t="s">
        <v>131</v>
      </c>
      <c r="Z256" s="15" t="s">
        <v>132</v>
      </c>
      <c r="AA256" s="15" t="s">
        <v>133</v>
      </c>
      <c r="AB256" s="15" t="s">
        <v>131</v>
      </c>
      <c r="AC256" s="12" t="s">
        <v>1400</v>
      </c>
      <c r="AD256" s="12" t="s">
        <v>131</v>
      </c>
      <c r="AE256" s="12" t="s">
        <v>131</v>
      </c>
      <c r="AF256" s="12" t="s">
        <v>131</v>
      </c>
      <c r="AG256" s="12" t="s">
        <v>131</v>
      </c>
      <c r="AH256" s="12" t="s">
        <v>131</v>
      </c>
      <c r="AI256" s="16">
        <v>100</v>
      </c>
      <c r="AJ256" s="12" t="s">
        <v>131</v>
      </c>
      <c r="AK256" s="12" t="s">
        <v>133</v>
      </c>
      <c r="AL256" s="12" t="s">
        <v>131</v>
      </c>
      <c r="AM256" s="12" t="s">
        <v>131</v>
      </c>
      <c r="AN256" s="16">
        <v>100</v>
      </c>
      <c r="AO256" s="12" t="s">
        <v>131</v>
      </c>
      <c r="AP256" s="12" t="s">
        <v>129</v>
      </c>
      <c r="AQ256" s="12" t="s">
        <v>131</v>
      </c>
      <c r="AR256" s="12" t="s">
        <v>131</v>
      </c>
      <c r="AS256" s="12" t="s">
        <v>131</v>
      </c>
      <c r="AT256" s="12" t="s">
        <v>131</v>
      </c>
      <c r="AU256" s="12" t="s">
        <v>133</v>
      </c>
      <c r="AV256" s="12" t="s">
        <v>133</v>
      </c>
      <c r="AW256" s="12" t="s">
        <v>133</v>
      </c>
      <c r="AX256" s="12" t="s">
        <v>129</v>
      </c>
      <c r="AY256" s="12" t="s">
        <v>129</v>
      </c>
      <c r="AZ256" s="16">
        <v>11.428571428571432</v>
      </c>
      <c r="BA256" s="12" t="s">
        <v>129</v>
      </c>
      <c r="BB256" s="12" t="s">
        <v>129</v>
      </c>
      <c r="BC256" s="12" t="s">
        <v>129</v>
      </c>
      <c r="BD256" s="12" t="s">
        <v>131</v>
      </c>
      <c r="BE256" s="16">
        <v>12.5</v>
      </c>
      <c r="BF256" s="12" t="s">
        <v>131</v>
      </c>
      <c r="BG256" s="12" t="s">
        <v>131</v>
      </c>
      <c r="BH256" s="12" t="s">
        <v>131</v>
      </c>
      <c r="BI256" s="16">
        <v>100</v>
      </c>
      <c r="BJ256" s="12" t="s">
        <v>133</v>
      </c>
      <c r="BK256" s="16">
        <v>100</v>
      </c>
      <c r="BL256" s="16">
        <v>48</v>
      </c>
      <c r="BM256" s="17">
        <v>4</v>
      </c>
      <c r="BN256" s="17">
        <v>2</v>
      </c>
      <c r="BO256" s="17">
        <v>0</v>
      </c>
      <c r="BP256" s="11">
        <v>6</v>
      </c>
      <c r="BQ256" s="11">
        <v>0</v>
      </c>
      <c r="BR256" s="16">
        <v>48</v>
      </c>
      <c r="BS256" s="15" t="s">
        <v>129</v>
      </c>
      <c r="BT256" s="15" t="s">
        <v>129</v>
      </c>
      <c r="BU256" s="15" t="s">
        <v>129</v>
      </c>
      <c r="BV256" s="15" t="s">
        <v>129</v>
      </c>
      <c r="BW256" s="15" t="s">
        <v>129</v>
      </c>
      <c r="BX256" s="12" t="s">
        <v>129</v>
      </c>
      <c r="BY256" s="12" t="s">
        <v>346</v>
      </c>
      <c r="BZ256" s="12" t="s">
        <v>347</v>
      </c>
      <c r="CA256" s="12" t="s">
        <v>348</v>
      </c>
      <c r="CB256" s="12" t="s">
        <v>1444</v>
      </c>
      <c r="CC256" s="12" t="s">
        <v>350</v>
      </c>
      <c r="CD256" s="5" t="e">
        <v>#N/A</v>
      </c>
      <c r="CE256" s="5" t="e">
        <v>#N/A</v>
      </c>
      <c r="CF256" s="18" t="s">
        <v>129</v>
      </c>
      <c r="CG256" s="18" t="s">
        <v>1829</v>
      </c>
      <c r="CH256">
        <f>IF(Tabla1[[#This Row],[1.1 Saluda y se despide del cliente, de acuerdo a lo establecido en el manual de campaña.]]="NO",1,0)</f>
        <v>0</v>
      </c>
      <c r="CI256">
        <f>IF(Tabla1[[#This Row],[1.2 Se dirige al cliente por su nombre durante el transcurso de la llamada, sin tutearlo en ninguna ocasión.]]="NO",1,0)</f>
        <v>0</v>
      </c>
      <c r="CJ256">
        <f>IF(Tabla1[[#This Row],[1.3 Interactua con el cliente mientras realiza las validaciones en el sistema.]]="NO",1,0)</f>
        <v>0</v>
      </c>
      <c r="CK256">
        <f>IF(Tabla1[[#This Row],[1.4 Evita el uso de tecnicismos.]]="NO",1,0)</f>
        <v>0</v>
      </c>
      <c r="CL256">
        <f>IF(Tabla1[[#This Row],[1.5 Se despide de acuerdo a lo indicado en el Manual de Campaña]]="NO",1,0)</f>
        <v>0</v>
      </c>
      <c r="CM256">
        <f>IF(Tabla1[[#This Row],[2.1 Valida si la consulta o transacción corresponde a un producto/servicio/línea de la campaña.]]="NO",1,0)</f>
        <v>0</v>
      </c>
      <c r="CN256">
        <f>IF(Tabla1[[#This Row],[2.2 Si lo expuesto por el cliente no es claro, realiza preguntas de precisión o preguntas filtro.]]="NO",1,0)</f>
        <v>0</v>
      </c>
      <c r="CO256">
        <f>IF(Tabla1[[#This Row],[2.3 Valida el MOTIVO REAL de la necesidad (información, preocupación, problema) mediante parafraseo o pregunta de confirmación.]]="NO",1,0)</f>
        <v>0</v>
      </c>
      <c r="CP256">
        <f>IF(Tabla1[[#This Row],[2.4 De acuerdo con lo expuesto por el cliente por el cliente y/o por lo revisado en sistemas, valida si existe alguna atención previa por el mismo motivo.]]="NO",1,0)</f>
        <v>0</v>
      </c>
      <c r="CQ256">
        <f>IF(Tabla1[[#This Row],[3.1 Valida en el CES el estado de los servicios y equipos, estado de cuenta y adicionalmente si se encuentra en averia.]]="NO",1,0)</f>
        <v>0</v>
      </c>
      <c r="CR256">
        <f>IF(Tabla1[[#This Row],[3.2 La atencion se realizo siguiendo el paso a paso de la herramienta o el proceso establecido en el portal de conocimiento (en caso no se encuentre en la herramienta), no se vuelve a evaluar el ingreso al CES.]]="NO",1,0)</f>
        <v>1</v>
      </c>
      <c r="CS256">
        <f>IF(Tabla1[[#This Row],[3.2.1 Solicita el número de documento de identidad, nombres y apellidos del titular para identificar el servicio y en caso lo amerite fecha y lugar de nacimiento.]]="NO",1,0)</f>
        <v>0</v>
      </c>
      <c r="CT256">
        <f>IF(Tabla1[[#This Row],[3.2.2  Valida en TRACER que el servicio del cliente esta conectado, no se encuentra en averia y no tiene algun flag alarmado]]="NO",1,0)</f>
        <v>0</v>
      </c>
      <c r="CU256">
        <f>IF(Tabla1[[#This Row],[3.2.3  Verifica en la web de averias si el servicio esta afectado]]="NO",1,0)</f>
        <v>0</v>
      </c>
      <c r="CV256">
        <f>IF(Tabla1[[#This Row],[3.2.4  Verifica en Incognito si los parametros de los servicios estan correctos. ]]="NO",1,0)</f>
        <v>0</v>
      </c>
      <c r="CW25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56">
        <f>IF(Tabla1[[#This Row],[3.2.6  Para telefonia, ingresa a JANUS y validad que la linea este configurada y tenga saldo, tambien se debe validar con el cliente si la linea esta en Tel 1 o Tel 1/2, en caso no haya servicio]]="NO",1,0)</f>
        <v>0</v>
      </c>
      <c r="CY256">
        <f>IF(Tabla1[[#This Row],[3.2.7  Para internet, cuando el problema es con SmarTV se le sugiere que utilice internet de manera cableada]]="NO",1,0)</f>
        <v>0</v>
      </c>
      <c r="CZ256">
        <f>IF(Tabla1[[#This Row],[3.3  La explicación brindada al cliente corresponde con el paso a paso de la herramienta o el proceso establecido en el portal de conocimiento (en caso no se encuentre en la herramienta).]]="NO",1,0)</f>
        <v>1</v>
      </c>
      <c r="DA256">
        <f>IF(Tabla1[[#This Row],[3.4  Valida con el cliente si la gestión/información brindada fue clara]]="NO",1,0)</f>
        <v>1</v>
      </c>
      <c r="DB256">
        <f>IF(Tabla1[[#This Row],[4.1 Ejecuta las acciones en los aplicativos de acuerdo al proceso establecido en el portal de conocimiento.]]="NO",1,0)</f>
        <v>1</v>
      </c>
      <c r="DC256">
        <f>IF(Tabla1[[#This Row],[4.2 Se tipifica en siac acorde con la gestión.]]="NO",1,0)</f>
        <v>1</v>
      </c>
      <c r="DD256">
        <f>IF(Tabla1[[#This Row],[4.3 Notas y/o plantilla de la tipificación son correctas.]]="NO",1,0)</f>
        <v>1</v>
      </c>
      <c r="DE256">
        <f>IF(Tabla1[[#This Row],[4.4 Se tipifica en siac durante la llamada.]]="NO",1,0)</f>
        <v>0</v>
      </c>
      <c r="DF256">
        <f>IF(Tabla1[[#This Row],[5.1 Evita comentarios negativos de la empresa y/o sus proveedores.]]="NO",1,0)</f>
        <v>0</v>
      </c>
      <c r="DG256">
        <f>IF(Tabla1[[#This Row],[5.2 Evita palabras soeces]]="NO",1,0)</f>
        <v>0</v>
      </c>
      <c r="DH256">
        <f>IF(Tabla1[[#This Row],[5.3 Escucha al cliente sin interrumpirlo.]]="NO",1,0)</f>
        <v>0</v>
      </c>
      <c r="DI256">
        <f>IF(Tabla1[[#This Row],[6.1 Cumple con dar la información establecida y/o fomenta en el cliente la adquisición/activación/uso de algún servicio/producto/promoción CLARO (definido por cada campaña)]]="NO",1,0)</f>
        <v>0</v>
      </c>
      <c r="DJ256">
        <v>1</v>
      </c>
      <c r="DK256" t="e">
        <f>IF(Tabla1[[#This Row],[TNPS]]&lt;6,-1,IF(Tabla1[[#This Row],[TNPS]]&lt;8,0,1))</f>
        <v>#N/A</v>
      </c>
      <c r="DL256" t="e">
        <f>IF(Tabla1[[#This Row],[NPS]]&lt;&gt;"",IF(Tabla1[[#This Row],[NPS]]&lt;7,-1,IF(Tabla1[[#This Row],[NPS]]&lt;8,0,1))," ")</f>
        <v>#N/A</v>
      </c>
    </row>
    <row r="257" spans="1:116" x14ac:dyDescent="0.25">
      <c r="A257">
        <v>386</v>
      </c>
      <c r="B257" t="str">
        <f>IF(MONTH(Tabla1[[#This Row],[FECHA DE MONITOREO]])=MONTH($B$356),IF(DAY(Tabla1[[#This Row],[FECHA DE MONITOREO]])&lt;8,"SEMANA 1",IF(DAY(Tabla1[[#This Row],[FECHA DE MONITOREO]])&lt;15,"SEMANA 2",IF(DAY(Tabla1[[#This Row],[FECHA DE MONITOREO]])&lt;22,"SEMANA 3","SEMANA 4"))),"SEMANA 4")</f>
        <v>SEMANA 1</v>
      </c>
      <c r="C25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57" s="10" t="s">
        <v>1784</v>
      </c>
      <c r="E257" s="11" t="s">
        <v>1785</v>
      </c>
      <c r="F257" s="12">
        <v>10</v>
      </c>
      <c r="G257" s="12" t="s">
        <v>118</v>
      </c>
      <c r="H257" s="12" t="s">
        <v>1394</v>
      </c>
      <c r="I257" s="6">
        <v>43652</v>
      </c>
      <c r="J257" s="12" t="s">
        <v>120</v>
      </c>
      <c r="K257" s="13" t="s">
        <v>1830</v>
      </c>
      <c r="L257" s="6">
        <v>43651</v>
      </c>
      <c r="M257" s="14">
        <v>0.43888888888888888</v>
      </c>
      <c r="N257" s="11">
        <v>156</v>
      </c>
      <c r="O257" s="12" t="s">
        <v>1831</v>
      </c>
      <c r="P257" s="12">
        <v>987014596</v>
      </c>
      <c r="Q257" s="12" t="s">
        <v>132</v>
      </c>
      <c r="R257" s="12" t="s">
        <v>1397</v>
      </c>
      <c r="S257" s="12" t="s">
        <v>172</v>
      </c>
      <c r="T257" s="12" t="s">
        <v>1832</v>
      </c>
      <c r="U257" s="12"/>
      <c r="V257" s="11" t="s">
        <v>129</v>
      </c>
      <c r="W257" s="12" t="s">
        <v>130</v>
      </c>
      <c r="X257" s="15" t="s">
        <v>161</v>
      </c>
      <c r="Y257" s="15" t="s">
        <v>131</v>
      </c>
      <c r="Z257" s="15" t="s">
        <v>132</v>
      </c>
      <c r="AA257" s="15" t="s">
        <v>133</v>
      </c>
      <c r="AB257" s="15" t="s">
        <v>131</v>
      </c>
      <c r="AC257" s="12" t="s">
        <v>1400</v>
      </c>
      <c r="AD257" s="12" t="s">
        <v>131</v>
      </c>
      <c r="AE257" s="12" t="s">
        <v>131</v>
      </c>
      <c r="AF257" s="12" t="s">
        <v>131</v>
      </c>
      <c r="AG257" s="12" t="s">
        <v>131</v>
      </c>
      <c r="AH257" s="12" t="s">
        <v>131</v>
      </c>
      <c r="AI257" s="16">
        <v>100</v>
      </c>
      <c r="AJ257" s="12" t="s">
        <v>131</v>
      </c>
      <c r="AK257" s="12" t="s">
        <v>133</v>
      </c>
      <c r="AL257" s="12" t="s">
        <v>131</v>
      </c>
      <c r="AM257" s="12" t="s">
        <v>133</v>
      </c>
      <c r="AN257" s="16">
        <v>100</v>
      </c>
      <c r="AO257" s="12" t="s">
        <v>133</v>
      </c>
      <c r="AP257" s="12" t="s">
        <v>131</v>
      </c>
      <c r="AQ257" s="12" t="s">
        <v>131</v>
      </c>
      <c r="AR257" s="12" t="s">
        <v>133</v>
      </c>
      <c r="AS257" s="12" t="s">
        <v>133</v>
      </c>
      <c r="AT257" s="12" t="s">
        <v>133</v>
      </c>
      <c r="AU257" s="12" t="s">
        <v>133</v>
      </c>
      <c r="AV257" s="12" t="s">
        <v>133</v>
      </c>
      <c r="AW257" s="12" t="s">
        <v>133</v>
      </c>
      <c r="AX257" s="12" t="s">
        <v>131</v>
      </c>
      <c r="AY257" s="12" t="s">
        <v>133</v>
      </c>
      <c r="AZ257" s="16">
        <v>100</v>
      </c>
      <c r="BA257" s="12" t="s">
        <v>131</v>
      </c>
      <c r="BB257" s="12" t="s">
        <v>133</v>
      </c>
      <c r="BC257" s="12" t="s">
        <v>133</v>
      </c>
      <c r="BD257" s="12" t="s">
        <v>133</v>
      </c>
      <c r="BE257" s="16">
        <v>100</v>
      </c>
      <c r="BF257" s="12" t="s">
        <v>131</v>
      </c>
      <c r="BG257" s="12" t="s">
        <v>131</v>
      </c>
      <c r="BH257" s="12" t="s">
        <v>131</v>
      </c>
      <c r="BI257" s="16">
        <v>100</v>
      </c>
      <c r="BJ257" s="12" t="s">
        <v>133</v>
      </c>
      <c r="BK257" s="16">
        <v>100</v>
      </c>
      <c r="BL257" s="16">
        <v>100</v>
      </c>
      <c r="BM257" s="17">
        <v>0</v>
      </c>
      <c r="BN257" s="17">
        <v>0</v>
      </c>
      <c r="BO257" s="17">
        <v>0</v>
      </c>
      <c r="BP257" s="11">
        <v>0</v>
      </c>
      <c r="BQ257" s="11">
        <v>0</v>
      </c>
      <c r="BR257" s="16">
        <v>100</v>
      </c>
      <c r="BS257" s="15" t="s">
        <v>129</v>
      </c>
      <c r="BT257" s="15" t="s">
        <v>129</v>
      </c>
      <c r="BU257" s="15" t="s">
        <v>129</v>
      </c>
      <c r="BV257" s="15" t="s">
        <v>129</v>
      </c>
      <c r="BW257" s="15" t="s">
        <v>129</v>
      </c>
      <c r="BX257" s="12" t="s">
        <v>129</v>
      </c>
      <c r="BY257" s="12" t="s">
        <v>135</v>
      </c>
      <c r="BZ257" s="12" t="s">
        <v>174</v>
      </c>
      <c r="CA257" s="12" t="s">
        <v>175</v>
      </c>
      <c r="CB257" s="12" t="s">
        <v>176</v>
      </c>
      <c r="CC257" s="12" t="s">
        <v>177</v>
      </c>
      <c r="CD257" s="5" t="e">
        <v>#N/A</v>
      </c>
      <c r="CE257" s="5" t="e">
        <v>#N/A</v>
      </c>
      <c r="CF257" s="18" t="s">
        <v>129</v>
      </c>
      <c r="CG257" s="18"/>
      <c r="CH257">
        <f>IF(Tabla1[[#This Row],[1.1 Saluda y se despide del cliente, de acuerdo a lo establecido en el manual de campaña.]]="NO",1,0)</f>
        <v>0</v>
      </c>
      <c r="CI257">
        <f>IF(Tabla1[[#This Row],[1.2 Se dirige al cliente por su nombre durante el transcurso de la llamada, sin tutearlo en ninguna ocasión.]]="NO",1,0)</f>
        <v>0</v>
      </c>
      <c r="CJ257">
        <f>IF(Tabla1[[#This Row],[1.3 Interactua con el cliente mientras realiza las validaciones en el sistema.]]="NO",1,0)</f>
        <v>0</v>
      </c>
      <c r="CK257">
        <f>IF(Tabla1[[#This Row],[1.4 Evita el uso de tecnicismos.]]="NO",1,0)</f>
        <v>0</v>
      </c>
      <c r="CL257">
        <f>IF(Tabla1[[#This Row],[1.5 Se despide de acuerdo a lo indicado en el Manual de Campaña]]="NO",1,0)</f>
        <v>0</v>
      </c>
      <c r="CM257">
        <f>IF(Tabla1[[#This Row],[2.1 Valida si la consulta o transacción corresponde a un producto/servicio/línea de la campaña.]]="NO",1,0)</f>
        <v>0</v>
      </c>
      <c r="CN257">
        <f>IF(Tabla1[[#This Row],[2.2 Si lo expuesto por el cliente no es claro, realiza preguntas de precisión o preguntas filtro.]]="NO",1,0)</f>
        <v>0</v>
      </c>
      <c r="CO257">
        <f>IF(Tabla1[[#This Row],[2.3 Valida el MOTIVO REAL de la necesidad (información, preocupación, problema) mediante parafraseo o pregunta de confirmación.]]="NO",1,0)</f>
        <v>0</v>
      </c>
      <c r="CP257">
        <f>IF(Tabla1[[#This Row],[2.4 De acuerdo con lo expuesto por el cliente por el cliente y/o por lo revisado en sistemas, valida si existe alguna atención previa por el mismo motivo.]]="NO",1,0)</f>
        <v>0</v>
      </c>
      <c r="CQ257">
        <f>IF(Tabla1[[#This Row],[3.1 Valida en el CES el estado de los servicios y equipos, estado de cuenta y adicionalmente si se encuentra en averia.]]="NO",1,0)</f>
        <v>0</v>
      </c>
      <c r="CR257">
        <f>IF(Tabla1[[#This Row],[3.2 La atencion se realizo siguiendo el paso a paso de la herramienta o el proceso establecido en el portal de conocimiento (en caso no se encuentre en la herramienta), no se vuelve a evaluar el ingreso al CES.]]="NO",1,0)</f>
        <v>0</v>
      </c>
      <c r="CS257">
        <f>IF(Tabla1[[#This Row],[3.2.1 Solicita el número de documento de identidad, nombres y apellidos del titular para identificar el servicio y en caso lo amerite fecha y lugar de nacimiento.]]="NO",1,0)</f>
        <v>0</v>
      </c>
      <c r="CT257">
        <f>IF(Tabla1[[#This Row],[3.2.2  Valida en TRACER que el servicio del cliente esta conectado, no se encuentra en averia y no tiene algun flag alarmado]]="NO",1,0)</f>
        <v>0</v>
      </c>
      <c r="CU257">
        <f>IF(Tabla1[[#This Row],[3.2.3  Verifica en la web de averias si el servicio esta afectado]]="NO",1,0)</f>
        <v>0</v>
      </c>
      <c r="CV257">
        <f>IF(Tabla1[[#This Row],[3.2.4  Verifica en Incognito si los parametros de los servicios estan correctos. ]]="NO",1,0)</f>
        <v>0</v>
      </c>
      <c r="CW25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57">
        <f>IF(Tabla1[[#This Row],[3.2.6  Para telefonia, ingresa a JANUS y validad que la linea este configurada y tenga saldo, tambien se debe validar con el cliente si la linea esta en Tel 1 o Tel 1/2, en caso no haya servicio]]="NO",1,0)</f>
        <v>0</v>
      </c>
      <c r="CY257">
        <f>IF(Tabla1[[#This Row],[3.2.7  Para internet, cuando el problema es con SmarTV se le sugiere que utilice internet de manera cableada]]="NO",1,0)</f>
        <v>0</v>
      </c>
      <c r="CZ257">
        <f>IF(Tabla1[[#This Row],[3.3  La explicación brindada al cliente corresponde con el paso a paso de la herramienta o el proceso establecido en el portal de conocimiento (en caso no se encuentre en la herramienta).]]="NO",1,0)</f>
        <v>0</v>
      </c>
      <c r="DA257">
        <f>IF(Tabla1[[#This Row],[3.4  Valida con el cliente si la gestión/información brindada fue clara]]="NO",1,0)</f>
        <v>0</v>
      </c>
      <c r="DB257">
        <f>IF(Tabla1[[#This Row],[4.1 Ejecuta las acciones en los aplicativos de acuerdo al proceso establecido en el portal de conocimiento.]]="NO",1,0)</f>
        <v>0</v>
      </c>
      <c r="DC257">
        <f>IF(Tabla1[[#This Row],[4.2 Se tipifica en siac acorde con la gestión.]]="NO",1,0)</f>
        <v>0</v>
      </c>
      <c r="DD257">
        <f>IF(Tabla1[[#This Row],[4.3 Notas y/o plantilla de la tipificación son correctas.]]="NO",1,0)</f>
        <v>0</v>
      </c>
      <c r="DE257">
        <f>IF(Tabla1[[#This Row],[4.4 Se tipifica en siac durante la llamada.]]="NO",1,0)</f>
        <v>0</v>
      </c>
      <c r="DF257">
        <f>IF(Tabla1[[#This Row],[5.1 Evita comentarios negativos de la empresa y/o sus proveedores.]]="NO",1,0)</f>
        <v>0</v>
      </c>
      <c r="DG257">
        <f>IF(Tabla1[[#This Row],[5.2 Evita palabras soeces]]="NO",1,0)</f>
        <v>0</v>
      </c>
      <c r="DH257">
        <f>IF(Tabla1[[#This Row],[5.3 Escucha al cliente sin interrumpirlo.]]="NO",1,0)</f>
        <v>0</v>
      </c>
      <c r="DI257">
        <f>IF(Tabla1[[#This Row],[6.1 Cumple con dar la información establecida y/o fomenta en el cliente la adquisición/activación/uso de algún servicio/producto/promoción CLARO (definido por cada campaña)]]="NO",1,0)</f>
        <v>0</v>
      </c>
      <c r="DJ257">
        <v>1</v>
      </c>
      <c r="DK257" t="e">
        <f>IF(Tabla1[[#This Row],[TNPS]]&lt;6,-1,IF(Tabla1[[#This Row],[TNPS]]&lt;8,0,1))</f>
        <v>#N/A</v>
      </c>
      <c r="DL257" t="e">
        <f>IF(Tabla1[[#This Row],[NPS]]&lt;&gt;"",IF(Tabla1[[#This Row],[NPS]]&lt;7,-1,IF(Tabla1[[#This Row],[NPS]]&lt;8,0,1))," ")</f>
        <v>#N/A</v>
      </c>
    </row>
    <row r="258" spans="1:116" x14ac:dyDescent="0.25">
      <c r="A258">
        <v>386</v>
      </c>
      <c r="B258" t="str">
        <f>IF(MONTH(Tabla1[[#This Row],[FECHA DE MONITOREO]])=MONTH($B$356),IF(DAY(Tabla1[[#This Row],[FECHA DE MONITOREO]])&lt;8,"SEMANA 1",IF(DAY(Tabla1[[#This Row],[FECHA DE MONITOREO]])&lt;15,"SEMANA 2",IF(DAY(Tabla1[[#This Row],[FECHA DE MONITOREO]])&lt;22,"SEMANA 3","SEMANA 4"))),"SEMANA 4")</f>
        <v>SEMANA 1</v>
      </c>
      <c r="C25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58" s="10" t="s">
        <v>1538</v>
      </c>
      <c r="E258" s="11" t="s">
        <v>1539</v>
      </c>
      <c r="F258" s="12">
        <v>9</v>
      </c>
      <c r="G258" s="12" t="s">
        <v>118</v>
      </c>
      <c r="H258" s="12" t="s">
        <v>1394</v>
      </c>
      <c r="I258" s="6">
        <v>43652</v>
      </c>
      <c r="J258" s="12" t="s">
        <v>120</v>
      </c>
      <c r="K258" s="13" t="s">
        <v>1833</v>
      </c>
      <c r="L258" s="6">
        <v>43651</v>
      </c>
      <c r="M258" s="14">
        <v>0.42986111111111108</v>
      </c>
      <c r="N258" s="11">
        <v>636</v>
      </c>
      <c r="O258" s="12" t="s">
        <v>1834</v>
      </c>
      <c r="P258" s="12">
        <v>16076183</v>
      </c>
      <c r="Q258" s="12">
        <v>26163100</v>
      </c>
      <c r="R258" s="12" t="s">
        <v>1407</v>
      </c>
      <c r="S258" s="12" t="s">
        <v>227</v>
      </c>
      <c r="T258" s="12" t="s">
        <v>1835</v>
      </c>
      <c r="U258" s="12" t="s">
        <v>1429</v>
      </c>
      <c r="V258" s="11" t="s">
        <v>129</v>
      </c>
      <c r="W258" s="12" t="s">
        <v>130</v>
      </c>
      <c r="X258" s="15" t="s">
        <v>161</v>
      </c>
      <c r="Y258" s="15" t="s">
        <v>131</v>
      </c>
      <c r="Z258" s="15" t="s">
        <v>132</v>
      </c>
      <c r="AA258" s="15" t="s">
        <v>133</v>
      </c>
      <c r="AB258" s="15" t="s">
        <v>131</v>
      </c>
      <c r="AC258" s="12" t="s">
        <v>1400</v>
      </c>
      <c r="AD258" s="12" t="s">
        <v>131</v>
      </c>
      <c r="AE258" s="12" t="s">
        <v>131</v>
      </c>
      <c r="AF258" s="12" t="s">
        <v>131</v>
      </c>
      <c r="AG258" s="12" t="s">
        <v>131</v>
      </c>
      <c r="AH258" s="12" t="s">
        <v>131</v>
      </c>
      <c r="AI258" s="16">
        <v>100</v>
      </c>
      <c r="AJ258" s="12" t="s">
        <v>131</v>
      </c>
      <c r="AK258" s="12" t="s">
        <v>131</v>
      </c>
      <c r="AL258" s="12" t="s">
        <v>131</v>
      </c>
      <c r="AM258" s="12" t="s">
        <v>131</v>
      </c>
      <c r="AN258" s="16">
        <v>100</v>
      </c>
      <c r="AO258" s="12" t="s">
        <v>131</v>
      </c>
      <c r="AP258" s="12" t="s">
        <v>131</v>
      </c>
      <c r="AQ258" s="12" t="s">
        <v>131</v>
      </c>
      <c r="AR258" s="12" t="s">
        <v>131</v>
      </c>
      <c r="AS258" s="12" t="s">
        <v>131</v>
      </c>
      <c r="AT258" s="12" t="s">
        <v>131</v>
      </c>
      <c r="AU258" s="12" t="s">
        <v>133</v>
      </c>
      <c r="AV258" s="12" t="s">
        <v>133</v>
      </c>
      <c r="AW258" s="12" t="s">
        <v>133</v>
      </c>
      <c r="AX258" s="12" t="s">
        <v>131</v>
      </c>
      <c r="AY258" s="12" t="s">
        <v>131</v>
      </c>
      <c r="AZ258" s="16">
        <v>100</v>
      </c>
      <c r="BA258" s="12" t="s">
        <v>131</v>
      </c>
      <c r="BB258" s="12" t="s">
        <v>131</v>
      </c>
      <c r="BC258" s="12" t="s">
        <v>131</v>
      </c>
      <c r="BD258" s="12" t="s">
        <v>131</v>
      </c>
      <c r="BE258" s="16">
        <v>100</v>
      </c>
      <c r="BF258" s="12" t="s">
        <v>131</v>
      </c>
      <c r="BG258" s="12" t="s">
        <v>131</v>
      </c>
      <c r="BH258" s="12" t="s">
        <v>131</v>
      </c>
      <c r="BI258" s="16">
        <v>100</v>
      </c>
      <c r="BJ258" s="12" t="s">
        <v>133</v>
      </c>
      <c r="BK258" s="16">
        <v>100</v>
      </c>
      <c r="BL258" s="16">
        <v>100</v>
      </c>
      <c r="BM258" s="17">
        <v>0</v>
      </c>
      <c r="BN258" s="17">
        <v>0</v>
      </c>
      <c r="BO258" s="17">
        <v>0</v>
      </c>
      <c r="BP258" s="11">
        <v>0</v>
      </c>
      <c r="BQ258" s="11">
        <v>0</v>
      </c>
      <c r="BR258" s="16">
        <v>100</v>
      </c>
      <c r="BS258" s="15" t="s">
        <v>129</v>
      </c>
      <c r="BT258" s="15" t="s">
        <v>129</v>
      </c>
      <c r="BU258" s="15" t="s">
        <v>129</v>
      </c>
      <c r="BV258" s="15" t="s">
        <v>129</v>
      </c>
      <c r="BW258" s="15" t="s">
        <v>129</v>
      </c>
      <c r="BX258" s="12" t="s">
        <v>129</v>
      </c>
      <c r="BY258" s="12" t="s">
        <v>135</v>
      </c>
      <c r="BZ258" s="12" t="s">
        <v>136</v>
      </c>
      <c r="CA258" s="12" t="s">
        <v>137</v>
      </c>
      <c r="CB258" s="12" t="s">
        <v>349</v>
      </c>
      <c r="CC258" s="12" t="s">
        <v>289</v>
      </c>
      <c r="CD258" s="5">
        <v>9</v>
      </c>
      <c r="CE258" s="5">
        <v>9</v>
      </c>
      <c r="CF258" s="18" t="s">
        <v>129</v>
      </c>
      <c r="CG258" s="18"/>
      <c r="CH258">
        <f>IF(Tabla1[[#This Row],[1.1 Saluda y se despide del cliente, de acuerdo a lo establecido en el manual de campaña.]]="NO",1,0)</f>
        <v>0</v>
      </c>
      <c r="CI258">
        <f>IF(Tabla1[[#This Row],[1.2 Se dirige al cliente por su nombre durante el transcurso de la llamada, sin tutearlo en ninguna ocasión.]]="NO",1,0)</f>
        <v>0</v>
      </c>
      <c r="CJ258">
        <f>IF(Tabla1[[#This Row],[1.3 Interactua con el cliente mientras realiza las validaciones en el sistema.]]="NO",1,0)</f>
        <v>0</v>
      </c>
      <c r="CK258">
        <f>IF(Tabla1[[#This Row],[1.4 Evita el uso de tecnicismos.]]="NO",1,0)</f>
        <v>0</v>
      </c>
      <c r="CL258">
        <f>IF(Tabla1[[#This Row],[1.5 Se despide de acuerdo a lo indicado en el Manual de Campaña]]="NO",1,0)</f>
        <v>0</v>
      </c>
      <c r="CM258">
        <f>IF(Tabla1[[#This Row],[2.1 Valida si la consulta o transacción corresponde a un producto/servicio/línea de la campaña.]]="NO",1,0)</f>
        <v>0</v>
      </c>
      <c r="CN258">
        <f>IF(Tabla1[[#This Row],[2.2 Si lo expuesto por el cliente no es claro, realiza preguntas de precisión o preguntas filtro.]]="NO",1,0)</f>
        <v>0</v>
      </c>
      <c r="CO258">
        <f>IF(Tabla1[[#This Row],[2.3 Valida el MOTIVO REAL de la necesidad (información, preocupación, problema) mediante parafraseo o pregunta de confirmación.]]="NO",1,0)</f>
        <v>0</v>
      </c>
      <c r="CP258">
        <f>IF(Tabla1[[#This Row],[2.4 De acuerdo con lo expuesto por el cliente por el cliente y/o por lo revisado en sistemas, valida si existe alguna atención previa por el mismo motivo.]]="NO",1,0)</f>
        <v>0</v>
      </c>
      <c r="CQ258">
        <f>IF(Tabla1[[#This Row],[3.1 Valida en el CES el estado de los servicios y equipos, estado de cuenta y adicionalmente si se encuentra en averia.]]="NO",1,0)</f>
        <v>0</v>
      </c>
      <c r="CR258">
        <f>IF(Tabla1[[#This Row],[3.2 La atencion se realizo siguiendo el paso a paso de la herramienta o el proceso establecido en el portal de conocimiento (en caso no se encuentre en la herramienta), no se vuelve a evaluar el ingreso al CES.]]="NO",1,0)</f>
        <v>0</v>
      </c>
      <c r="CS258">
        <f>IF(Tabla1[[#This Row],[3.2.1 Solicita el número de documento de identidad, nombres y apellidos del titular para identificar el servicio y en caso lo amerite fecha y lugar de nacimiento.]]="NO",1,0)</f>
        <v>0</v>
      </c>
      <c r="CT258">
        <f>IF(Tabla1[[#This Row],[3.2.2  Valida en TRACER que el servicio del cliente esta conectado, no se encuentra en averia y no tiene algun flag alarmado]]="NO",1,0)</f>
        <v>0</v>
      </c>
      <c r="CU258">
        <f>IF(Tabla1[[#This Row],[3.2.3  Verifica en la web de averias si el servicio esta afectado]]="NO",1,0)</f>
        <v>0</v>
      </c>
      <c r="CV258">
        <f>IF(Tabla1[[#This Row],[3.2.4  Verifica en Incognito si los parametros de los servicios estan correctos. ]]="NO",1,0)</f>
        <v>0</v>
      </c>
      <c r="CW25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58">
        <f>IF(Tabla1[[#This Row],[3.2.6  Para telefonia, ingresa a JANUS y validad que la linea este configurada y tenga saldo, tambien se debe validar con el cliente si la linea esta en Tel 1 o Tel 1/2, en caso no haya servicio]]="NO",1,0)</f>
        <v>0</v>
      </c>
      <c r="CY258">
        <f>IF(Tabla1[[#This Row],[3.2.7  Para internet, cuando el problema es con SmarTV se le sugiere que utilice internet de manera cableada]]="NO",1,0)</f>
        <v>0</v>
      </c>
      <c r="CZ258">
        <f>IF(Tabla1[[#This Row],[3.3  La explicación brindada al cliente corresponde con el paso a paso de la herramienta o el proceso establecido en el portal de conocimiento (en caso no se encuentre en la herramienta).]]="NO",1,0)</f>
        <v>0</v>
      </c>
      <c r="DA258">
        <f>IF(Tabla1[[#This Row],[3.4  Valida con el cliente si la gestión/información brindada fue clara]]="NO",1,0)</f>
        <v>0</v>
      </c>
      <c r="DB258">
        <f>IF(Tabla1[[#This Row],[4.1 Ejecuta las acciones en los aplicativos de acuerdo al proceso establecido en el portal de conocimiento.]]="NO",1,0)</f>
        <v>0</v>
      </c>
      <c r="DC258">
        <f>IF(Tabla1[[#This Row],[4.2 Se tipifica en siac acorde con la gestión.]]="NO",1,0)</f>
        <v>0</v>
      </c>
      <c r="DD258">
        <f>IF(Tabla1[[#This Row],[4.3 Notas y/o plantilla de la tipificación son correctas.]]="NO",1,0)</f>
        <v>0</v>
      </c>
      <c r="DE258">
        <f>IF(Tabla1[[#This Row],[4.4 Se tipifica en siac durante la llamada.]]="NO",1,0)</f>
        <v>0</v>
      </c>
      <c r="DF258">
        <f>IF(Tabla1[[#This Row],[5.1 Evita comentarios negativos de la empresa y/o sus proveedores.]]="NO",1,0)</f>
        <v>0</v>
      </c>
      <c r="DG258">
        <f>IF(Tabla1[[#This Row],[5.2 Evita palabras soeces]]="NO",1,0)</f>
        <v>0</v>
      </c>
      <c r="DH258">
        <f>IF(Tabla1[[#This Row],[5.3 Escucha al cliente sin interrumpirlo.]]="NO",1,0)</f>
        <v>0</v>
      </c>
      <c r="DI258">
        <f>IF(Tabla1[[#This Row],[6.1 Cumple con dar la información establecida y/o fomenta en el cliente la adquisición/activación/uso de algún servicio/producto/promoción CLARO (definido por cada campaña)]]="NO",1,0)</f>
        <v>0</v>
      </c>
      <c r="DJ258">
        <v>1</v>
      </c>
      <c r="DK258">
        <f>IF(Tabla1[[#This Row],[TNPS]]&lt;6,-1,IF(Tabla1[[#This Row],[TNPS]]&lt;8,0,1))</f>
        <v>1</v>
      </c>
      <c r="DL258">
        <f>IF(Tabla1[[#This Row],[NPS]]&lt;&gt;"",IF(Tabla1[[#This Row],[NPS]]&lt;7,-1,IF(Tabla1[[#This Row],[NPS]]&lt;8,0,1))," ")</f>
        <v>1</v>
      </c>
    </row>
    <row r="259" spans="1:116" x14ac:dyDescent="0.25">
      <c r="A259">
        <v>386</v>
      </c>
      <c r="B259" t="str">
        <f>IF(MONTH(Tabla1[[#This Row],[FECHA DE MONITOREO]])=MONTH($B$356),IF(DAY(Tabla1[[#This Row],[FECHA DE MONITOREO]])&lt;8,"SEMANA 1",IF(DAY(Tabla1[[#This Row],[FECHA DE MONITOREO]])&lt;15,"SEMANA 2",IF(DAY(Tabla1[[#This Row],[FECHA DE MONITOREO]])&lt;22,"SEMANA 3","SEMANA 4"))),"SEMANA 4")</f>
        <v>SEMANA 1</v>
      </c>
      <c r="C25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59" s="10" t="s">
        <v>1738</v>
      </c>
      <c r="E259" s="11" t="s">
        <v>1739</v>
      </c>
      <c r="F259" s="12">
        <v>5</v>
      </c>
      <c r="G259" s="12" t="s">
        <v>118</v>
      </c>
      <c r="H259" s="12" t="s">
        <v>1394</v>
      </c>
      <c r="I259" s="6">
        <v>43652</v>
      </c>
      <c r="J259" s="12" t="s">
        <v>120</v>
      </c>
      <c r="K259" s="13" t="s">
        <v>1836</v>
      </c>
      <c r="L259" s="6">
        <v>43651</v>
      </c>
      <c r="M259" s="14">
        <v>0.67361111111111116</v>
      </c>
      <c r="N259" s="11">
        <v>419</v>
      </c>
      <c r="O259" s="12" t="s">
        <v>1837</v>
      </c>
      <c r="P259" s="12">
        <v>955534113</v>
      </c>
      <c r="Q259" s="12">
        <v>35517144</v>
      </c>
      <c r="R259" s="12" t="s">
        <v>1407</v>
      </c>
      <c r="S259" s="12" t="s">
        <v>404</v>
      </c>
      <c r="T259" s="12" t="s">
        <v>1838</v>
      </c>
      <c r="U259" s="12" t="s">
        <v>1485</v>
      </c>
      <c r="V259" s="11" t="s">
        <v>129</v>
      </c>
      <c r="W259" s="12" t="s">
        <v>130</v>
      </c>
      <c r="X259" s="15" t="s">
        <v>161</v>
      </c>
      <c r="Y259" s="15" t="s">
        <v>131</v>
      </c>
      <c r="Z259" s="15" t="s">
        <v>132</v>
      </c>
      <c r="AA259" s="15" t="s">
        <v>133</v>
      </c>
      <c r="AB259" s="15" t="s">
        <v>131</v>
      </c>
      <c r="AC259" s="12" t="s">
        <v>1400</v>
      </c>
      <c r="AD259" s="12" t="s">
        <v>131</v>
      </c>
      <c r="AE259" s="12" t="s">
        <v>131</v>
      </c>
      <c r="AF259" s="12" t="s">
        <v>131</v>
      </c>
      <c r="AG259" s="12" t="s">
        <v>131</v>
      </c>
      <c r="AH259" s="12" t="s">
        <v>133</v>
      </c>
      <c r="AI259" s="16">
        <v>100</v>
      </c>
      <c r="AJ259" s="12" t="s">
        <v>131</v>
      </c>
      <c r="AK259" s="12" t="s">
        <v>131</v>
      </c>
      <c r="AL259" s="12" t="s">
        <v>131</v>
      </c>
      <c r="AM259" s="12" t="s">
        <v>131</v>
      </c>
      <c r="AN259" s="16">
        <v>100</v>
      </c>
      <c r="AO259" s="12" t="s">
        <v>131</v>
      </c>
      <c r="AP259" s="12" t="s">
        <v>131</v>
      </c>
      <c r="AQ259" s="12" t="s">
        <v>131</v>
      </c>
      <c r="AR259" s="12" t="s">
        <v>131</v>
      </c>
      <c r="AS259" s="12" t="s">
        <v>131</v>
      </c>
      <c r="AT259" s="12" t="s">
        <v>131</v>
      </c>
      <c r="AU259" s="12" t="s">
        <v>133</v>
      </c>
      <c r="AV259" s="12" t="s">
        <v>133</v>
      </c>
      <c r="AW259" s="12" t="s">
        <v>133</v>
      </c>
      <c r="AX259" s="12" t="s">
        <v>131</v>
      </c>
      <c r="AY259" s="12" t="s">
        <v>131</v>
      </c>
      <c r="AZ259" s="16">
        <v>100</v>
      </c>
      <c r="BA259" s="12" t="s">
        <v>131</v>
      </c>
      <c r="BB259" s="12" t="s">
        <v>131</v>
      </c>
      <c r="BC259" s="12" t="s">
        <v>131</v>
      </c>
      <c r="BD259" s="12" t="s">
        <v>131</v>
      </c>
      <c r="BE259" s="16">
        <v>100</v>
      </c>
      <c r="BF259" s="12" t="s">
        <v>131</v>
      </c>
      <c r="BG259" s="12" t="s">
        <v>131</v>
      </c>
      <c r="BH259" s="12" t="s">
        <v>131</v>
      </c>
      <c r="BI259" s="16">
        <v>100</v>
      </c>
      <c r="BJ259" s="12" t="s">
        <v>133</v>
      </c>
      <c r="BK259" s="16">
        <v>100</v>
      </c>
      <c r="BL259" s="16">
        <v>100</v>
      </c>
      <c r="BM259" s="17">
        <v>0</v>
      </c>
      <c r="BN259" s="17">
        <v>0</v>
      </c>
      <c r="BO259" s="17">
        <v>0</v>
      </c>
      <c r="BP259" s="11">
        <v>0</v>
      </c>
      <c r="BQ259" s="11">
        <v>0</v>
      </c>
      <c r="BR259" s="16">
        <v>100</v>
      </c>
      <c r="BS259" s="15" t="s">
        <v>129</v>
      </c>
      <c r="BT259" s="15" t="s">
        <v>129</v>
      </c>
      <c r="BU259" s="15" t="s">
        <v>129</v>
      </c>
      <c r="BV259" s="15" t="s">
        <v>129</v>
      </c>
      <c r="BW259" s="15" t="s">
        <v>129</v>
      </c>
      <c r="BX259" s="12" t="s">
        <v>129</v>
      </c>
      <c r="BY259" s="12" t="s">
        <v>135</v>
      </c>
      <c r="BZ259" s="12" t="s">
        <v>136</v>
      </c>
      <c r="CA259" s="12" t="s">
        <v>137</v>
      </c>
      <c r="CB259" s="12" t="s">
        <v>349</v>
      </c>
      <c r="CC259" s="12" t="s">
        <v>289</v>
      </c>
      <c r="CD259" s="5" t="e">
        <v>#N/A</v>
      </c>
      <c r="CE259" s="5" t="e">
        <v>#N/A</v>
      </c>
      <c r="CF259" s="18" t="s">
        <v>129</v>
      </c>
      <c r="CG259" s="18"/>
      <c r="CH259">
        <f>IF(Tabla1[[#This Row],[1.1 Saluda y se despide del cliente, de acuerdo a lo establecido en el manual de campaña.]]="NO",1,0)</f>
        <v>0</v>
      </c>
      <c r="CI259">
        <f>IF(Tabla1[[#This Row],[1.2 Se dirige al cliente por su nombre durante el transcurso de la llamada, sin tutearlo en ninguna ocasión.]]="NO",1,0)</f>
        <v>0</v>
      </c>
      <c r="CJ259">
        <f>IF(Tabla1[[#This Row],[1.3 Interactua con el cliente mientras realiza las validaciones en el sistema.]]="NO",1,0)</f>
        <v>0</v>
      </c>
      <c r="CK259">
        <f>IF(Tabla1[[#This Row],[1.4 Evita el uso de tecnicismos.]]="NO",1,0)</f>
        <v>0</v>
      </c>
      <c r="CL259">
        <f>IF(Tabla1[[#This Row],[1.5 Se despide de acuerdo a lo indicado en el Manual de Campaña]]="NO",1,0)</f>
        <v>0</v>
      </c>
      <c r="CM259">
        <f>IF(Tabla1[[#This Row],[2.1 Valida si la consulta o transacción corresponde a un producto/servicio/línea de la campaña.]]="NO",1,0)</f>
        <v>0</v>
      </c>
      <c r="CN259">
        <f>IF(Tabla1[[#This Row],[2.2 Si lo expuesto por el cliente no es claro, realiza preguntas de precisión o preguntas filtro.]]="NO",1,0)</f>
        <v>0</v>
      </c>
      <c r="CO259">
        <f>IF(Tabla1[[#This Row],[2.3 Valida el MOTIVO REAL de la necesidad (información, preocupación, problema) mediante parafraseo o pregunta de confirmación.]]="NO",1,0)</f>
        <v>0</v>
      </c>
      <c r="CP259">
        <f>IF(Tabla1[[#This Row],[2.4 De acuerdo con lo expuesto por el cliente por el cliente y/o por lo revisado en sistemas, valida si existe alguna atención previa por el mismo motivo.]]="NO",1,0)</f>
        <v>0</v>
      </c>
      <c r="CQ259">
        <f>IF(Tabla1[[#This Row],[3.1 Valida en el CES el estado de los servicios y equipos, estado de cuenta y adicionalmente si se encuentra en averia.]]="NO",1,0)</f>
        <v>0</v>
      </c>
      <c r="CR259">
        <f>IF(Tabla1[[#This Row],[3.2 La atencion se realizo siguiendo el paso a paso de la herramienta o el proceso establecido en el portal de conocimiento (en caso no se encuentre en la herramienta), no se vuelve a evaluar el ingreso al CES.]]="NO",1,0)</f>
        <v>0</v>
      </c>
      <c r="CS259">
        <f>IF(Tabla1[[#This Row],[3.2.1 Solicita el número de documento de identidad, nombres y apellidos del titular para identificar el servicio y en caso lo amerite fecha y lugar de nacimiento.]]="NO",1,0)</f>
        <v>0</v>
      </c>
      <c r="CT259">
        <f>IF(Tabla1[[#This Row],[3.2.2  Valida en TRACER que el servicio del cliente esta conectado, no se encuentra en averia y no tiene algun flag alarmado]]="NO",1,0)</f>
        <v>0</v>
      </c>
      <c r="CU259">
        <f>IF(Tabla1[[#This Row],[3.2.3  Verifica en la web de averias si el servicio esta afectado]]="NO",1,0)</f>
        <v>0</v>
      </c>
      <c r="CV259">
        <f>IF(Tabla1[[#This Row],[3.2.4  Verifica en Incognito si los parametros de los servicios estan correctos. ]]="NO",1,0)</f>
        <v>0</v>
      </c>
      <c r="CW25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59">
        <f>IF(Tabla1[[#This Row],[3.2.6  Para telefonia, ingresa a JANUS y validad que la linea este configurada y tenga saldo, tambien se debe validar con el cliente si la linea esta en Tel 1 o Tel 1/2, en caso no haya servicio]]="NO",1,0)</f>
        <v>0</v>
      </c>
      <c r="CY259">
        <f>IF(Tabla1[[#This Row],[3.2.7  Para internet, cuando el problema es con SmarTV se le sugiere que utilice internet de manera cableada]]="NO",1,0)</f>
        <v>0</v>
      </c>
      <c r="CZ259">
        <f>IF(Tabla1[[#This Row],[3.3  La explicación brindada al cliente corresponde con el paso a paso de la herramienta o el proceso establecido en el portal de conocimiento (en caso no se encuentre en la herramienta).]]="NO",1,0)</f>
        <v>0</v>
      </c>
      <c r="DA259">
        <f>IF(Tabla1[[#This Row],[3.4  Valida con el cliente si la gestión/información brindada fue clara]]="NO",1,0)</f>
        <v>0</v>
      </c>
      <c r="DB259">
        <f>IF(Tabla1[[#This Row],[4.1 Ejecuta las acciones en los aplicativos de acuerdo al proceso establecido en el portal de conocimiento.]]="NO",1,0)</f>
        <v>0</v>
      </c>
      <c r="DC259">
        <f>IF(Tabla1[[#This Row],[4.2 Se tipifica en siac acorde con la gestión.]]="NO",1,0)</f>
        <v>0</v>
      </c>
      <c r="DD259">
        <f>IF(Tabla1[[#This Row],[4.3 Notas y/o plantilla de la tipificación son correctas.]]="NO",1,0)</f>
        <v>0</v>
      </c>
      <c r="DE259">
        <f>IF(Tabla1[[#This Row],[4.4 Se tipifica en siac durante la llamada.]]="NO",1,0)</f>
        <v>0</v>
      </c>
      <c r="DF259">
        <f>IF(Tabla1[[#This Row],[5.1 Evita comentarios negativos de la empresa y/o sus proveedores.]]="NO",1,0)</f>
        <v>0</v>
      </c>
      <c r="DG259">
        <f>IF(Tabla1[[#This Row],[5.2 Evita palabras soeces]]="NO",1,0)</f>
        <v>0</v>
      </c>
      <c r="DH259">
        <f>IF(Tabla1[[#This Row],[5.3 Escucha al cliente sin interrumpirlo.]]="NO",1,0)</f>
        <v>0</v>
      </c>
      <c r="DI259">
        <f>IF(Tabla1[[#This Row],[6.1 Cumple con dar la información establecida y/o fomenta en el cliente la adquisición/activación/uso de algún servicio/producto/promoción CLARO (definido por cada campaña)]]="NO",1,0)</f>
        <v>0</v>
      </c>
      <c r="DJ259">
        <v>1</v>
      </c>
      <c r="DK259" t="e">
        <f>IF(Tabla1[[#This Row],[TNPS]]&lt;6,-1,IF(Tabla1[[#This Row],[TNPS]]&lt;8,0,1))</f>
        <v>#N/A</v>
      </c>
      <c r="DL259" t="e">
        <f>IF(Tabla1[[#This Row],[NPS]]&lt;&gt;"",IF(Tabla1[[#This Row],[NPS]]&lt;7,-1,IF(Tabla1[[#This Row],[NPS]]&lt;8,0,1))," ")</f>
        <v>#N/A</v>
      </c>
    </row>
    <row r="260" spans="1:116" x14ac:dyDescent="0.25">
      <c r="A260">
        <v>386</v>
      </c>
      <c r="B260" t="str">
        <f>IF(MONTH(Tabla1[[#This Row],[FECHA DE MONITOREO]])=MONTH($B$356),IF(DAY(Tabla1[[#This Row],[FECHA DE MONITOREO]])&lt;8,"SEMANA 1",IF(DAY(Tabla1[[#This Row],[FECHA DE MONITOREO]])&lt;15,"SEMANA 2",IF(DAY(Tabla1[[#This Row],[FECHA DE MONITOREO]])&lt;22,"SEMANA 3","SEMANA 4"))),"SEMANA 4")</f>
        <v>SEMANA 1</v>
      </c>
      <c r="C26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60" s="10" t="s">
        <v>1808</v>
      </c>
      <c r="E260" s="11" t="s">
        <v>1809</v>
      </c>
      <c r="F260" s="12">
        <v>8</v>
      </c>
      <c r="G260" s="12" t="s">
        <v>118</v>
      </c>
      <c r="H260" s="12" t="s">
        <v>1394</v>
      </c>
      <c r="I260" s="6">
        <v>43652</v>
      </c>
      <c r="J260" s="12" t="s">
        <v>120</v>
      </c>
      <c r="K260" s="13" t="s">
        <v>1839</v>
      </c>
      <c r="L260" s="6">
        <v>43651</v>
      </c>
      <c r="M260" s="14">
        <v>0.71458333333333324</v>
      </c>
      <c r="N260" s="11">
        <v>425</v>
      </c>
      <c r="O260" s="12" t="s">
        <v>1840</v>
      </c>
      <c r="P260" s="12">
        <v>44661481</v>
      </c>
      <c r="Q260" s="12">
        <v>31422140</v>
      </c>
      <c r="R260" s="12" t="s">
        <v>1407</v>
      </c>
      <c r="S260" s="12" t="s">
        <v>147</v>
      </c>
      <c r="T260" s="12" t="s">
        <v>1841</v>
      </c>
      <c r="U260" s="12" t="s">
        <v>1463</v>
      </c>
      <c r="V260" s="11" t="s">
        <v>129</v>
      </c>
      <c r="W260" s="12" t="s">
        <v>130</v>
      </c>
      <c r="X260" s="15" t="s">
        <v>161</v>
      </c>
      <c r="Y260" s="15" t="s">
        <v>131</v>
      </c>
      <c r="Z260" s="15" t="s">
        <v>132</v>
      </c>
      <c r="AA260" s="15" t="s">
        <v>133</v>
      </c>
      <c r="AB260" s="15" t="s">
        <v>131</v>
      </c>
      <c r="AC260" s="12" t="s">
        <v>1400</v>
      </c>
      <c r="AD260" s="12" t="s">
        <v>131</v>
      </c>
      <c r="AE260" s="12" t="s">
        <v>131</v>
      </c>
      <c r="AF260" s="12" t="s">
        <v>131</v>
      </c>
      <c r="AG260" s="12" t="s">
        <v>131</v>
      </c>
      <c r="AH260" s="12" t="s">
        <v>131</v>
      </c>
      <c r="AI260" s="16">
        <v>100</v>
      </c>
      <c r="AJ260" s="12" t="s">
        <v>131</v>
      </c>
      <c r="AK260" s="12" t="s">
        <v>133</v>
      </c>
      <c r="AL260" s="12" t="s">
        <v>131</v>
      </c>
      <c r="AM260" s="12" t="s">
        <v>131</v>
      </c>
      <c r="AN260" s="16">
        <v>100</v>
      </c>
      <c r="AO260" s="12" t="s">
        <v>131</v>
      </c>
      <c r="AP260" s="12" t="s">
        <v>131</v>
      </c>
      <c r="AQ260" s="12" t="s">
        <v>131</v>
      </c>
      <c r="AR260" s="12" t="s">
        <v>131</v>
      </c>
      <c r="AS260" s="12" t="s">
        <v>131</v>
      </c>
      <c r="AT260" s="12" t="s">
        <v>131</v>
      </c>
      <c r="AU260" s="12" t="s">
        <v>133</v>
      </c>
      <c r="AV260" s="12" t="s">
        <v>133</v>
      </c>
      <c r="AW260" s="12" t="s">
        <v>133</v>
      </c>
      <c r="AX260" s="12" t="s">
        <v>129</v>
      </c>
      <c r="AY260" s="12" t="s">
        <v>131</v>
      </c>
      <c r="AZ260" s="16">
        <v>80</v>
      </c>
      <c r="BA260" s="12" t="s">
        <v>131</v>
      </c>
      <c r="BB260" s="12" t="s">
        <v>131</v>
      </c>
      <c r="BC260" s="12" t="s">
        <v>131</v>
      </c>
      <c r="BD260" s="12" t="s">
        <v>131</v>
      </c>
      <c r="BE260" s="16">
        <v>100</v>
      </c>
      <c r="BF260" s="12" t="s">
        <v>131</v>
      </c>
      <c r="BG260" s="12" t="s">
        <v>131</v>
      </c>
      <c r="BH260" s="12" t="s">
        <v>131</v>
      </c>
      <c r="BI260" s="16">
        <v>100</v>
      </c>
      <c r="BJ260" s="12" t="s">
        <v>129</v>
      </c>
      <c r="BK260" s="16">
        <v>0</v>
      </c>
      <c r="BL260" s="16">
        <v>90</v>
      </c>
      <c r="BM260" s="17">
        <v>1</v>
      </c>
      <c r="BN260" s="17">
        <v>0</v>
      </c>
      <c r="BO260" s="17">
        <v>0</v>
      </c>
      <c r="BP260" s="11">
        <v>1</v>
      </c>
      <c r="BQ260" s="11">
        <v>1</v>
      </c>
      <c r="BR260" s="16">
        <v>90</v>
      </c>
      <c r="BS260" s="15" t="s">
        <v>129</v>
      </c>
      <c r="BT260" s="15" t="s">
        <v>129</v>
      </c>
      <c r="BU260" s="15" t="s">
        <v>129</v>
      </c>
      <c r="BV260" s="15" t="s">
        <v>129</v>
      </c>
      <c r="BW260" s="15" t="s">
        <v>129</v>
      </c>
      <c r="BX260" s="12" t="s">
        <v>131</v>
      </c>
      <c r="BY260" s="12" t="s">
        <v>132</v>
      </c>
      <c r="BZ260" s="12" t="s">
        <v>132</v>
      </c>
      <c r="CA260" s="12" t="s">
        <v>132</v>
      </c>
      <c r="CB260" s="12" t="s">
        <v>132</v>
      </c>
      <c r="CC260" s="12" t="s">
        <v>132</v>
      </c>
      <c r="CD260" s="5">
        <v>8</v>
      </c>
      <c r="CE260" s="5" t="s">
        <v>132</v>
      </c>
      <c r="CF260" s="18" t="s">
        <v>129</v>
      </c>
      <c r="CG260" s="18" t="s">
        <v>1842</v>
      </c>
      <c r="CH260">
        <f>IF(Tabla1[[#This Row],[1.1 Saluda y se despide del cliente, de acuerdo a lo establecido en el manual de campaña.]]="NO",1,0)</f>
        <v>0</v>
      </c>
      <c r="CI260">
        <f>IF(Tabla1[[#This Row],[1.2 Se dirige al cliente por su nombre durante el transcurso de la llamada, sin tutearlo en ninguna ocasión.]]="NO",1,0)</f>
        <v>0</v>
      </c>
      <c r="CJ260">
        <f>IF(Tabla1[[#This Row],[1.3 Interactua con el cliente mientras realiza las validaciones en el sistema.]]="NO",1,0)</f>
        <v>0</v>
      </c>
      <c r="CK260">
        <f>IF(Tabla1[[#This Row],[1.4 Evita el uso de tecnicismos.]]="NO",1,0)</f>
        <v>0</v>
      </c>
      <c r="CL260">
        <f>IF(Tabla1[[#This Row],[1.5 Se despide de acuerdo a lo indicado en el Manual de Campaña]]="NO",1,0)</f>
        <v>0</v>
      </c>
      <c r="CM260">
        <f>IF(Tabla1[[#This Row],[2.1 Valida si la consulta o transacción corresponde a un producto/servicio/línea de la campaña.]]="NO",1,0)</f>
        <v>0</v>
      </c>
      <c r="CN260">
        <f>IF(Tabla1[[#This Row],[2.2 Si lo expuesto por el cliente no es claro, realiza preguntas de precisión o preguntas filtro.]]="NO",1,0)</f>
        <v>0</v>
      </c>
      <c r="CO260">
        <f>IF(Tabla1[[#This Row],[2.3 Valida el MOTIVO REAL de la necesidad (información, preocupación, problema) mediante parafraseo o pregunta de confirmación.]]="NO",1,0)</f>
        <v>0</v>
      </c>
      <c r="CP260">
        <f>IF(Tabla1[[#This Row],[2.4 De acuerdo con lo expuesto por el cliente por el cliente y/o por lo revisado en sistemas, valida si existe alguna atención previa por el mismo motivo.]]="NO",1,0)</f>
        <v>0</v>
      </c>
      <c r="CQ260">
        <f>IF(Tabla1[[#This Row],[3.1 Valida en el CES el estado de los servicios y equipos, estado de cuenta y adicionalmente si se encuentra en averia.]]="NO",1,0)</f>
        <v>0</v>
      </c>
      <c r="CR260">
        <f>IF(Tabla1[[#This Row],[3.2 La atencion se realizo siguiendo el paso a paso de la herramienta o el proceso establecido en el portal de conocimiento (en caso no se encuentre en la herramienta), no se vuelve a evaluar el ingreso al CES.]]="NO",1,0)</f>
        <v>0</v>
      </c>
      <c r="CS260">
        <f>IF(Tabla1[[#This Row],[3.2.1 Solicita el número de documento de identidad, nombres y apellidos del titular para identificar el servicio y en caso lo amerite fecha y lugar de nacimiento.]]="NO",1,0)</f>
        <v>0</v>
      </c>
      <c r="CT260">
        <f>IF(Tabla1[[#This Row],[3.2.2  Valida en TRACER que el servicio del cliente esta conectado, no se encuentra en averia y no tiene algun flag alarmado]]="NO",1,0)</f>
        <v>0</v>
      </c>
      <c r="CU260">
        <f>IF(Tabla1[[#This Row],[3.2.3  Verifica en la web de averias si el servicio esta afectado]]="NO",1,0)</f>
        <v>0</v>
      </c>
      <c r="CV260">
        <f>IF(Tabla1[[#This Row],[3.2.4  Verifica en Incognito si los parametros de los servicios estan correctos. ]]="NO",1,0)</f>
        <v>0</v>
      </c>
      <c r="CW26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60">
        <f>IF(Tabla1[[#This Row],[3.2.6  Para telefonia, ingresa a JANUS y validad que la linea este configurada y tenga saldo, tambien se debe validar con el cliente si la linea esta en Tel 1 o Tel 1/2, en caso no haya servicio]]="NO",1,0)</f>
        <v>0</v>
      </c>
      <c r="CY260">
        <f>IF(Tabla1[[#This Row],[3.2.7  Para internet, cuando el problema es con SmarTV se le sugiere que utilice internet de manera cableada]]="NO",1,0)</f>
        <v>0</v>
      </c>
      <c r="CZ260">
        <f>IF(Tabla1[[#This Row],[3.3  La explicación brindada al cliente corresponde con el paso a paso de la herramienta o el proceso establecido en el portal de conocimiento (en caso no se encuentre en la herramienta).]]="NO",1,0)</f>
        <v>1</v>
      </c>
      <c r="DA260">
        <f>IF(Tabla1[[#This Row],[3.4  Valida con el cliente si la gestión/información brindada fue clara]]="NO",1,0)</f>
        <v>0</v>
      </c>
      <c r="DB260">
        <f>IF(Tabla1[[#This Row],[4.1 Ejecuta las acciones en los aplicativos de acuerdo al proceso establecido en el portal de conocimiento.]]="NO",1,0)</f>
        <v>0</v>
      </c>
      <c r="DC260">
        <f>IF(Tabla1[[#This Row],[4.2 Se tipifica en siac acorde con la gestión.]]="NO",1,0)</f>
        <v>0</v>
      </c>
      <c r="DD260">
        <f>IF(Tabla1[[#This Row],[4.3 Notas y/o plantilla de la tipificación son correctas.]]="NO",1,0)</f>
        <v>0</v>
      </c>
      <c r="DE260">
        <f>IF(Tabla1[[#This Row],[4.4 Se tipifica en siac durante la llamada.]]="NO",1,0)</f>
        <v>0</v>
      </c>
      <c r="DF260">
        <f>IF(Tabla1[[#This Row],[5.1 Evita comentarios negativos de la empresa y/o sus proveedores.]]="NO",1,0)</f>
        <v>0</v>
      </c>
      <c r="DG260">
        <f>IF(Tabla1[[#This Row],[5.2 Evita palabras soeces]]="NO",1,0)</f>
        <v>0</v>
      </c>
      <c r="DH260">
        <f>IF(Tabla1[[#This Row],[5.3 Escucha al cliente sin interrumpirlo.]]="NO",1,0)</f>
        <v>0</v>
      </c>
      <c r="DI260">
        <f>IF(Tabla1[[#This Row],[6.1 Cumple con dar la información establecida y/o fomenta en el cliente la adquisición/activación/uso de algún servicio/producto/promoción CLARO (definido por cada campaña)]]="NO",1,0)</f>
        <v>1</v>
      </c>
      <c r="DJ260">
        <v>1</v>
      </c>
      <c r="DK260">
        <f>IF(Tabla1[[#This Row],[TNPS]]&lt;6,-1,IF(Tabla1[[#This Row],[TNPS]]&lt;8,0,1))</f>
        <v>1</v>
      </c>
      <c r="DL260" t="str">
        <f>IF(Tabla1[[#This Row],[NPS]]&lt;&gt;"",IF(Tabla1[[#This Row],[NPS]]&lt;7,-1,IF(Tabla1[[#This Row],[NPS]]&lt;8,0,1))," ")</f>
        <v xml:space="preserve"> </v>
      </c>
    </row>
    <row r="261" spans="1:116" x14ac:dyDescent="0.25">
      <c r="A261">
        <v>386</v>
      </c>
      <c r="B261" t="str">
        <f>IF(MONTH(Tabla1[[#This Row],[FECHA DE MONITOREO]])=MONTH($B$356),IF(DAY(Tabla1[[#This Row],[FECHA DE MONITOREO]])&lt;8,"SEMANA 1",IF(DAY(Tabla1[[#This Row],[FECHA DE MONITOREO]])&lt;15,"SEMANA 2",IF(DAY(Tabla1[[#This Row],[FECHA DE MONITOREO]])&lt;22,"SEMANA 3","SEMANA 4"))),"SEMANA 4")</f>
        <v>SEMANA 1</v>
      </c>
      <c r="C26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61" s="10" t="s">
        <v>1843</v>
      </c>
      <c r="E261" s="11" t="s">
        <v>1844</v>
      </c>
      <c r="F261" s="12">
        <v>15</v>
      </c>
      <c r="G261" s="12" t="s">
        <v>118</v>
      </c>
      <c r="H261" s="12" t="s">
        <v>1394</v>
      </c>
      <c r="I261" s="6">
        <v>43652</v>
      </c>
      <c r="J261" s="12" t="s">
        <v>120</v>
      </c>
      <c r="K261" s="13" t="s">
        <v>1845</v>
      </c>
      <c r="L261" s="6">
        <v>43651</v>
      </c>
      <c r="M261" s="14">
        <v>0.89166666666666661</v>
      </c>
      <c r="N261" s="11">
        <v>864</v>
      </c>
      <c r="O261" s="12" t="s">
        <v>1846</v>
      </c>
      <c r="P261" s="12">
        <v>16243102</v>
      </c>
      <c r="Q261" s="12">
        <v>27731745</v>
      </c>
      <c r="R261" s="12" t="s">
        <v>1407</v>
      </c>
      <c r="S261" s="12" t="s">
        <v>227</v>
      </c>
      <c r="T261" s="12" t="s">
        <v>1835</v>
      </c>
      <c r="U261" s="12" t="s">
        <v>1429</v>
      </c>
      <c r="V261" s="11" t="s">
        <v>129</v>
      </c>
      <c r="W261" s="12" t="s">
        <v>130</v>
      </c>
      <c r="X261" s="15" t="s">
        <v>161</v>
      </c>
      <c r="Y261" s="15" t="s">
        <v>131</v>
      </c>
      <c r="Z261" s="15" t="s">
        <v>132</v>
      </c>
      <c r="AA261" s="15" t="s">
        <v>133</v>
      </c>
      <c r="AB261" s="15" t="s">
        <v>131</v>
      </c>
      <c r="AC261" s="12" t="s">
        <v>1400</v>
      </c>
      <c r="AD261" s="12" t="s">
        <v>131</v>
      </c>
      <c r="AE261" s="12" t="s">
        <v>131</v>
      </c>
      <c r="AF261" s="12" t="s">
        <v>131</v>
      </c>
      <c r="AG261" s="12" t="s">
        <v>131</v>
      </c>
      <c r="AH261" s="12" t="s">
        <v>131</v>
      </c>
      <c r="AI261" s="16">
        <v>100</v>
      </c>
      <c r="AJ261" s="12" t="s">
        <v>131</v>
      </c>
      <c r="AK261" s="12" t="s">
        <v>131</v>
      </c>
      <c r="AL261" s="12" t="s">
        <v>131</v>
      </c>
      <c r="AM261" s="12" t="s">
        <v>131</v>
      </c>
      <c r="AN261" s="16">
        <v>100</v>
      </c>
      <c r="AO261" s="12" t="s">
        <v>131</v>
      </c>
      <c r="AP261" s="12" t="s">
        <v>131</v>
      </c>
      <c r="AQ261" s="12" t="s">
        <v>131</v>
      </c>
      <c r="AR261" s="12" t="s">
        <v>131</v>
      </c>
      <c r="AS261" s="12" t="s">
        <v>131</v>
      </c>
      <c r="AT261" s="12" t="s">
        <v>131</v>
      </c>
      <c r="AU261" s="12" t="s">
        <v>133</v>
      </c>
      <c r="AV261" s="12" t="s">
        <v>133</v>
      </c>
      <c r="AW261" s="12" t="s">
        <v>133</v>
      </c>
      <c r="AX261" s="12" t="s">
        <v>131</v>
      </c>
      <c r="AY261" s="12" t="s">
        <v>131</v>
      </c>
      <c r="AZ261" s="16">
        <v>100</v>
      </c>
      <c r="BA261" s="12" t="s">
        <v>131</v>
      </c>
      <c r="BB261" s="12" t="s">
        <v>131</v>
      </c>
      <c r="BC261" s="12" t="s">
        <v>131</v>
      </c>
      <c r="BD261" s="12" t="s">
        <v>131</v>
      </c>
      <c r="BE261" s="16">
        <v>100</v>
      </c>
      <c r="BF261" s="12" t="s">
        <v>131</v>
      </c>
      <c r="BG261" s="12" t="s">
        <v>131</v>
      </c>
      <c r="BH261" s="12" t="s">
        <v>131</v>
      </c>
      <c r="BI261" s="16">
        <v>100</v>
      </c>
      <c r="BJ261" s="12" t="s">
        <v>133</v>
      </c>
      <c r="BK261" s="16">
        <v>100</v>
      </c>
      <c r="BL261" s="16">
        <v>100</v>
      </c>
      <c r="BM261" s="17">
        <v>0</v>
      </c>
      <c r="BN261" s="17">
        <v>0</v>
      </c>
      <c r="BO261" s="17">
        <v>0</v>
      </c>
      <c r="BP261" s="11">
        <v>0</v>
      </c>
      <c r="BQ261" s="11">
        <v>0</v>
      </c>
      <c r="BR261" s="16">
        <v>100</v>
      </c>
      <c r="BS261" s="15" t="s">
        <v>129</v>
      </c>
      <c r="BT261" s="15" t="s">
        <v>129</v>
      </c>
      <c r="BU261" s="15" t="s">
        <v>129</v>
      </c>
      <c r="BV261" s="15" t="s">
        <v>129</v>
      </c>
      <c r="BW261" s="15" t="s">
        <v>129</v>
      </c>
      <c r="BX261" s="12" t="s">
        <v>129</v>
      </c>
      <c r="BY261" s="12" t="s">
        <v>135</v>
      </c>
      <c r="BZ261" s="12" t="s">
        <v>136</v>
      </c>
      <c r="CA261" s="12" t="s">
        <v>137</v>
      </c>
      <c r="CB261" s="12" t="s">
        <v>349</v>
      </c>
      <c r="CC261" s="12" t="s">
        <v>289</v>
      </c>
      <c r="CD261" s="5" t="e">
        <v>#N/A</v>
      </c>
      <c r="CE261" s="5" t="e">
        <v>#N/A</v>
      </c>
      <c r="CF261" s="18" t="s">
        <v>129</v>
      </c>
      <c r="CG261" s="18"/>
      <c r="CH261">
        <f>IF(Tabla1[[#This Row],[1.1 Saluda y se despide del cliente, de acuerdo a lo establecido en el manual de campaña.]]="NO",1,0)</f>
        <v>0</v>
      </c>
      <c r="CI261">
        <f>IF(Tabla1[[#This Row],[1.2 Se dirige al cliente por su nombre durante el transcurso de la llamada, sin tutearlo en ninguna ocasión.]]="NO",1,0)</f>
        <v>0</v>
      </c>
      <c r="CJ261">
        <f>IF(Tabla1[[#This Row],[1.3 Interactua con el cliente mientras realiza las validaciones en el sistema.]]="NO",1,0)</f>
        <v>0</v>
      </c>
      <c r="CK261">
        <f>IF(Tabla1[[#This Row],[1.4 Evita el uso de tecnicismos.]]="NO",1,0)</f>
        <v>0</v>
      </c>
      <c r="CL261">
        <f>IF(Tabla1[[#This Row],[1.5 Se despide de acuerdo a lo indicado en el Manual de Campaña]]="NO",1,0)</f>
        <v>0</v>
      </c>
      <c r="CM261">
        <f>IF(Tabla1[[#This Row],[2.1 Valida si la consulta o transacción corresponde a un producto/servicio/línea de la campaña.]]="NO",1,0)</f>
        <v>0</v>
      </c>
      <c r="CN261">
        <f>IF(Tabla1[[#This Row],[2.2 Si lo expuesto por el cliente no es claro, realiza preguntas de precisión o preguntas filtro.]]="NO",1,0)</f>
        <v>0</v>
      </c>
      <c r="CO261">
        <f>IF(Tabla1[[#This Row],[2.3 Valida el MOTIVO REAL de la necesidad (información, preocupación, problema) mediante parafraseo o pregunta de confirmación.]]="NO",1,0)</f>
        <v>0</v>
      </c>
      <c r="CP261">
        <f>IF(Tabla1[[#This Row],[2.4 De acuerdo con lo expuesto por el cliente por el cliente y/o por lo revisado en sistemas, valida si existe alguna atención previa por el mismo motivo.]]="NO",1,0)</f>
        <v>0</v>
      </c>
      <c r="CQ261">
        <f>IF(Tabla1[[#This Row],[3.1 Valida en el CES el estado de los servicios y equipos, estado de cuenta y adicionalmente si se encuentra en averia.]]="NO",1,0)</f>
        <v>0</v>
      </c>
      <c r="CR261">
        <f>IF(Tabla1[[#This Row],[3.2 La atencion se realizo siguiendo el paso a paso de la herramienta o el proceso establecido en el portal de conocimiento (en caso no se encuentre en la herramienta), no se vuelve a evaluar el ingreso al CES.]]="NO",1,0)</f>
        <v>0</v>
      </c>
      <c r="CS261">
        <f>IF(Tabla1[[#This Row],[3.2.1 Solicita el número de documento de identidad, nombres y apellidos del titular para identificar el servicio y en caso lo amerite fecha y lugar de nacimiento.]]="NO",1,0)</f>
        <v>0</v>
      </c>
      <c r="CT261">
        <f>IF(Tabla1[[#This Row],[3.2.2  Valida en TRACER que el servicio del cliente esta conectado, no se encuentra en averia y no tiene algun flag alarmado]]="NO",1,0)</f>
        <v>0</v>
      </c>
      <c r="CU261">
        <f>IF(Tabla1[[#This Row],[3.2.3  Verifica en la web de averias si el servicio esta afectado]]="NO",1,0)</f>
        <v>0</v>
      </c>
      <c r="CV261">
        <f>IF(Tabla1[[#This Row],[3.2.4  Verifica en Incognito si los parametros de los servicios estan correctos. ]]="NO",1,0)</f>
        <v>0</v>
      </c>
      <c r="CW26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61">
        <f>IF(Tabla1[[#This Row],[3.2.6  Para telefonia, ingresa a JANUS y validad que la linea este configurada y tenga saldo, tambien se debe validar con el cliente si la linea esta en Tel 1 o Tel 1/2, en caso no haya servicio]]="NO",1,0)</f>
        <v>0</v>
      </c>
      <c r="CY261">
        <f>IF(Tabla1[[#This Row],[3.2.7  Para internet, cuando el problema es con SmarTV se le sugiere que utilice internet de manera cableada]]="NO",1,0)</f>
        <v>0</v>
      </c>
      <c r="CZ261">
        <f>IF(Tabla1[[#This Row],[3.3  La explicación brindada al cliente corresponde con el paso a paso de la herramienta o el proceso establecido en el portal de conocimiento (en caso no se encuentre en la herramienta).]]="NO",1,0)</f>
        <v>0</v>
      </c>
      <c r="DA261">
        <f>IF(Tabla1[[#This Row],[3.4  Valida con el cliente si la gestión/información brindada fue clara]]="NO",1,0)</f>
        <v>0</v>
      </c>
      <c r="DB261">
        <f>IF(Tabla1[[#This Row],[4.1 Ejecuta las acciones en los aplicativos de acuerdo al proceso establecido en el portal de conocimiento.]]="NO",1,0)</f>
        <v>0</v>
      </c>
      <c r="DC261">
        <f>IF(Tabla1[[#This Row],[4.2 Se tipifica en siac acorde con la gestión.]]="NO",1,0)</f>
        <v>0</v>
      </c>
      <c r="DD261">
        <f>IF(Tabla1[[#This Row],[4.3 Notas y/o plantilla de la tipificación son correctas.]]="NO",1,0)</f>
        <v>0</v>
      </c>
      <c r="DE261">
        <f>IF(Tabla1[[#This Row],[4.4 Se tipifica en siac durante la llamada.]]="NO",1,0)</f>
        <v>0</v>
      </c>
      <c r="DF261">
        <f>IF(Tabla1[[#This Row],[5.1 Evita comentarios negativos de la empresa y/o sus proveedores.]]="NO",1,0)</f>
        <v>0</v>
      </c>
      <c r="DG261">
        <f>IF(Tabla1[[#This Row],[5.2 Evita palabras soeces]]="NO",1,0)</f>
        <v>0</v>
      </c>
      <c r="DH261">
        <f>IF(Tabla1[[#This Row],[5.3 Escucha al cliente sin interrumpirlo.]]="NO",1,0)</f>
        <v>0</v>
      </c>
      <c r="DI261">
        <f>IF(Tabla1[[#This Row],[6.1 Cumple con dar la información establecida y/o fomenta en el cliente la adquisición/activación/uso de algún servicio/producto/promoción CLARO (definido por cada campaña)]]="NO",1,0)</f>
        <v>0</v>
      </c>
      <c r="DJ261">
        <v>1</v>
      </c>
      <c r="DK261" t="e">
        <f>IF(Tabla1[[#This Row],[TNPS]]&lt;6,-1,IF(Tabla1[[#This Row],[TNPS]]&lt;8,0,1))</f>
        <v>#N/A</v>
      </c>
      <c r="DL261" t="e">
        <f>IF(Tabla1[[#This Row],[NPS]]&lt;&gt;"",IF(Tabla1[[#This Row],[NPS]]&lt;7,-1,IF(Tabla1[[#This Row],[NPS]]&lt;8,0,1))," ")</f>
        <v>#N/A</v>
      </c>
    </row>
    <row r="262" spans="1:116" x14ac:dyDescent="0.25">
      <c r="A262">
        <v>386</v>
      </c>
      <c r="B262" t="str">
        <f>IF(MONTH(Tabla1[[#This Row],[FECHA DE MONITOREO]])=MONTH($B$356),IF(DAY(Tabla1[[#This Row],[FECHA DE MONITOREO]])&lt;8,"SEMANA 1",IF(DAY(Tabla1[[#This Row],[FECHA DE MONITOREO]])&lt;15,"SEMANA 2",IF(DAY(Tabla1[[#This Row],[FECHA DE MONITOREO]])&lt;22,"SEMANA 3","SEMANA 4"))),"SEMANA 4")</f>
        <v>SEMANA 1</v>
      </c>
      <c r="C26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62" s="10" t="s">
        <v>1718</v>
      </c>
      <c r="E262" s="11" t="s">
        <v>1719</v>
      </c>
      <c r="F262" s="12">
        <v>3</v>
      </c>
      <c r="G262" s="12" t="s">
        <v>118</v>
      </c>
      <c r="H262" s="12" t="s">
        <v>1394</v>
      </c>
      <c r="I262" s="6">
        <v>43652</v>
      </c>
      <c r="J262" s="12" t="s">
        <v>120</v>
      </c>
      <c r="K262" s="13" t="s">
        <v>1847</v>
      </c>
      <c r="L262" s="6">
        <v>43651</v>
      </c>
      <c r="M262" s="14">
        <v>0.52708333333333335</v>
      </c>
      <c r="N262" s="11">
        <v>955</v>
      </c>
      <c r="O262" s="12" t="s">
        <v>1848</v>
      </c>
      <c r="P262" s="12">
        <v>945461820</v>
      </c>
      <c r="Q262" s="12">
        <v>25944630</v>
      </c>
      <c r="R262" s="12" t="s">
        <v>1407</v>
      </c>
      <c r="S262" s="12" t="s">
        <v>404</v>
      </c>
      <c r="T262" s="12" t="s">
        <v>1849</v>
      </c>
      <c r="U262" s="12" t="s">
        <v>1429</v>
      </c>
      <c r="V262" s="11" t="s">
        <v>129</v>
      </c>
      <c r="W262" s="12" t="s">
        <v>130</v>
      </c>
      <c r="X262" s="15" t="s">
        <v>161</v>
      </c>
      <c r="Y262" s="15" t="s">
        <v>131</v>
      </c>
      <c r="Z262" s="15" t="s">
        <v>132</v>
      </c>
      <c r="AA262" s="15" t="s">
        <v>133</v>
      </c>
      <c r="AB262" s="15" t="s">
        <v>131</v>
      </c>
      <c r="AC262" s="12" t="s">
        <v>1400</v>
      </c>
      <c r="AD262" s="12" t="s">
        <v>131</v>
      </c>
      <c r="AE262" s="12" t="s">
        <v>131</v>
      </c>
      <c r="AF262" s="12" t="s">
        <v>131</v>
      </c>
      <c r="AG262" s="12" t="s">
        <v>131</v>
      </c>
      <c r="AH262" s="12" t="s">
        <v>131</v>
      </c>
      <c r="AI262" s="16">
        <v>100</v>
      </c>
      <c r="AJ262" s="12" t="s">
        <v>131</v>
      </c>
      <c r="AK262" s="12" t="s">
        <v>131</v>
      </c>
      <c r="AL262" s="12" t="s">
        <v>131</v>
      </c>
      <c r="AM262" s="12" t="s">
        <v>131</v>
      </c>
      <c r="AN262" s="16">
        <v>100</v>
      </c>
      <c r="AO262" s="12" t="s">
        <v>131</v>
      </c>
      <c r="AP262" s="12" t="s">
        <v>131</v>
      </c>
      <c r="AQ262" s="12" t="s">
        <v>131</v>
      </c>
      <c r="AR262" s="12" t="s">
        <v>131</v>
      </c>
      <c r="AS262" s="12" t="s">
        <v>131</v>
      </c>
      <c r="AT262" s="12" t="s">
        <v>131</v>
      </c>
      <c r="AU262" s="12" t="s">
        <v>133</v>
      </c>
      <c r="AV262" s="12" t="s">
        <v>133</v>
      </c>
      <c r="AW262" s="12" t="s">
        <v>133</v>
      </c>
      <c r="AX262" s="12" t="s">
        <v>131</v>
      </c>
      <c r="AY262" s="12" t="s">
        <v>131</v>
      </c>
      <c r="AZ262" s="16">
        <v>100</v>
      </c>
      <c r="BA262" s="12" t="s">
        <v>131</v>
      </c>
      <c r="BB262" s="12" t="s">
        <v>131</v>
      </c>
      <c r="BC262" s="12" t="s">
        <v>131</v>
      </c>
      <c r="BD262" s="12" t="s">
        <v>131</v>
      </c>
      <c r="BE262" s="16">
        <v>100</v>
      </c>
      <c r="BF262" s="12" t="s">
        <v>131</v>
      </c>
      <c r="BG262" s="12" t="s">
        <v>131</v>
      </c>
      <c r="BH262" s="12" t="s">
        <v>131</v>
      </c>
      <c r="BI262" s="16">
        <v>100</v>
      </c>
      <c r="BJ262" s="12" t="s">
        <v>133</v>
      </c>
      <c r="BK262" s="16">
        <v>100</v>
      </c>
      <c r="BL262" s="16">
        <v>100</v>
      </c>
      <c r="BM262" s="17">
        <v>0</v>
      </c>
      <c r="BN262" s="17">
        <v>0</v>
      </c>
      <c r="BO262" s="17">
        <v>0</v>
      </c>
      <c r="BP262" s="11">
        <v>0</v>
      </c>
      <c r="BQ262" s="11">
        <v>0</v>
      </c>
      <c r="BR262" s="16">
        <v>100</v>
      </c>
      <c r="BS262" s="15" t="s">
        <v>129</v>
      </c>
      <c r="BT262" s="15" t="s">
        <v>129</v>
      </c>
      <c r="BU262" s="15" t="s">
        <v>129</v>
      </c>
      <c r="BV262" s="15" t="s">
        <v>129</v>
      </c>
      <c r="BW262" s="15" t="s">
        <v>129</v>
      </c>
      <c r="BX262" s="12" t="s">
        <v>129</v>
      </c>
      <c r="BY262" s="12" t="s">
        <v>135</v>
      </c>
      <c r="BZ262" s="12" t="s">
        <v>136</v>
      </c>
      <c r="CA262" s="12" t="s">
        <v>137</v>
      </c>
      <c r="CB262" s="12" t="s">
        <v>349</v>
      </c>
      <c r="CC262" s="12" t="s">
        <v>637</v>
      </c>
      <c r="CD262" s="5" t="e">
        <v>#N/A</v>
      </c>
      <c r="CE262" s="5" t="e">
        <v>#N/A</v>
      </c>
      <c r="CF262" s="18" t="s">
        <v>129</v>
      </c>
      <c r="CG262" s="18"/>
      <c r="CH262">
        <f>IF(Tabla1[[#This Row],[1.1 Saluda y se despide del cliente, de acuerdo a lo establecido en el manual de campaña.]]="NO",1,0)</f>
        <v>0</v>
      </c>
      <c r="CI262">
        <f>IF(Tabla1[[#This Row],[1.2 Se dirige al cliente por su nombre durante el transcurso de la llamada, sin tutearlo en ninguna ocasión.]]="NO",1,0)</f>
        <v>0</v>
      </c>
      <c r="CJ262">
        <f>IF(Tabla1[[#This Row],[1.3 Interactua con el cliente mientras realiza las validaciones en el sistema.]]="NO",1,0)</f>
        <v>0</v>
      </c>
      <c r="CK262">
        <f>IF(Tabla1[[#This Row],[1.4 Evita el uso de tecnicismos.]]="NO",1,0)</f>
        <v>0</v>
      </c>
      <c r="CL262">
        <f>IF(Tabla1[[#This Row],[1.5 Se despide de acuerdo a lo indicado en el Manual de Campaña]]="NO",1,0)</f>
        <v>0</v>
      </c>
      <c r="CM262">
        <f>IF(Tabla1[[#This Row],[2.1 Valida si la consulta o transacción corresponde a un producto/servicio/línea de la campaña.]]="NO",1,0)</f>
        <v>0</v>
      </c>
      <c r="CN262">
        <f>IF(Tabla1[[#This Row],[2.2 Si lo expuesto por el cliente no es claro, realiza preguntas de precisión o preguntas filtro.]]="NO",1,0)</f>
        <v>0</v>
      </c>
      <c r="CO262">
        <f>IF(Tabla1[[#This Row],[2.3 Valida el MOTIVO REAL de la necesidad (información, preocupación, problema) mediante parafraseo o pregunta de confirmación.]]="NO",1,0)</f>
        <v>0</v>
      </c>
      <c r="CP262">
        <f>IF(Tabla1[[#This Row],[2.4 De acuerdo con lo expuesto por el cliente por el cliente y/o por lo revisado en sistemas, valida si existe alguna atención previa por el mismo motivo.]]="NO",1,0)</f>
        <v>0</v>
      </c>
      <c r="CQ262">
        <f>IF(Tabla1[[#This Row],[3.1 Valida en el CES el estado de los servicios y equipos, estado de cuenta y adicionalmente si se encuentra en averia.]]="NO",1,0)</f>
        <v>0</v>
      </c>
      <c r="CR262">
        <f>IF(Tabla1[[#This Row],[3.2 La atencion se realizo siguiendo el paso a paso de la herramienta o el proceso establecido en el portal de conocimiento (en caso no se encuentre en la herramienta), no se vuelve a evaluar el ingreso al CES.]]="NO",1,0)</f>
        <v>0</v>
      </c>
      <c r="CS262">
        <f>IF(Tabla1[[#This Row],[3.2.1 Solicita el número de documento de identidad, nombres y apellidos del titular para identificar el servicio y en caso lo amerite fecha y lugar de nacimiento.]]="NO",1,0)</f>
        <v>0</v>
      </c>
      <c r="CT262">
        <f>IF(Tabla1[[#This Row],[3.2.2  Valida en TRACER que el servicio del cliente esta conectado, no se encuentra en averia y no tiene algun flag alarmado]]="NO",1,0)</f>
        <v>0</v>
      </c>
      <c r="CU262">
        <f>IF(Tabla1[[#This Row],[3.2.3  Verifica en la web de averias si el servicio esta afectado]]="NO",1,0)</f>
        <v>0</v>
      </c>
      <c r="CV262">
        <f>IF(Tabla1[[#This Row],[3.2.4  Verifica en Incognito si los parametros de los servicios estan correctos. ]]="NO",1,0)</f>
        <v>0</v>
      </c>
      <c r="CW26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62">
        <f>IF(Tabla1[[#This Row],[3.2.6  Para telefonia, ingresa a JANUS y validad que la linea este configurada y tenga saldo, tambien se debe validar con el cliente si la linea esta en Tel 1 o Tel 1/2, en caso no haya servicio]]="NO",1,0)</f>
        <v>0</v>
      </c>
      <c r="CY262">
        <f>IF(Tabla1[[#This Row],[3.2.7  Para internet, cuando el problema es con SmarTV se le sugiere que utilice internet de manera cableada]]="NO",1,0)</f>
        <v>0</v>
      </c>
      <c r="CZ262">
        <f>IF(Tabla1[[#This Row],[3.3  La explicación brindada al cliente corresponde con el paso a paso de la herramienta o el proceso establecido en el portal de conocimiento (en caso no se encuentre en la herramienta).]]="NO",1,0)</f>
        <v>0</v>
      </c>
      <c r="DA262">
        <f>IF(Tabla1[[#This Row],[3.4  Valida con el cliente si la gestión/información brindada fue clara]]="NO",1,0)</f>
        <v>0</v>
      </c>
      <c r="DB262">
        <f>IF(Tabla1[[#This Row],[4.1 Ejecuta las acciones en los aplicativos de acuerdo al proceso establecido en el portal de conocimiento.]]="NO",1,0)</f>
        <v>0</v>
      </c>
      <c r="DC262">
        <f>IF(Tabla1[[#This Row],[4.2 Se tipifica en siac acorde con la gestión.]]="NO",1,0)</f>
        <v>0</v>
      </c>
      <c r="DD262">
        <f>IF(Tabla1[[#This Row],[4.3 Notas y/o plantilla de la tipificación son correctas.]]="NO",1,0)</f>
        <v>0</v>
      </c>
      <c r="DE262">
        <f>IF(Tabla1[[#This Row],[4.4 Se tipifica en siac durante la llamada.]]="NO",1,0)</f>
        <v>0</v>
      </c>
      <c r="DF262">
        <f>IF(Tabla1[[#This Row],[5.1 Evita comentarios negativos de la empresa y/o sus proveedores.]]="NO",1,0)</f>
        <v>0</v>
      </c>
      <c r="DG262">
        <f>IF(Tabla1[[#This Row],[5.2 Evita palabras soeces]]="NO",1,0)</f>
        <v>0</v>
      </c>
      <c r="DH262">
        <f>IF(Tabla1[[#This Row],[5.3 Escucha al cliente sin interrumpirlo.]]="NO",1,0)</f>
        <v>0</v>
      </c>
      <c r="DI262">
        <f>IF(Tabla1[[#This Row],[6.1 Cumple con dar la información establecida y/o fomenta en el cliente la adquisición/activación/uso de algún servicio/producto/promoción CLARO (definido por cada campaña)]]="NO",1,0)</f>
        <v>0</v>
      </c>
      <c r="DJ262">
        <v>1</v>
      </c>
      <c r="DK262" t="e">
        <f>IF(Tabla1[[#This Row],[TNPS]]&lt;6,-1,IF(Tabla1[[#This Row],[TNPS]]&lt;8,0,1))</f>
        <v>#N/A</v>
      </c>
      <c r="DL262" t="e">
        <f>IF(Tabla1[[#This Row],[NPS]]&lt;&gt;"",IF(Tabla1[[#This Row],[NPS]]&lt;7,-1,IF(Tabla1[[#This Row],[NPS]]&lt;8,0,1))," ")</f>
        <v>#N/A</v>
      </c>
    </row>
    <row r="263" spans="1:116" x14ac:dyDescent="0.25">
      <c r="A263">
        <v>386</v>
      </c>
      <c r="B263" t="str">
        <f>IF(MONTH(Tabla1[[#This Row],[FECHA DE MONITOREO]])=MONTH($B$356),IF(DAY(Tabla1[[#This Row],[FECHA DE MONITOREO]])&lt;8,"SEMANA 1",IF(DAY(Tabla1[[#This Row],[FECHA DE MONITOREO]])&lt;15,"SEMANA 2",IF(DAY(Tabla1[[#This Row],[FECHA DE MONITOREO]])&lt;22,"SEMANA 3","SEMANA 4"))),"SEMANA 4")</f>
        <v>SEMANA 2</v>
      </c>
      <c r="C26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63" s="10" t="s">
        <v>1608</v>
      </c>
      <c r="E263" s="11" t="s">
        <v>1609</v>
      </c>
      <c r="F263" s="12">
        <v>2</v>
      </c>
      <c r="G263" s="12" t="s">
        <v>118</v>
      </c>
      <c r="H263" s="12" t="s">
        <v>1394</v>
      </c>
      <c r="I263" s="6">
        <v>43654</v>
      </c>
      <c r="J263" s="12" t="s">
        <v>120</v>
      </c>
      <c r="K263" s="13" t="s">
        <v>1850</v>
      </c>
      <c r="L263" s="6">
        <v>43652</v>
      </c>
      <c r="M263" s="14">
        <v>0.8520833333333333</v>
      </c>
      <c r="N263" s="11">
        <v>643</v>
      </c>
      <c r="O263" s="12" t="s">
        <v>1851</v>
      </c>
      <c r="P263" s="12">
        <v>916433431</v>
      </c>
      <c r="Q263" s="12">
        <v>35719357</v>
      </c>
      <c r="R263" s="12" t="s">
        <v>1407</v>
      </c>
      <c r="S263" s="12" t="s">
        <v>404</v>
      </c>
      <c r="T263" s="12" t="s">
        <v>1852</v>
      </c>
      <c r="U263" s="12" t="s">
        <v>1582</v>
      </c>
      <c r="V263" s="11" t="s">
        <v>131</v>
      </c>
      <c r="W263" s="12" t="s">
        <v>130</v>
      </c>
      <c r="X263" s="15" t="s">
        <v>161</v>
      </c>
      <c r="Y263" s="15" t="s">
        <v>131</v>
      </c>
      <c r="Z263" s="15" t="s">
        <v>132</v>
      </c>
      <c r="AA263" s="15" t="s">
        <v>133</v>
      </c>
      <c r="AB263" s="15" t="s">
        <v>131</v>
      </c>
      <c r="AC263" s="12" t="s">
        <v>1400</v>
      </c>
      <c r="AD263" s="12" t="s">
        <v>131</v>
      </c>
      <c r="AE263" s="12" t="s">
        <v>131</v>
      </c>
      <c r="AF263" s="12" t="s">
        <v>131</v>
      </c>
      <c r="AG263" s="12" t="s">
        <v>131</v>
      </c>
      <c r="AH263" s="12" t="s">
        <v>131</v>
      </c>
      <c r="AI263" s="16">
        <v>100</v>
      </c>
      <c r="AJ263" s="12" t="s">
        <v>131</v>
      </c>
      <c r="AK263" s="12" t="s">
        <v>133</v>
      </c>
      <c r="AL263" s="12" t="s">
        <v>131</v>
      </c>
      <c r="AM263" s="12" t="s">
        <v>129</v>
      </c>
      <c r="AN263" s="16">
        <v>78.94736842105263</v>
      </c>
      <c r="AO263" s="12" t="s">
        <v>131</v>
      </c>
      <c r="AP263" s="12" t="s">
        <v>129</v>
      </c>
      <c r="AQ263" s="12" t="s">
        <v>131</v>
      </c>
      <c r="AR263" s="12" t="s">
        <v>131</v>
      </c>
      <c r="AS263" s="12" t="s">
        <v>131</v>
      </c>
      <c r="AT263" s="12" t="s">
        <v>131</v>
      </c>
      <c r="AU263" s="12" t="s">
        <v>133</v>
      </c>
      <c r="AV263" s="12" t="s">
        <v>133</v>
      </c>
      <c r="AW263" s="12" t="s">
        <v>133</v>
      </c>
      <c r="AX263" s="12" t="s">
        <v>129</v>
      </c>
      <c r="AY263" s="12" t="s">
        <v>131</v>
      </c>
      <c r="AZ263" s="16">
        <v>17.142857142857149</v>
      </c>
      <c r="BA263" s="12" t="s">
        <v>133</v>
      </c>
      <c r="BB263" s="12" t="s">
        <v>129</v>
      </c>
      <c r="BC263" s="12" t="s">
        <v>129</v>
      </c>
      <c r="BD263" s="12" t="s">
        <v>131</v>
      </c>
      <c r="BE263" s="16">
        <v>33.333333333333336</v>
      </c>
      <c r="BF263" s="12" t="s">
        <v>131</v>
      </c>
      <c r="BG263" s="12" t="s">
        <v>131</v>
      </c>
      <c r="BH263" s="12" t="s">
        <v>131</v>
      </c>
      <c r="BI263" s="16">
        <v>100</v>
      </c>
      <c r="BJ263" s="12" t="s">
        <v>133</v>
      </c>
      <c r="BK263" s="16">
        <v>100</v>
      </c>
      <c r="BL263" s="16">
        <v>50.15789473684211</v>
      </c>
      <c r="BM263" s="17">
        <v>3</v>
      </c>
      <c r="BN263" s="17">
        <v>2</v>
      </c>
      <c r="BO263" s="17">
        <v>0</v>
      </c>
      <c r="BP263" s="11">
        <v>5</v>
      </c>
      <c r="BQ263" s="11">
        <v>0</v>
      </c>
      <c r="BR263" s="16">
        <v>50.15789473684211</v>
      </c>
      <c r="BS263" s="15" t="s">
        <v>129</v>
      </c>
      <c r="BT263" s="15" t="s">
        <v>129</v>
      </c>
      <c r="BU263" s="15" t="s">
        <v>129</v>
      </c>
      <c r="BV263" s="15" t="s">
        <v>129</v>
      </c>
      <c r="BW263" s="15" t="s">
        <v>129</v>
      </c>
      <c r="BX263" s="12" t="s">
        <v>129</v>
      </c>
      <c r="BY263" s="12" t="s">
        <v>346</v>
      </c>
      <c r="BZ263" s="12" t="s">
        <v>347</v>
      </c>
      <c r="CA263" s="12" t="s">
        <v>348</v>
      </c>
      <c r="CB263" s="12" t="s">
        <v>1444</v>
      </c>
      <c r="CC263" s="12" t="s">
        <v>350</v>
      </c>
      <c r="CD263" s="5" t="e">
        <v>#N/A</v>
      </c>
      <c r="CE263" s="5" t="e">
        <v>#N/A</v>
      </c>
      <c r="CF263" s="18" t="s">
        <v>129</v>
      </c>
      <c r="CG263" s="18" t="s">
        <v>1853</v>
      </c>
      <c r="CH263">
        <f>IF(Tabla1[[#This Row],[1.1 Saluda y se despide del cliente, de acuerdo a lo establecido en el manual de campaña.]]="NO",1,0)</f>
        <v>0</v>
      </c>
      <c r="CI263">
        <f>IF(Tabla1[[#This Row],[1.2 Se dirige al cliente por su nombre durante el transcurso de la llamada, sin tutearlo en ninguna ocasión.]]="NO",1,0)</f>
        <v>0</v>
      </c>
      <c r="CJ263">
        <f>IF(Tabla1[[#This Row],[1.3 Interactua con el cliente mientras realiza las validaciones en el sistema.]]="NO",1,0)</f>
        <v>0</v>
      </c>
      <c r="CK263">
        <f>IF(Tabla1[[#This Row],[1.4 Evita el uso de tecnicismos.]]="NO",1,0)</f>
        <v>0</v>
      </c>
      <c r="CL263">
        <f>IF(Tabla1[[#This Row],[1.5 Se despide de acuerdo a lo indicado en el Manual de Campaña]]="NO",1,0)</f>
        <v>0</v>
      </c>
      <c r="CM263">
        <f>IF(Tabla1[[#This Row],[2.1 Valida si la consulta o transacción corresponde a un producto/servicio/línea de la campaña.]]="NO",1,0)</f>
        <v>0</v>
      </c>
      <c r="CN263">
        <f>IF(Tabla1[[#This Row],[2.2 Si lo expuesto por el cliente no es claro, realiza preguntas de precisión o preguntas filtro.]]="NO",1,0)</f>
        <v>0</v>
      </c>
      <c r="CO263">
        <f>IF(Tabla1[[#This Row],[2.3 Valida el MOTIVO REAL de la necesidad (información, preocupación, problema) mediante parafraseo o pregunta de confirmación.]]="NO",1,0)</f>
        <v>0</v>
      </c>
      <c r="CP263">
        <f>IF(Tabla1[[#This Row],[2.4 De acuerdo con lo expuesto por el cliente por el cliente y/o por lo revisado en sistemas, valida si existe alguna atención previa por el mismo motivo.]]="NO",1,0)</f>
        <v>1</v>
      </c>
      <c r="CQ263">
        <f>IF(Tabla1[[#This Row],[3.1 Valida en el CES el estado de los servicios y equipos, estado de cuenta y adicionalmente si se encuentra en averia.]]="NO",1,0)</f>
        <v>0</v>
      </c>
      <c r="CR263">
        <f>IF(Tabla1[[#This Row],[3.2 La atencion se realizo siguiendo el paso a paso de la herramienta o el proceso establecido en el portal de conocimiento (en caso no se encuentre en la herramienta), no se vuelve a evaluar el ingreso al CES.]]="NO",1,0)</f>
        <v>1</v>
      </c>
      <c r="CS263">
        <f>IF(Tabla1[[#This Row],[3.2.1 Solicita el número de documento de identidad, nombres y apellidos del titular para identificar el servicio y en caso lo amerite fecha y lugar de nacimiento.]]="NO",1,0)</f>
        <v>0</v>
      </c>
      <c r="CT263">
        <f>IF(Tabla1[[#This Row],[3.2.2  Valida en TRACER que el servicio del cliente esta conectado, no se encuentra en averia y no tiene algun flag alarmado]]="NO",1,0)</f>
        <v>0</v>
      </c>
      <c r="CU263">
        <f>IF(Tabla1[[#This Row],[3.2.3  Verifica en la web de averias si el servicio esta afectado]]="NO",1,0)</f>
        <v>0</v>
      </c>
      <c r="CV263">
        <f>IF(Tabla1[[#This Row],[3.2.4  Verifica en Incognito si los parametros de los servicios estan correctos. ]]="NO",1,0)</f>
        <v>0</v>
      </c>
      <c r="CW26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63">
        <f>IF(Tabla1[[#This Row],[3.2.6  Para telefonia, ingresa a JANUS y validad que la linea este configurada y tenga saldo, tambien se debe validar con el cliente si la linea esta en Tel 1 o Tel 1/2, en caso no haya servicio]]="NO",1,0)</f>
        <v>0</v>
      </c>
      <c r="CY263">
        <f>IF(Tabla1[[#This Row],[3.2.7  Para internet, cuando el problema es con SmarTV se le sugiere que utilice internet de manera cableada]]="NO",1,0)</f>
        <v>0</v>
      </c>
      <c r="CZ263">
        <f>IF(Tabla1[[#This Row],[3.3  La explicación brindada al cliente corresponde con el paso a paso de la herramienta o el proceso establecido en el portal de conocimiento (en caso no se encuentre en la herramienta).]]="NO",1,0)</f>
        <v>1</v>
      </c>
      <c r="DA263">
        <f>IF(Tabla1[[#This Row],[3.4  Valida con el cliente si la gestión/información brindada fue clara]]="NO",1,0)</f>
        <v>0</v>
      </c>
      <c r="DB263">
        <f>IF(Tabla1[[#This Row],[4.1 Ejecuta las acciones en los aplicativos de acuerdo al proceso establecido en el portal de conocimiento.]]="NO",1,0)</f>
        <v>0</v>
      </c>
      <c r="DC263">
        <f>IF(Tabla1[[#This Row],[4.2 Se tipifica en siac acorde con la gestión.]]="NO",1,0)</f>
        <v>1</v>
      </c>
      <c r="DD263">
        <f>IF(Tabla1[[#This Row],[4.3 Notas y/o plantilla de la tipificación son correctas.]]="NO",1,0)</f>
        <v>1</v>
      </c>
      <c r="DE263">
        <f>IF(Tabla1[[#This Row],[4.4 Se tipifica en siac durante la llamada.]]="NO",1,0)</f>
        <v>0</v>
      </c>
      <c r="DF263">
        <f>IF(Tabla1[[#This Row],[5.1 Evita comentarios negativos de la empresa y/o sus proveedores.]]="NO",1,0)</f>
        <v>0</v>
      </c>
      <c r="DG263">
        <f>IF(Tabla1[[#This Row],[5.2 Evita palabras soeces]]="NO",1,0)</f>
        <v>0</v>
      </c>
      <c r="DH263">
        <f>IF(Tabla1[[#This Row],[5.3 Escucha al cliente sin interrumpirlo.]]="NO",1,0)</f>
        <v>0</v>
      </c>
      <c r="DI263">
        <f>IF(Tabla1[[#This Row],[6.1 Cumple con dar la información establecida y/o fomenta en el cliente la adquisición/activación/uso de algún servicio/producto/promoción CLARO (definido por cada campaña)]]="NO",1,0)</f>
        <v>0</v>
      </c>
      <c r="DJ263">
        <v>1</v>
      </c>
      <c r="DK263" t="e">
        <f>IF(Tabla1[[#This Row],[TNPS]]&lt;6,-1,IF(Tabla1[[#This Row],[TNPS]]&lt;8,0,1))</f>
        <v>#N/A</v>
      </c>
      <c r="DL263" t="e">
        <f>IF(Tabla1[[#This Row],[NPS]]&lt;&gt;"",IF(Tabla1[[#This Row],[NPS]]&lt;7,-1,IF(Tabla1[[#This Row],[NPS]]&lt;8,0,1))," ")</f>
        <v>#N/A</v>
      </c>
    </row>
    <row r="264" spans="1:116" x14ac:dyDescent="0.25">
      <c r="A264">
        <v>386</v>
      </c>
      <c r="B264" t="str">
        <f>IF(MONTH(Tabla1[[#This Row],[FECHA DE MONITOREO]])=MONTH($B$356),IF(DAY(Tabla1[[#This Row],[FECHA DE MONITOREO]])&lt;8,"SEMANA 1",IF(DAY(Tabla1[[#This Row],[FECHA DE MONITOREO]])&lt;15,"SEMANA 2",IF(DAY(Tabla1[[#This Row],[FECHA DE MONITOREO]])&lt;22,"SEMANA 3","SEMANA 4"))),"SEMANA 4")</f>
        <v>SEMANA 2</v>
      </c>
      <c r="C26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64" s="10" t="s">
        <v>1854</v>
      </c>
      <c r="E264" s="11" t="s">
        <v>1855</v>
      </c>
      <c r="F264" s="12">
        <v>2</v>
      </c>
      <c r="G264" s="12" t="s">
        <v>118</v>
      </c>
      <c r="H264" s="12" t="s">
        <v>1394</v>
      </c>
      <c r="I264" s="6">
        <v>43654</v>
      </c>
      <c r="J264" s="12" t="s">
        <v>120</v>
      </c>
      <c r="K264" s="13" t="s">
        <v>1856</v>
      </c>
      <c r="L264" s="6">
        <v>43652</v>
      </c>
      <c r="M264" s="14">
        <v>0.8881944444444444</v>
      </c>
      <c r="N264" s="11">
        <v>185</v>
      </c>
      <c r="O264" s="12" t="s">
        <v>1857</v>
      </c>
      <c r="P264" s="12">
        <v>934598424</v>
      </c>
      <c r="Q264" s="12">
        <v>29307045</v>
      </c>
      <c r="R264" s="12" t="s">
        <v>1407</v>
      </c>
      <c r="S264" s="12" t="s">
        <v>227</v>
      </c>
      <c r="T264" s="12" t="s">
        <v>1858</v>
      </c>
      <c r="U264" s="12" t="s">
        <v>1429</v>
      </c>
      <c r="V264" s="11" t="s">
        <v>131</v>
      </c>
      <c r="W264" s="12" t="s">
        <v>130</v>
      </c>
      <c r="X264" s="15" t="s">
        <v>161</v>
      </c>
      <c r="Y264" s="15" t="s">
        <v>131</v>
      </c>
      <c r="Z264" s="15" t="s">
        <v>132</v>
      </c>
      <c r="AA264" s="15" t="s">
        <v>133</v>
      </c>
      <c r="AB264" s="15" t="s">
        <v>131</v>
      </c>
      <c r="AC264" s="12" t="s">
        <v>1400</v>
      </c>
      <c r="AD264" s="12" t="s">
        <v>131</v>
      </c>
      <c r="AE264" s="12" t="s">
        <v>131</v>
      </c>
      <c r="AF264" s="12" t="s">
        <v>131</v>
      </c>
      <c r="AG264" s="12" t="s">
        <v>131</v>
      </c>
      <c r="AH264" s="12" t="s">
        <v>133</v>
      </c>
      <c r="AI264" s="16">
        <v>100</v>
      </c>
      <c r="AJ264" s="12" t="s">
        <v>131</v>
      </c>
      <c r="AK264" s="12" t="s">
        <v>133</v>
      </c>
      <c r="AL264" s="12" t="s">
        <v>129</v>
      </c>
      <c r="AM264" s="12" t="s">
        <v>129</v>
      </c>
      <c r="AN264" s="16">
        <v>26.315789473684205</v>
      </c>
      <c r="AO264" s="12" t="s">
        <v>131</v>
      </c>
      <c r="AP264" s="12" t="s">
        <v>131</v>
      </c>
      <c r="AQ264" s="12" t="s">
        <v>131</v>
      </c>
      <c r="AR264" s="12" t="s">
        <v>131</v>
      </c>
      <c r="AS264" s="12" t="s">
        <v>131</v>
      </c>
      <c r="AT264" s="12" t="s">
        <v>133</v>
      </c>
      <c r="AU264" s="12" t="s">
        <v>133</v>
      </c>
      <c r="AV264" s="12" t="s">
        <v>133</v>
      </c>
      <c r="AW264" s="12" t="s">
        <v>133</v>
      </c>
      <c r="AX264" s="12" t="s">
        <v>131</v>
      </c>
      <c r="AY264" s="12" t="s">
        <v>133</v>
      </c>
      <c r="AZ264" s="16">
        <v>100</v>
      </c>
      <c r="BA264" s="12" t="s">
        <v>133</v>
      </c>
      <c r="BB264" s="12" t="s">
        <v>129</v>
      </c>
      <c r="BC264" s="12" t="s">
        <v>129</v>
      </c>
      <c r="BD264" s="12" t="s">
        <v>129</v>
      </c>
      <c r="BE264" s="16">
        <v>0</v>
      </c>
      <c r="BF264" s="12" t="s">
        <v>131</v>
      </c>
      <c r="BG264" s="12" t="s">
        <v>131</v>
      </c>
      <c r="BH264" s="12" t="s">
        <v>131</v>
      </c>
      <c r="BI264" s="16">
        <v>100</v>
      </c>
      <c r="BJ264" s="12" t="s">
        <v>133</v>
      </c>
      <c r="BK264" s="16">
        <v>100</v>
      </c>
      <c r="BL264" s="16">
        <v>59.05263157894737</v>
      </c>
      <c r="BM264" s="17">
        <v>2</v>
      </c>
      <c r="BN264" s="17">
        <v>3</v>
      </c>
      <c r="BO264" s="17">
        <v>0</v>
      </c>
      <c r="BP264" s="11">
        <v>5</v>
      </c>
      <c r="BQ264" s="11">
        <v>0</v>
      </c>
      <c r="BR264" s="16">
        <v>59.05263157894737</v>
      </c>
      <c r="BS264" s="15" t="s">
        <v>129</v>
      </c>
      <c r="BT264" s="15" t="s">
        <v>129</v>
      </c>
      <c r="BU264" s="15" t="s">
        <v>129</v>
      </c>
      <c r="BV264" s="15" t="s">
        <v>129</v>
      </c>
      <c r="BW264" s="15" t="s">
        <v>129</v>
      </c>
      <c r="BX264" s="12" t="s">
        <v>129</v>
      </c>
      <c r="BY264" s="12" t="s">
        <v>162</v>
      </c>
      <c r="BZ264" s="12" t="s">
        <v>541</v>
      </c>
      <c r="CA264" s="12" t="s">
        <v>541</v>
      </c>
      <c r="CB264" s="12" t="s">
        <v>541</v>
      </c>
      <c r="CC264" s="12" t="s">
        <v>541</v>
      </c>
      <c r="CD264" s="5" t="e">
        <v>#N/A</v>
      </c>
      <c r="CE264" s="5" t="e">
        <v>#N/A</v>
      </c>
      <c r="CF264" s="18" t="s">
        <v>129</v>
      </c>
      <c r="CG264" s="18" t="s">
        <v>1859</v>
      </c>
      <c r="CH264">
        <f>IF(Tabla1[[#This Row],[1.1 Saluda y se despide del cliente, de acuerdo a lo establecido en el manual de campaña.]]="NO",1,0)</f>
        <v>0</v>
      </c>
      <c r="CI264">
        <f>IF(Tabla1[[#This Row],[1.2 Se dirige al cliente por su nombre durante el transcurso de la llamada, sin tutearlo en ninguna ocasión.]]="NO",1,0)</f>
        <v>0</v>
      </c>
      <c r="CJ264">
        <f>IF(Tabla1[[#This Row],[1.3 Interactua con el cliente mientras realiza las validaciones en el sistema.]]="NO",1,0)</f>
        <v>0</v>
      </c>
      <c r="CK264">
        <f>IF(Tabla1[[#This Row],[1.4 Evita el uso de tecnicismos.]]="NO",1,0)</f>
        <v>0</v>
      </c>
      <c r="CL264">
        <f>IF(Tabla1[[#This Row],[1.5 Se despide de acuerdo a lo indicado en el Manual de Campaña]]="NO",1,0)</f>
        <v>0</v>
      </c>
      <c r="CM264">
        <f>IF(Tabla1[[#This Row],[2.1 Valida si la consulta o transacción corresponde a un producto/servicio/línea de la campaña.]]="NO",1,0)</f>
        <v>0</v>
      </c>
      <c r="CN264">
        <f>IF(Tabla1[[#This Row],[2.2 Si lo expuesto por el cliente no es claro, realiza preguntas de precisión o preguntas filtro.]]="NO",1,0)</f>
        <v>0</v>
      </c>
      <c r="CO264">
        <f>IF(Tabla1[[#This Row],[2.3 Valida el MOTIVO REAL de la necesidad (información, preocupación, problema) mediante parafraseo o pregunta de confirmación.]]="NO",1,0)</f>
        <v>1</v>
      </c>
      <c r="CP264">
        <f>IF(Tabla1[[#This Row],[2.4 De acuerdo con lo expuesto por el cliente por el cliente y/o por lo revisado en sistemas, valida si existe alguna atención previa por el mismo motivo.]]="NO",1,0)</f>
        <v>1</v>
      </c>
      <c r="CQ264">
        <f>IF(Tabla1[[#This Row],[3.1 Valida en el CES el estado de los servicios y equipos, estado de cuenta y adicionalmente si se encuentra en averia.]]="NO",1,0)</f>
        <v>0</v>
      </c>
      <c r="CR264">
        <f>IF(Tabla1[[#This Row],[3.2 La atencion se realizo siguiendo el paso a paso de la herramienta o el proceso establecido en el portal de conocimiento (en caso no se encuentre en la herramienta), no se vuelve a evaluar el ingreso al CES.]]="NO",1,0)</f>
        <v>0</v>
      </c>
      <c r="CS264">
        <f>IF(Tabla1[[#This Row],[3.2.1 Solicita el número de documento de identidad, nombres y apellidos del titular para identificar el servicio y en caso lo amerite fecha y lugar de nacimiento.]]="NO",1,0)</f>
        <v>0</v>
      </c>
      <c r="CT264">
        <f>IF(Tabla1[[#This Row],[3.2.2  Valida en TRACER que el servicio del cliente esta conectado, no se encuentra en averia y no tiene algun flag alarmado]]="NO",1,0)</f>
        <v>0</v>
      </c>
      <c r="CU264">
        <f>IF(Tabla1[[#This Row],[3.2.3  Verifica en la web de averias si el servicio esta afectado]]="NO",1,0)</f>
        <v>0</v>
      </c>
      <c r="CV264">
        <f>IF(Tabla1[[#This Row],[3.2.4  Verifica en Incognito si los parametros de los servicios estan correctos. ]]="NO",1,0)</f>
        <v>0</v>
      </c>
      <c r="CW26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64">
        <f>IF(Tabla1[[#This Row],[3.2.6  Para telefonia, ingresa a JANUS y validad que la linea este configurada y tenga saldo, tambien se debe validar con el cliente si la linea esta en Tel 1 o Tel 1/2, en caso no haya servicio]]="NO",1,0)</f>
        <v>0</v>
      </c>
      <c r="CY264">
        <f>IF(Tabla1[[#This Row],[3.2.7  Para internet, cuando el problema es con SmarTV se le sugiere que utilice internet de manera cableada]]="NO",1,0)</f>
        <v>0</v>
      </c>
      <c r="CZ264">
        <f>IF(Tabla1[[#This Row],[3.3  La explicación brindada al cliente corresponde con el paso a paso de la herramienta o el proceso establecido en el portal de conocimiento (en caso no se encuentre en la herramienta).]]="NO",1,0)</f>
        <v>0</v>
      </c>
      <c r="DA264">
        <f>IF(Tabla1[[#This Row],[3.4  Valida con el cliente si la gestión/información brindada fue clara]]="NO",1,0)</f>
        <v>0</v>
      </c>
      <c r="DB264">
        <f>IF(Tabla1[[#This Row],[4.1 Ejecuta las acciones en los aplicativos de acuerdo al proceso establecido en el portal de conocimiento.]]="NO",1,0)</f>
        <v>0</v>
      </c>
      <c r="DC264">
        <f>IF(Tabla1[[#This Row],[4.2 Se tipifica en siac acorde con la gestión.]]="NO",1,0)</f>
        <v>1</v>
      </c>
      <c r="DD264">
        <f>IF(Tabla1[[#This Row],[4.3 Notas y/o plantilla de la tipificación son correctas.]]="NO",1,0)</f>
        <v>1</v>
      </c>
      <c r="DE264">
        <f>IF(Tabla1[[#This Row],[4.4 Se tipifica en siac durante la llamada.]]="NO",1,0)</f>
        <v>1</v>
      </c>
      <c r="DF264">
        <f>IF(Tabla1[[#This Row],[5.1 Evita comentarios negativos de la empresa y/o sus proveedores.]]="NO",1,0)</f>
        <v>0</v>
      </c>
      <c r="DG264">
        <f>IF(Tabla1[[#This Row],[5.2 Evita palabras soeces]]="NO",1,0)</f>
        <v>0</v>
      </c>
      <c r="DH264">
        <f>IF(Tabla1[[#This Row],[5.3 Escucha al cliente sin interrumpirlo.]]="NO",1,0)</f>
        <v>0</v>
      </c>
      <c r="DI264">
        <f>IF(Tabla1[[#This Row],[6.1 Cumple con dar la información establecida y/o fomenta en el cliente la adquisición/activación/uso de algún servicio/producto/promoción CLARO (definido por cada campaña)]]="NO",1,0)</f>
        <v>0</v>
      </c>
      <c r="DJ264">
        <v>1</v>
      </c>
      <c r="DK264" t="e">
        <f>IF(Tabla1[[#This Row],[TNPS]]&lt;6,-1,IF(Tabla1[[#This Row],[TNPS]]&lt;8,0,1))</f>
        <v>#N/A</v>
      </c>
      <c r="DL264" t="e">
        <f>IF(Tabla1[[#This Row],[NPS]]&lt;&gt;"",IF(Tabla1[[#This Row],[NPS]]&lt;7,-1,IF(Tabla1[[#This Row],[NPS]]&lt;8,0,1))," ")</f>
        <v>#N/A</v>
      </c>
    </row>
    <row r="265" spans="1:116" x14ac:dyDescent="0.25">
      <c r="A265">
        <v>386</v>
      </c>
      <c r="B265" t="str">
        <f>IF(MONTH(Tabla1[[#This Row],[FECHA DE MONITOREO]])=MONTH($B$356),IF(DAY(Tabla1[[#This Row],[FECHA DE MONITOREO]])&lt;8,"SEMANA 1",IF(DAY(Tabla1[[#This Row],[FECHA DE MONITOREO]])&lt;15,"SEMANA 2",IF(DAY(Tabla1[[#This Row],[FECHA DE MONITOREO]])&lt;22,"SEMANA 3","SEMANA 4"))),"SEMANA 4")</f>
        <v>SEMANA 2</v>
      </c>
      <c r="C26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65" s="10" t="s">
        <v>1672</v>
      </c>
      <c r="E265" s="11" t="s">
        <v>1673</v>
      </c>
      <c r="F265" s="12">
        <v>2</v>
      </c>
      <c r="G265" s="12" t="s">
        <v>118</v>
      </c>
      <c r="H265" s="12" t="s">
        <v>1394</v>
      </c>
      <c r="I265" s="6">
        <v>43654</v>
      </c>
      <c r="J265" s="12" t="s">
        <v>120</v>
      </c>
      <c r="K265" s="13" t="s">
        <v>1860</v>
      </c>
      <c r="L265" s="6">
        <v>43652</v>
      </c>
      <c r="M265" s="14">
        <v>0.72569444444444453</v>
      </c>
      <c r="N265" s="11">
        <v>284</v>
      </c>
      <c r="O265" s="12" t="s">
        <v>1861</v>
      </c>
      <c r="P265" s="12">
        <v>913158429</v>
      </c>
      <c r="Q265" s="12">
        <v>32817567</v>
      </c>
      <c r="R265" s="12" t="s">
        <v>1397</v>
      </c>
      <c r="S265" s="12" t="s">
        <v>358</v>
      </c>
      <c r="T265" s="12" t="s">
        <v>1862</v>
      </c>
      <c r="U265" s="12" t="s">
        <v>1456</v>
      </c>
      <c r="V265" s="11" t="s">
        <v>131</v>
      </c>
      <c r="W265" s="12" t="s">
        <v>130</v>
      </c>
      <c r="X265" s="15" t="s">
        <v>161</v>
      </c>
      <c r="Y265" s="15" t="s">
        <v>131</v>
      </c>
      <c r="Z265" s="15" t="s">
        <v>132</v>
      </c>
      <c r="AA265" s="15" t="s">
        <v>133</v>
      </c>
      <c r="AB265" s="15" t="s">
        <v>131</v>
      </c>
      <c r="AC265" s="12" t="s">
        <v>1400</v>
      </c>
      <c r="AD265" s="12" t="s">
        <v>131</v>
      </c>
      <c r="AE265" s="12" t="s">
        <v>131</v>
      </c>
      <c r="AF265" s="12" t="s">
        <v>131</v>
      </c>
      <c r="AG265" s="12" t="s">
        <v>131</v>
      </c>
      <c r="AH265" s="12" t="s">
        <v>133</v>
      </c>
      <c r="AI265" s="16">
        <v>100</v>
      </c>
      <c r="AJ265" s="12" t="s">
        <v>131</v>
      </c>
      <c r="AK265" s="12" t="s">
        <v>133</v>
      </c>
      <c r="AL265" s="12" t="s">
        <v>131</v>
      </c>
      <c r="AM265" s="12" t="s">
        <v>131</v>
      </c>
      <c r="AN265" s="16">
        <v>100</v>
      </c>
      <c r="AO265" s="12" t="s">
        <v>131</v>
      </c>
      <c r="AP265" s="12" t="s">
        <v>131</v>
      </c>
      <c r="AQ265" s="12" t="s">
        <v>131</v>
      </c>
      <c r="AR265" s="12" t="s">
        <v>131</v>
      </c>
      <c r="AS265" s="12" t="s">
        <v>131</v>
      </c>
      <c r="AT265" s="12" t="s">
        <v>131</v>
      </c>
      <c r="AU265" s="12" t="s">
        <v>133</v>
      </c>
      <c r="AV265" s="12" t="s">
        <v>133</v>
      </c>
      <c r="AW265" s="12" t="s">
        <v>133</v>
      </c>
      <c r="AX265" s="12" t="s">
        <v>131</v>
      </c>
      <c r="AY265" s="12" t="s">
        <v>133</v>
      </c>
      <c r="AZ265" s="16">
        <v>100</v>
      </c>
      <c r="BA265" s="12" t="s">
        <v>133</v>
      </c>
      <c r="BB265" s="12" t="s">
        <v>129</v>
      </c>
      <c r="BC265" s="12" t="s">
        <v>131</v>
      </c>
      <c r="BD265" s="12" t="s">
        <v>129</v>
      </c>
      <c r="BE265" s="16">
        <v>33.333333333333336</v>
      </c>
      <c r="BF265" s="12" t="s">
        <v>131</v>
      </c>
      <c r="BG265" s="12" t="s">
        <v>131</v>
      </c>
      <c r="BH265" s="12" t="s">
        <v>131</v>
      </c>
      <c r="BI265" s="16">
        <v>100</v>
      </c>
      <c r="BJ265" s="12" t="s">
        <v>133</v>
      </c>
      <c r="BK265" s="16">
        <v>100</v>
      </c>
      <c r="BL265" s="16">
        <v>84</v>
      </c>
      <c r="BM265" s="17">
        <v>0</v>
      </c>
      <c r="BN265" s="17">
        <v>2</v>
      </c>
      <c r="BO265" s="17">
        <v>0</v>
      </c>
      <c r="BP265" s="11">
        <v>2</v>
      </c>
      <c r="BQ265" s="11">
        <v>0</v>
      </c>
      <c r="BR265" s="16">
        <v>84</v>
      </c>
      <c r="BS265" s="15" t="s">
        <v>129</v>
      </c>
      <c r="BT265" s="15" t="s">
        <v>129</v>
      </c>
      <c r="BU265" s="15" t="s">
        <v>129</v>
      </c>
      <c r="BV265" s="15" t="s">
        <v>129</v>
      </c>
      <c r="BW265" s="15" t="s">
        <v>129</v>
      </c>
      <c r="BX265" s="12" t="s">
        <v>129</v>
      </c>
      <c r="BY265" s="12" t="s">
        <v>162</v>
      </c>
      <c r="BZ265" s="12" t="s">
        <v>541</v>
      </c>
      <c r="CA265" s="12" t="s">
        <v>541</v>
      </c>
      <c r="CB265" s="12" t="s">
        <v>541</v>
      </c>
      <c r="CC265" s="12" t="s">
        <v>541</v>
      </c>
      <c r="CD265" s="5" t="e">
        <v>#N/A</v>
      </c>
      <c r="CE265" s="5" t="e">
        <v>#N/A</v>
      </c>
      <c r="CF265" s="18" t="s">
        <v>129</v>
      </c>
      <c r="CG265" s="18" t="s">
        <v>1863</v>
      </c>
      <c r="CH265">
        <f>IF(Tabla1[[#This Row],[1.1 Saluda y se despide del cliente, de acuerdo a lo establecido en el manual de campaña.]]="NO",1,0)</f>
        <v>0</v>
      </c>
      <c r="CI265">
        <f>IF(Tabla1[[#This Row],[1.2 Se dirige al cliente por su nombre durante el transcurso de la llamada, sin tutearlo en ninguna ocasión.]]="NO",1,0)</f>
        <v>0</v>
      </c>
      <c r="CJ265">
        <f>IF(Tabla1[[#This Row],[1.3 Interactua con el cliente mientras realiza las validaciones en el sistema.]]="NO",1,0)</f>
        <v>0</v>
      </c>
      <c r="CK265">
        <f>IF(Tabla1[[#This Row],[1.4 Evita el uso de tecnicismos.]]="NO",1,0)</f>
        <v>0</v>
      </c>
      <c r="CL265">
        <f>IF(Tabla1[[#This Row],[1.5 Se despide de acuerdo a lo indicado en el Manual de Campaña]]="NO",1,0)</f>
        <v>0</v>
      </c>
      <c r="CM265">
        <f>IF(Tabla1[[#This Row],[2.1 Valida si la consulta o transacción corresponde a un producto/servicio/línea de la campaña.]]="NO",1,0)</f>
        <v>0</v>
      </c>
      <c r="CN265">
        <f>IF(Tabla1[[#This Row],[2.2 Si lo expuesto por el cliente no es claro, realiza preguntas de precisión o preguntas filtro.]]="NO",1,0)</f>
        <v>0</v>
      </c>
      <c r="CO265">
        <f>IF(Tabla1[[#This Row],[2.3 Valida el MOTIVO REAL de la necesidad (información, preocupación, problema) mediante parafraseo o pregunta de confirmación.]]="NO",1,0)</f>
        <v>0</v>
      </c>
      <c r="CP265">
        <f>IF(Tabla1[[#This Row],[2.4 De acuerdo con lo expuesto por el cliente por el cliente y/o por lo revisado en sistemas, valida si existe alguna atención previa por el mismo motivo.]]="NO",1,0)</f>
        <v>0</v>
      </c>
      <c r="CQ265">
        <f>IF(Tabla1[[#This Row],[3.1 Valida en el CES el estado de los servicios y equipos, estado de cuenta y adicionalmente si se encuentra en averia.]]="NO",1,0)</f>
        <v>0</v>
      </c>
      <c r="CR265">
        <f>IF(Tabla1[[#This Row],[3.2 La atencion se realizo siguiendo el paso a paso de la herramienta o el proceso establecido en el portal de conocimiento (en caso no se encuentre en la herramienta), no se vuelve a evaluar el ingreso al CES.]]="NO",1,0)</f>
        <v>0</v>
      </c>
      <c r="CS265">
        <f>IF(Tabla1[[#This Row],[3.2.1 Solicita el número de documento de identidad, nombres y apellidos del titular para identificar el servicio y en caso lo amerite fecha y lugar de nacimiento.]]="NO",1,0)</f>
        <v>0</v>
      </c>
      <c r="CT265">
        <f>IF(Tabla1[[#This Row],[3.2.2  Valida en TRACER que el servicio del cliente esta conectado, no se encuentra en averia y no tiene algun flag alarmado]]="NO",1,0)</f>
        <v>0</v>
      </c>
      <c r="CU265">
        <f>IF(Tabla1[[#This Row],[3.2.3  Verifica en la web de averias si el servicio esta afectado]]="NO",1,0)</f>
        <v>0</v>
      </c>
      <c r="CV265">
        <f>IF(Tabla1[[#This Row],[3.2.4  Verifica en Incognito si los parametros de los servicios estan correctos. ]]="NO",1,0)</f>
        <v>0</v>
      </c>
      <c r="CW26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65">
        <f>IF(Tabla1[[#This Row],[3.2.6  Para telefonia, ingresa a JANUS y validad que la linea este configurada y tenga saldo, tambien se debe validar con el cliente si la linea esta en Tel 1 o Tel 1/2, en caso no haya servicio]]="NO",1,0)</f>
        <v>0</v>
      </c>
      <c r="CY265">
        <f>IF(Tabla1[[#This Row],[3.2.7  Para internet, cuando el problema es con SmarTV se le sugiere que utilice internet de manera cableada]]="NO",1,0)</f>
        <v>0</v>
      </c>
      <c r="CZ265">
        <f>IF(Tabla1[[#This Row],[3.3  La explicación brindada al cliente corresponde con el paso a paso de la herramienta o el proceso establecido en el portal de conocimiento (en caso no se encuentre en la herramienta).]]="NO",1,0)</f>
        <v>0</v>
      </c>
      <c r="DA265">
        <f>IF(Tabla1[[#This Row],[3.4  Valida con el cliente si la gestión/información brindada fue clara]]="NO",1,0)</f>
        <v>0</v>
      </c>
      <c r="DB265">
        <f>IF(Tabla1[[#This Row],[4.1 Ejecuta las acciones en los aplicativos de acuerdo al proceso establecido en el portal de conocimiento.]]="NO",1,0)</f>
        <v>0</v>
      </c>
      <c r="DC265">
        <f>IF(Tabla1[[#This Row],[4.2 Se tipifica en siac acorde con la gestión.]]="NO",1,0)</f>
        <v>1</v>
      </c>
      <c r="DD265">
        <f>IF(Tabla1[[#This Row],[4.3 Notas y/o plantilla de la tipificación son correctas.]]="NO",1,0)</f>
        <v>0</v>
      </c>
      <c r="DE265">
        <f>IF(Tabla1[[#This Row],[4.4 Se tipifica en siac durante la llamada.]]="NO",1,0)</f>
        <v>1</v>
      </c>
      <c r="DF265">
        <f>IF(Tabla1[[#This Row],[5.1 Evita comentarios negativos de la empresa y/o sus proveedores.]]="NO",1,0)</f>
        <v>0</v>
      </c>
      <c r="DG265">
        <f>IF(Tabla1[[#This Row],[5.2 Evita palabras soeces]]="NO",1,0)</f>
        <v>0</v>
      </c>
      <c r="DH265">
        <f>IF(Tabla1[[#This Row],[5.3 Escucha al cliente sin interrumpirlo.]]="NO",1,0)</f>
        <v>0</v>
      </c>
      <c r="DI265">
        <f>IF(Tabla1[[#This Row],[6.1 Cumple con dar la información establecida y/o fomenta en el cliente la adquisición/activación/uso de algún servicio/producto/promoción CLARO (definido por cada campaña)]]="NO",1,0)</f>
        <v>0</v>
      </c>
      <c r="DJ265">
        <v>1</v>
      </c>
      <c r="DK265" t="e">
        <f>IF(Tabla1[[#This Row],[TNPS]]&lt;6,-1,IF(Tabla1[[#This Row],[TNPS]]&lt;8,0,1))</f>
        <v>#N/A</v>
      </c>
      <c r="DL265" t="e">
        <f>IF(Tabla1[[#This Row],[NPS]]&lt;&gt;"",IF(Tabla1[[#This Row],[NPS]]&lt;7,-1,IF(Tabla1[[#This Row],[NPS]]&lt;8,0,1))," ")</f>
        <v>#N/A</v>
      </c>
    </row>
    <row r="266" spans="1:116" x14ac:dyDescent="0.25">
      <c r="A266">
        <v>386</v>
      </c>
      <c r="B266" t="str">
        <f>IF(MONTH(Tabla1[[#This Row],[FECHA DE MONITOREO]])=MONTH($B$356),IF(DAY(Tabla1[[#This Row],[FECHA DE MONITOREO]])&lt;8,"SEMANA 1",IF(DAY(Tabla1[[#This Row],[FECHA DE MONITOREO]])&lt;15,"SEMANA 2",IF(DAY(Tabla1[[#This Row],[FECHA DE MONITOREO]])&lt;22,"SEMANA 3","SEMANA 4"))),"SEMANA 4")</f>
        <v>SEMANA 2</v>
      </c>
      <c r="C26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66" s="10" t="s">
        <v>1864</v>
      </c>
      <c r="E266" s="11" t="s">
        <v>1865</v>
      </c>
      <c r="F266" s="12">
        <v>2</v>
      </c>
      <c r="G266" s="12" t="s">
        <v>118</v>
      </c>
      <c r="H266" s="12" t="s">
        <v>1394</v>
      </c>
      <c r="I266" s="6">
        <v>43654</v>
      </c>
      <c r="J266" s="12" t="s">
        <v>120</v>
      </c>
      <c r="K266" s="13" t="s">
        <v>1866</v>
      </c>
      <c r="L266" s="6">
        <v>43652</v>
      </c>
      <c r="M266" s="14">
        <v>0.40763888888888888</v>
      </c>
      <c r="N266" s="11">
        <v>398</v>
      </c>
      <c r="O266" s="12" t="s">
        <v>1867</v>
      </c>
      <c r="P266" s="12">
        <v>82639628</v>
      </c>
      <c r="Q266" s="12">
        <v>30757569</v>
      </c>
      <c r="R266" s="12" t="s">
        <v>1397</v>
      </c>
      <c r="S266" s="12" t="s">
        <v>1868</v>
      </c>
      <c r="T266" s="12" t="s">
        <v>1869</v>
      </c>
      <c r="U266" s="12" t="s">
        <v>1443</v>
      </c>
      <c r="V266" s="11" t="s">
        <v>129</v>
      </c>
      <c r="W266" s="12" t="s">
        <v>130</v>
      </c>
      <c r="X266" s="15" t="s">
        <v>161</v>
      </c>
      <c r="Y266" s="15" t="s">
        <v>131</v>
      </c>
      <c r="Z266" s="15" t="s">
        <v>132</v>
      </c>
      <c r="AA266" s="15" t="s">
        <v>133</v>
      </c>
      <c r="AB266" s="15" t="s">
        <v>131</v>
      </c>
      <c r="AC266" s="12" t="s">
        <v>1400</v>
      </c>
      <c r="AD266" s="12" t="s">
        <v>131</v>
      </c>
      <c r="AE266" s="12" t="s">
        <v>131</v>
      </c>
      <c r="AF266" s="12" t="s">
        <v>131</v>
      </c>
      <c r="AG266" s="12" t="s">
        <v>131</v>
      </c>
      <c r="AH266" s="12" t="s">
        <v>131</v>
      </c>
      <c r="AI266" s="16">
        <v>100</v>
      </c>
      <c r="AJ266" s="12" t="s">
        <v>131</v>
      </c>
      <c r="AK266" s="12" t="s">
        <v>133</v>
      </c>
      <c r="AL266" s="12" t="s">
        <v>129</v>
      </c>
      <c r="AM266" s="12" t="s">
        <v>133</v>
      </c>
      <c r="AN266" s="16">
        <v>33.333333333333336</v>
      </c>
      <c r="AO266" s="12" t="s">
        <v>131</v>
      </c>
      <c r="AP266" s="12" t="s">
        <v>131</v>
      </c>
      <c r="AQ266" s="12" t="s">
        <v>131</v>
      </c>
      <c r="AR266" s="12" t="s">
        <v>133</v>
      </c>
      <c r="AS266" s="12" t="s">
        <v>133</v>
      </c>
      <c r="AT266" s="12" t="s">
        <v>133</v>
      </c>
      <c r="AU266" s="12" t="s">
        <v>133</v>
      </c>
      <c r="AV266" s="12" t="s">
        <v>133</v>
      </c>
      <c r="AW266" s="12" t="s">
        <v>133</v>
      </c>
      <c r="AX266" s="12" t="s">
        <v>129</v>
      </c>
      <c r="AY266" s="12" t="s">
        <v>133</v>
      </c>
      <c r="AZ266" s="16">
        <v>78.787878787878782</v>
      </c>
      <c r="BA266" s="12" t="s">
        <v>133</v>
      </c>
      <c r="BB266" s="12" t="s">
        <v>131</v>
      </c>
      <c r="BC266" s="12" t="s">
        <v>131</v>
      </c>
      <c r="BD266" s="12" t="s">
        <v>131</v>
      </c>
      <c r="BE266" s="16">
        <v>100</v>
      </c>
      <c r="BF266" s="12" t="s">
        <v>131</v>
      </c>
      <c r="BG266" s="12" t="s">
        <v>131</v>
      </c>
      <c r="BH266" s="12" t="s">
        <v>131</v>
      </c>
      <c r="BI266" s="16">
        <v>100</v>
      </c>
      <c r="BJ266" s="12" t="s">
        <v>133</v>
      </c>
      <c r="BK266" s="16">
        <v>100</v>
      </c>
      <c r="BL266" s="16">
        <v>77.242424242424249</v>
      </c>
      <c r="BM266" s="17">
        <v>2</v>
      </c>
      <c r="BN266" s="17">
        <v>0</v>
      </c>
      <c r="BO266" s="17">
        <v>0</v>
      </c>
      <c r="BP266" s="11">
        <v>2</v>
      </c>
      <c r="BQ266" s="11">
        <v>0</v>
      </c>
      <c r="BR266" s="16">
        <v>77.242424242424249</v>
      </c>
      <c r="BS266" s="15" t="s">
        <v>129</v>
      </c>
      <c r="BT266" s="15" t="s">
        <v>129</v>
      </c>
      <c r="BU266" s="15" t="s">
        <v>129</v>
      </c>
      <c r="BV266" s="15" t="s">
        <v>129</v>
      </c>
      <c r="BW266" s="15" t="s">
        <v>129</v>
      </c>
      <c r="BX266" s="12" t="s">
        <v>129</v>
      </c>
      <c r="BY266" s="12" t="s">
        <v>135</v>
      </c>
      <c r="BZ266" s="12" t="s">
        <v>174</v>
      </c>
      <c r="CA266" s="12" t="s">
        <v>1870</v>
      </c>
      <c r="CB266" s="12" t="s">
        <v>272</v>
      </c>
      <c r="CC266" s="12" t="s">
        <v>273</v>
      </c>
      <c r="CD266" s="5" t="e">
        <v>#N/A</v>
      </c>
      <c r="CE266" s="5" t="e">
        <v>#N/A</v>
      </c>
      <c r="CF266" s="18" t="s">
        <v>129</v>
      </c>
      <c r="CG266" s="18" t="s">
        <v>1871</v>
      </c>
      <c r="CH266">
        <f>IF(Tabla1[[#This Row],[1.1 Saluda y se despide del cliente, de acuerdo a lo establecido en el manual de campaña.]]="NO",1,0)</f>
        <v>0</v>
      </c>
      <c r="CI266">
        <f>IF(Tabla1[[#This Row],[1.2 Se dirige al cliente por su nombre durante el transcurso de la llamada, sin tutearlo en ninguna ocasión.]]="NO",1,0)</f>
        <v>0</v>
      </c>
      <c r="CJ266">
        <f>IF(Tabla1[[#This Row],[1.3 Interactua con el cliente mientras realiza las validaciones en el sistema.]]="NO",1,0)</f>
        <v>0</v>
      </c>
      <c r="CK266">
        <f>IF(Tabla1[[#This Row],[1.4 Evita el uso de tecnicismos.]]="NO",1,0)</f>
        <v>0</v>
      </c>
      <c r="CL266">
        <f>IF(Tabla1[[#This Row],[1.5 Se despide de acuerdo a lo indicado en el Manual de Campaña]]="NO",1,0)</f>
        <v>0</v>
      </c>
      <c r="CM266">
        <f>IF(Tabla1[[#This Row],[2.1 Valida si la consulta o transacción corresponde a un producto/servicio/línea de la campaña.]]="NO",1,0)</f>
        <v>0</v>
      </c>
      <c r="CN266">
        <f>IF(Tabla1[[#This Row],[2.2 Si lo expuesto por el cliente no es claro, realiza preguntas de precisión o preguntas filtro.]]="NO",1,0)</f>
        <v>0</v>
      </c>
      <c r="CO266">
        <f>IF(Tabla1[[#This Row],[2.3 Valida el MOTIVO REAL de la necesidad (información, preocupación, problema) mediante parafraseo o pregunta de confirmación.]]="NO",1,0)</f>
        <v>1</v>
      </c>
      <c r="CP266">
        <f>IF(Tabla1[[#This Row],[2.4 De acuerdo con lo expuesto por el cliente por el cliente y/o por lo revisado en sistemas, valida si existe alguna atención previa por el mismo motivo.]]="NO",1,0)</f>
        <v>0</v>
      </c>
      <c r="CQ266">
        <f>IF(Tabla1[[#This Row],[3.1 Valida en el CES el estado de los servicios y equipos, estado de cuenta y adicionalmente si se encuentra en averia.]]="NO",1,0)</f>
        <v>0</v>
      </c>
      <c r="CR266">
        <f>IF(Tabla1[[#This Row],[3.2 La atencion se realizo siguiendo el paso a paso de la herramienta o el proceso establecido en el portal de conocimiento (en caso no se encuentre en la herramienta), no se vuelve a evaluar el ingreso al CES.]]="NO",1,0)</f>
        <v>0</v>
      </c>
      <c r="CS266">
        <f>IF(Tabla1[[#This Row],[3.2.1 Solicita el número de documento de identidad, nombres y apellidos del titular para identificar el servicio y en caso lo amerite fecha y lugar de nacimiento.]]="NO",1,0)</f>
        <v>0</v>
      </c>
      <c r="CT266">
        <f>IF(Tabla1[[#This Row],[3.2.2  Valida en TRACER que el servicio del cliente esta conectado, no se encuentra en averia y no tiene algun flag alarmado]]="NO",1,0)</f>
        <v>0</v>
      </c>
      <c r="CU266">
        <f>IF(Tabla1[[#This Row],[3.2.3  Verifica en la web de averias si el servicio esta afectado]]="NO",1,0)</f>
        <v>0</v>
      </c>
      <c r="CV266">
        <f>IF(Tabla1[[#This Row],[3.2.4  Verifica en Incognito si los parametros de los servicios estan correctos. ]]="NO",1,0)</f>
        <v>0</v>
      </c>
      <c r="CW26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66">
        <f>IF(Tabla1[[#This Row],[3.2.6  Para telefonia, ingresa a JANUS y validad que la linea este configurada y tenga saldo, tambien se debe validar con el cliente si la linea esta en Tel 1 o Tel 1/2, en caso no haya servicio]]="NO",1,0)</f>
        <v>0</v>
      </c>
      <c r="CY266">
        <f>IF(Tabla1[[#This Row],[3.2.7  Para internet, cuando el problema es con SmarTV se le sugiere que utilice internet de manera cableada]]="NO",1,0)</f>
        <v>0</v>
      </c>
      <c r="CZ266">
        <f>IF(Tabla1[[#This Row],[3.3  La explicación brindada al cliente corresponde con el paso a paso de la herramienta o el proceso establecido en el portal de conocimiento (en caso no se encuentre en la herramienta).]]="NO",1,0)</f>
        <v>1</v>
      </c>
      <c r="DA266">
        <f>IF(Tabla1[[#This Row],[3.4  Valida con el cliente si la gestión/información brindada fue clara]]="NO",1,0)</f>
        <v>0</v>
      </c>
      <c r="DB266">
        <f>IF(Tabla1[[#This Row],[4.1 Ejecuta las acciones en los aplicativos de acuerdo al proceso establecido en el portal de conocimiento.]]="NO",1,0)</f>
        <v>0</v>
      </c>
      <c r="DC266">
        <f>IF(Tabla1[[#This Row],[4.2 Se tipifica en siac acorde con la gestión.]]="NO",1,0)</f>
        <v>0</v>
      </c>
      <c r="DD266">
        <f>IF(Tabla1[[#This Row],[4.3 Notas y/o plantilla de la tipificación son correctas.]]="NO",1,0)</f>
        <v>0</v>
      </c>
      <c r="DE266">
        <f>IF(Tabla1[[#This Row],[4.4 Se tipifica en siac durante la llamada.]]="NO",1,0)</f>
        <v>0</v>
      </c>
      <c r="DF266">
        <f>IF(Tabla1[[#This Row],[5.1 Evita comentarios negativos de la empresa y/o sus proveedores.]]="NO",1,0)</f>
        <v>0</v>
      </c>
      <c r="DG266">
        <f>IF(Tabla1[[#This Row],[5.2 Evita palabras soeces]]="NO",1,0)</f>
        <v>0</v>
      </c>
      <c r="DH266">
        <f>IF(Tabla1[[#This Row],[5.3 Escucha al cliente sin interrumpirlo.]]="NO",1,0)</f>
        <v>0</v>
      </c>
      <c r="DI266">
        <f>IF(Tabla1[[#This Row],[6.1 Cumple con dar la información establecida y/o fomenta en el cliente la adquisición/activación/uso de algún servicio/producto/promoción CLARO (definido por cada campaña)]]="NO",1,0)</f>
        <v>0</v>
      </c>
      <c r="DJ266">
        <v>1</v>
      </c>
      <c r="DK266" t="e">
        <f>IF(Tabla1[[#This Row],[TNPS]]&lt;6,-1,IF(Tabla1[[#This Row],[TNPS]]&lt;8,0,1))</f>
        <v>#N/A</v>
      </c>
      <c r="DL266" t="e">
        <f>IF(Tabla1[[#This Row],[NPS]]&lt;&gt;"",IF(Tabla1[[#This Row],[NPS]]&lt;7,-1,IF(Tabla1[[#This Row],[NPS]]&lt;8,0,1))," ")</f>
        <v>#N/A</v>
      </c>
    </row>
    <row r="267" spans="1:116" x14ac:dyDescent="0.25">
      <c r="A267">
        <v>386</v>
      </c>
      <c r="B267" t="str">
        <f>IF(MONTH(Tabla1[[#This Row],[FECHA DE MONITOREO]])=MONTH($B$356),IF(DAY(Tabla1[[#This Row],[FECHA DE MONITOREO]])&lt;8,"SEMANA 1",IF(DAY(Tabla1[[#This Row],[FECHA DE MONITOREO]])&lt;15,"SEMANA 2",IF(DAY(Tabla1[[#This Row],[FECHA DE MONITOREO]])&lt;22,"SEMANA 3","SEMANA 4"))),"SEMANA 4")</f>
        <v>SEMANA 2</v>
      </c>
      <c r="C26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67" s="10" t="s">
        <v>1678</v>
      </c>
      <c r="E267" s="11" t="s">
        <v>1679</v>
      </c>
      <c r="F267" s="12">
        <v>3</v>
      </c>
      <c r="G267" s="12" t="s">
        <v>118</v>
      </c>
      <c r="H267" s="12" t="s">
        <v>1394</v>
      </c>
      <c r="I267" s="6">
        <v>43654</v>
      </c>
      <c r="J267" s="12" t="s">
        <v>120</v>
      </c>
      <c r="K267" s="13" t="s">
        <v>1872</v>
      </c>
      <c r="L267" s="6">
        <v>43652</v>
      </c>
      <c r="M267" s="14">
        <v>0.76388888888888884</v>
      </c>
      <c r="N267" s="11">
        <v>423</v>
      </c>
      <c r="O267" s="12" t="s">
        <v>1873</v>
      </c>
      <c r="P267" s="12">
        <v>54453314</v>
      </c>
      <c r="Q267" s="12">
        <v>22356026</v>
      </c>
      <c r="R267" s="12" t="s">
        <v>1397</v>
      </c>
      <c r="S267" s="12" t="s">
        <v>1874</v>
      </c>
      <c r="T267" s="12" t="s">
        <v>1875</v>
      </c>
      <c r="U267" s="12" t="s">
        <v>1443</v>
      </c>
      <c r="V267" s="11" t="s">
        <v>129</v>
      </c>
      <c r="W267" s="12" t="s">
        <v>130</v>
      </c>
      <c r="X267" s="15" t="s">
        <v>130</v>
      </c>
      <c r="Y267" s="15" t="s">
        <v>131</v>
      </c>
      <c r="Z267" s="15" t="s">
        <v>132</v>
      </c>
      <c r="AA267" s="15" t="s">
        <v>133</v>
      </c>
      <c r="AB267" s="15" t="s">
        <v>131</v>
      </c>
      <c r="AC267" s="12" t="s">
        <v>1400</v>
      </c>
      <c r="AD267" s="12" t="s">
        <v>131</v>
      </c>
      <c r="AE267" s="12" t="s">
        <v>131</v>
      </c>
      <c r="AF267" s="12" t="s">
        <v>131</v>
      </c>
      <c r="AG267" s="12" t="s">
        <v>131</v>
      </c>
      <c r="AH267" s="12" t="s">
        <v>131</v>
      </c>
      <c r="AI267" s="16">
        <v>100</v>
      </c>
      <c r="AJ267" s="12" t="s">
        <v>131</v>
      </c>
      <c r="AK267" s="12" t="s">
        <v>133</v>
      </c>
      <c r="AL267" s="12" t="s">
        <v>131</v>
      </c>
      <c r="AM267" s="12" t="s">
        <v>133</v>
      </c>
      <c r="AN267" s="16">
        <v>100</v>
      </c>
      <c r="AO267" s="12" t="s">
        <v>131</v>
      </c>
      <c r="AP267" s="12" t="s">
        <v>131</v>
      </c>
      <c r="AQ267" s="12" t="s">
        <v>131</v>
      </c>
      <c r="AR267" s="12" t="s">
        <v>133</v>
      </c>
      <c r="AS267" s="12" t="s">
        <v>133</v>
      </c>
      <c r="AT267" s="12" t="s">
        <v>133</v>
      </c>
      <c r="AU267" s="12" t="s">
        <v>133</v>
      </c>
      <c r="AV267" s="12" t="s">
        <v>133</v>
      </c>
      <c r="AW267" s="12" t="s">
        <v>133</v>
      </c>
      <c r="AX267" s="12" t="s">
        <v>129</v>
      </c>
      <c r="AY267" s="12" t="s">
        <v>133</v>
      </c>
      <c r="AZ267" s="16">
        <v>78.787878787878782</v>
      </c>
      <c r="BA267" s="12" t="s">
        <v>133</v>
      </c>
      <c r="BB267" s="12" t="s">
        <v>129</v>
      </c>
      <c r="BC267" s="12" t="s">
        <v>129</v>
      </c>
      <c r="BD267" s="12" t="s">
        <v>129</v>
      </c>
      <c r="BE267" s="16">
        <v>0</v>
      </c>
      <c r="BF267" s="12" t="s">
        <v>131</v>
      </c>
      <c r="BG267" s="12" t="s">
        <v>131</v>
      </c>
      <c r="BH267" s="12" t="s">
        <v>131</v>
      </c>
      <c r="BI267" s="16">
        <v>100</v>
      </c>
      <c r="BJ267" s="12" t="s">
        <v>133</v>
      </c>
      <c r="BK267" s="16">
        <v>100</v>
      </c>
      <c r="BL267" s="16">
        <v>68.575757575757578</v>
      </c>
      <c r="BM267" s="17">
        <v>1</v>
      </c>
      <c r="BN267" s="17">
        <v>3</v>
      </c>
      <c r="BO267" s="17">
        <v>0</v>
      </c>
      <c r="BP267" s="11">
        <v>4</v>
      </c>
      <c r="BQ267" s="11">
        <v>0</v>
      </c>
      <c r="BR267" s="16">
        <v>68.575757575757578</v>
      </c>
      <c r="BS267" s="15" t="s">
        <v>129</v>
      </c>
      <c r="BT267" s="15" t="s">
        <v>129</v>
      </c>
      <c r="BU267" s="15" t="s">
        <v>129</v>
      </c>
      <c r="BV267" s="15" t="s">
        <v>129</v>
      </c>
      <c r="BW267" s="15" t="s">
        <v>129</v>
      </c>
      <c r="BX267" s="12" t="s">
        <v>129</v>
      </c>
      <c r="BY267" s="12" t="s">
        <v>346</v>
      </c>
      <c r="BZ267" s="12" t="s">
        <v>347</v>
      </c>
      <c r="CA267" s="12" t="s">
        <v>348</v>
      </c>
      <c r="CB267" s="12" t="s">
        <v>1444</v>
      </c>
      <c r="CC267" s="12" t="s">
        <v>733</v>
      </c>
      <c r="CD267" s="5" t="e">
        <v>#N/A</v>
      </c>
      <c r="CE267" s="5" t="e">
        <v>#N/A</v>
      </c>
      <c r="CF267" s="18" t="s">
        <v>129</v>
      </c>
      <c r="CG267" s="18" t="s">
        <v>1876</v>
      </c>
      <c r="CH267">
        <f>IF(Tabla1[[#This Row],[1.1 Saluda y se despide del cliente, de acuerdo a lo establecido en el manual de campaña.]]="NO",1,0)</f>
        <v>0</v>
      </c>
      <c r="CI267">
        <f>IF(Tabla1[[#This Row],[1.2 Se dirige al cliente por su nombre durante el transcurso de la llamada, sin tutearlo en ninguna ocasión.]]="NO",1,0)</f>
        <v>0</v>
      </c>
      <c r="CJ267">
        <f>IF(Tabla1[[#This Row],[1.3 Interactua con el cliente mientras realiza las validaciones en el sistema.]]="NO",1,0)</f>
        <v>0</v>
      </c>
      <c r="CK267">
        <f>IF(Tabla1[[#This Row],[1.4 Evita el uso de tecnicismos.]]="NO",1,0)</f>
        <v>0</v>
      </c>
      <c r="CL267">
        <f>IF(Tabla1[[#This Row],[1.5 Se despide de acuerdo a lo indicado en el Manual de Campaña]]="NO",1,0)</f>
        <v>0</v>
      </c>
      <c r="CM267">
        <f>IF(Tabla1[[#This Row],[2.1 Valida si la consulta o transacción corresponde a un producto/servicio/línea de la campaña.]]="NO",1,0)</f>
        <v>0</v>
      </c>
      <c r="CN267">
        <f>IF(Tabla1[[#This Row],[2.2 Si lo expuesto por el cliente no es claro, realiza preguntas de precisión o preguntas filtro.]]="NO",1,0)</f>
        <v>0</v>
      </c>
      <c r="CO267">
        <f>IF(Tabla1[[#This Row],[2.3 Valida el MOTIVO REAL de la necesidad (información, preocupación, problema) mediante parafraseo o pregunta de confirmación.]]="NO",1,0)</f>
        <v>0</v>
      </c>
      <c r="CP267">
        <f>IF(Tabla1[[#This Row],[2.4 De acuerdo con lo expuesto por el cliente por el cliente y/o por lo revisado en sistemas, valida si existe alguna atención previa por el mismo motivo.]]="NO",1,0)</f>
        <v>0</v>
      </c>
      <c r="CQ267">
        <f>IF(Tabla1[[#This Row],[3.1 Valida en el CES el estado de los servicios y equipos, estado de cuenta y adicionalmente si se encuentra en averia.]]="NO",1,0)</f>
        <v>0</v>
      </c>
      <c r="CR267">
        <f>IF(Tabla1[[#This Row],[3.2 La atencion se realizo siguiendo el paso a paso de la herramienta o el proceso establecido en el portal de conocimiento (en caso no se encuentre en la herramienta), no se vuelve a evaluar el ingreso al CES.]]="NO",1,0)</f>
        <v>0</v>
      </c>
      <c r="CS267">
        <f>IF(Tabla1[[#This Row],[3.2.1 Solicita el número de documento de identidad, nombres y apellidos del titular para identificar el servicio y en caso lo amerite fecha y lugar de nacimiento.]]="NO",1,0)</f>
        <v>0</v>
      </c>
      <c r="CT267">
        <f>IF(Tabla1[[#This Row],[3.2.2  Valida en TRACER que el servicio del cliente esta conectado, no se encuentra en averia y no tiene algun flag alarmado]]="NO",1,0)</f>
        <v>0</v>
      </c>
      <c r="CU267">
        <f>IF(Tabla1[[#This Row],[3.2.3  Verifica en la web de averias si el servicio esta afectado]]="NO",1,0)</f>
        <v>0</v>
      </c>
      <c r="CV267">
        <f>IF(Tabla1[[#This Row],[3.2.4  Verifica en Incognito si los parametros de los servicios estan correctos. ]]="NO",1,0)</f>
        <v>0</v>
      </c>
      <c r="CW26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67">
        <f>IF(Tabla1[[#This Row],[3.2.6  Para telefonia, ingresa a JANUS y validad que la linea este configurada y tenga saldo, tambien se debe validar con el cliente si la linea esta en Tel 1 o Tel 1/2, en caso no haya servicio]]="NO",1,0)</f>
        <v>0</v>
      </c>
      <c r="CY267">
        <f>IF(Tabla1[[#This Row],[3.2.7  Para internet, cuando el problema es con SmarTV se le sugiere que utilice internet de manera cableada]]="NO",1,0)</f>
        <v>0</v>
      </c>
      <c r="CZ267">
        <f>IF(Tabla1[[#This Row],[3.3  La explicación brindada al cliente corresponde con el paso a paso de la herramienta o el proceso establecido en el portal de conocimiento (en caso no se encuentre en la herramienta).]]="NO",1,0)</f>
        <v>1</v>
      </c>
      <c r="DA267">
        <f>IF(Tabla1[[#This Row],[3.4  Valida con el cliente si la gestión/información brindada fue clara]]="NO",1,0)</f>
        <v>0</v>
      </c>
      <c r="DB267">
        <f>IF(Tabla1[[#This Row],[4.1 Ejecuta las acciones en los aplicativos de acuerdo al proceso establecido en el portal de conocimiento.]]="NO",1,0)</f>
        <v>0</v>
      </c>
      <c r="DC267">
        <f>IF(Tabla1[[#This Row],[4.2 Se tipifica en siac acorde con la gestión.]]="NO",1,0)</f>
        <v>1</v>
      </c>
      <c r="DD267">
        <f>IF(Tabla1[[#This Row],[4.3 Notas y/o plantilla de la tipificación son correctas.]]="NO",1,0)</f>
        <v>1</v>
      </c>
      <c r="DE267">
        <f>IF(Tabla1[[#This Row],[4.4 Se tipifica en siac durante la llamada.]]="NO",1,0)</f>
        <v>1</v>
      </c>
      <c r="DF267">
        <f>IF(Tabla1[[#This Row],[5.1 Evita comentarios negativos de la empresa y/o sus proveedores.]]="NO",1,0)</f>
        <v>0</v>
      </c>
      <c r="DG267">
        <f>IF(Tabla1[[#This Row],[5.2 Evita palabras soeces]]="NO",1,0)</f>
        <v>0</v>
      </c>
      <c r="DH267">
        <f>IF(Tabla1[[#This Row],[5.3 Escucha al cliente sin interrumpirlo.]]="NO",1,0)</f>
        <v>0</v>
      </c>
      <c r="DI267">
        <f>IF(Tabla1[[#This Row],[6.1 Cumple con dar la información establecida y/o fomenta en el cliente la adquisición/activación/uso de algún servicio/producto/promoción CLARO (definido por cada campaña)]]="NO",1,0)</f>
        <v>0</v>
      </c>
      <c r="DJ267">
        <v>1</v>
      </c>
      <c r="DK267" t="e">
        <f>IF(Tabla1[[#This Row],[TNPS]]&lt;6,-1,IF(Tabla1[[#This Row],[TNPS]]&lt;8,0,1))</f>
        <v>#N/A</v>
      </c>
      <c r="DL267" t="e">
        <f>IF(Tabla1[[#This Row],[NPS]]&lt;&gt;"",IF(Tabla1[[#This Row],[NPS]]&lt;7,-1,IF(Tabla1[[#This Row],[NPS]]&lt;8,0,1))," ")</f>
        <v>#N/A</v>
      </c>
    </row>
    <row r="268" spans="1:116" x14ac:dyDescent="0.25">
      <c r="A268">
        <v>386</v>
      </c>
      <c r="B268" t="str">
        <f>IF(MONTH(Tabla1[[#This Row],[FECHA DE MONITOREO]])=MONTH($B$356),IF(DAY(Tabla1[[#This Row],[FECHA DE MONITOREO]])&lt;8,"SEMANA 1",IF(DAY(Tabla1[[#This Row],[FECHA DE MONITOREO]])&lt;15,"SEMANA 2",IF(DAY(Tabla1[[#This Row],[FECHA DE MONITOREO]])&lt;22,"SEMANA 3","SEMANA 4"))),"SEMANA 4")</f>
        <v>SEMANA 2</v>
      </c>
      <c r="C26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68" s="10" t="s">
        <v>1877</v>
      </c>
      <c r="E268" s="11" t="s">
        <v>1878</v>
      </c>
      <c r="F268" s="12">
        <v>3</v>
      </c>
      <c r="G268" s="12" t="s">
        <v>118</v>
      </c>
      <c r="H268" s="12" t="s">
        <v>1394</v>
      </c>
      <c r="I268" s="6">
        <v>43654</v>
      </c>
      <c r="J268" s="12" t="s">
        <v>120</v>
      </c>
      <c r="K268" s="13" t="s">
        <v>1879</v>
      </c>
      <c r="L268" s="6">
        <v>43652</v>
      </c>
      <c r="M268" s="14">
        <v>0.42152777777777778</v>
      </c>
      <c r="N268" s="11">
        <v>1395</v>
      </c>
      <c r="O268" s="12" t="s">
        <v>1880</v>
      </c>
      <c r="P268" s="12">
        <v>992975217</v>
      </c>
      <c r="Q268" s="12">
        <v>33944252</v>
      </c>
      <c r="R268" s="12" t="s">
        <v>1407</v>
      </c>
      <c r="S268" s="12" t="s">
        <v>460</v>
      </c>
      <c r="T268" s="12" t="s">
        <v>1881</v>
      </c>
      <c r="U268" s="12" t="s">
        <v>1882</v>
      </c>
      <c r="V268" s="11" t="s">
        <v>131</v>
      </c>
      <c r="W268" s="12" t="s">
        <v>130</v>
      </c>
      <c r="X268" s="15" t="s">
        <v>161</v>
      </c>
      <c r="Y268" s="15" t="s">
        <v>131</v>
      </c>
      <c r="Z268" s="15" t="s">
        <v>132</v>
      </c>
      <c r="AA268" s="15" t="s">
        <v>133</v>
      </c>
      <c r="AB268" s="15" t="s">
        <v>131</v>
      </c>
      <c r="AC268" s="12" t="s">
        <v>1400</v>
      </c>
      <c r="AD268" s="12" t="s">
        <v>131</v>
      </c>
      <c r="AE268" s="12" t="s">
        <v>131</v>
      </c>
      <c r="AF268" s="12" t="s">
        <v>129</v>
      </c>
      <c r="AG268" s="12" t="s">
        <v>131</v>
      </c>
      <c r="AH268" s="12" t="s">
        <v>131</v>
      </c>
      <c r="AI268" s="16">
        <v>75</v>
      </c>
      <c r="AJ268" s="12" t="s">
        <v>133</v>
      </c>
      <c r="AK268" s="12" t="s">
        <v>133</v>
      </c>
      <c r="AL268" s="12" t="s">
        <v>129</v>
      </c>
      <c r="AM268" s="12" t="s">
        <v>131</v>
      </c>
      <c r="AN268" s="16">
        <v>28.571428571428569</v>
      </c>
      <c r="AO268" s="12" t="s">
        <v>131</v>
      </c>
      <c r="AP268" s="12" t="s">
        <v>129</v>
      </c>
      <c r="AQ268" s="12" t="s">
        <v>131</v>
      </c>
      <c r="AR268" s="12" t="s">
        <v>131</v>
      </c>
      <c r="AS268" s="12" t="s">
        <v>129</v>
      </c>
      <c r="AT268" s="12" t="s">
        <v>131</v>
      </c>
      <c r="AU268" s="12" t="s">
        <v>133</v>
      </c>
      <c r="AV268" s="12" t="s">
        <v>133</v>
      </c>
      <c r="AW268" s="12" t="s">
        <v>133</v>
      </c>
      <c r="AX268" s="12" t="s">
        <v>129</v>
      </c>
      <c r="AY268" s="12" t="s">
        <v>131</v>
      </c>
      <c r="AZ268" s="16">
        <v>17.142857142857149</v>
      </c>
      <c r="BA268" s="12" t="s">
        <v>131</v>
      </c>
      <c r="BB268" s="12" t="s">
        <v>131</v>
      </c>
      <c r="BC268" s="12" t="s">
        <v>129</v>
      </c>
      <c r="BD268" s="12" t="s">
        <v>129</v>
      </c>
      <c r="BE268" s="16">
        <v>75</v>
      </c>
      <c r="BF268" s="12" t="s">
        <v>131</v>
      </c>
      <c r="BG268" s="12" t="s">
        <v>131</v>
      </c>
      <c r="BH268" s="12" t="s">
        <v>131</v>
      </c>
      <c r="BI268" s="16">
        <v>100</v>
      </c>
      <c r="BJ268" s="12" t="s">
        <v>133</v>
      </c>
      <c r="BK268" s="16">
        <v>100</v>
      </c>
      <c r="BL268" s="16">
        <v>46.571428571428569</v>
      </c>
      <c r="BM268" s="17">
        <v>3</v>
      </c>
      <c r="BN268" s="17">
        <v>2</v>
      </c>
      <c r="BO268" s="17">
        <v>0</v>
      </c>
      <c r="BP268" s="11">
        <v>5</v>
      </c>
      <c r="BQ268" s="11">
        <v>2</v>
      </c>
      <c r="BR268" s="16">
        <v>46.571428571428569</v>
      </c>
      <c r="BS268" s="15" t="s">
        <v>129</v>
      </c>
      <c r="BT268" s="15" t="s">
        <v>129</v>
      </c>
      <c r="BU268" s="15" t="s">
        <v>129</v>
      </c>
      <c r="BV268" s="15" t="s">
        <v>129</v>
      </c>
      <c r="BW268" s="15" t="s">
        <v>129</v>
      </c>
      <c r="BX268" s="12" t="s">
        <v>129</v>
      </c>
      <c r="BY268" s="12" t="s">
        <v>135</v>
      </c>
      <c r="BZ268" s="12" t="s">
        <v>136</v>
      </c>
      <c r="CA268" s="12" t="s">
        <v>137</v>
      </c>
      <c r="CB268" s="12" t="s">
        <v>349</v>
      </c>
      <c r="CC268" s="12" t="s">
        <v>289</v>
      </c>
      <c r="CD268" s="5" t="e">
        <v>#N/A</v>
      </c>
      <c r="CE268" s="5" t="e">
        <v>#N/A</v>
      </c>
      <c r="CF268" s="18" t="s">
        <v>129</v>
      </c>
      <c r="CG268" s="18" t="s">
        <v>1883</v>
      </c>
      <c r="CH268">
        <f>IF(Tabla1[[#This Row],[1.1 Saluda y se despide del cliente, de acuerdo a lo establecido en el manual de campaña.]]="NO",1,0)</f>
        <v>0</v>
      </c>
      <c r="CI268">
        <f>IF(Tabla1[[#This Row],[1.2 Se dirige al cliente por su nombre durante el transcurso de la llamada, sin tutearlo en ninguna ocasión.]]="NO",1,0)</f>
        <v>0</v>
      </c>
      <c r="CJ268">
        <f>IF(Tabla1[[#This Row],[1.3 Interactua con el cliente mientras realiza las validaciones en el sistema.]]="NO",1,0)</f>
        <v>1</v>
      </c>
      <c r="CK268">
        <f>IF(Tabla1[[#This Row],[1.4 Evita el uso de tecnicismos.]]="NO",1,0)</f>
        <v>0</v>
      </c>
      <c r="CL268">
        <f>IF(Tabla1[[#This Row],[1.5 Se despide de acuerdo a lo indicado en el Manual de Campaña]]="NO",1,0)</f>
        <v>0</v>
      </c>
      <c r="CM268">
        <f>IF(Tabla1[[#This Row],[2.1 Valida si la consulta o transacción corresponde a un producto/servicio/línea de la campaña.]]="NO",1,0)</f>
        <v>0</v>
      </c>
      <c r="CN268">
        <f>IF(Tabla1[[#This Row],[2.2 Si lo expuesto por el cliente no es claro, realiza preguntas de precisión o preguntas filtro.]]="NO",1,0)</f>
        <v>0</v>
      </c>
      <c r="CO268">
        <f>IF(Tabla1[[#This Row],[2.3 Valida el MOTIVO REAL de la necesidad (información, preocupación, problema) mediante parafraseo o pregunta de confirmación.]]="NO",1,0)</f>
        <v>1</v>
      </c>
      <c r="CP268">
        <f>IF(Tabla1[[#This Row],[2.4 De acuerdo con lo expuesto por el cliente por el cliente y/o por lo revisado en sistemas, valida si existe alguna atención previa por el mismo motivo.]]="NO",1,0)</f>
        <v>0</v>
      </c>
      <c r="CQ268">
        <f>IF(Tabla1[[#This Row],[3.1 Valida en el CES el estado de los servicios y equipos, estado de cuenta y adicionalmente si se encuentra en averia.]]="NO",1,0)</f>
        <v>0</v>
      </c>
      <c r="CR268">
        <f>IF(Tabla1[[#This Row],[3.2 La atencion se realizo siguiendo el paso a paso de la herramienta o el proceso establecido en el portal de conocimiento (en caso no se encuentre en la herramienta), no se vuelve a evaluar el ingreso al CES.]]="NO",1,0)</f>
        <v>1</v>
      </c>
      <c r="CS268">
        <f>IF(Tabla1[[#This Row],[3.2.1 Solicita el número de documento de identidad, nombres y apellidos del titular para identificar el servicio y en caso lo amerite fecha y lugar de nacimiento.]]="NO",1,0)</f>
        <v>0</v>
      </c>
      <c r="CT268">
        <f>IF(Tabla1[[#This Row],[3.2.2  Valida en TRACER que el servicio del cliente esta conectado, no se encuentra en averia y no tiene algun flag alarmado]]="NO",1,0)</f>
        <v>0</v>
      </c>
      <c r="CU268">
        <f>IF(Tabla1[[#This Row],[3.2.3  Verifica en la web de averias si el servicio esta afectado]]="NO",1,0)</f>
        <v>1</v>
      </c>
      <c r="CV268">
        <f>IF(Tabla1[[#This Row],[3.2.4  Verifica en Incognito si los parametros de los servicios estan correctos. ]]="NO",1,0)</f>
        <v>0</v>
      </c>
      <c r="CW26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68">
        <f>IF(Tabla1[[#This Row],[3.2.6  Para telefonia, ingresa a JANUS y validad que la linea este configurada y tenga saldo, tambien se debe validar con el cliente si la linea esta en Tel 1 o Tel 1/2, en caso no haya servicio]]="NO",1,0)</f>
        <v>0</v>
      </c>
      <c r="CY268">
        <f>IF(Tabla1[[#This Row],[3.2.7  Para internet, cuando el problema es con SmarTV se le sugiere que utilice internet de manera cableada]]="NO",1,0)</f>
        <v>0</v>
      </c>
      <c r="CZ268">
        <f>IF(Tabla1[[#This Row],[3.3  La explicación brindada al cliente corresponde con el paso a paso de la herramienta o el proceso establecido en el portal de conocimiento (en caso no se encuentre en la herramienta).]]="NO",1,0)</f>
        <v>1</v>
      </c>
      <c r="DA268">
        <f>IF(Tabla1[[#This Row],[3.4  Valida con el cliente si la gestión/información brindada fue clara]]="NO",1,0)</f>
        <v>0</v>
      </c>
      <c r="DB268">
        <f>IF(Tabla1[[#This Row],[4.1 Ejecuta las acciones en los aplicativos de acuerdo al proceso establecido en el portal de conocimiento.]]="NO",1,0)</f>
        <v>0</v>
      </c>
      <c r="DC268">
        <f>IF(Tabla1[[#This Row],[4.2 Se tipifica en siac acorde con la gestión.]]="NO",1,0)</f>
        <v>0</v>
      </c>
      <c r="DD268">
        <f>IF(Tabla1[[#This Row],[4.3 Notas y/o plantilla de la tipificación son correctas.]]="NO",1,0)</f>
        <v>1</v>
      </c>
      <c r="DE268">
        <f>IF(Tabla1[[#This Row],[4.4 Se tipifica en siac durante la llamada.]]="NO",1,0)</f>
        <v>1</v>
      </c>
      <c r="DF268">
        <f>IF(Tabla1[[#This Row],[5.1 Evita comentarios negativos de la empresa y/o sus proveedores.]]="NO",1,0)</f>
        <v>0</v>
      </c>
      <c r="DG268">
        <f>IF(Tabla1[[#This Row],[5.2 Evita palabras soeces]]="NO",1,0)</f>
        <v>0</v>
      </c>
      <c r="DH268">
        <f>IF(Tabla1[[#This Row],[5.3 Escucha al cliente sin interrumpirlo.]]="NO",1,0)</f>
        <v>0</v>
      </c>
      <c r="DI268">
        <f>IF(Tabla1[[#This Row],[6.1 Cumple con dar la información establecida y/o fomenta en el cliente la adquisición/activación/uso de algún servicio/producto/promoción CLARO (definido por cada campaña)]]="NO",1,0)</f>
        <v>0</v>
      </c>
      <c r="DJ268">
        <v>1</v>
      </c>
      <c r="DK268" t="e">
        <f>IF(Tabla1[[#This Row],[TNPS]]&lt;6,-1,IF(Tabla1[[#This Row],[TNPS]]&lt;8,0,1))</f>
        <v>#N/A</v>
      </c>
      <c r="DL268" t="e">
        <f>IF(Tabla1[[#This Row],[NPS]]&lt;&gt;"",IF(Tabla1[[#This Row],[NPS]]&lt;7,-1,IF(Tabla1[[#This Row],[NPS]]&lt;8,0,1))," ")</f>
        <v>#N/A</v>
      </c>
    </row>
    <row r="269" spans="1:116" x14ac:dyDescent="0.25">
      <c r="A269">
        <v>386</v>
      </c>
      <c r="B269" t="str">
        <f>IF(MONTH(Tabla1[[#This Row],[FECHA DE MONITOREO]])=MONTH($B$356),IF(DAY(Tabla1[[#This Row],[FECHA DE MONITOREO]])&lt;8,"SEMANA 1",IF(DAY(Tabla1[[#This Row],[FECHA DE MONITOREO]])&lt;15,"SEMANA 2",IF(DAY(Tabla1[[#This Row],[FECHA DE MONITOREO]])&lt;22,"SEMANA 3","SEMANA 4"))),"SEMANA 4")</f>
        <v>SEMANA 2</v>
      </c>
      <c r="C26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2</v>
      </c>
      <c r="D269" s="10" t="s">
        <v>1667</v>
      </c>
      <c r="E269" s="11" t="s">
        <v>1668</v>
      </c>
      <c r="F269" s="12">
        <v>3</v>
      </c>
      <c r="G269" s="12" t="s">
        <v>118</v>
      </c>
      <c r="H269" s="12" t="s">
        <v>1394</v>
      </c>
      <c r="I269" s="6">
        <v>43654</v>
      </c>
      <c r="J269" s="12" t="s">
        <v>120</v>
      </c>
      <c r="K269" s="13" t="s">
        <v>1884</v>
      </c>
      <c r="L269" s="6">
        <v>43652</v>
      </c>
      <c r="M269" s="14">
        <v>0.4465277777777778</v>
      </c>
      <c r="N269" s="11">
        <v>467</v>
      </c>
      <c r="O269" s="12" t="s">
        <v>1885</v>
      </c>
      <c r="P269" s="12">
        <v>954899498</v>
      </c>
      <c r="Q269" s="12">
        <v>15194194</v>
      </c>
      <c r="R269" s="12" t="s">
        <v>1397</v>
      </c>
      <c r="S269" s="12" t="s">
        <v>1742</v>
      </c>
      <c r="T269" s="12" t="s">
        <v>1886</v>
      </c>
      <c r="U269" s="12" t="s">
        <v>1606</v>
      </c>
      <c r="V269" s="11" t="s">
        <v>129</v>
      </c>
      <c r="W269" s="12" t="s">
        <v>130</v>
      </c>
      <c r="X269" s="15" t="s">
        <v>161</v>
      </c>
      <c r="Y269" s="15" t="s">
        <v>131</v>
      </c>
      <c r="Z269" s="15" t="s">
        <v>132</v>
      </c>
      <c r="AA269" s="15" t="s">
        <v>133</v>
      </c>
      <c r="AB269" s="15" t="s">
        <v>131</v>
      </c>
      <c r="AC269" s="12" t="s">
        <v>1400</v>
      </c>
      <c r="AD269" s="12" t="s">
        <v>131</v>
      </c>
      <c r="AE269" s="12" t="s">
        <v>129</v>
      </c>
      <c r="AF269" s="12" t="s">
        <v>131</v>
      </c>
      <c r="AG269" s="12" t="s">
        <v>131</v>
      </c>
      <c r="AH269" s="12" t="s">
        <v>131</v>
      </c>
      <c r="AI269" s="16">
        <v>75</v>
      </c>
      <c r="AJ269" s="12" t="s">
        <v>131</v>
      </c>
      <c r="AK269" s="12" t="s">
        <v>133</v>
      </c>
      <c r="AL269" s="12" t="s">
        <v>131</v>
      </c>
      <c r="AM269" s="12" t="s">
        <v>131</v>
      </c>
      <c r="AN269" s="16">
        <v>100</v>
      </c>
      <c r="AO269" s="12" t="s">
        <v>131</v>
      </c>
      <c r="AP269" s="12" t="s">
        <v>131</v>
      </c>
      <c r="AQ269" s="12" t="s">
        <v>131</v>
      </c>
      <c r="AR269" s="12" t="s">
        <v>133</v>
      </c>
      <c r="AS269" s="12" t="s">
        <v>133</v>
      </c>
      <c r="AT269" s="12" t="s">
        <v>133</v>
      </c>
      <c r="AU269" s="12" t="s">
        <v>133</v>
      </c>
      <c r="AV269" s="12" t="s">
        <v>133</v>
      </c>
      <c r="AW269" s="12" t="s">
        <v>133</v>
      </c>
      <c r="AX269" s="12" t="s">
        <v>131</v>
      </c>
      <c r="AY269" s="12" t="s">
        <v>133</v>
      </c>
      <c r="AZ269" s="16">
        <v>100</v>
      </c>
      <c r="BA269" s="12" t="s">
        <v>133</v>
      </c>
      <c r="BB269" s="12" t="s">
        <v>129</v>
      </c>
      <c r="BC269" s="12" t="s">
        <v>131</v>
      </c>
      <c r="BD269" s="12" t="s">
        <v>131</v>
      </c>
      <c r="BE269" s="16">
        <v>66.666666666666671</v>
      </c>
      <c r="BF269" s="12" t="s">
        <v>131</v>
      </c>
      <c r="BG269" s="12" t="s">
        <v>131</v>
      </c>
      <c r="BH269" s="12" t="s">
        <v>131</v>
      </c>
      <c r="BI269" s="16">
        <v>100</v>
      </c>
      <c r="BJ269" s="12" t="s">
        <v>133</v>
      </c>
      <c r="BK269" s="16">
        <v>100</v>
      </c>
      <c r="BL269" s="16">
        <v>90</v>
      </c>
      <c r="BM269" s="17">
        <v>0</v>
      </c>
      <c r="BN269" s="17">
        <v>1</v>
      </c>
      <c r="BO269" s="17">
        <v>0</v>
      </c>
      <c r="BP269" s="11">
        <v>1</v>
      </c>
      <c r="BQ269" s="11">
        <v>1</v>
      </c>
      <c r="BR269" s="16">
        <v>90</v>
      </c>
      <c r="BS269" s="15" t="s">
        <v>129</v>
      </c>
      <c r="BT269" s="15" t="s">
        <v>129</v>
      </c>
      <c r="BU269" s="15" t="s">
        <v>129</v>
      </c>
      <c r="BV269" s="15" t="s">
        <v>129</v>
      </c>
      <c r="BW269" s="15" t="s">
        <v>129</v>
      </c>
      <c r="BX269" s="12" t="s">
        <v>129</v>
      </c>
      <c r="BY269" s="12" t="s">
        <v>135</v>
      </c>
      <c r="BZ269" s="12" t="s">
        <v>136</v>
      </c>
      <c r="CA269" s="12" t="s">
        <v>137</v>
      </c>
      <c r="CB269" s="12" t="s">
        <v>349</v>
      </c>
      <c r="CC269" s="12" t="s">
        <v>949</v>
      </c>
      <c r="CD269" s="5">
        <v>0</v>
      </c>
      <c r="CE269" s="5">
        <v>1</v>
      </c>
      <c r="CF269" s="18" t="s">
        <v>129</v>
      </c>
      <c r="CG269" s="18" t="s">
        <v>1887</v>
      </c>
      <c r="CH269">
        <f>IF(Tabla1[[#This Row],[1.1 Saluda y se despide del cliente, de acuerdo a lo establecido en el manual de campaña.]]="NO",1,0)</f>
        <v>0</v>
      </c>
      <c r="CI269">
        <f>IF(Tabla1[[#This Row],[1.2 Se dirige al cliente por su nombre durante el transcurso de la llamada, sin tutearlo en ninguna ocasión.]]="NO",1,0)</f>
        <v>1</v>
      </c>
      <c r="CJ269">
        <f>IF(Tabla1[[#This Row],[1.3 Interactua con el cliente mientras realiza las validaciones en el sistema.]]="NO",1,0)</f>
        <v>0</v>
      </c>
      <c r="CK269">
        <f>IF(Tabla1[[#This Row],[1.4 Evita el uso de tecnicismos.]]="NO",1,0)</f>
        <v>0</v>
      </c>
      <c r="CL269">
        <f>IF(Tabla1[[#This Row],[1.5 Se despide de acuerdo a lo indicado en el Manual de Campaña]]="NO",1,0)</f>
        <v>0</v>
      </c>
      <c r="CM269">
        <f>IF(Tabla1[[#This Row],[2.1 Valida si la consulta o transacción corresponde a un producto/servicio/línea de la campaña.]]="NO",1,0)</f>
        <v>0</v>
      </c>
      <c r="CN269">
        <f>IF(Tabla1[[#This Row],[2.2 Si lo expuesto por el cliente no es claro, realiza preguntas de precisión o preguntas filtro.]]="NO",1,0)</f>
        <v>0</v>
      </c>
      <c r="CO269">
        <f>IF(Tabla1[[#This Row],[2.3 Valida el MOTIVO REAL de la necesidad (información, preocupación, problema) mediante parafraseo o pregunta de confirmación.]]="NO",1,0)</f>
        <v>0</v>
      </c>
      <c r="CP269">
        <f>IF(Tabla1[[#This Row],[2.4 De acuerdo con lo expuesto por el cliente por el cliente y/o por lo revisado en sistemas, valida si existe alguna atención previa por el mismo motivo.]]="NO",1,0)</f>
        <v>0</v>
      </c>
      <c r="CQ269">
        <f>IF(Tabla1[[#This Row],[3.1 Valida en el CES el estado de los servicios y equipos, estado de cuenta y adicionalmente si se encuentra en averia.]]="NO",1,0)</f>
        <v>0</v>
      </c>
      <c r="CR269">
        <f>IF(Tabla1[[#This Row],[3.2 La atencion se realizo siguiendo el paso a paso de la herramienta o el proceso establecido en el portal de conocimiento (en caso no se encuentre en la herramienta), no se vuelve a evaluar el ingreso al CES.]]="NO",1,0)</f>
        <v>0</v>
      </c>
      <c r="CS269">
        <f>IF(Tabla1[[#This Row],[3.2.1 Solicita el número de documento de identidad, nombres y apellidos del titular para identificar el servicio y en caso lo amerite fecha y lugar de nacimiento.]]="NO",1,0)</f>
        <v>0</v>
      </c>
      <c r="CT269">
        <f>IF(Tabla1[[#This Row],[3.2.2  Valida en TRACER que el servicio del cliente esta conectado, no se encuentra en averia y no tiene algun flag alarmado]]="NO",1,0)</f>
        <v>0</v>
      </c>
      <c r="CU269">
        <f>IF(Tabla1[[#This Row],[3.2.3  Verifica en la web de averias si el servicio esta afectado]]="NO",1,0)</f>
        <v>0</v>
      </c>
      <c r="CV269">
        <f>IF(Tabla1[[#This Row],[3.2.4  Verifica en Incognito si los parametros de los servicios estan correctos. ]]="NO",1,0)</f>
        <v>0</v>
      </c>
      <c r="CW26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69">
        <f>IF(Tabla1[[#This Row],[3.2.6  Para telefonia, ingresa a JANUS y validad que la linea este configurada y tenga saldo, tambien se debe validar con el cliente si la linea esta en Tel 1 o Tel 1/2, en caso no haya servicio]]="NO",1,0)</f>
        <v>0</v>
      </c>
      <c r="CY269">
        <f>IF(Tabla1[[#This Row],[3.2.7  Para internet, cuando el problema es con SmarTV se le sugiere que utilice internet de manera cableada]]="NO",1,0)</f>
        <v>0</v>
      </c>
      <c r="CZ269">
        <f>IF(Tabla1[[#This Row],[3.3  La explicación brindada al cliente corresponde con el paso a paso de la herramienta o el proceso establecido en el portal de conocimiento (en caso no se encuentre en la herramienta).]]="NO",1,0)</f>
        <v>0</v>
      </c>
      <c r="DA269">
        <f>IF(Tabla1[[#This Row],[3.4  Valida con el cliente si la gestión/información brindada fue clara]]="NO",1,0)</f>
        <v>0</v>
      </c>
      <c r="DB269">
        <f>IF(Tabla1[[#This Row],[4.1 Ejecuta las acciones en los aplicativos de acuerdo al proceso establecido en el portal de conocimiento.]]="NO",1,0)</f>
        <v>0</v>
      </c>
      <c r="DC269">
        <f>IF(Tabla1[[#This Row],[4.2 Se tipifica en siac acorde con la gestión.]]="NO",1,0)</f>
        <v>1</v>
      </c>
      <c r="DD269">
        <f>IF(Tabla1[[#This Row],[4.3 Notas y/o plantilla de la tipificación son correctas.]]="NO",1,0)</f>
        <v>0</v>
      </c>
      <c r="DE269">
        <f>IF(Tabla1[[#This Row],[4.4 Se tipifica en siac durante la llamada.]]="NO",1,0)</f>
        <v>0</v>
      </c>
      <c r="DF269">
        <f>IF(Tabla1[[#This Row],[5.1 Evita comentarios negativos de la empresa y/o sus proveedores.]]="NO",1,0)</f>
        <v>0</v>
      </c>
      <c r="DG269">
        <f>IF(Tabla1[[#This Row],[5.2 Evita palabras soeces]]="NO",1,0)</f>
        <v>0</v>
      </c>
      <c r="DH269">
        <f>IF(Tabla1[[#This Row],[5.3 Escucha al cliente sin interrumpirlo.]]="NO",1,0)</f>
        <v>0</v>
      </c>
      <c r="DI269">
        <f>IF(Tabla1[[#This Row],[6.1 Cumple con dar la información establecida y/o fomenta en el cliente la adquisición/activación/uso de algún servicio/producto/promoción CLARO (definido por cada campaña)]]="NO",1,0)</f>
        <v>0</v>
      </c>
      <c r="DJ269">
        <v>1</v>
      </c>
      <c r="DK269">
        <f>IF(Tabla1[[#This Row],[TNPS]]&lt;6,-1,IF(Tabla1[[#This Row],[TNPS]]&lt;8,0,1))</f>
        <v>-1</v>
      </c>
      <c r="DL269">
        <f>IF(Tabla1[[#This Row],[NPS]]&lt;&gt;"",IF(Tabla1[[#This Row],[NPS]]&lt;7,-1,IF(Tabla1[[#This Row],[NPS]]&lt;8,0,1))," ")</f>
        <v>-1</v>
      </c>
    </row>
    <row r="270" spans="1:116" x14ac:dyDescent="0.25">
      <c r="A270">
        <v>386</v>
      </c>
      <c r="B270" t="str">
        <f>IF(MONTH(Tabla1[[#This Row],[FECHA DE MONITOREO]])=MONTH($B$356),IF(DAY(Tabla1[[#This Row],[FECHA DE MONITOREO]])&lt;8,"SEMANA 1",IF(DAY(Tabla1[[#This Row],[FECHA DE MONITOREO]])&lt;15,"SEMANA 2",IF(DAY(Tabla1[[#This Row],[FECHA DE MONITOREO]])&lt;22,"SEMANA 3","SEMANA 4"))),"SEMANA 4")</f>
        <v>SEMANA 2</v>
      </c>
      <c r="C27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70" s="10" t="s">
        <v>1888</v>
      </c>
      <c r="E270" s="11" t="s">
        <v>1889</v>
      </c>
      <c r="F270" s="12">
        <v>12</v>
      </c>
      <c r="G270" s="12" t="s">
        <v>118</v>
      </c>
      <c r="H270" s="12" t="s">
        <v>1394</v>
      </c>
      <c r="I270" s="6">
        <v>43655</v>
      </c>
      <c r="J270" s="12" t="s">
        <v>120</v>
      </c>
      <c r="K270" s="13" t="s">
        <v>1890</v>
      </c>
      <c r="L270" s="6">
        <v>43653</v>
      </c>
      <c r="M270" s="14">
        <v>0.73333333333333339</v>
      </c>
      <c r="N270" s="11">
        <v>487</v>
      </c>
      <c r="O270" s="12" t="s">
        <v>1891</v>
      </c>
      <c r="P270" s="12">
        <v>13299898</v>
      </c>
      <c r="Q270" s="12">
        <v>16190148</v>
      </c>
      <c r="R270" s="12" t="s">
        <v>1407</v>
      </c>
      <c r="S270" s="12" t="s">
        <v>227</v>
      </c>
      <c r="T270" s="12" t="s">
        <v>1892</v>
      </c>
      <c r="U270" s="12" t="s">
        <v>1429</v>
      </c>
      <c r="V270" s="11" t="s">
        <v>129</v>
      </c>
      <c r="W270" s="12" t="s">
        <v>130</v>
      </c>
      <c r="X270" s="15" t="s">
        <v>161</v>
      </c>
      <c r="Y270" s="15" t="s">
        <v>131</v>
      </c>
      <c r="Z270" s="15" t="s">
        <v>132</v>
      </c>
      <c r="AA270" s="15" t="s">
        <v>133</v>
      </c>
      <c r="AB270" s="15" t="s">
        <v>131</v>
      </c>
      <c r="AC270" s="12" t="s">
        <v>1400</v>
      </c>
      <c r="AD270" s="12" t="s">
        <v>131</v>
      </c>
      <c r="AE270" s="12" t="s">
        <v>131</v>
      </c>
      <c r="AF270" s="12" t="s">
        <v>131</v>
      </c>
      <c r="AG270" s="12" t="s">
        <v>131</v>
      </c>
      <c r="AH270" s="12" t="s">
        <v>131</v>
      </c>
      <c r="AI270" s="16">
        <v>100</v>
      </c>
      <c r="AJ270" s="12" t="s">
        <v>133</v>
      </c>
      <c r="AK270" s="12" t="s">
        <v>133</v>
      </c>
      <c r="AL270" s="12" t="s">
        <v>131</v>
      </c>
      <c r="AM270" s="12" t="s">
        <v>129</v>
      </c>
      <c r="AN270" s="16">
        <v>71.428571428571416</v>
      </c>
      <c r="AO270" s="12" t="s">
        <v>131</v>
      </c>
      <c r="AP270" s="12" t="s">
        <v>131</v>
      </c>
      <c r="AQ270" s="12" t="s">
        <v>131</v>
      </c>
      <c r="AR270" s="12" t="s">
        <v>131</v>
      </c>
      <c r="AS270" s="12" t="s">
        <v>131</v>
      </c>
      <c r="AT270" s="12" t="s">
        <v>131</v>
      </c>
      <c r="AU270" s="12" t="s">
        <v>133</v>
      </c>
      <c r="AV270" s="12" t="s">
        <v>133</v>
      </c>
      <c r="AW270" s="12" t="s">
        <v>133</v>
      </c>
      <c r="AX270" s="12" t="s">
        <v>131</v>
      </c>
      <c r="AY270" s="12" t="s">
        <v>131</v>
      </c>
      <c r="AZ270" s="16">
        <v>100</v>
      </c>
      <c r="BA270" s="12" t="s">
        <v>131</v>
      </c>
      <c r="BB270" s="12" t="s">
        <v>131</v>
      </c>
      <c r="BC270" s="12" t="s">
        <v>131</v>
      </c>
      <c r="BD270" s="12" t="s">
        <v>131</v>
      </c>
      <c r="BE270" s="16">
        <v>100</v>
      </c>
      <c r="BF270" s="12" t="s">
        <v>131</v>
      </c>
      <c r="BG270" s="12" t="s">
        <v>131</v>
      </c>
      <c r="BH270" s="12" t="s">
        <v>131</v>
      </c>
      <c r="BI270" s="16">
        <v>100</v>
      </c>
      <c r="BJ270" s="12" t="s">
        <v>129</v>
      </c>
      <c r="BK270" s="16">
        <v>0</v>
      </c>
      <c r="BL270" s="16">
        <v>90.428571428571431</v>
      </c>
      <c r="BM270" s="17">
        <v>1</v>
      </c>
      <c r="BN270" s="17">
        <v>0</v>
      </c>
      <c r="BO270" s="17">
        <v>0</v>
      </c>
      <c r="BP270" s="11">
        <v>1</v>
      </c>
      <c r="BQ270" s="11">
        <v>1</v>
      </c>
      <c r="BR270" s="16">
        <v>90.428571428571431</v>
      </c>
      <c r="BS270" s="15" t="s">
        <v>129</v>
      </c>
      <c r="BT270" s="15" t="s">
        <v>129</v>
      </c>
      <c r="BU270" s="15" t="s">
        <v>129</v>
      </c>
      <c r="BV270" s="15" t="s">
        <v>129</v>
      </c>
      <c r="BW270" s="15" t="s">
        <v>129</v>
      </c>
      <c r="BX270" s="12" t="s">
        <v>131</v>
      </c>
      <c r="BY270" s="12" t="s">
        <v>132</v>
      </c>
      <c r="BZ270" s="12" t="s">
        <v>132</v>
      </c>
      <c r="CA270" s="12" t="s">
        <v>132</v>
      </c>
      <c r="CB270" s="12" t="s">
        <v>132</v>
      </c>
      <c r="CC270" s="12" t="s">
        <v>132</v>
      </c>
      <c r="CD270" s="5" t="e">
        <v>#N/A</v>
      </c>
      <c r="CE270" s="5" t="e">
        <v>#N/A</v>
      </c>
      <c r="CF270" s="18" t="s">
        <v>129</v>
      </c>
      <c r="CG270" s="18" t="s">
        <v>1893</v>
      </c>
      <c r="CH270">
        <f>IF(Tabla1[[#This Row],[1.1 Saluda y se despide del cliente, de acuerdo a lo establecido en el manual de campaña.]]="NO",1,0)</f>
        <v>0</v>
      </c>
      <c r="CI270">
        <f>IF(Tabla1[[#This Row],[1.2 Se dirige al cliente por su nombre durante el transcurso de la llamada, sin tutearlo en ninguna ocasión.]]="NO",1,0)</f>
        <v>0</v>
      </c>
      <c r="CJ270">
        <f>IF(Tabla1[[#This Row],[1.3 Interactua con el cliente mientras realiza las validaciones en el sistema.]]="NO",1,0)</f>
        <v>0</v>
      </c>
      <c r="CK270">
        <f>IF(Tabla1[[#This Row],[1.4 Evita el uso de tecnicismos.]]="NO",1,0)</f>
        <v>0</v>
      </c>
      <c r="CL270">
        <f>IF(Tabla1[[#This Row],[1.5 Se despide de acuerdo a lo indicado en el Manual de Campaña]]="NO",1,0)</f>
        <v>0</v>
      </c>
      <c r="CM270">
        <f>IF(Tabla1[[#This Row],[2.1 Valida si la consulta o transacción corresponde a un producto/servicio/línea de la campaña.]]="NO",1,0)</f>
        <v>0</v>
      </c>
      <c r="CN270">
        <f>IF(Tabla1[[#This Row],[2.2 Si lo expuesto por el cliente no es claro, realiza preguntas de precisión o preguntas filtro.]]="NO",1,0)</f>
        <v>0</v>
      </c>
      <c r="CO270">
        <f>IF(Tabla1[[#This Row],[2.3 Valida el MOTIVO REAL de la necesidad (información, preocupación, problema) mediante parafraseo o pregunta de confirmación.]]="NO",1,0)</f>
        <v>0</v>
      </c>
      <c r="CP270">
        <f>IF(Tabla1[[#This Row],[2.4 De acuerdo con lo expuesto por el cliente por el cliente y/o por lo revisado en sistemas, valida si existe alguna atención previa por el mismo motivo.]]="NO",1,0)</f>
        <v>1</v>
      </c>
      <c r="CQ270">
        <f>IF(Tabla1[[#This Row],[3.1 Valida en el CES el estado de los servicios y equipos, estado de cuenta y adicionalmente si se encuentra en averia.]]="NO",1,0)</f>
        <v>0</v>
      </c>
      <c r="CR270">
        <f>IF(Tabla1[[#This Row],[3.2 La atencion se realizo siguiendo el paso a paso de la herramienta o el proceso establecido en el portal de conocimiento (en caso no se encuentre en la herramienta), no se vuelve a evaluar el ingreso al CES.]]="NO",1,0)</f>
        <v>0</v>
      </c>
      <c r="CS270">
        <f>IF(Tabla1[[#This Row],[3.2.1 Solicita el número de documento de identidad, nombres y apellidos del titular para identificar el servicio y en caso lo amerite fecha y lugar de nacimiento.]]="NO",1,0)</f>
        <v>0</v>
      </c>
      <c r="CT270">
        <f>IF(Tabla1[[#This Row],[3.2.2  Valida en TRACER que el servicio del cliente esta conectado, no se encuentra en averia y no tiene algun flag alarmado]]="NO",1,0)</f>
        <v>0</v>
      </c>
      <c r="CU270">
        <f>IF(Tabla1[[#This Row],[3.2.3  Verifica en la web de averias si el servicio esta afectado]]="NO",1,0)</f>
        <v>0</v>
      </c>
      <c r="CV270">
        <f>IF(Tabla1[[#This Row],[3.2.4  Verifica en Incognito si los parametros de los servicios estan correctos. ]]="NO",1,0)</f>
        <v>0</v>
      </c>
      <c r="CW27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70">
        <f>IF(Tabla1[[#This Row],[3.2.6  Para telefonia, ingresa a JANUS y validad que la linea este configurada y tenga saldo, tambien se debe validar con el cliente si la linea esta en Tel 1 o Tel 1/2, en caso no haya servicio]]="NO",1,0)</f>
        <v>0</v>
      </c>
      <c r="CY270">
        <f>IF(Tabla1[[#This Row],[3.2.7  Para internet, cuando el problema es con SmarTV se le sugiere que utilice internet de manera cableada]]="NO",1,0)</f>
        <v>0</v>
      </c>
      <c r="CZ270">
        <f>IF(Tabla1[[#This Row],[3.3  La explicación brindada al cliente corresponde con el paso a paso de la herramienta o el proceso establecido en el portal de conocimiento (en caso no se encuentre en la herramienta).]]="NO",1,0)</f>
        <v>0</v>
      </c>
      <c r="DA270">
        <f>IF(Tabla1[[#This Row],[3.4  Valida con el cliente si la gestión/información brindada fue clara]]="NO",1,0)</f>
        <v>0</v>
      </c>
      <c r="DB270">
        <f>IF(Tabla1[[#This Row],[4.1 Ejecuta las acciones en los aplicativos de acuerdo al proceso establecido en el portal de conocimiento.]]="NO",1,0)</f>
        <v>0</v>
      </c>
      <c r="DC270">
        <f>IF(Tabla1[[#This Row],[4.2 Se tipifica en siac acorde con la gestión.]]="NO",1,0)</f>
        <v>0</v>
      </c>
      <c r="DD270">
        <f>IF(Tabla1[[#This Row],[4.3 Notas y/o plantilla de la tipificación son correctas.]]="NO",1,0)</f>
        <v>0</v>
      </c>
      <c r="DE270">
        <f>IF(Tabla1[[#This Row],[4.4 Se tipifica en siac durante la llamada.]]="NO",1,0)</f>
        <v>0</v>
      </c>
      <c r="DF270">
        <f>IF(Tabla1[[#This Row],[5.1 Evita comentarios negativos de la empresa y/o sus proveedores.]]="NO",1,0)</f>
        <v>0</v>
      </c>
      <c r="DG270">
        <f>IF(Tabla1[[#This Row],[5.2 Evita palabras soeces]]="NO",1,0)</f>
        <v>0</v>
      </c>
      <c r="DH270">
        <f>IF(Tabla1[[#This Row],[5.3 Escucha al cliente sin interrumpirlo.]]="NO",1,0)</f>
        <v>0</v>
      </c>
      <c r="DI270">
        <f>IF(Tabla1[[#This Row],[6.1 Cumple con dar la información establecida y/o fomenta en el cliente la adquisición/activación/uso de algún servicio/producto/promoción CLARO (definido por cada campaña)]]="NO",1,0)</f>
        <v>1</v>
      </c>
      <c r="DJ270">
        <v>1</v>
      </c>
      <c r="DK270" t="e">
        <f>IF(Tabla1[[#This Row],[TNPS]]&lt;6,-1,IF(Tabla1[[#This Row],[TNPS]]&lt;8,0,1))</f>
        <v>#N/A</v>
      </c>
      <c r="DL270" t="e">
        <f>IF(Tabla1[[#This Row],[NPS]]&lt;&gt;"",IF(Tabla1[[#This Row],[NPS]]&lt;7,-1,IF(Tabla1[[#This Row],[NPS]]&lt;8,0,1))," ")</f>
        <v>#N/A</v>
      </c>
    </row>
    <row r="271" spans="1:116" x14ac:dyDescent="0.25">
      <c r="A271">
        <v>386</v>
      </c>
      <c r="B271" t="str">
        <f>IF(MONTH(Tabla1[[#This Row],[FECHA DE MONITOREO]])=MONTH($B$356),IF(DAY(Tabla1[[#This Row],[FECHA DE MONITOREO]])&lt;8,"SEMANA 1",IF(DAY(Tabla1[[#This Row],[FECHA DE MONITOREO]])&lt;15,"SEMANA 2",IF(DAY(Tabla1[[#This Row],[FECHA DE MONITOREO]])&lt;22,"SEMANA 3","SEMANA 4"))),"SEMANA 4")</f>
        <v>SEMANA 2</v>
      </c>
      <c r="C27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71" s="10" t="s">
        <v>1894</v>
      </c>
      <c r="E271" s="11" t="s">
        <v>1895</v>
      </c>
      <c r="F271" s="12">
        <v>8</v>
      </c>
      <c r="G271" s="12" t="s">
        <v>118</v>
      </c>
      <c r="H271" s="12" t="s">
        <v>1394</v>
      </c>
      <c r="I271" s="6">
        <v>43655</v>
      </c>
      <c r="J271" s="12" t="s">
        <v>120</v>
      </c>
      <c r="K271" s="13" t="s">
        <v>1896</v>
      </c>
      <c r="L271" s="6">
        <v>43653</v>
      </c>
      <c r="M271" s="14">
        <v>4.5833333333333337E-2</v>
      </c>
      <c r="N271" s="11">
        <v>370</v>
      </c>
      <c r="O271" s="12" t="s">
        <v>1897</v>
      </c>
      <c r="P271" s="12">
        <v>960751101</v>
      </c>
      <c r="Q271" s="12">
        <v>21158169</v>
      </c>
      <c r="R271" s="12" t="s">
        <v>1397</v>
      </c>
      <c r="S271" s="12" t="s">
        <v>1781</v>
      </c>
      <c r="T271" s="12" t="s">
        <v>1898</v>
      </c>
      <c r="U271" s="12" t="s">
        <v>1399</v>
      </c>
      <c r="V271" s="11" t="s">
        <v>129</v>
      </c>
      <c r="W271" s="12" t="s">
        <v>130</v>
      </c>
      <c r="X271" s="15" t="s">
        <v>161</v>
      </c>
      <c r="Y271" s="15" t="s">
        <v>131</v>
      </c>
      <c r="Z271" s="15" t="s">
        <v>132</v>
      </c>
      <c r="AA271" s="15" t="s">
        <v>133</v>
      </c>
      <c r="AB271" s="15" t="s">
        <v>131</v>
      </c>
      <c r="AC271" s="12" t="s">
        <v>1400</v>
      </c>
      <c r="AD271" s="12" t="s">
        <v>131</v>
      </c>
      <c r="AE271" s="12" t="s">
        <v>129</v>
      </c>
      <c r="AF271" s="12" t="s">
        <v>131</v>
      </c>
      <c r="AG271" s="12" t="s">
        <v>131</v>
      </c>
      <c r="AH271" s="12" t="s">
        <v>131</v>
      </c>
      <c r="AI271" s="16">
        <v>75</v>
      </c>
      <c r="AJ271" s="12" t="s">
        <v>131</v>
      </c>
      <c r="AK271" s="12" t="s">
        <v>133</v>
      </c>
      <c r="AL271" s="12" t="s">
        <v>131</v>
      </c>
      <c r="AM271" s="12" t="s">
        <v>131</v>
      </c>
      <c r="AN271" s="16">
        <v>100</v>
      </c>
      <c r="AO271" s="12" t="s">
        <v>131</v>
      </c>
      <c r="AP271" s="12" t="s">
        <v>131</v>
      </c>
      <c r="AQ271" s="12" t="s">
        <v>131</v>
      </c>
      <c r="AR271" s="12" t="s">
        <v>133</v>
      </c>
      <c r="AS271" s="12" t="s">
        <v>133</v>
      </c>
      <c r="AT271" s="12" t="s">
        <v>133</v>
      </c>
      <c r="AU271" s="12" t="s">
        <v>133</v>
      </c>
      <c r="AV271" s="12" t="s">
        <v>133</v>
      </c>
      <c r="AW271" s="12" t="s">
        <v>133</v>
      </c>
      <c r="AX271" s="12" t="s">
        <v>129</v>
      </c>
      <c r="AY271" s="12" t="s">
        <v>131</v>
      </c>
      <c r="AZ271" s="16">
        <v>80</v>
      </c>
      <c r="BA271" s="12" t="s">
        <v>133</v>
      </c>
      <c r="BB271" s="12" t="s">
        <v>129</v>
      </c>
      <c r="BC271" s="12" t="s">
        <v>129</v>
      </c>
      <c r="BD271" s="12" t="s">
        <v>129</v>
      </c>
      <c r="BE271" s="16">
        <v>0</v>
      </c>
      <c r="BF271" s="12" t="s">
        <v>131</v>
      </c>
      <c r="BG271" s="12" t="s">
        <v>131</v>
      </c>
      <c r="BH271" s="12" t="s">
        <v>131</v>
      </c>
      <c r="BI271" s="16">
        <v>100</v>
      </c>
      <c r="BJ271" s="12" t="s">
        <v>133</v>
      </c>
      <c r="BK271" s="16">
        <v>100</v>
      </c>
      <c r="BL271" s="16">
        <v>67</v>
      </c>
      <c r="BM271" s="17">
        <v>1</v>
      </c>
      <c r="BN271" s="17">
        <v>3</v>
      </c>
      <c r="BO271" s="17">
        <v>0</v>
      </c>
      <c r="BP271" s="11">
        <v>4</v>
      </c>
      <c r="BQ271" s="11">
        <v>1</v>
      </c>
      <c r="BR271" s="16">
        <v>67</v>
      </c>
      <c r="BS271" s="15" t="s">
        <v>129</v>
      </c>
      <c r="BT271" s="15" t="s">
        <v>129</v>
      </c>
      <c r="BU271" s="15" t="s">
        <v>129</v>
      </c>
      <c r="BV271" s="15" t="s">
        <v>129</v>
      </c>
      <c r="BW271" s="15" t="s">
        <v>129</v>
      </c>
      <c r="BX271" s="12" t="s">
        <v>131</v>
      </c>
      <c r="BY271" s="12" t="s">
        <v>132</v>
      </c>
      <c r="BZ271" s="12" t="s">
        <v>132</v>
      </c>
      <c r="CA271" s="12" t="s">
        <v>132</v>
      </c>
      <c r="CB271" s="12" t="s">
        <v>132</v>
      </c>
      <c r="CC271" s="12" t="s">
        <v>132</v>
      </c>
      <c r="CD271" s="5">
        <v>9</v>
      </c>
      <c r="CE271" s="5">
        <v>9</v>
      </c>
      <c r="CF271" s="18" t="s">
        <v>129</v>
      </c>
      <c r="CG271" s="18" t="s">
        <v>1899</v>
      </c>
      <c r="CH271">
        <f>IF(Tabla1[[#This Row],[1.1 Saluda y se despide del cliente, de acuerdo a lo establecido en el manual de campaña.]]="NO",1,0)</f>
        <v>0</v>
      </c>
      <c r="CI271">
        <f>IF(Tabla1[[#This Row],[1.2 Se dirige al cliente por su nombre durante el transcurso de la llamada, sin tutearlo en ninguna ocasión.]]="NO",1,0)</f>
        <v>1</v>
      </c>
      <c r="CJ271">
        <f>IF(Tabla1[[#This Row],[1.3 Interactua con el cliente mientras realiza las validaciones en el sistema.]]="NO",1,0)</f>
        <v>0</v>
      </c>
      <c r="CK271">
        <f>IF(Tabla1[[#This Row],[1.4 Evita el uso de tecnicismos.]]="NO",1,0)</f>
        <v>0</v>
      </c>
      <c r="CL271">
        <f>IF(Tabla1[[#This Row],[1.5 Se despide de acuerdo a lo indicado en el Manual de Campaña]]="NO",1,0)</f>
        <v>0</v>
      </c>
      <c r="CM271">
        <f>IF(Tabla1[[#This Row],[2.1 Valida si la consulta o transacción corresponde a un producto/servicio/línea de la campaña.]]="NO",1,0)</f>
        <v>0</v>
      </c>
      <c r="CN271">
        <f>IF(Tabla1[[#This Row],[2.2 Si lo expuesto por el cliente no es claro, realiza preguntas de precisión o preguntas filtro.]]="NO",1,0)</f>
        <v>0</v>
      </c>
      <c r="CO271">
        <f>IF(Tabla1[[#This Row],[2.3 Valida el MOTIVO REAL de la necesidad (información, preocupación, problema) mediante parafraseo o pregunta de confirmación.]]="NO",1,0)</f>
        <v>0</v>
      </c>
      <c r="CP271">
        <f>IF(Tabla1[[#This Row],[2.4 De acuerdo con lo expuesto por el cliente por el cliente y/o por lo revisado en sistemas, valida si existe alguna atención previa por el mismo motivo.]]="NO",1,0)</f>
        <v>0</v>
      </c>
      <c r="CQ271">
        <f>IF(Tabla1[[#This Row],[3.1 Valida en el CES el estado de los servicios y equipos, estado de cuenta y adicionalmente si se encuentra en averia.]]="NO",1,0)</f>
        <v>0</v>
      </c>
      <c r="CR271">
        <f>IF(Tabla1[[#This Row],[3.2 La atencion se realizo siguiendo el paso a paso de la herramienta o el proceso establecido en el portal de conocimiento (en caso no se encuentre en la herramienta), no se vuelve a evaluar el ingreso al CES.]]="NO",1,0)</f>
        <v>0</v>
      </c>
      <c r="CS271">
        <f>IF(Tabla1[[#This Row],[3.2.1 Solicita el número de documento de identidad, nombres y apellidos del titular para identificar el servicio y en caso lo amerite fecha y lugar de nacimiento.]]="NO",1,0)</f>
        <v>0</v>
      </c>
      <c r="CT271">
        <f>IF(Tabla1[[#This Row],[3.2.2  Valida en TRACER que el servicio del cliente esta conectado, no se encuentra en averia y no tiene algun flag alarmado]]="NO",1,0)</f>
        <v>0</v>
      </c>
      <c r="CU271">
        <f>IF(Tabla1[[#This Row],[3.2.3  Verifica en la web de averias si el servicio esta afectado]]="NO",1,0)</f>
        <v>0</v>
      </c>
      <c r="CV271">
        <f>IF(Tabla1[[#This Row],[3.2.4  Verifica en Incognito si los parametros de los servicios estan correctos. ]]="NO",1,0)</f>
        <v>0</v>
      </c>
      <c r="CW27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71">
        <f>IF(Tabla1[[#This Row],[3.2.6  Para telefonia, ingresa a JANUS y validad que la linea este configurada y tenga saldo, tambien se debe validar con el cliente si la linea esta en Tel 1 o Tel 1/2, en caso no haya servicio]]="NO",1,0)</f>
        <v>0</v>
      </c>
      <c r="CY271">
        <f>IF(Tabla1[[#This Row],[3.2.7  Para internet, cuando el problema es con SmarTV se le sugiere que utilice internet de manera cableada]]="NO",1,0)</f>
        <v>0</v>
      </c>
      <c r="CZ271">
        <f>IF(Tabla1[[#This Row],[3.3  La explicación brindada al cliente corresponde con el paso a paso de la herramienta o el proceso establecido en el portal de conocimiento (en caso no se encuentre en la herramienta).]]="NO",1,0)</f>
        <v>1</v>
      </c>
      <c r="DA271">
        <f>IF(Tabla1[[#This Row],[3.4  Valida con el cliente si la gestión/información brindada fue clara]]="NO",1,0)</f>
        <v>0</v>
      </c>
      <c r="DB271">
        <f>IF(Tabla1[[#This Row],[4.1 Ejecuta las acciones en los aplicativos de acuerdo al proceso establecido en el portal de conocimiento.]]="NO",1,0)</f>
        <v>0</v>
      </c>
      <c r="DC271">
        <f>IF(Tabla1[[#This Row],[4.2 Se tipifica en siac acorde con la gestión.]]="NO",1,0)</f>
        <v>1</v>
      </c>
      <c r="DD271">
        <f>IF(Tabla1[[#This Row],[4.3 Notas y/o plantilla de la tipificación son correctas.]]="NO",1,0)</f>
        <v>1</v>
      </c>
      <c r="DE271">
        <f>IF(Tabla1[[#This Row],[4.4 Se tipifica en siac durante la llamada.]]="NO",1,0)</f>
        <v>1</v>
      </c>
      <c r="DF271">
        <f>IF(Tabla1[[#This Row],[5.1 Evita comentarios negativos de la empresa y/o sus proveedores.]]="NO",1,0)</f>
        <v>0</v>
      </c>
      <c r="DG271">
        <f>IF(Tabla1[[#This Row],[5.2 Evita palabras soeces]]="NO",1,0)</f>
        <v>0</v>
      </c>
      <c r="DH271">
        <f>IF(Tabla1[[#This Row],[5.3 Escucha al cliente sin interrumpirlo.]]="NO",1,0)</f>
        <v>0</v>
      </c>
      <c r="DI271">
        <f>IF(Tabla1[[#This Row],[6.1 Cumple con dar la información establecida y/o fomenta en el cliente la adquisición/activación/uso de algún servicio/producto/promoción CLARO (definido por cada campaña)]]="NO",1,0)</f>
        <v>0</v>
      </c>
      <c r="DJ271">
        <v>1</v>
      </c>
      <c r="DK271">
        <f>IF(Tabla1[[#This Row],[TNPS]]&lt;6,-1,IF(Tabla1[[#This Row],[TNPS]]&lt;8,0,1))</f>
        <v>1</v>
      </c>
      <c r="DL271">
        <f>IF(Tabla1[[#This Row],[NPS]]&lt;&gt;"",IF(Tabla1[[#This Row],[NPS]]&lt;7,-1,IF(Tabla1[[#This Row],[NPS]]&lt;8,0,1))," ")</f>
        <v>1</v>
      </c>
    </row>
    <row r="272" spans="1:116" x14ac:dyDescent="0.25">
      <c r="A272">
        <v>386</v>
      </c>
      <c r="B272" t="str">
        <f>IF(MONTH(Tabla1[[#This Row],[FECHA DE MONITOREO]])=MONTH($B$356),IF(DAY(Tabla1[[#This Row],[FECHA DE MONITOREO]])&lt;8,"SEMANA 1",IF(DAY(Tabla1[[#This Row],[FECHA DE MONITOREO]])&lt;15,"SEMANA 2",IF(DAY(Tabla1[[#This Row],[FECHA DE MONITOREO]])&lt;22,"SEMANA 3","SEMANA 4"))),"SEMANA 4")</f>
        <v>SEMANA 2</v>
      </c>
      <c r="C27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72" s="10" t="s">
        <v>1424</v>
      </c>
      <c r="E272" s="11" t="s">
        <v>1425</v>
      </c>
      <c r="F272" s="12">
        <v>4</v>
      </c>
      <c r="G272" s="12" t="s">
        <v>118</v>
      </c>
      <c r="H272" s="12" t="s">
        <v>1394</v>
      </c>
      <c r="I272" s="6">
        <v>43655</v>
      </c>
      <c r="J272" s="12" t="s">
        <v>120</v>
      </c>
      <c r="K272" s="13" t="s">
        <v>1900</v>
      </c>
      <c r="L272" s="6">
        <v>43653</v>
      </c>
      <c r="M272" s="14">
        <v>0.46388888888888885</v>
      </c>
      <c r="N272" s="11">
        <v>191</v>
      </c>
      <c r="O272" s="12" t="s">
        <v>1901</v>
      </c>
      <c r="P272" s="12">
        <v>924098127</v>
      </c>
      <c r="Q272" s="12">
        <v>35923379</v>
      </c>
      <c r="R272" s="12" t="s">
        <v>1397</v>
      </c>
      <c r="S272" s="12" t="s">
        <v>158</v>
      </c>
      <c r="T272" s="12" t="s">
        <v>1902</v>
      </c>
      <c r="U272" s="12" t="s">
        <v>1903</v>
      </c>
      <c r="V272" s="11" t="s">
        <v>129</v>
      </c>
      <c r="W272" s="12" t="s">
        <v>279</v>
      </c>
      <c r="X272" s="15" t="s">
        <v>279</v>
      </c>
      <c r="Y272" s="15" t="s">
        <v>131</v>
      </c>
      <c r="Z272" s="15" t="s">
        <v>132</v>
      </c>
      <c r="AA272" s="15" t="s">
        <v>133</v>
      </c>
      <c r="AB272" s="15" t="s">
        <v>131</v>
      </c>
      <c r="AC272" s="12" t="s">
        <v>1400</v>
      </c>
      <c r="AD272" s="12" t="s">
        <v>131</v>
      </c>
      <c r="AE272" s="12" t="s">
        <v>131</v>
      </c>
      <c r="AF272" s="12" t="s">
        <v>131</v>
      </c>
      <c r="AG272" s="12" t="s">
        <v>131</v>
      </c>
      <c r="AH272" s="12" t="s">
        <v>131</v>
      </c>
      <c r="AI272" s="16">
        <v>100</v>
      </c>
      <c r="AJ272" s="12" t="s">
        <v>133</v>
      </c>
      <c r="AK272" s="12" t="s">
        <v>133</v>
      </c>
      <c r="AL272" s="12" t="s">
        <v>131</v>
      </c>
      <c r="AM272" s="12" t="s">
        <v>131</v>
      </c>
      <c r="AN272" s="16">
        <v>100</v>
      </c>
      <c r="AO272" s="12" t="s">
        <v>133</v>
      </c>
      <c r="AP272" s="12" t="s">
        <v>131</v>
      </c>
      <c r="AQ272" s="12" t="s">
        <v>131</v>
      </c>
      <c r="AR272" s="12" t="s">
        <v>133</v>
      </c>
      <c r="AS272" s="12" t="s">
        <v>133</v>
      </c>
      <c r="AT272" s="12" t="s">
        <v>133</v>
      </c>
      <c r="AU272" s="12" t="s">
        <v>133</v>
      </c>
      <c r="AV272" s="12" t="s">
        <v>133</v>
      </c>
      <c r="AW272" s="12" t="s">
        <v>133</v>
      </c>
      <c r="AX272" s="12" t="s">
        <v>129</v>
      </c>
      <c r="AY272" s="12" t="s">
        <v>131</v>
      </c>
      <c r="AZ272" s="16">
        <v>77.41935483870968</v>
      </c>
      <c r="BA272" s="12" t="s">
        <v>133</v>
      </c>
      <c r="BB272" s="12" t="s">
        <v>131</v>
      </c>
      <c r="BC272" s="12" t="s">
        <v>131</v>
      </c>
      <c r="BD272" s="12" t="s">
        <v>131</v>
      </c>
      <c r="BE272" s="16">
        <v>100</v>
      </c>
      <c r="BF272" s="12" t="s">
        <v>131</v>
      </c>
      <c r="BG272" s="12" t="s">
        <v>131</v>
      </c>
      <c r="BH272" s="12" t="s">
        <v>131</v>
      </c>
      <c r="BI272" s="16">
        <v>100</v>
      </c>
      <c r="BJ272" s="12" t="s">
        <v>133</v>
      </c>
      <c r="BK272" s="16">
        <v>100</v>
      </c>
      <c r="BL272" s="16">
        <v>92.096774193548384</v>
      </c>
      <c r="BM272" s="17">
        <v>1</v>
      </c>
      <c r="BN272" s="17">
        <v>0</v>
      </c>
      <c r="BO272" s="17">
        <v>0</v>
      </c>
      <c r="BP272" s="11">
        <v>1</v>
      </c>
      <c r="BQ272" s="11">
        <v>0</v>
      </c>
      <c r="BR272" s="16">
        <v>92.096774193548384</v>
      </c>
      <c r="BS272" s="15" t="s">
        <v>129</v>
      </c>
      <c r="BT272" s="15" t="s">
        <v>129</v>
      </c>
      <c r="BU272" s="15" t="s">
        <v>129</v>
      </c>
      <c r="BV272" s="15" t="s">
        <v>129</v>
      </c>
      <c r="BW272" s="15" t="s">
        <v>129</v>
      </c>
      <c r="BX272" s="12" t="s">
        <v>129</v>
      </c>
      <c r="BY272" s="12" t="s">
        <v>135</v>
      </c>
      <c r="BZ272" s="12" t="s">
        <v>174</v>
      </c>
      <c r="CA272" s="12" t="s">
        <v>1218</v>
      </c>
      <c r="CB272" s="12" t="s">
        <v>1219</v>
      </c>
      <c r="CC272" s="12" t="s">
        <v>1219</v>
      </c>
      <c r="CD272" s="5">
        <v>9</v>
      </c>
      <c r="CE272" s="5">
        <v>9</v>
      </c>
      <c r="CF272" s="18" t="s">
        <v>129</v>
      </c>
      <c r="CG272" s="18" t="s">
        <v>1904</v>
      </c>
      <c r="CH272">
        <f>IF(Tabla1[[#This Row],[1.1 Saluda y se despide del cliente, de acuerdo a lo establecido en el manual de campaña.]]="NO",1,0)</f>
        <v>0</v>
      </c>
      <c r="CI272">
        <f>IF(Tabla1[[#This Row],[1.2 Se dirige al cliente por su nombre durante el transcurso de la llamada, sin tutearlo en ninguna ocasión.]]="NO",1,0)</f>
        <v>0</v>
      </c>
      <c r="CJ272">
        <f>IF(Tabla1[[#This Row],[1.3 Interactua con el cliente mientras realiza las validaciones en el sistema.]]="NO",1,0)</f>
        <v>0</v>
      </c>
      <c r="CK272">
        <f>IF(Tabla1[[#This Row],[1.4 Evita el uso de tecnicismos.]]="NO",1,0)</f>
        <v>0</v>
      </c>
      <c r="CL272">
        <f>IF(Tabla1[[#This Row],[1.5 Se despide de acuerdo a lo indicado en el Manual de Campaña]]="NO",1,0)</f>
        <v>0</v>
      </c>
      <c r="CM272">
        <f>IF(Tabla1[[#This Row],[2.1 Valida si la consulta o transacción corresponde a un producto/servicio/línea de la campaña.]]="NO",1,0)</f>
        <v>0</v>
      </c>
      <c r="CN272">
        <f>IF(Tabla1[[#This Row],[2.2 Si lo expuesto por el cliente no es claro, realiza preguntas de precisión o preguntas filtro.]]="NO",1,0)</f>
        <v>0</v>
      </c>
      <c r="CO272">
        <f>IF(Tabla1[[#This Row],[2.3 Valida el MOTIVO REAL de la necesidad (información, preocupación, problema) mediante parafraseo o pregunta de confirmación.]]="NO",1,0)</f>
        <v>0</v>
      </c>
      <c r="CP272">
        <f>IF(Tabla1[[#This Row],[2.4 De acuerdo con lo expuesto por el cliente por el cliente y/o por lo revisado en sistemas, valida si existe alguna atención previa por el mismo motivo.]]="NO",1,0)</f>
        <v>0</v>
      </c>
      <c r="CQ272">
        <f>IF(Tabla1[[#This Row],[3.1 Valida en el CES el estado de los servicios y equipos, estado de cuenta y adicionalmente si se encuentra en averia.]]="NO",1,0)</f>
        <v>0</v>
      </c>
      <c r="CR272">
        <f>IF(Tabla1[[#This Row],[3.2 La atencion se realizo siguiendo el paso a paso de la herramienta o el proceso establecido en el portal de conocimiento (en caso no se encuentre en la herramienta), no se vuelve a evaluar el ingreso al CES.]]="NO",1,0)</f>
        <v>0</v>
      </c>
      <c r="CS272">
        <f>IF(Tabla1[[#This Row],[3.2.1 Solicita el número de documento de identidad, nombres y apellidos del titular para identificar el servicio y en caso lo amerite fecha y lugar de nacimiento.]]="NO",1,0)</f>
        <v>0</v>
      </c>
      <c r="CT272">
        <f>IF(Tabla1[[#This Row],[3.2.2  Valida en TRACER que el servicio del cliente esta conectado, no se encuentra en averia y no tiene algun flag alarmado]]="NO",1,0)</f>
        <v>0</v>
      </c>
      <c r="CU272">
        <f>IF(Tabla1[[#This Row],[3.2.3  Verifica en la web de averias si el servicio esta afectado]]="NO",1,0)</f>
        <v>0</v>
      </c>
      <c r="CV272">
        <f>IF(Tabla1[[#This Row],[3.2.4  Verifica en Incognito si los parametros de los servicios estan correctos. ]]="NO",1,0)</f>
        <v>0</v>
      </c>
      <c r="CW27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72">
        <f>IF(Tabla1[[#This Row],[3.2.6  Para telefonia, ingresa a JANUS y validad que la linea este configurada y tenga saldo, tambien se debe validar con el cliente si la linea esta en Tel 1 o Tel 1/2, en caso no haya servicio]]="NO",1,0)</f>
        <v>0</v>
      </c>
      <c r="CY272">
        <f>IF(Tabla1[[#This Row],[3.2.7  Para internet, cuando el problema es con SmarTV se le sugiere que utilice internet de manera cableada]]="NO",1,0)</f>
        <v>0</v>
      </c>
      <c r="CZ272">
        <f>IF(Tabla1[[#This Row],[3.3  La explicación brindada al cliente corresponde con el paso a paso de la herramienta o el proceso establecido en el portal de conocimiento (en caso no se encuentre en la herramienta).]]="NO",1,0)</f>
        <v>1</v>
      </c>
      <c r="DA272">
        <f>IF(Tabla1[[#This Row],[3.4  Valida con el cliente si la gestión/información brindada fue clara]]="NO",1,0)</f>
        <v>0</v>
      </c>
      <c r="DB272">
        <f>IF(Tabla1[[#This Row],[4.1 Ejecuta las acciones en los aplicativos de acuerdo al proceso establecido en el portal de conocimiento.]]="NO",1,0)</f>
        <v>0</v>
      </c>
      <c r="DC272">
        <f>IF(Tabla1[[#This Row],[4.2 Se tipifica en siac acorde con la gestión.]]="NO",1,0)</f>
        <v>0</v>
      </c>
      <c r="DD272">
        <f>IF(Tabla1[[#This Row],[4.3 Notas y/o plantilla de la tipificación son correctas.]]="NO",1,0)</f>
        <v>0</v>
      </c>
      <c r="DE272">
        <f>IF(Tabla1[[#This Row],[4.4 Se tipifica en siac durante la llamada.]]="NO",1,0)</f>
        <v>0</v>
      </c>
      <c r="DF272">
        <f>IF(Tabla1[[#This Row],[5.1 Evita comentarios negativos de la empresa y/o sus proveedores.]]="NO",1,0)</f>
        <v>0</v>
      </c>
      <c r="DG272">
        <f>IF(Tabla1[[#This Row],[5.2 Evita palabras soeces]]="NO",1,0)</f>
        <v>0</v>
      </c>
      <c r="DH272">
        <f>IF(Tabla1[[#This Row],[5.3 Escucha al cliente sin interrumpirlo.]]="NO",1,0)</f>
        <v>0</v>
      </c>
      <c r="DI272">
        <f>IF(Tabla1[[#This Row],[6.1 Cumple con dar la información establecida y/o fomenta en el cliente la adquisición/activación/uso de algún servicio/producto/promoción CLARO (definido por cada campaña)]]="NO",1,0)</f>
        <v>0</v>
      </c>
      <c r="DJ272">
        <v>1</v>
      </c>
      <c r="DK272">
        <f>IF(Tabla1[[#This Row],[TNPS]]&lt;6,-1,IF(Tabla1[[#This Row],[TNPS]]&lt;8,0,1))</f>
        <v>1</v>
      </c>
      <c r="DL272">
        <f>IF(Tabla1[[#This Row],[NPS]]&lt;&gt;"",IF(Tabla1[[#This Row],[NPS]]&lt;7,-1,IF(Tabla1[[#This Row],[NPS]]&lt;8,0,1))," ")</f>
        <v>1</v>
      </c>
    </row>
    <row r="273" spans="1:116" x14ac:dyDescent="0.25">
      <c r="A273">
        <v>386</v>
      </c>
      <c r="B273" t="str">
        <f>IF(MONTH(Tabla1[[#This Row],[FECHA DE MONITOREO]])=MONTH($B$356),IF(DAY(Tabla1[[#This Row],[FECHA DE MONITOREO]])&lt;8,"SEMANA 1",IF(DAY(Tabla1[[#This Row],[FECHA DE MONITOREO]])&lt;15,"SEMANA 2",IF(DAY(Tabla1[[#This Row],[FECHA DE MONITOREO]])&lt;22,"SEMANA 3","SEMANA 4"))),"SEMANA 4")</f>
        <v>SEMANA 2</v>
      </c>
      <c r="C27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73" s="10" t="s">
        <v>1748</v>
      </c>
      <c r="E273" s="11" t="s">
        <v>1749</v>
      </c>
      <c r="F273" s="12">
        <v>4</v>
      </c>
      <c r="G273" s="12" t="s">
        <v>118</v>
      </c>
      <c r="H273" s="12" t="s">
        <v>1394</v>
      </c>
      <c r="I273" s="6">
        <v>43655</v>
      </c>
      <c r="J273" s="12" t="s">
        <v>120</v>
      </c>
      <c r="K273" s="13" t="s">
        <v>1905</v>
      </c>
      <c r="L273" s="6">
        <v>43653</v>
      </c>
      <c r="M273" s="14">
        <v>0.37291666666666662</v>
      </c>
      <c r="N273" s="11">
        <v>33</v>
      </c>
      <c r="O273" s="12" t="s">
        <v>132</v>
      </c>
      <c r="P273" s="12">
        <v>954193541</v>
      </c>
      <c r="Q273" s="12" t="s">
        <v>132</v>
      </c>
      <c r="R273" s="12" t="s">
        <v>1397</v>
      </c>
      <c r="S273" s="12" t="s">
        <v>761</v>
      </c>
      <c r="T273" s="12" t="s">
        <v>1906</v>
      </c>
      <c r="U273" s="12" t="s">
        <v>1399</v>
      </c>
      <c r="V273" s="11" t="s">
        <v>129</v>
      </c>
      <c r="W273" s="12" t="s">
        <v>130</v>
      </c>
      <c r="X273" s="15" t="s">
        <v>161</v>
      </c>
      <c r="Y273" s="15" t="s">
        <v>131</v>
      </c>
      <c r="Z273" s="15" t="s">
        <v>132</v>
      </c>
      <c r="AA273" s="15" t="s">
        <v>133</v>
      </c>
      <c r="AB273" s="15" t="s">
        <v>131</v>
      </c>
      <c r="AC273" s="12" t="s">
        <v>1400</v>
      </c>
      <c r="AD273" s="12" t="s">
        <v>131</v>
      </c>
      <c r="AE273" s="12" t="s">
        <v>133</v>
      </c>
      <c r="AF273" s="12" t="s">
        <v>131</v>
      </c>
      <c r="AG273" s="12" t="s">
        <v>131</v>
      </c>
      <c r="AH273" s="12" t="s">
        <v>131</v>
      </c>
      <c r="AI273" s="16">
        <v>100</v>
      </c>
      <c r="AJ273" s="12" t="s">
        <v>133</v>
      </c>
      <c r="AK273" s="12" t="s">
        <v>133</v>
      </c>
      <c r="AL273" s="12" t="s">
        <v>133</v>
      </c>
      <c r="AM273" s="12" t="s">
        <v>133</v>
      </c>
      <c r="AN273" s="16">
        <v>100</v>
      </c>
      <c r="AO273" s="12" t="s">
        <v>133</v>
      </c>
      <c r="AP273" s="12" t="s">
        <v>131</v>
      </c>
      <c r="AQ273" s="12" t="s">
        <v>133</v>
      </c>
      <c r="AR273" s="12" t="s">
        <v>133</v>
      </c>
      <c r="AS273" s="12" t="s">
        <v>133</v>
      </c>
      <c r="AT273" s="12" t="s">
        <v>133</v>
      </c>
      <c r="AU273" s="12" t="s">
        <v>133</v>
      </c>
      <c r="AV273" s="12" t="s">
        <v>133</v>
      </c>
      <c r="AW273" s="12" t="s">
        <v>133</v>
      </c>
      <c r="AX273" s="12" t="s">
        <v>133</v>
      </c>
      <c r="AY273" s="12" t="s">
        <v>133</v>
      </c>
      <c r="AZ273" s="16">
        <v>100</v>
      </c>
      <c r="BA273" s="12" t="s">
        <v>133</v>
      </c>
      <c r="BB273" s="12" t="s">
        <v>133</v>
      </c>
      <c r="BC273" s="12" t="s">
        <v>133</v>
      </c>
      <c r="BD273" s="12" t="s">
        <v>133</v>
      </c>
      <c r="BE273" s="16">
        <v>100</v>
      </c>
      <c r="BF273" s="12" t="s">
        <v>131</v>
      </c>
      <c r="BG273" s="12" t="s">
        <v>131</v>
      </c>
      <c r="BH273" s="12" t="s">
        <v>133</v>
      </c>
      <c r="BI273" s="16">
        <v>100</v>
      </c>
      <c r="BJ273" s="12" t="s">
        <v>133</v>
      </c>
      <c r="BK273" s="16">
        <v>100</v>
      </c>
      <c r="BL273" s="16">
        <v>100</v>
      </c>
      <c r="BM273" s="17">
        <v>0</v>
      </c>
      <c r="BN273" s="17">
        <v>0</v>
      </c>
      <c r="BO273" s="17">
        <v>0</v>
      </c>
      <c r="BP273" s="11">
        <v>0</v>
      </c>
      <c r="BQ273" s="11">
        <v>0</v>
      </c>
      <c r="BR273" s="16">
        <v>100</v>
      </c>
      <c r="BS273" s="15" t="s">
        <v>129</v>
      </c>
      <c r="BT273" s="15" t="s">
        <v>129</v>
      </c>
      <c r="BU273" s="15" t="s">
        <v>129</v>
      </c>
      <c r="BV273" s="15" t="s">
        <v>129</v>
      </c>
      <c r="BW273" s="15" t="s">
        <v>129</v>
      </c>
      <c r="BX273" s="12" t="s">
        <v>129</v>
      </c>
      <c r="BY273" s="12" t="s">
        <v>162</v>
      </c>
      <c r="BZ273" s="12" t="s">
        <v>763</v>
      </c>
      <c r="CA273" s="12" t="s">
        <v>764</v>
      </c>
      <c r="CB273" s="12" t="s">
        <v>765</v>
      </c>
      <c r="CC273" s="12" t="s">
        <v>1907</v>
      </c>
      <c r="CD273" s="5" t="e">
        <v>#N/A</v>
      </c>
      <c r="CE273" s="5" t="e">
        <v>#N/A</v>
      </c>
      <c r="CF273" s="18" t="s">
        <v>129</v>
      </c>
      <c r="CG273" s="18"/>
      <c r="CH273">
        <f>IF(Tabla1[[#This Row],[1.1 Saluda y se despide del cliente, de acuerdo a lo establecido en el manual de campaña.]]="NO",1,0)</f>
        <v>0</v>
      </c>
      <c r="CI273">
        <f>IF(Tabla1[[#This Row],[1.2 Se dirige al cliente por su nombre durante el transcurso de la llamada, sin tutearlo en ninguna ocasión.]]="NO",1,0)</f>
        <v>0</v>
      </c>
      <c r="CJ273">
        <f>IF(Tabla1[[#This Row],[1.3 Interactua con el cliente mientras realiza las validaciones en el sistema.]]="NO",1,0)</f>
        <v>0</v>
      </c>
      <c r="CK273">
        <f>IF(Tabla1[[#This Row],[1.4 Evita el uso de tecnicismos.]]="NO",1,0)</f>
        <v>0</v>
      </c>
      <c r="CL273">
        <f>IF(Tabla1[[#This Row],[1.5 Se despide de acuerdo a lo indicado en el Manual de Campaña]]="NO",1,0)</f>
        <v>0</v>
      </c>
      <c r="CM273">
        <f>IF(Tabla1[[#This Row],[2.1 Valida si la consulta o transacción corresponde a un producto/servicio/línea de la campaña.]]="NO",1,0)</f>
        <v>0</v>
      </c>
      <c r="CN273">
        <f>IF(Tabla1[[#This Row],[2.2 Si lo expuesto por el cliente no es claro, realiza preguntas de precisión o preguntas filtro.]]="NO",1,0)</f>
        <v>0</v>
      </c>
      <c r="CO273">
        <f>IF(Tabla1[[#This Row],[2.3 Valida el MOTIVO REAL de la necesidad (información, preocupación, problema) mediante parafraseo o pregunta de confirmación.]]="NO",1,0)</f>
        <v>0</v>
      </c>
      <c r="CP273">
        <f>IF(Tabla1[[#This Row],[2.4 De acuerdo con lo expuesto por el cliente por el cliente y/o por lo revisado en sistemas, valida si existe alguna atención previa por el mismo motivo.]]="NO",1,0)</f>
        <v>0</v>
      </c>
      <c r="CQ273">
        <f>IF(Tabla1[[#This Row],[3.1 Valida en el CES el estado de los servicios y equipos, estado de cuenta y adicionalmente si se encuentra en averia.]]="NO",1,0)</f>
        <v>0</v>
      </c>
      <c r="CR273">
        <f>IF(Tabla1[[#This Row],[3.2 La atencion se realizo siguiendo el paso a paso de la herramienta o el proceso establecido en el portal de conocimiento (en caso no se encuentre en la herramienta), no se vuelve a evaluar el ingreso al CES.]]="NO",1,0)</f>
        <v>0</v>
      </c>
      <c r="CS273">
        <f>IF(Tabla1[[#This Row],[3.2.1 Solicita el número de documento de identidad, nombres y apellidos del titular para identificar el servicio y en caso lo amerite fecha y lugar de nacimiento.]]="NO",1,0)</f>
        <v>0</v>
      </c>
      <c r="CT273">
        <f>IF(Tabla1[[#This Row],[3.2.2  Valida en TRACER que el servicio del cliente esta conectado, no se encuentra en averia y no tiene algun flag alarmado]]="NO",1,0)</f>
        <v>0</v>
      </c>
      <c r="CU273">
        <f>IF(Tabla1[[#This Row],[3.2.3  Verifica en la web de averias si el servicio esta afectado]]="NO",1,0)</f>
        <v>0</v>
      </c>
      <c r="CV273">
        <f>IF(Tabla1[[#This Row],[3.2.4  Verifica en Incognito si los parametros de los servicios estan correctos. ]]="NO",1,0)</f>
        <v>0</v>
      </c>
      <c r="CW27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73">
        <f>IF(Tabla1[[#This Row],[3.2.6  Para telefonia, ingresa a JANUS y validad que la linea este configurada y tenga saldo, tambien se debe validar con el cliente si la linea esta en Tel 1 o Tel 1/2, en caso no haya servicio]]="NO",1,0)</f>
        <v>0</v>
      </c>
      <c r="CY273">
        <f>IF(Tabla1[[#This Row],[3.2.7  Para internet, cuando el problema es con SmarTV se le sugiere que utilice internet de manera cableada]]="NO",1,0)</f>
        <v>0</v>
      </c>
      <c r="CZ273">
        <f>IF(Tabla1[[#This Row],[3.3  La explicación brindada al cliente corresponde con el paso a paso de la herramienta o el proceso establecido en el portal de conocimiento (en caso no se encuentre en la herramienta).]]="NO",1,0)</f>
        <v>0</v>
      </c>
      <c r="DA273">
        <f>IF(Tabla1[[#This Row],[3.4  Valida con el cliente si la gestión/información brindada fue clara]]="NO",1,0)</f>
        <v>0</v>
      </c>
      <c r="DB273">
        <f>IF(Tabla1[[#This Row],[4.1 Ejecuta las acciones en los aplicativos de acuerdo al proceso establecido en el portal de conocimiento.]]="NO",1,0)</f>
        <v>0</v>
      </c>
      <c r="DC273">
        <f>IF(Tabla1[[#This Row],[4.2 Se tipifica en siac acorde con la gestión.]]="NO",1,0)</f>
        <v>0</v>
      </c>
      <c r="DD273">
        <f>IF(Tabla1[[#This Row],[4.3 Notas y/o plantilla de la tipificación son correctas.]]="NO",1,0)</f>
        <v>0</v>
      </c>
      <c r="DE273">
        <f>IF(Tabla1[[#This Row],[4.4 Se tipifica en siac durante la llamada.]]="NO",1,0)</f>
        <v>0</v>
      </c>
      <c r="DF273">
        <f>IF(Tabla1[[#This Row],[5.1 Evita comentarios negativos de la empresa y/o sus proveedores.]]="NO",1,0)</f>
        <v>0</v>
      </c>
      <c r="DG273">
        <f>IF(Tabla1[[#This Row],[5.2 Evita palabras soeces]]="NO",1,0)</f>
        <v>0</v>
      </c>
      <c r="DH273">
        <f>IF(Tabla1[[#This Row],[5.3 Escucha al cliente sin interrumpirlo.]]="NO",1,0)</f>
        <v>0</v>
      </c>
      <c r="DI273">
        <f>IF(Tabla1[[#This Row],[6.1 Cumple con dar la información establecida y/o fomenta en el cliente la adquisición/activación/uso de algún servicio/producto/promoción CLARO (definido por cada campaña)]]="NO",1,0)</f>
        <v>0</v>
      </c>
      <c r="DJ273">
        <v>1</v>
      </c>
      <c r="DK273" t="e">
        <f>IF(Tabla1[[#This Row],[TNPS]]&lt;6,-1,IF(Tabla1[[#This Row],[TNPS]]&lt;8,0,1))</f>
        <v>#N/A</v>
      </c>
      <c r="DL273" t="e">
        <f>IF(Tabla1[[#This Row],[NPS]]&lt;&gt;"",IF(Tabla1[[#This Row],[NPS]]&lt;7,-1,IF(Tabla1[[#This Row],[NPS]]&lt;8,0,1))," ")</f>
        <v>#N/A</v>
      </c>
    </row>
    <row r="274" spans="1:116" x14ac:dyDescent="0.25">
      <c r="A274">
        <v>386</v>
      </c>
      <c r="B274" t="str">
        <f>IF(MONTH(Tabla1[[#This Row],[FECHA DE MONITOREO]])=MONTH($B$356),IF(DAY(Tabla1[[#This Row],[FECHA DE MONITOREO]])&lt;8,"SEMANA 1",IF(DAY(Tabla1[[#This Row],[FECHA DE MONITOREO]])&lt;15,"SEMANA 2",IF(DAY(Tabla1[[#This Row],[FECHA DE MONITOREO]])&lt;22,"SEMANA 3","SEMANA 4"))),"SEMANA 4")</f>
        <v>SEMANA 2</v>
      </c>
      <c r="C27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74" s="10" t="s">
        <v>1437</v>
      </c>
      <c r="E274" s="11" t="s">
        <v>1438</v>
      </c>
      <c r="F274" s="12">
        <v>5</v>
      </c>
      <c r="G274" s="12" t="s">
        <v>118</v>
      </c>
      <c r="H274" s="12" t="s">
        <v>1394</v>
      </c>
      <c r="I274" s="6">
        <v>43655</v>
      </c>
      <c r="J274" s="12" t="s">
        <v>120</v>
      </c>
      <c r="K274" s="13" t="s">
        <v>1908</v>
      </c>
      <c r="L274" s="6">
        <v>43653</v>
      </c>
      <c r="M274" s="14">
        <v>0.44375000000000003</v>
      </c>
      <c r="N274" s="11">
        <v>661</v>
      </c>
      <c r="O274" s="12" t="s">
        <v>1909</v>
      </c>
      <c r="P274" s="12">
        <v>16229848</v>
      </c>
      <c r="Q274" s="12">
        <v>26041213</v>
      </c>
      <c r="R274" s="12" t="s">
        <v>1397</v>
      </c>
      <c r="S274" s="12" t="s">
        <v>158</v>
      </c>
      <c r="T274" s="12" t="s">
        <v>1910</v>
      </c>
      <c r="U274" s="12" t="s">
        <v>1456</v>
      </c>
      <c r="V274" s="11" t="s">
        <v>129</v>
      </c>
      <c r="W274" s="12" t="s">
        <v>130</v>
      </c>
      <c r="X274" s="15" t="s">
        <v>161</v>
      </c>
      <c r="Y274" s="15" t="s">
        <v>131</v>
      </c>
      <c r="Z274" s="15" t="s">
        <v>132</v>
      </c>
      <c r="AA274" s="15" t="s">
        <v>133</v>
      </c>
      <c r="AB274" s="15" t="s">
        <v>131</v>
      </c>
      <c r="AC274" s="12" t="s">
        <v>1400</v>
      </c>
      <c r="AD274" s="12" t="s">
        <v>131</v>
      </c>
      <c r="AE274" s="12" t="s">
        <v>131</v>
      </c>
      <c r="AF274" s="12" t="s">
        <v>131</v>
      </c>
      <c r="AG274" s="12" t="s">
        <v>131</v>
      </c>
      <c r="AH274" s="12" t="s">
        <v>131</v>
      </c>
      <c r="AI274" s="16">
        <v>100</v>
      </c>
      <c r="AJ274" s="12" t="s">
        <v>133</v>
      </c>
      <c r="AK274" s="12" t="s">
        <v>133</v>
      </c>
      <c r="AL274" s="12" t="s">
        <v>131</v>
      </c>
      <c r="AM274" s="12" t="s">
        <v>131</v>
      </c>
      <c r="AN274" s="16">
        <v>100</v>
      </c>
      <c r="AO274" s="12" t="s">
        <v>131</v>
      </c>
      <c r="AP274" s="12" t="s">
        <v>131</v>
      </c>
      <c r="AQ274" s="12" t="s">
        <v>131</v>
      </c>
      <c r="AR274" s="12" t="s">
        <v>131</v>
      </c>
      <c r="AS274" s="12" t="s">
        <v>133</v>
      </c>
      <c r="AT274" s="12" t="s">
        <v>131</v>
      </c>
      <c r="AU274" s="12" t="s">
        <v>133</v>
      </c>
      <c r="AV274" s="12" t="s">
        <v>133</v>
      </c>
      <c r="AW274" s="12" t="s">
        <v>133</v>
      </c>
      <c r="AX274" s="12" t="s">
        <v>131</v>
      </c>
      <c r="AY274" s="12" t="s">
        <v>131</v>
      </c>
      <c r="AZ274" s="16">
        <v>100</v>
      </c>
      <c r="BA274" s="12" t="s">
        <v>133</v>
      </c>
      <c r="BB274" s="12" t="s">
        <v>129</v>
      </c>
      <c r="BC274" s="12" t="s">
        <v>131</v>
      </c>
      <c r="BD274" s="12" t="s">
        <v>131</v>
      </c>
      <c r="BE274" s="16">
        <v>66.666666666666671</v>
      </c>
      <c r="BF274" s="12" t="s">
        <v>131</v>
      </c>
      <c r="BG274" s="12" t="s">
        <v>131</v>
      </c>
      <c r="BH274" s="12" t="s">
        <v>131</v>
      </c>
      <c r="BI274" s="16">
        <v>100</v>
      </c>
      <c r="BJ274" s="12" t="s">
        <v>133</v>
      </c>
      <c r="BK274" s="16">
        <v>100</v>
      </c>
      <c r="BL274" s="16">
        <v>92</v>
      </c>
      <c r="BM274" s="17">
        <v>0</v>
      </c>
      <c r="BN274" s="17">
        <v>1</v>
      </c>
      <c r="BO274" s="17">
        <v>0</v>
      </c>
      <c r="BP274" s="11">
        <v>1</v>
      </c>
      <c r="BQ274" s="11">
        <v>0</v>
      </c>
      <c r="BR274" s="16">
        <v>92</v>
      </c>
      <c r="BS274" s="15" t="s">
        <v>129</v>
      </c>
      <c r="BT274" s="15" t="s">
        <v>129</v>
      </c>
      <c r="BU274" s="15" t="s">
        <v>129</v>
      </c>
      <c r="BV274" s="15" t="s">
        <v>129</v>
      </c>
      <c r="BW274" s="15" t="s">
        <v>129</v>
      </c>
      <c r="BX274" s="12" t="s">
        <v>129</v>
      </c>
      <c r="BY274" s="12" t="s">
        <v>135</v>
      </c>
      <c r="BZ274" s="12" t="s">
        <v>136</v>
      </c>
      <c r="CA274" s="12" t="s">
        <v>137</v>
      </c>
      <c r="CB274" s="12" t="s">
        <v>349</v>
      </c>
      <c r="CC274" s="12" t="s">
        <v>949</v>
      </c>
      <c r="CD274" s="5">
        <v>9</v>
      </c>
      <c r="CE274" s="5">
        <v>9</v>
      </c>
      <c r="CF274" s="18" t="s">
        <v>129</v>
      </c>
      <c r="CG274" s="18" t="s">
        <v>1911</v>
      </c>
      <c r="CH274">
        <f>IF(Tabla1[[#This Row],[1.1 Saluda y se despide del cliente, de acuerdo a lo establecido en el manual de campaña.]]="NO",1,0)</f>
        <v>0</v>
      </c>
      <c r="CI274">
        <f>IF(Tabla1[[#This Row],[1.2 Se dirige al cliente por su nombre durante el transcurso de la llamada, sin tutearlo en ninguna ocasión.]]="NO",1,0)</f>
        <v>0</v>
      </c>
      <c r="CJ274">
        <f>IF(Tabla1[[#This Row],[1.3 Interactua con el cliente mientras realiza las validaciones en el sistema.]]="NO",1,0)</f>
        <v>0</v>
      </c>
      <c r="CK274">
        <f>IF(Tabla1[[#This Row],[1.4 Evita el uso de tecnicismos.]]="NO",1,0)</f>
        <v>0</v>
      </c>
      <c r="CL274">
        <f>IF(Tabla1[[#This Row],[1.5 Se despide de acuerdo a lo indicado en el Manual de Campaña]]="NO",1,0)</f>
        <v>0</v>
      </c>
      <c r="CM274">
        <f>IF(Tabla1[[#This Row],[2.1 Valida si la consulta o transacción corresponde a un producto/servicio/línea de la campaña.]]="NO",1,0)</f>
        <v>0</v>
      </c>
      <c r="CN274">
        <f>IF(Tabla1[[#This Row],[2.2 Si lo expuesto por el cliente no es claro, realiza preguntas de precisión o preguntas filtro.]]="NO",1,0)</f>
        <v>0</v>
      </c>
      <c r="CO274">
        <f>IF(Tabla1[[#This Row],[2.3 Valida el MOTIVO REAL de la necesidad (información, preocupación, problema) mediante parafraseo o pregunta de confirmación.]]="NO",1,0)</f>
        <v>0</v>
      </c>
      <c r="CP274">
        <f>IF(Tabla1[[#This Row],[2.4 De acuerdo con lo expuesto por el cliente por el cliente y/o por lo revisado en sistemas, valida si existe alguna atención previa por el mismo motivo.]]="NO",1,0)</f>
        <v>0</v>
      </c>
      <c r="CQ274">
        <f>IF(Tabla1[[#This Row],[3.1 Valida en el CES el estado de los servicios y equipos, estado de cuenta y adicionalmente si se encuentra en averia.]]="NO",1,0)</f>
        <v>0</v>
      </c>
      <c r="CR274">
        <f>IF(Tabla1[[#This Row],[3.2 La atencion se realizo siguiendo el paso a paso de la herramienta o el proceso establecido en el portal de conocimiento (en caso no se encuentre en la herramienta), no se vuelve a evaluar el ingreso al CES.]]="NO",1,0)</f>
        <v>0</v>
      </c>
      <c r="CS274">
        <f>IF(Tabla1[[#This Row],[3.2.1 Solicita el número de documento de identidad, nombres y apellidos del titular para identificar el servicio y en caso lo amerite fecha y lugar de nacimiento.]]="NO",1,0)</f>
        <v>0</v>
      </c>
      <c r="CT274">
        <f>IF(Tabla1[[#This Row],[3.2.2  Valida en TRACER que el servicio del cliente esta conectado, no se encuentra en averia y no tiene algun flag alarmado]]="NO",1,0)</f>
        <v>0</v>
      </c>
      <c r="CU274">
        <f>IF(Tabla1[[#This Row],[3.2.3  Verifica en la web de averias si el servicio esta afectado]]="NO",1,0)</f>
        <v>0</v>
      </c>
      <c r="CV274">
        <f>IF(Tabla1[[#This Row],[3.2.4  Verifica en Incognito si los parametros de los servicios estan correctos. ]]="NO",1,0)</f>
        <v>0</v>
      </c>
      <c r="CW27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74">
        <f>IF(Tabla1[[#This Row],[3.2.6  Para telefonia, ingresa a JANUS y validad que la linea este configurada y tenga saldo, tambien se debe validar con el cliente si la linea esta en Tel 1 o Tel 1/2, en caso no haya servicio]]="NO",1,0)</f>
        <v>0</v>
      </c>
      <c r="CY274">
        <f>IF(Tabla1[[#This Row],[3.2.7  Para internet, cuando el problema es con SmarTV se le sugiere que utilice internet de manera cableada]]="NO",1,0)</f>
        <v>0</v>
      </c>
      <c r="CZ274">
        <f>IF(Tabla1[[#This Row],[3.3  La explicación brindada al cliente corresponde con el paso a paso de la herramienta o el proceso establecido en el portal de conocimiento (en caso no se encuentre en la herramienta).]]="NO",1,0)</f>
        <v>0</v>
      </c>
      <c r="DA274">
        <f>IF(Tabla1[[#This Row],[3.4  Valida con el cliente si la gestión/información brindada fue clara]]="NO",1,0)</f>
        <v>0</v>
      </c>
      <c r="DB274">
        <f>IF(Tabla1[[#This Row],[4.1 Ejecuta las acciones en los aplicativos de acuerdo al proceso establecido en el portal de conocimiento.]]="NO",1,0)</f>
        <v>0</v>
      </c>
      <c r="DC274">
        <f>IF(Tabla1[[#This Row],[4.2 Se tipifica en siac acorde con la gestión.]]="NO",1,0)</f>
        <v>1</v>
      </c>
      <c r="DD274">
        <f>IF(Tabla1[[#This Row],[4.3 Notas y/o plantilla de la tipificación son correctas.]]="NO",1,0)</f>
        <v>0</v>
      </c>
      <c r="DE274">
        <f>IF(Tabla1[[#This Row],[4.4 Se tipifica en siac durante la llamada.]]="NO",1,0)</f>
        <v>0</v>
      </c>
      <c r="DF274">
        <f>IF(Tabla1[[#This Row],[5.1 Evita comentarios negativos de la empresa y/o sus proveedores.]]="NO",1,0)</f>
        <v>0</v>
      </c>
      <c r="DG274">
        <f>IF(Tabla1[[#This Row],[5.2 Evita palabras soeces]]="NO",1,0)</f>
        <v>0</v>
      </c>
      <c r="DH274">
        <f>IF(Tabla1[[#This Row],[5.3 Escucha al cliente sin interrumpirlo.]]="NO",1,0)</f>
        <v>0</v>
      </c>
      <c r="DI274">
        <f>IF(Tabla1[[#This Row],[6.1 Cumple con dar la información establecida y/o fomenta en el cliente la adquisición/activación/uso de algún servicio/producto/promoción CLARO (definido por cada campaña)]]="NO",1,0)</f>
        <v>0</v>
      </c>
      <c r="DJ274">
        <v>1</v>
      </c>
      <c r="DK274">
        <f>IF(Tabla1[[#This Row],[TNPS]]&lt;6,-1,IF(Tabla1[[#This Row],[TNPS]]&lt;8,0,1))</f>
        <v>1</v>
      </c>
      <c r="DL274">
        <f>IF(Tabla1[[#This Row],[NPS]]&lt;&gt;"",IF(Tabla1[[#This Row],[NPS]]&lt;7,-1,IF(Tabla1[[#This Row],[NPS]]&lt;8,0,1))," ")</f>
        <v>1</v>
      </c>
    </row>
    <row r="275" spans="1:116" x14ac:dyDescent="0.25">
      <c r="A275">
        <v>386</v>
      </c>
      <c r="B275" t="str">
        <f>IF(MONTH(Tabla1[[#This Row],[FECHA DE MONITOREO]])=MONTH($B$356),IF(DAY(Tabla1[[#This Row],[FECHA DE MONITOREO]])&lt;8,"SEMANA 1",IF(DAY(Tabla1[[#This Row],[FECHA DE MONITOREO]])&lt;15,"SEMANA 2",IF(DAY(Tabla1[[#This Row],[FECHA DE MONITOREO]])&lt;22,"SEMANA 3","SEMANA 4"))),"SEMANA 4")</f>
        <v>SEMANA 2</v>
      </c>
      <c r="C27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75" s="10" t="s">
        <v>1473</v>
      </c>
      <c r="E275" s="11" t="s">
        <v>1474</v>
      </c>
      <c r="F275" s="12">
        <v>5</v>
      </c>
      <c r="G275" s="12" t="s">
        <v>118</v>
      </c>
      <c r="H275" s="12" t="s">
        <v>1394</v>
      </c>
      <c r="I275" s="6">
        <v>43655</v>
      </c>
      <c r="J275" s="12" t="s">
        <v>120</v>
      </c>
      <c r="K275" s="13" t="s">
        <v>1912</v>
      </c>
      <c r="L275" s="6">
        <v>43653</v>
      </c>
      <c r="M275" s="14">
        <v>0.94097222222222221</v>
      </c>
      <c r="N275" s="11">
        <v>585</v>
      </c>
      <c r="O275" s="12" t="s">
        <v>1913</v>
      </c>
      <c r="P275" s="12">
        <v>949733512</v>
      </c>
      <c r="Q275" s="12">
        <v>29469348</v>
      </c>
      <c r="R275" s="12" t="s">
        <v>1407</v>
      </c>
      <c r="S275" s="12" t="s">
        <v>184</v>
      </c>
      <c r="T275" s="12" t="s">
        <v>1914</v>
      </c>
      <c r="U275" s="12" t="s">
        <v>1416</v>
      </c>
      <c r="V275" s="11" t="s">
        <v>131</v>
      </c>
      <c r="W275" s="12" t="s">
        <v>130</v>
      </c>
      <c r="X275" s="15" t="s">
        <v>161</v>
      </c>
      <c r="Y275" s="15" t="s">
        <v>131</v>
      </c>
      <c r="Z275" s="15" t="s">
        <v>132</v>
      </c>
      <c r="AA275" s="15" t="s">
        <v>133</v>
      </c>
      <c r="AB275" s="15" t="s">
        <v>131</v>
      </c>
      <c r="AC275" s="12" t="s">
        <v>1400</v>
      </c>
      <c r="AD275" s="12" t="s">
        <v>131</v>
      </c>
      <c r="AE275" s="12" t="s">
        <v>129</v>
      </c>
      <c r="AF275" s="12" t="s">
        <v>131</v>
      </c>
      <c r="AG275" s="12" t="s">
        <v>131</v>
      </c>
      <c r="AH275" s="12" t="s">
        <v>131</v>
      </c>
      <c r="AI275" s="16">
        <v>75</v>
      </c>
      <c r="AJ275" s="12" t="s">
        <v>131</v>
      </c>
      <c r="AK275" s="12" t="s">
        <v>133</v>
      </c>
      <c r="AL275" s="12" t="s">
        <v>131</v>
      </c>
      <c r="AM275" s="12" t="s">
        <v>131</v>
      </c>
      <c r="AN275" s="16">
        <v>100</v>
      </c>
      <c r="AO275" s="12" t="s">
        <v>131</v>
      </c>
      <c r="AP275" s="12" t="s">
        <v>131</v>
      </c>
      <c r="AQ275" s="12" t="s">
        <v>131</v>
      </c>
      <c r="AR275" s="12" t="s">
        <v>131</v>
      </c>
      <c r="AS275" s="12" t="s">
        <v>131</v>
      </c>
      <c r="AT275" s="12" t="s">
        <v>131</v>
      </c>
      <c r="AU275" s="12" t="s">
        <v>131</v>
      </c>
      <c r="AV275" s="12" t="s">
        <v>133</v>
      </c>
      <c r="AW275" s="12" t="s">
        <v>133</v>
      </c>
      <c r="AX275" s="12" t="s">
        <v>131</v>
      </c>
      <c r="AY275" s="12" t="s">
        <v>131</v>
      </c>
      <c r="AZ275" s="16">
        <v>100</v>
      </c>
      <c r="BA275" s="12" t="s">
        <v>131</v>
      </c>
      <c r="BB275" s="12" t="s">
        <v>129</v>
      </c>
      <c r="BC275" s="12" t="s">
        <v>131</v>
      </c>
      <c r="BD275" s="12" t="s">
        <v>131</v>
      </c>
      <c r="BE275" s="16">
        <v>87.5</v>
      </c>
      <c r="BF275" s="12" t="s">
        <v>131</v>
      </c>
      <c r="BG275" s="12" t="s">
        <v>131</v>
      </c>
      <c r="BH275" s="12" t="s">
        <v>131</v>
      </c>
      <c r="BI275" s="16">
        <v>100</v>
      </c>
      <c r="BJ275" s="12" t="s">
        <v>129</v>
      </c>
      <c r="BK275" s="16">
        <v>0</v>
      </c>
      <c r="BL275" s="16">
        <v>92</v>
      </c>
      <c r="BM275" s="17">
        <v>0</v>
      </c>
      <c r="BN275" s="17">
        <v>1</v>
      </c>
      <c r="BO275" s="17">
        <v>0</v>
      </c>
      <c r="BP275" s="11">
        <v>1</v>
      </c>
      <c r="BQ275" s="11">
        <v>2</v>
      </c>
      <c r="BR275" s="16">
        <v>92</v>
      </c>
      <c r="BS275" s="15" t="s">
        <v>129</v>
      </c>
      <c r="BT275" s="15" t="s">
        <v>129</v>
      </c>
      <c r="BU275" s="15" t="s">
        <v>129</v>
      </c>
      <c r="BV275" s="15" t="s">
        <v>129</v>
      </c>
      <c r="BW275" s="15" t="s">
        <v>129</v>
      </c>
      <c r="BX275" s="12" t="s">
        <v>131</v>
      </c>
      <c r="BY275" s="12" t="s">
        <v>132</v>
      </c>
      <c r="BZ275" s="12" t="s">
        <v>132</v>
      </c>
      <c r="CA275" s="12" t="s">
        <v>132</v>
      </c>
      <c r="CB275" s="12" t="s">
        <v>132</v>
      </c>
      <c r="CC275" s="12" t="s">
        <v>132</v>
      </c>
      <c r="CD275" s="5">
        <v>9</v>
      </c>
      <c r="CE275" s="5">
        <v>9</v>
      </c>
      <c r="CF275" s="18" t="s">
        <v>129</v>
      </c>
      <c r="CG275" s="18" t="s">
        <v>1915</v>
      </c>
      <c r="CH275">
        <f>IF(Tabla1[[#This Row],[1.1 Saluda y se despide del cliente, de acuerdo a lo establecido en el manual de campaña.]]="NO",1,0)</f>
        <v>0</v>
      </c>
      <c r="CI275">
        <f>IF(Tabla1[[#This Row],[1.2 Se dirige al cliente por su nombre durante el transcurso de la llamada, sin tutearlo en ninguna ocasión.]]="NO",1,0)</f>
        <v>1</v>
      </c>
      <c r="CJ275">
        <f>IF(Tabla1[[#This Row],[1.3 Interactua con el cliente mientras realiza las validaciones en el sistema.]]="NO",1,0)</f>
        <v>0</v>
      </c>
      <c r="CK275">
        <f>IF(Tabla1[[#This Row],[1.4 Evita el uso de tecnicismos.]]="NO",1,0)</f>
        <v>0</v>
      </c>
      <c r="CL275">
        <f>IF(Tabla1[[#This Row],[1.5 Se despide de acuerdo a lo indicado en el Manual de Campaña]]="NO",1,0)</f>
        <v>0</v>
      </c>
      <c r="CM275">
        <f>IF(Tabla1[[#This Row],[2.1 Valida si la consulta o transacción corresponde a un producto/servicio/línea de la campaña.]]="NO",1,0)</f>
        <v>0</v>
      </c>
      <c r="CN275">
        <f>IF(Tabla1[[#This Row],[2.2 Si lo expuesto por el cliente no es claro, realiza preguntas de precisión o preguntas filtro.]]="NO",1,0)</f>
        <v>0</v>
      </c>
      <c r="CO275">
        <f>IF(Tabla1[[#This Row],[2.3 Valida el MOTIVO REAL de la necesidad (información, preocupación, problema) mediante parafraseo o pregunta de confirmación.]]="NO",1,0)</f>
        <v>0</v>
      </c>
      <c r="CP275">
        <f>IF(Tabla1[[#This Row],[2.4 De acuerdo con lo expuesto por el cliente por el cliente y/o por lo revisado en sistemas, valida si existe alguna atención previa por el mismo motivo.]]="NO",1,0)</f>
        <v>0</v>
      </c>
      <c r="CQ275">
        <f>IF(Tabla1[[#This Row],[3.1 Valida en el CES el estado de los servicios y equipos, estado de cuenta y adicionalmente si se encuentra en averia.]]="NO",1,0)</f>
        <v>0</v>
      </c>
      <c r="CR275">
        <f>IF(Tabla1[[#This Row],[3.2 La atencion se realizo siguiendo el paso a paso de la herramienta o el proceso establecido en el portal de conocimiento (en caso no se encuentre en la herramienta), no se vuelve a evaluar el ingreso al CES.]]="NO",1,0)</f>
        <v>0</v>
      </c>
      <c r="CS275">
        <f>IF(Tabla1[[#This Row],[3.2.1 Solicita el número de documento de identidad, nombres y apellidos del titular para identificar el servicio y en caso lo amerite fecha y lugar de nacimiento.]]="NO",1,0)</f>
        <v>0</v>
      </c>
      <c r="CT275">
        <f>IF(Tabla1[[#This Row],[3.2.2  Valida en TRACER que el servicio del cliente esta conectado, no se encuentra en averia y no tiene algun flag alarmado]]="NO",1,0)</f>
        <v>0</v>
      </c>
      <c r="CU275">
        <f>IF(Tabla1[[#This Row],[3.2.3  Verifica en la web de averias si el servicio esta afectado]]="NO",1,0)</f>
        <v>0</v>
      </c>
      <c r="CV275">
        <f>IF(Tabla1[[#This Row],[3.2.4  Verifica en Incognito si los parametros de los servicios estan correctos. ]]="NO",1,0)</f>
        <v>0</v>
      </c>
      <c r="CW27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75">
        <f>IF(Tabla1[[#This Row],[3.2.6  Para telefonia, ingresa a JANUS y validad que la linea este configurada y tenga saldo, tambien se debe validar con el cliente si la linea esta en Tel 1 o Tel 1/2, en caso no haya servicio]]="NO",1,0)</f>
        <v>0</v>
      </c>
      <c r="CY275">
        <f>IF(Tabla1[[#This Row],[3.2.7  Para internet, cuando el problema es con SmarTV se le sugiere que utilice internet de manera cableada]]="NO",1,0)</f>
        <v>0</v>
      </c>
      <c r="CZ275">
        <f>IF(Tabla1[[#This Row],[3.3  La explicación brindada al cliente corresponde con el paso a paso de la herramienta o el proceso establecido en el portal de conocimiento (en caso no se encuentre en la herramienta).]]="NO",1,0)</f>
        <v>0</v>
      </c>
      <c r="DA275">
        <f>IF(Tabla1[[#This Row],[3.4  Valida con el cliente si la gestión/información brindada fue clara]]="NO",1,0)</f>
        <v>0</v>
      </c>
      <c r="DB275">
        <f>IF(Tabla1[[#This Row],[4.1 Ejecuta las acciones en los aplicativos de acuerdo al proceso establecido en el portal de conocimiento.]]="NO",1,0)</f>
        <v>0</v>
      </c>
      <c r="DC275">
        <f>IF(Tabla1[[#This Row],[4.2 Se tipifica en siac acorde con la gestión.]]="NO",1,0)</f>
        <v>1</v>
      </c>
      <c r="DD275">
        <f>IF(Tabla1[[#This Row],[4.3 Notas y/o plantilla de la tipificación son correctas.]]="NO",1,0)</f>
        <v>0</v>
      </c>
      <c r="DE275">
        <f>IF(Tabla1[[#This Row],[4.4 Se tipifica en siac durante la llamada.]]="NO",1,0)</f>
        <v>0</v>
      </c>
      <c r="DF275">
        <f>IF(Tabla1[[#This Row],[5.1 Evita comentarios negativos de la empresa y/o sus proveedores.]]="NO",1,0)</f>
        <v>0</v>
      </c>
      <c r="DG275">
        <f>IF(Tabla1[[#This Row],[5.2 Evita palabras soeces]]="NO",1,0)</f>
        <v>0</v>
      </c>
      <c r="DH275">
        <f>IF(Tabla1[[#This Row],[5.3 Escucha al cliente sin interrumpirlo.]]="NO",1,0)</f>
        <v>0</v>
      </c>
      <c r="DI275">
        <f>IF(Tabla1[[#This Row],[6.1 Cumple con dar la información establecida y/o fomenta en el cliente la adquisición/activación/uso de algún servicio/producto/promoción CLARO (definido por cada campaña)]]="NO",1,0)</f>
        <v>1</v>
      </c>
      <c r="DJ275">
        <v>1</v>
      </c>
      <c r="DK275">
        <f>IF(Tabla1[[#This Row],[TNPS]]&lt;6,-1,IF(Tabla1[[#This Row],[TNPS]]&lt;8,0,1))</f>
        <v>1</v>
      </c>
      <c r="DL275">
        <f>IF(Tabla1[[#This Row],[NPS]]&lt;&gt;"",IF(Tabla1[[#This Row],[NPS]]&lt;7,-1,IF(Tabla1[[#This Row],[NPS]]&lt;8,0,1))," ")</f>
        <v>1</v>
      </c>
    </row>
    <row r="276" spans="1:116" x14ac:dyDescent="0.25">
      <c r="A276">
        <v>386</v>
      </c>
      <c r="B276" t="str">
        <f>IF(MONTH(Tabla1[[#This Row],[FECHA DE MONITOREO]])=MONTH($B$356),IF(DAY(Tabla1[[#This Row],[FECHA DE MONITOREO]])&lt;8,"SEMANA 1",IF(DAY(Tabla1[[#This Row],[FECHA DE MONITOREO]])&lt;15,"SEMANA 2",IF(DAY(Tabla1[[#This Row],[FECHA DE MONITOREO]])&lt;22,"SEMANA 3","SEMANA 4"))),"SEMANA 4")</f>
        <v>SEMANA 2</v>
      </c>
      <c r="C27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76" s="10" t="s">
        <v>1916</v>
      </c>
      <c r="E276" s="11" t="s">
        <v>1917</v>
      </c>
      <c r="F276" s="12">
        <v>21</v>
      </c>
      <c r="G276" s="12" t="s">
        <v>118</v>
      </c>
      <c r="H276" s="12" t="s">
        <v>1394</v>
      </c>
      <c r="I276" s="6">
        <v>43655</v>
      </c>
      <c r="J276" s="12" t="s">
        <v>120</v>
      </c>
      <c r="K276" s="13" t="s">
        <v>1918</v>
      </c>
      <c r="L276" s="6">
        <v>43653</v>
      </c>
      <c r="M276" s="14">
        <v>0.27569444444444446</v>
      </c>
      <c r="N276" s="11">
        <v>416</v>
      </c>
      <c r="O276" s="12" t="s">
        <v>1919</v>
      </c>
      <c r="P276" s="12">
        <v>5184653163</v>
      </c>
      <c r="Q276" s="12">
        <v>18007322</v>
      </c>
      <c r="R276" s="12" t="s">
        <v>1407</v>
      </c>
      <c r="S276" s="12" t="s">
        <v>227</v>
      </c>
      <c r="T276" s="12" t="s">
        <v>1920</v>
      </c>
      <c r="U276" s="12" t="s">
        <v>1921</v>
      </c>
      <c r="V276" s="11" t="s">
        <v>129</v>
      </c>
      <c r="W276" s="12" t="s">
        <v>130</v>
      </c>
      <c r="X276" s="15" t="s">
        <v>161</v>
      </c>
      <c r="Y276" s="15" t="s">
        <v>131</v>
      </c>
      <c r="Z276" s="15" t="s">
        <v>132</v>
      </c>
      <c r="AA276" s="15" t="s">
        <v>133</v>
      </c>
      <c r="AB276" s="15" t="s">
        <v>131</v>
      </c>
      <c r="AC276" s="12" t="s">
        <v>1400</v>
      </c>
      <c r="AD276" s="12" t="s">
        <v>131</v>
      </c>
      <c r="AE276" s="12" t="s">
        <v>131</v>
      </c>
      <c r="AF276" s="12" t="s">
        <v>131</v>
      </c>
      <c r="AG276" s="12" t="s">
        <v>131</v>
      </c>
      <c r="AH276" s="12" t="s">
        <v>131</v>
      </c>
      <c r="AI276" s="16">
        <v>100</v>
      </c>
      <c r="AJ276" s="12" t="s">
        <v>133</v>
      </c>
      <c r="AK276" s="12" t="s">
        <v>133</v>
      </c>
      <c r="AL276" s="12" t="s">
        <v>131</v>
      </c>
      <c r="AM276" s="12" t="s">
        <v>131</v>
      </c>
      <c r="AN276" s="16">
        <v>100</v>
      </c>
      <c r="AO276" s="12" t="s">
        <v>129</v>
      </c>
      <c r="AP276" s="12" t="s">
        <v>129</v>
      </c>
      <c r="AQ276" s="12" t="s">
        <v>131</v>
      </c>
      <c r="AR276" s="12" t="s">
        <v>131</v>
      </c>
      <c r="AS276" s="12" t="s">
        <v>129</v>
      </c>
      <c r="AT276" s="12" t="s">
        <v>129</v>
      </c>
      <c r="AU276" s="12" t="s">
        <v>133</v>
      </c>
      <c r="AV276" s="12" t="s">
        <v>133</v>
      </c>
      <c r="AW276" s="12" t="s">
        <v>133</v>
      </c>
      <c r="AX276" s="12" t="s">
        <v>129</v>
      </c>
      <c r="AY276" s="12" t="s">
        <v>131</v>
      </c>
      <c r="AZ276" s="16">
        <v>5.7142857142857162</v>
      </c>
      <c r="BA276" s="12" t="s">
        <v>131</v>
      </c>
      <c r="BB276" s="12" t="s">
        <v>131</v>
      </c>
      <c r="BC276" s="12" t="s">
        <v>129</v>
      </c>
      <c r="BD276" s="12" t="s">
        <v>131</v>
      </c>
      <c r="BE276" s="16">
        <v>87.5</v>
      </c>
      <c r="BF276" s="12" t="s">
        <v>131</v>
      </c>
      <c r="BG276" s="12" t="s">
        <v>131</v>
      </c>
      <c r="BH276" s="12" t="s">
        <v>131</v>
      </c>
      <c r="BI276" s="16">
        <v>100</v>
      </c>
      <c r="BJ276" s="12" t="s">
        <v>129</v>
      </c>
      <c r="BK276" s="16">
        <v>0</v>
      </c>
      <c r="BL276" s="16">
        <v>61</v>
      </c>
      <c r="BM276" s="17">
        <v>3</v>
      </c>
      <c r="BN276" s="17">
        <v>1</v>
      </c>
      <c r="BO276" s="17">
        <v>0</v>
      </c>
      <c r="BP276" s="11">
        <v>4</v>
      </c>
      <c r="BQ276" s="11">
        <v>3</v>
      </c>
      <c r="BR276" s="16">
        <v>61</v>
      </c>
      <c r="BS276" s="15" t="s">
        <v>129</v>
      </c>
      <c r="BT276" s="15" t="s">
        <v>129</v>
      </c>
      <c r="BU276" s="15" t="s">
        <v>129</v>
      </c>
      <c r="BV276" s="15" t="s">
        <v>129</v>
      </c>
      <c r="BW276" s="15" t="s">
        <v>129</v>
      </c>
      <c r="BX276" s="12" t="s">
        <v>131</v>
      </c>
      <c r="BY276" s="12" t="s">
        <v>132</v>
      </c>
      <c r="BZ276" s="12" t="s">
        <v>132</v>
      </c>
      <c r="CA276" s="12" t="s">
        <v>132</v>
      </c>
      <c r="CB276" s="12" t="s">
        <v>132</v>
      </c>
      <c r="CC276" s="12" t="s">
        <v>132</v>
      </c>
      <c r="CD276" s="5">
        <v>9</v>
      </c>
      <c r="CE276" s="5" t="s">
        <v>132</v>
      </c>
      <c r="CF276" s="18" t="s">
        <v>129</v>
      </c>
      <c r="CG276" s="18" t="s">
        <v>1922</v>
      </c>
      <c r="CH276">
        <f>IF(Tabla1[[#This Row],[1.1 Saluda y se despide del cliente, de acuerdo a lo establecido en el manual de campaña.]]="NO",1,0)</f>
        <v>0</v>
      </c>
      <c r="CI276">
        <f>IF(Tabla1[[#This Row],[1.2 Se dirige al cliente por su nombre durante el transcurso de la llamada, sin tutearlo en ninguna ocasión.]]="NO",1,0)</f>
        <v>0</v>
      </c>
      <c r="CJ276">
        <f>IF(Tabla1[[#This Row],[1.3 Interactua con el cliente mientras realiza las validaciones en el sistema.]]="NO",1,0)</f>
        <v>0</v>
      </c>
      <c r="CK276">
        <f>IF(Tabla1[[#This Row],[1.4 Evita el uso de tecnicismos.]]="NO",1,0)</f>
        <v>0</v>
      </c>
      <c r="CL276">
        <f>IF(Tabla1[[#This Row],[1.5 Se despide de acuerdo a lo indicado en el Manual de Campaña]]="NO",1,0)</f>
        <v>0</v>
      </c>
      <c r="CM276">
        <f>IF(Tabla1[[#This Row],[2.1 Valida si la consulta o transacción corresponde a un producto/servicio/línea de la campaña.]]="NO",1,0)</f>
        <v>0</v>
      </c>
      <c r="CN276">
        <f>IF(Tabla1[[#This Row],[2.2 Si lo expuesto por el cliente no es claro, realiza preguntas de precisión o preguntas filtro.]]="NO",1,0)</f>
        <v>0</v>
      </c>
      <c r="CO276">
        <f>IF(Tabla1[[#This Row],[2.3 Valida el MOTIVO REAL de la necesidad (información, preocupación, problema) mediante parafraseo o pregunta de confirmación.]]="NO",1,0)</f>
        <v>0</v>
      </c>
      <c r="CP276">
        <f>IF(Tabla1[[#This Row],[2.4 De acuerdo con lo expuesto por el cliente por el cliente y/o por lo revisado en sistemas, valida si existe alguna atención previa por el mismo motivo.]]="NO",1,0)</f>
        <v>0</v>
      </c>
      <c r="CQ276">
        <f>IF(Tabla1[[#This Row],[3.1 Valida en el CES el estado de los servicios y equipos, estado de cuenta y adicionalmente si se encuentra en averia.]]="NO",1,0)</f>
        <v>1</v>
      </c>
      <c r="CR276">
        <f>IF(Tabla1[[#This Row],[3.2 La atencion se realizo siguiendo el paso a paso de la herramienta o el proceso establecido en el portal de conocimiento (en caso no se encuentre en la herramienta), no se vuelve a evaluar el ingreso al CES.]]="NO",1,0)</f>
        <v>1</v>
      </c>
      <c r="CS276">
        <f>IF(Tabla1[[#This Row],[3.2.1 Solicita el número de documento de identidad, nombres y apellidos del titular para identificar el servicio y en caso lo amerite fecha y lugar de nacimiento.]]="NO",1,0)</f>
        <v>0</v>
      </c>
      <c r="CT276">
        <f>IF(Tabla1[[#This Row],[3.2.2  Valida en TRACER que el servicio del cliente esta conectado, no se encuentra en averia y no tiene algun flag alarmado]]="NO",1,0)</f>
        <v>0</v>
      </c>
      <c r="CU276">
        <f>IF(Tabla1[[#This Row],[3.2.3  Verifica en la web de averias si el servicio esta afectado]]="NO",1,0)</f>
        <v>1</v>
      </c>
      <c r="CV276">
        <f>IF(Tabla1[[#This Row],[3.2.4  Verifica en Incognito si los parametros de los servicios estan correctos. ]]="NO",1,0)</f>
        <v>1</v>
      </c>
      <c r="CW27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76">
        <f>IF(Tabla1[[#This Row],[3.2.6  Para telefonia, ingresa a JANUS y validad que la linea este configurada y tenga saldo, tambien se debe validar con el cliente si la linea esta en Tel 1 o Tel 1/2, en caso no haya servicio]]="NO",1,0)</f>
        <v>0</v>
      </c>
      <c r="CY276">
        <f>IF(Tabla1[[#This Row],[3.2.7  Para internet, cuando el problema es con SmarTV se le sugiere que utilice internet de manera cableada]]="NO",1,0)</f>
        <v>0</v>
      </c>
      <c r="CZ276">
        <f>IF(Tabla1[[#This Row],[3.3  La explicación brindada al cliente corresponde con el paso a paso de la herramienta o el proceso establecido en el portal de conocimiento (en caso no se encuentre en la herramienta).]]="NO",1,0)</f>
        <v>1</v>
      </c>
      <c r="DA276">
        <f>IF(Tabla1[[#This Row],[3.4  Valida con el cliente si la gestión/información brindada fue clara]]="NO",1,0)</f>
        <v>0</v>
      </c>
      <c r="DB276">
        <f>IF(Tabla1[[#This Row],[4.1 Ejecuta las acciones en los aplicativos de acuerdo al proceso establecido en el portal de conocimiento.]]="NO",1,0)</f>
        <v>0</v>
      </c>
      <c r="DC276">
        <f>IF(Tabla1[[#This Row],[4.2 Se tipifica en siac acorde con la gestión.]]="NO",1,0)</f>
        <v>0</v>
      </c>
      <c r="DD276">
        <f>IF(Tabla1[[#This Row],[4.3 Notas y/o plantilla de la tipificación son correctas.]]="NO",1,0)</f>
        <v>1</v>
      </c>
      <c r="DE276">
        <f>IF(Tabla1[[#This Row],[4.4 Se tipifica en siac durante la llamada.]]="NO",1,0)</f>
        <v>0</v>
      </c>
      <c r="DF276">
        <f>IF(Tabla1[[#This Row],[5.1 Evita comentarios negativos de la empresa y/o sus proveedores.]]="NO",1,0)</f>
        <v>0</v>
      </c>
      <c r="DG276">
        <f>IF(Tabla1[[#This Row],[5.2 Evita palabras soeces]]="NO",1,0)</f>
        <v>0</v>
      </c>
      <c r="DH276">
        <f>IF(Tabla1[[#This Row],[5.3 Escucha al cliente sin interrumpirlo.]]="NO",1,0)</f>
        <v>0</v>
      </c>
      <c r="DI276">
        <f>IF(Tabla1[[#This Row],[6.1 Cumple con dar la información establecida y/o fomenta en el cliente la adquisición/activación/uso de algún servicio/producto/promoción CLARO (definido por cada campaña)]]="NO",1,0)</f>
        <v>1</v>
      </c>
      <c r="DJ276">
        <v>1</v>
      </c>
      <c r="DK276">
        <f>IF(Tabla1[[#This Row],[TNPS]]&lt;6,-1,IF(Tabla1[[#This Row],[TNPS]]&lt;8,0,1))</f>
        <v>1</v>
      </c>
      <c r="DL276" t="str">
        <f>IF(Tabla1[[#This Row],[NPS]]&lt;&gt;"",IF(Tabla1[[#This Row],[NPS]]&lt;7,-1,IF(Tabla1[[#This Row],[NPS]]&lt;8,0,1))," ")</f>
        <v xml:space="preserve"> </v>
      </c>
    </row>
    <row r="277" spans="1:116" x14ac:dyDescent="0.25">
      <c r="A277">
        <v>386</v>
      </c>
      <c r="B277" t="str">
        <f>IF(MONTH(Tabla1[[#This Row],[FECHA DE MONITOREO]])=MONTH($B$356),IF(DAY(Tabla1[[#This Row],[FECHA DE MONITOREO]])&lt;8,"SEMANA 1",IF(DAY(Tabla1[[#This Row],[FECHA DE MONITOREO]])&lt;15,"SEMANA 2",IF(DAY(Tabla1[[#This Row],[FECHA DE MONITOREO]])&lt;22,"SEMANA 3","SEMANA 4"))),"SEMANA 4")</f>
        <v>SEMANA 2</v>
      </c>
      <c r="C27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77" s="10" t="s">
        <v>1843</v>
      </c>
      <c r="E277" s="11" t="s">
        <v>1844</v>
      </c>
      <c r="F277" s="12">
        <v>15</v>
      </c>
      <c r="G277" s="12" t="s">
        <v>118</v>
      </c>
      <c r="H277" s="12" t="s">
        <v>1394</v>
      </c>
      <c r="I277" s="6">
        <v>43655</v>
      </c>
      <c r="J277" s="12" t="s">
        <v>120</v>
      </c>
      <c r="K277" s="13" t="s">
        <v>1923</v>
      </c>
      <c r="L277" s="6">
        <v>43653</v>
      </c>
      <c r="M277" s="14">
        <v>0.66527777777777775</v>
      </c>
      <c r="N277" s="11">
        <v>417</v>
      </c>
      <c r="O277" s="12" t="s">
        <v>1924</v>
      </c>
      <c r="P277" s="12">
        <v>974674023</v>
      </c>
      <c r="Q277" s="12">
        <v>29612623</v>
      </c>
      <c r="R277" s="12" t="s">
        <v>1397</v>
      </c>
      <c r="S277" s="12" t="s">
        <v>806</v>
      </c>
      <c r="T277" s="12" t="s">
        <v>1925</v>
      </c>
      <c r="U277" s="12" t="s">
        <v>1456</v>
      </c>
      <c r="V277" s="11" t="s">
        <v>131</v>
      </c>
      <c r="W277" s="12" t="s">
        <v>130</v>
      </c>
      <c r="X277" s="15" t="s">
        <v>161</v>
      </c>
      <c r="Y277" s="15" t="s">
        <v>131</v>
      </c>
      <c r="Z277" s="15" t="s">
        <v>132</v>
      </c>
      <c r="AA277" s="15" t="s">
        <v>133</v>
      </c>
      <c r="AB277" s="15" t="s">
        <v>131</v>
      </c>
      <c r="AC277" s="12" t="s">
        <v>1400</v>
      </c>
      <c r="AD277" s="12" t="s">
        <v>129</v>
      </c>
      <c r="AE277" s="12" t="s">
        <v>129</v>
      </c>
      <c r="AF277" s="12" t="s">
        <v>129</v>
      </c>
      <c r="AG277" s="12" t="s">
        <v>129</v>
      </c>
      <c r="AH277" s="12" t="s">
        <v>129</v>
      </c>
      <c r="AI277" s="16">
        <v>0</v>
      </c>
      <c r="AJ277" s="12" t="s">
        <v>129</v>
      </c>
      <c r="AK277" s="12" t="s">
        <v>129</v>
      </c>
      <c r="AL277" s="12" t="s">
        <v>129</v>
      </c>
      <c r="AM277" s="12" t="s">
        <v>129</v>
      </c>
      <c r="AN277" s="16">
        <v>-2.2204460492503131E-14</v>
      </c>
      <c r="AO277" s="12" t="s">
        <v>129</v>
      </c>
      <c r="AP277" s="12" t="s">
        <v>129</v>
      </c>
      <c r="AQ277" s="12" t="s">
        <v>129</v>
      </c>
      <c r="AR277" s="12" t="s">
        <v>129</v>
      </c>
      <c r="AS277" s="12" t="s">
        <v>129</v>
      </c>
      <c r="AT277" s="12" t="s">
        <v>129</v>
      </c>
      <c r="AU277" s="12" t="s">
        <v>129</v>
      </c>
      <c r="AV277" s="12" t="s">
        <v>129</v>
      </c>
      <c r="AW277" s="12" t="s">
        <v>129</v>
      </c>
      <c r="AX277" s="12" t="s">
        <v>129</v>
      </c>
      <c r="AY277" s="12" t="s">
        <v>129</v>
      </c>
      <c r="AZ277" s="16">
        <v>0</v>
      </c>
      <c r="BA277" s="12" t="s">
        <v>129</v>
      </c>
      <c r="BB277" s="12" t="s">
        <v>129</v>
      </c>
      <c r="BC277" s="12" t="s">
        <v>129</v>
      </c>
      <c r="BD277" s="12" t="s">
        <v>129</v>
      </c>
      <c r="BE277" s="16">
        <v>0</v>
      </c>
      <c r="BF277" s="12" t="s">
        <v>129</v>
      </c>
      <c r="BG277" s="12" t="s">
        <v>129</v>
      </c>
      <c r="BH277" s="12" t="s">
        <v>129</v>
      </c>
      <c r="BI277" s="16">
        <v>0</v>
      </c>
      <c r="BJ277" s="12" t="s">
        <v>129</v>
      </c>
      <c r="BK277" s="16">
        <v>0</v>
      </c>
      <c r="BL277" s="16">
        <v>-5.1070259132757201E-15</v>
      </c>
      <c r="BM277" s="17">
        <v>9</v>
      </c>
      <c r="BN277" s="17">
        <v>4</v>
      </c>
      <c r="BO277" s="17">
        <v>1</v>
      </c>
      <c r="BP277" s="11">
        <v>14</v>
      </c>
      <c r="BQ277" s="11">
        <v>14</v>
      </c>
      <c r="BR277" s="16">
        <v>-5.1070259132757201E-15</v>
      </c>
      <c r="BS277" s="15" t="s">
        <v>129</v>
      </c>
      <c r="BT277" s="15" t="s">
        <v>131</v>
      </c>
      <c r="BU277" s="15" t="s">
        <v>129</v>
      </c>
      <c r="BV277" s="15" t="s">
        <v>129</v>
      </c>
      <c r="BW277" s="15" t="s">
        <v>129</v>
      </c>
      <c r="BX277" s="12" t="s">
        <v>129</v>
      </c>
      <c r="BY277" s="12" t="s">
        <v>346</v>
      </c>
      <c r="BZ277" s="12" t="s">
        <v>347</v>
      </c>
      <c r="CA277" s="12" t="s">
        <v>348</v>
      </c>
      <c r="CB277" s="12" t="s">
        <v>1444</v>
      </c>
      <c r="CC277" s="12" t="s">
        <v>416</v>
      </c>
      <c r="CD277" s="5" t="e">
        <v>#N/A</v>
      </c>
      <c r="CE277" s="5" t="e">
        <v>#N/A</v>
      </c>
      <c r="CF277" s="18" t="s">
        <v>131</v>
      </c>
      <c r="CG277" s="18" t="s">
        <v>1926</v>
      </c>
      <c r="CH277">
        <f>IF(Tabla1[[#This Row],[1.1 Saluda y se despide del cliente, de acuerdo a lo establecido en el manual de campaña.]]="NO",1,0)</f>
        <v>1</v>
      </c>
      <c r="CI277">
        <f>IF(Tabla1[[#This Row],[1.2 Se dirige al cliente por su nombre durante el transcurso de la llamada, sin tutearlo en ninguna ocasión.]]="NO",1,0)</f>
        <v>1</v>
      </c>
      <c r="CJ277">
        <f>IF(Tabla1[[#This Row],[1.3 Interactua con el cliente mientras realiza las validaciones en el sistema.]]="NO",1,0)</f>
        <v>1</v>
      </c>
      <c r="CK277">
        <f>IF(Tabla1[[#This Row],[1.4 Evita el uso de tecnicismos.]]="NO",1,0)</f>
        <v>1</v>
      </c>
      <c r="CL277">
        <f>IF(Tabla1[[#This Row],[1.5 Se despide de acuerdo a lo indicado en el Manual de Campaña]]="NO",1,0)</f>
        <v>1</v>
      </c>
      <c r="CM277">
        <f>IF(Tabla1[[#This Row],[2.1 Valida si la consulta o transacción corresponde a un producto/servicio/línea de la campaña.]]="NO",1,0)</f>
        <v>1</v>
      </c>
      <c r="CN277">
        <f>IF(Tabla1[[#This Row],[2.2 Si lo expuesto por el cliente no es claro, realiza preguntas de precisión o preguntas filtro.]]="NO",1,0)</f>
        <v>1</v>
      </c>
      <c r="CO277">
        <f>IF(Tabla1[[#This Row],[2.3 Valida el MOTIVO REAL de la necesidad (información, preocupación, problema) mediante parafraseo o pregunta de confirmación.]]="NO",1,0)</f>
        <v>1</v>
      </c>
      <c r="CP277">
        <f>IF(Tabla1[[#This Row],[2.4 De acuerdo con lo expuesto por el cliente por el cliente y/o por lo revisado en sistemas, valida si existe alguna atención previa por el mismo motivo.]]="NO",1,0)</f>
        <v>1</v>
      </c>
      <c r="CQ277">
        <f>IF(Tabla1[[#This Row],[3.1 Valida en el CES el estado de los servicios y equipos, estado de cuenta y adicionalmente si se encuentra en averia.]]="NO",1,0)</f>
        <v>1</v>
      </c>
      <c r="CR277">
        <f>IF(Tabla1[[#This Row],[3.2 La atencion se realizo siguiendo el paso a paso de la herramienta o el proceso establecido en el portal de conocimiento (en caso no se encuentre en la herramienta), no se vuelve a evaluar el ingreso al CES.]]="NO",1,0)</f>
        <v>1</v>
      </c>
      <c r="CS277">
        <f>IF(Tabla1[[#This Row],[3.2.1 Solicita el número de documento de identidad, nombres y apellidos del titular para identificar el servicio y en caso lo amerite fecha y lugar de nacimiento.]]="NO",1,0)</f>
        <v>1</v>
      </c>
      <c r="CT277">
        <f>IF(Tabla1[[#This Row],[3.2.2  Valida en TRACER que el servicio del cliente esta conectado, no se encuentra en averia y no tiene algun flag alarmado]]="NO",1,0)</f>
        <v>1</v>
      </c>
      <c r="CU277">
        <f>IF(Tabla1[[#This Row],[3.2.3  Verifica en la web de averias si el servicio esta afectado]]="NO",1,0)</f>
        <v>1</v>
      </c>
      <c r="CV277">
        <f>IF(Tabla1[[#This Row],[3.2.4  Verifica en Incognito si los parametros de los servicios estan correctos. ]]="NO",1,0)</f>
        <v>1</v>
      </c>
      <c r="CW277">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277">
        <f>IF(Tabla1[[#This Row],[3.2.6  Para telefonia, ingresa a JANUS y validad que la linea este configurada y tenga saldo, tambien se debe validar con el cliente si la linea esta en Tel 1 o Tel 1/2, en caso no haya servicio]]="NO",1,0)</f>
        <v>1</v>
      </c>
      <c r="CY277">
        <f>IF(Tabla1[[#This Row],[3.2.7  Para internet, cuando el problema es con SmarTV se le sugiere que utilice internet de manera cableada]]="NO",1,0)</f>
        <v>1</v>
      </c>
      <c r="CZ277">
        <f>IF(Tabla1[[#This Row],[3.3  La explicación brindada al cliente corresponde con el paso a paso de la herramienta o el proceso establecido en el portal de conocimiento (en caso no se encuentre en la herramienta).]]="NO",1,0)</f>
        <v>1</v>
      </c>
      <c r="DA277">
        <f>IF(Tabla1[[#This Row],[3.4  Valida con el cliente si la gestión/información brindada fue clara]]="NO",1,0)</f>
        <v>1</v>
      </c>
      <c r="DB277">
        <f>IF(Tabla1[[#This Row],[4.1 Ejecuta las acciones en los aplicativos de acuerdo al proceso establecido en el portal de conocimiento.]]="NO",1,0)</f>
        <v>1</v>
      </c>
      <c r="DC277">
        <f>IF(Tabla1[[#This Row],[4.2 Se tipifica en siac acorde con la gestión.]]="NO",1,0)</f>
        <v>1</v>
      </c>
      <c r="DD277">
        <f>IF(Tabla1[[#This Row],[4.3 Notas y/o plantilla de la tipificación son correctas.]]="NO",1,0)</f>
        <v>1</v>
      </c>
      <c r="DE277">
        <f>IF(Tabla1[[#This Row],[4.4 Se tipifica en siac durante la llamada.]]="NO",1,0)</f>
        <v>1</v>
      </c>
      <c r="DF277">
        <f>IF(Tabla1[[#This Row],[5.1 Evita comentarios negativos de la empresa y/o sus proveedores.]]="NO",1,0)</f>
        <v>1</v>
      </c>
      <c r="DG277">
        <f>IF(Tabla1[[#This Row],[5.2 Evita palabras soeces]]="NO",1,0)</f>
        <v>1</v>
      </c>
      <c r="DH277">
        <f>IF(Tabla1[[#This Row],[5.3 Escucha al cliente sin interrumpirlo.]]="NO",1,0)</f>
        <v>1</v>
      </c>
      <c r="DI277">
        <f>IF(Tabla1[[#This Row],[6.1 Cumple con dar la información establecida y/o fomenta en el cliente la adquisición/activación/uso de algún servicio/producto/promoción CLARO (definido por cada campaña)]]="NO",1,0)</f>
        <v>1</v>
      </c>
      <c r="DJ277">
        <v>1</v>
      </c>
      <c r="DK277" t="e">
        <f>IF(Tabla1[[#This Row],[TNPS]]&lt;6,-1,IF(Tabla1[[#This Row],[TNPS]]&lt;8,0,1))</f>
        <v>#N/A</v>
      </c>
      <c r="DL277" t="e">
        <f>IF(Tabla1[[#This Row],[NPS]]&lt;&gt;"",IF(Tabla1[[#This Row],[NPS]]&lt;7,-1,IF(Tabla1[[#This Row],[NPS]]&lt;8,0,1))," ")</f>
        <v>#N/A</v>
      </c>
    </row>
    <row r="278" spans="1:116" x14ac:dyDescent="0.25">
      <c r="A278">
        <v>386</v>
      </c>
      <c r="B278" t="str">
        <f>IF(MONTH(Tabla1[[#This Row],[FECHA DE MONITOREO]])=MONTH($B$356),IF(DAY(Tabla1[[#This Row],[FECHA DE MONITOREO]])&lt;8,"SEMANA 1",IF(DAY(Tabla1[[#This Row],[FECHA DE MONITOREO]])&lt;15,"SEMANA 2",IF(DAY(Tabla1[[#This Row],[FECHA DE MONITOREO]])&lt;22,"SEMANA 3","SEMANA 4"))),"SEMANA 4")</f>
        <v>SEMANA 2</v>
      </c>
      <c r="C27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78" s="10" t="s">
        <v>1927</v>
      </c>
      <c r="E278" s="11" t="s">
        <v>1928</v>
      </c>
      <c r="F278" s="12">
        <v>2</v>
      </c>
      <c r="G278" s="12" t="s">
        <v>118</v>
      </c>
      <c r="H278" s="12" t="s">
        <v>1394</v>
      </c>
      <c r="I278" s="6">
        <v>43655</v>
      </c>
      <c r="J278" s="12" t="s">
        <v>120</v>
      </c>
      <c r="K278" s="13" t="s">
        <v>1929</v>
      </c>
      <c r="L278" s="6">
        <v>43653</v>
      </c>
      <c r="M278" s="14">
        <v>0.4152777777777778</v>
      </c>
      <c r="N278" s="11">
        <v>704</v>
      </c>
      <c r="O278" s="12" t="s">
        <v>1930</v>
      </c>
      <c r="P278" s="12">
        <v>16502476</v>
      </c>
      <c r="Q278" s="12">
        <v>35446671</v>
      </c>
      <c r="R278" s="12" t="s">
        <v>1407</v>
      </c>
      <c r="S278" s="12" t="s">
        <v>691</v>
      </c>
      <c r="T278" s="12" t="s">
        <v>1931</v>
      </c>
      <c r="U278" s="12" t="s">
        <v>1485</v>
      </c>
      <c r="V278" s="11" t="s">
        <v>129</v>
      </c>
      <c r="W278" s="12" t="s">
        <v>130</v>
      </c>
      <c r="X278" s="15" t="s">
        <v>161</v>
      </c>
      <c r="Y278" s="15" t="s">
        <v>131</v>
      </c>
      <c r="Z278" s="15" t="s">
        <v>132</v>
      </c>
      <c r="AA278" s="15" t="s">
        <v>133</v>
      </c>
      <c r="AB278" s="15" t="s">
        <v>131</v>
      </c>
      <c r="AC278" s="12" t="s">
        <v>1400</v>
      </c>
      <c r="AD278" s="12" t="s">
        <v>131</v>
      </c>
      <c r="AE278" s="12" t="s">
        <v>131</v>
      </c>
      <c r="AF278" s="12" t="s">
        <v>131</v>
      </c>
      <c r="AG278" s="12" t="s">
        <v>131</v>
      </c>
      <c r="AH278" s="12" t="s">
        <v>131</v>
      </c>
      <c r="AI278" s="16">
        <v>100</v>
      </c>
      <c r="AJ278" s="12" t="s">
        <v>131</v>
      </c>
      <c r="AK278" s="12" t="s">
        <v>133</v>
      </c>
      <c r="AL278" s="12" t="s">
        <v>131</v>
      </c>
      <c r="AM278" s="12" t="s">
        <v>131</v>
      </c>
      <c r="AN278" s="16">
        <v>100</v>
      </c>
      <c r="AO278" s="12" t="s">
        <v>131</v>
      </c>
      <c r="AP278" s="12" t="s">
        <v>131</v>
      </c>
      <c r="AQ278" s="12" t="s">
        <v>131</v>
      </c>
      <c r="AR278" s="12" t="s">
        <v>131</v>
      </c>
      <c r="AS278" s="12" t="s">
        <v>131</v>
      </c>
      <c r="AT278" s="12" t="s">
        <v>131</v>
      </c>
      <c r="AU278" s="12" t="s">
        <v>133</v>
      </c>
      <c r="AV278" s="12" t="s">
        <v>133</v>
      </c>
      <c r="AW278" s="12" t="s">
        <v>133</v>
      </c>
      <c r="AX278" s="12" t="s">
        <v>131</v>
      </c>
      <c r="AY278" s="12" t="s">
        <v>131</v>
      </c>
      <c r="AZ278" s="16">
        <v>100</v>
      </c>
      <c r="BA278" s="12" t="s">
        <v>133</v>
      </c>
      <c r="BB278" s="12" t="s">
        <v>131</v>
      </c>
      <c r="BC278" s="12" t="s">
        <v>129</v>
      </c>
      <c r="BD278" s="12" t="s">
        <v>131</v>
      </c>
      <c r="BE278" s="16">
        <v>66.666666666666671</v>
      </c>
      <c r="BF278" s="12" t="s">
        <v>131</v>
      </c>
      <c r="BG278" s="12" t="s">
        <v>131</v>
      </c>
      <c r="BH278" s="12" t="s">
        <v>131</v>
      </c>
      <c r="BI278" s="16">
        <v>100</v>
      </c>
      <c r="BJ278" s="12" t="s">
        <v>133</v>
      </c>
      <c r="BK278" s="16">
        <v>100</v>
      </c>
      <c r="BL278" s="16">
        <v>92</v>
      </c>
      <c r="BM278" s="17">
        <v>0</v>
      </c>
      <c r="BN278" s="17">
        <v>1</v>
      </c>
      <c r="BO278" s="17">
        <v>0</v>
      </c>
      <c r="BP278" s="11">
        <v>1</v>
      </c>
      <c r="BQ278" s="11">
        <v>0</v>
      </c>
      <c r="BR278" s="16">
        <v>92</v>
      </c>
      <c r="BS278" s="15" t="s">
        <v>129</v>
      </c>
      <c r="BT278" s="15" t="s">
        <v>129</v>
      </c>
      <c r="BU278" s="15" t="s">
        <v>129</v>
      </c>
      <c r="BV278" s="15" t="s">
        <v>129</v>
      </c>
      <c r="BW278" s="15" t="s">
        <v>129</v>
      </c>
      <c r="BX278" s="12" t="s">
        <v>129</v>
      </c>
      <c r="BY278" s="12" t="s">
        <v>135</v>
      </c>
      <c r="BZ278" s="12" t="s">
        <v>136</v>
      </c>
      <c r="CA278" s="12" t="s">
        <v>137</v>
      </c>
      <c r="CB278" s="12" t="s">
        <v>349</v>
      </c>
      <c r="CC278" s="12" t="s">
        <v>139</v>
      </c>
      <c r="CD278" s="5">
        <v>8</v>
      </c>
      <c r="CE278" s="5" t="s">
        <v>132</v>
      </c>
      <c r="CF278" s="18" t="s">
        <v>129</v>
      </c>
      <c r="CG278" s="18" t="s">
        <v>1932</v>
      </c>
      <c r="CH278">
        <f>IF(Tabla1[[#This Row],[1.1 Saluda y se despide del cliente, de acuerdo a lo establecido en el manual de campaña.]]="NO",1,0)</f>
        <v>0</v>
      </c>
      <c r="CI278">
        <f>IF(Tabla1[[#This Row],[1.2 Se dirige al cliente por su nombre durante el transcurso de la llamada, sin tutearlo en ninguna ocasión.]]="NO",1,0)</f>
        <v>0</v>
      </c>
      <c r="CJ278">
        <f>IF(Tabla1[[#This Row],[1.3 Interactua con el cliente mientras realiza las validaciones en el sistema.]]="NO",1,0)</f>
        <v>0</v>
      </c>
      <c r="CK278">
        <f>IF(Tabla1[[#This Row],[1.4 Evita el uso de tecnicismos.]]="NO",1,0)</f>
        <v>0</v>
      </c>
      <c r="CL278">
        <f>IF(Tabla1[[#This Row],[1.5 Se despide de acuerdo a lo indicado en el Manual de Campaña]]="NO",1,0)</f>
        <v>0</v>
      </c>
      <c r="CM278">
        <f>IF(Tabla1[[#This Row],[2.1 Valida si la consulta o transacción corresponde a un producto/servicio/línea de la campaña.]]="NO",1,0)</f>
        <v>0</v>
      </c>
      <c r="CN278">
        <f>IF(Tabla1[[#This Row],[2.2 Si lo expuesto por el cliente no es claro, realiza preguntas de precisión o preguntas filtro.]]="NO",1,0)</f>
        <v>0</v>
      </c>
      <c r="CO278">
        <f>IF(Tabla1[[#This Row],[2.3 Valida el MOTIVO REAL de la necesidad (información, preocupación, problema) mediante parafraseo o pregunta de confirmación.]]="NO",1,0)</f>
        <v>0</v>
      </c>
      <c r="CP278">
        <f>IF(Tabla1[[#This Row],[2.4 De acuerdo con lo expuesto por el cliente por el cliente y/o por lo revisado en sistemas, valida si existe alguna atención previa por el mismo motivo.]]="NO",1,0)</f>
        <v>0</v>
      </c>
      <c r="CQ278">
        <f>IF(Tabla1[[#This Row],[3.1 Valida en el CES el estado de los servicios y equipos, estado de cuenta y adicionalmente si se encuentra en averia.]]="NO",1,0)</f>
        <v>0</v>
      </c>
      <c r="CR278">
        <f>IF(Tabla1[[#This Row],[3.2 La atencion se realizo siguiendo el paso a paso de la herramienta o el proceso establecido en el portal de conocimiento (en caso no se encuentre en la herramienta), no se vuelve a evaluar el ingreso al CES.]]="NO",1,0)</f>
        <v>0</v>
      </c>
      <c r="CS278">
        <f>IF(Tabla1[[#This Row],[3.2.1 Solicita el número de documento de identidad, nombres y apellidos del titular para identificar el servicio y en caso lo amerite fecha y lugar de nacimiento.]]="NO",1,0)</f>
        <v>0</v>
      </c>
      <c r="CT278">
        <f>IF(Tabla1[[#This Row],[3.2.2  Valida en TRACER que el servicio del cliente esta conectado, no se encuentra en averia y no tiene algun flag alarmado]]="NO",1,0)</f>
        <v>0</v>
      </c>
      <c r="CU278">
        <f>IF(Tabla1[[#This Row],[3.2.3  Verifica en la web de averias si el servicio esta afectado]]="NO",1,0)</f>
        <v>0</v>
      </c>
      <c r="CV278">
        <f>IF(Tabla1[[#This Row],[3.2.4  Verifica en Incognito si los parametros de los servicios estan correctos. ]]="NO",1,0)</f>
        <v>0</v>
      </c>
      <c r="CW27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78">
        <f>IF(Tabla1[[#This Row],[3.2.6  Para telefonia, ingresa a JANUS y validad que la linea este configurada y tenga saldo, tambien se debe validar con el cliente si la linea esta en Tel 1 o Tel 1/2, en caso no haya servicio]]="NO",1,0)</f>
        <v>0</v>
      </c>
      <c r="CY278">
        <f>IF(Tabla1[[#This Row],[3.2.7  Para internet, cuando el problema es con SmarTV se le sugiere que utilice internet de manera cableada]]="NO",1,0)</f>
        <v>0</v>
      </c>
      <c r="CZ278">
        <f>IF(Tabla1[[#This Row],[3.3  La explicación brindada al cliente corresponde con el paso a paso de la herramienta o el proceso establecido en el portal de conocimiento (en caso no se encuentre en la herramienta).]]="NO",1,0)</f>
        <v>0</v>
      </c>
      <c r="DA278">
        <f>IF(Tabla1[[#This Row],[3.4  Valida con el cliente si la gestión/información brindada fue clara]]="NO",1,0)</f>
        <v>0</v>
      </c>
      <c r="DB278">
        <f>IF(Tabla1[[#This Row],[4.1 Ejecuta las acciones en los aplicativos de acuerdo al proceso establecido en el portal de conocimiento.]]="NO",1,0)</f>
        <v>0</v>
      </c>
      <c r="DC278">
        <f>IF(Tabla1[[#This Row],[4.2 Se tipifica en siac acorde con la gestión.]]="NO",1,0)</f>
        <v>0</v>
      </c>
      <c r="DD278">
        <f>IF(Tabla1[[#This Row],[4.3 Notas y/o plantilla de la tipificación son correctas.]]="NO",1,0)</f>
        <v>1</v>
      </c>
      <c r="DE278">
        <f>IF(Tabla1[[#This Row],[4.4 Se tipifica en siac durante la llamada.]]="NO",1,0)</f>
        <v>0</v>
      </c>
      <c r="DF278">
        <f>IF(Tabla1[[#This Row],[5.1 Evita comentarios negativos de la empresa y/o sus proveedores.]]="NO",1,0)</f>
        <v>0</v>
      </c>
      <c r="DG278">
        <f>IF(Tabla1[[#This Row],[5.2 Evita palabras soeces]]="NO",1,0)</f>
        <v>0</v>
      </c>
      <c r="DH278">
        <f>IF(Tabla1[[#This Row],[5.3 Escucha al cliente sin interrumpirlo.]]="NO",1,0)</f>
        <v>0</v>
      </c>
      <c r="DI278">
        <f>IF(Tabla1[[#This Row],[6.1 Cumple con dar la información establecida y/o fomenta en el cliente la adquisición/activación/uso de algún servicio/producto/promoción CLARO (definido por cada campaña)]]="NO",1,0)</f>
        <v>0</v>
      </c>
      <c r="DJ278">
        <v>1</v>
      </c>
      <c r="DK278">
        <f>IF(Tabla1[[#This Row],[TNPS]]&lt;6,-1,IF(Tabla1[[#This Row],[TNPS]]&lt;8,0,1))</f>
        <v>1</v>
      </c>
      <c r="DL278" t="str">
        <f>IF(Tabla1[[#This Row],[NPS]]&lt;&gt;"",IF(Tabla1[[#This Row],[NPS]]&lt;7,-1,IF(Tabla1[[#This Row],[NPS]]&lt;8,0,1))," ")</f>
        <v xml:space="preserve"> </v>
      </c>
    </row>
    <row r="279" spans="1:116" x14ac:dyDescent="0.25">
      <c r="A279">
        <v>386</v>
      </c>
      <c r="B279" t="str">
        <f>IF(MONTH(Tabla1[[#This Row],[FECHA DE MONITOREO]])=MONTH($B$356),IF(DAY(Tabla1[[#This Row],[FECHA DE MONITOREO]])&lt;8,"SEMANA 1",IF(DAY(Tabla1[[#This Row],[FECHA DE MONITOREO]])&lt;15,"SEMANA 2",IF(DAY(Tabla1[[#This Row],[FECHA DE MONITOREO]])&lt;22,"SEMANA 3","SEMANA 4"))),"SEMANA 4")</f>
        <v>SEMANA 2</v>
      </c>
      <c r="C27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79" s="10" t="s">
        <v>1451</v>
      </c>
      <c r="E279" s="11" t="s">
        <v>1452</v>
      </c>
      <c r="F279" s="12">
        <v>15</v>
      </c>
      <c r="G279" s="12" t="s">
        <v>118</v>
      </c>
      <c r="H279" s="12" t="s">
        <v>1394</v>
      </c>
      <c r="I279" s="6">
        <v>43655</v>
      </c>
      <c r="J279" s="12" t="s">
        <v>120</v>
      </c>
      <c r="K279" s="13" t="s">
        <v>1933</v>
      </c>
      <c r="L279" s="6">
        <v>43653</v>
      </c>
      <c r="M279" s="14">
        <v>0.58958333333333335</v>
      </c>
      <c r="N279" s="11">
        <v>497</v>
      </c>
      <c r="O279" s="12" t="s">
        <v>1934</v>
      </c>
      <c r="P279" s="12">
        <v>16542128</v>
      </c>
      <c r="Q279" s="12">
        <v>12392596</v>
      </c>
      <c r="R279" s="12" t="s">
        <v>1407</v>
      </c>
      <c r="S279" s="12" t="s">
        <v>184</v>
      </c>
      <c r="T279" s="12" t="s">
        <v>1935</v>
      </c>
      <c r="U279" s="12" t="s">
        <v>1416</v>
      </c>
      <c r="V279" s="11" t="s">
        <v>129</v>
      </c>
      <c r="W279" s="12" t="s">
        <v>130</v>
      </c>
      <c r="X279" s="15" t="s">
        <v>161</v>
      </c>
      <c r="Y279" s="15" t="s">
        <v>131</v>
      </c>
      <c r="Z279" s="15" t="s">
        <v>132</v>
      </c>
      <c r="AA279" s="15" t="s">
        <v>133</v>
      </c>
      <c r="AB279" s="15" t="s">
        <v>131</v>
      </c>
      <c r="AC279" s="12" t="s">
        <v>1400</v>
      </c>
      <c r="AD279" s="12" t="s">
        <v>131</v>
      </c>
      <c r="AE279" s="12" t="s">
        <v>131</v>
      </c>
      <c r="AF279" s="12" t="s">
        <v>131</v>
      </c>
      <c r="AG279" s="12" t="s">
        <v>131</v>
      </c>
      <c r="AH279" s="12" t="s">
        <v>131</v>
      </c>
      <c r="AI279" s="16">
        <v>100</v>
      </c>
      <c r="AJ279" s="12" t="s">
        <v>133</v>
      </c>
      <c r="AK279" s="12" t="s">
        <v>133</v>
      </c>
      <c r="AL279" s="12" t="s">
        <v>131</v>
      </c>
      <c r="AM279" s="12" t="s">
        <v>129</v>
      </c>
      <c r="AN279" s="16">
        <v>71.428571428571416</v>
      </c>
      <c r="AO279" s="12" t="s">
        <v>131</v>
      </c>
      <c r="AP279" s="12" t="s">
        <v>131</v>
      </c>
      <c r="AQ279" s="12" t="s">
        <v>131</v>
      </c>
      <c r="AR279" s="12" t="s">
        <v>131</v>
      </c>
      <c r="AS279" s="12" t="s">
        <v>131</v>
      </c>
      <c r="AT279" s="12" t="s">
        <v>131</v>
      </c>
      <c r="AU279" s="12" t="s">
        <v>133</v>
      </c>
      <c r="AV279" s="12" t="s">
        <v>133</v>
      </c>
      <c r="AW279" s="12" t="s">
        <v>133</v>
      </c>
      <c r="AX279" s="12" t="s">
        <v>131</v>
      </c>
      <c r="AY279" s="12" t="s">
        <v>131</v>
      </c>
      <c r="AZ279" s="16">
        <v>100</v>
      </c>
      <c r="BA279" s="12" t="s">
        <v>131</v>
      </c>
      <c r="BB279" s="12" t="s">
        <v>131</v>
      </c>
      <c r="BC279" s="12" t="s">
        <v>131</v>
      </c>
      <c r="BD279" s="12" t="s">
        <v>131</v>
      </c>
      <c r="BE279" s="16">
        <v>100</v>
      </c>
      <c r="BF279" s="12" t="s">
        <v>131</v>
      </c>
      <c r="BG279" s="12" t="s">
        <v>131</v>
      </c>
      <c r="BH279" s="12" t="s">
        <v>131</v>
      </c>
      <c r="BI279" s="16">
        <v>100</v>
      </c>
      <c r="BJ279" s="12" t="s">
        <v>129</v>
      </c>
      <c r="BK279" s="16">
        <v>0</v>
      </c>
      <c r="BL279" s="16">
        <v>90.428571428571431</v>
      </c>
      <c r="BM279" s="17">
        <v>1</v>
      </c>
      <c r="BN279" s="17">
        <v>0</v>
      </c>
      <c r="BO279" s="17">
        <v>0</v>
      </c>
      <c r="BP279" s="11">
        <v>1</v>
      </c>
      <c r="BQ279" s="11">
        <v>1</v>
      </c>
      <c r="BR279" s="16">
        <v>90.428571428571431</v>
      </c>
      <c r="BS279" s="15" t="s">
        <v>129</v>
      </c>
      <c r="BT279" s="15" t="s">
        <v>129</v>
      </c>
      <c r="BU279" s="15" t="s">
        <v>129</v>
      </c>
      <c r="BV279" s="15" t="s">
        <v>129</v>
      </c>
      <c r="BW279" s="15" t="s">
        <v>129</v>
      </c>
      <c r="BX279" s="12" t="s">
        <v>131</v>
      </c>
      <c r="BY279" s="12" t="s">
        <v>132</v>
      </c>
      <c r="BZ279" s="12" t="s">
        <v>132</v>
      </c>
      <c r="CA279" s="12" t="s">
        <v>132</v>
      </c>
      <c r="CB279" s="12" t="s">
        <v>132</v>
      </c>
      <c r="CC279" s="12" t="s">
        <v>132</v>
      </c>
      <c r="CD279" s="5" t="e">
        <v>#N/A</v>
      </c>
      <c r="CE279" s="5" t="e">
        <v>#N/A</v>
      </c>
      <c r="CF279" s="18" t="s">
        <v>129</v>
      </c>
      <c r="CG279" s="18" t="s">
        <v>1936</v>
      </c>
      <c r="CH279">
        <f>IF(Tabla1[[#This Row],[1.1 Saluda y se despide del cliente, de acuerdo a lo establecido en el manual de campaña.]]="NO",1,0)</f>
        <v>0</v>
      </c>
      <c r="CI279">
        <f>IF(Tabla1[[#This Row],[1.2 Se dirige al cliente por su nombre durante el transcurso de la llamada, sin tutearlo en ninguna ocasión.]]="NO",1,0)</f>
        <v>0</v>
      </c>
      <c r="CJ279">
        <f>IF(Tabla1[[#This Row],[1.3 Interactua con el cliente mientras realiza las validaciones en el sistema.]]="NO",1,0)</f>
        <v>0</v>
      </c>
      <c r="CK279">
        <f>IF(Tabla1[[#This Row],[1.4 Evita el uso de tecnicismos.]]="NO",1,0)</f>
        <v>0</v>
      </c>
      <c r="CL279">
        <f>IF(Tabla1[[#This Row],[1.5 Se despide de acuerdo a lo indicado en el Manual de Campaña]]="NO",1,0)</f>
        <v>0</v>
      </c>
      <c r="CM279">
        <f>IF(Tabla1[[#This Row],[2.1 Valida si la consulta o transacción corresponde a un producto/servicio/línea de la campaña.]]="NO",1,0)</f>
        <v>0</v>
      </c>
      <c r="CN279">
        <f>IF(Tabla1[[#This Row],[2.2 Si lo expuesto por el cliente no es claro, realiza preguntas de precisión o preguntas filtro.]]="NO",1,0)</f>
        <v>0</v>
      </c>
      <c r="CO279">
        <f>IF(Tabla1[[#This Row],[2.3 Valida el MOTIVO REAL de la necesidad (información, preocupación, problema) mediante parafraseo o pregunta de confirmación.]]="NO",1,0)</f>
        <v>0</v>
      </c>
      <c r="CP279">
        <f>IF(Tabla1[[#This Row],[2.4 De acuerdo con lo expuesto por el cliente por el cliente y/o por lo revisado en sistemas, valida si existe alguna atención previa por el mismo motivo.]]="NO",1,0)</f>
        <v>1</v>
      </c>
      <c r="CQ279">
        <f>IF(Tabla1[[#This Row],[3.1 Valida en el CES el estado de los servicios y equipos, estado de cuenta y adicionalmente si se encuentra en averia.]]="NO",1,0)</f>
        <v>0</v>
      </c>
      <c r="CR279">
        <f>IF(Tabla1[[#This Row],[3.2 La atencion se realizo siguiendo el paso a paso de la herramienta o el proceso establecido en el portal de conocimiento (en caso no se encuentre en la herramienta), no se vuelve a evaluar el ingreso al CES.]]="NO",1,0)</f>
        <v>0</v>
      </c>
      <c r="CS279">
        <f>IF(Tabla1[[#This Row],[3.2.1 Solicita el número de documento de identidad, nombres y apellidos del titular para identificar el servicio y en caso lo amerite fecha y lugar de nacimiento.]]="NO",1,0)</f>
        <v>0</v>
      </c>
      <c r="CT279">
        <f>IF(Tabla1[[#This Row],[3.2.2  Valida en TRACER que el servicio del cliente esta conectado, no se encuentra en averia y no tiene algun flag alarmado]]="NO",1,0)</f>
        <v>0</v>
      </c>
      <c r="CU279">
        <f>IF(Tabla1[[#This Row],[3.2.3  Verifica en la web de averias si el servicio esta afectado]]="NO",1,0)</f>
        <v>0</v>
      </c>
      <c r="CV279">
        <f>IF(Tabla1[[#This Row],[3.2.4  Verifica en Incognito si los parametros de los servicios estan correctos. ]]="NO",1,0)</f>
        <v>0</v>
      </c>
      <c r="CW27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79">
        <f>IF(Tabla1[[#This Row],[3.2.6  Para telefonia, ingresa a JANUS y validad que la linea este configurada y tenga saldo, tambien se debe validar con el cliente si la linea esta en Tel 1 o Tel 1/2, en caso no haya servicio]]="NO",1,0)</f>
        <v>0</v>
      </c>
      <c r="CY279">
        <f>IF(Tabla1[[#This Row],[3.2.7  Para internet, cuando el problema es con SmarTV se le sugiere que utilice internet de manera cableada]]="NO",1,0)</f>
        <v>0</v>
      </c>
      <c r="CZ279">
        <f>IF(Tabla1[[#This Row],[3.3  La explicación brindada al cliente corresponde con el paso a paso de la herramienta o el proceso establecido en el portal de conocimiento (en caso no se encuentre en la herramienta).]]="NO",1,0)</f>
        <v>0</v>
      </c>
      <c r="DA279">
        <f>IF(Tabla1[[#This Row],[3.4  Valida con el cliente si la gestión/información brindada fue clara]]="NO",1,0)</f>
        <v>0</v>
      </c>
      <c r="DB279">
        <f>IF(Tabla1[[#This Row],[4.1 Ejecuta las acciones en los aplicativos de acuerdo al proceso establecido en el portal de conocimiento.]]="NO",1,0)</f>
        <v>0</v>
      </c>
      <c r="DC279">
        <f>IF(Tabla1[[#This Row],[4.2 Se tipifica en siac acorde con la gestión.]]="NO",1,0)</f>
        <v>0</v>
      </c>
      <c r="DD279">
        <f>IF(Tabla1[[#This Row],[4.3 Notas y/o plantilla de la tipificación son correctas.]]="NO",1,0)</f>
        <v>0</v>
      </c>
      <c r="DE279">
        <f>IF(Tabla1[[#This Row],[4.4 Se tipifica en siac durante la llamada.]]="NO",1,0)</f>
        <v>0</v>
      </c>
      <c r="DF279">
        <f>IF(Tabla1[[#This Row],[5.1 Evita comentarios negativos de la empresa y/o sus proveedores.]]="NO",1,0)</f>
        <v>0</v>
      </c>
      <c r="DG279">
        <f>IF(Tabla1[[#This Row],[5.2 Evita palabras soeces]]="NO",1,0)</f>
        <v>0</v>
      </c>
      <c r="DH279">
        <f>IF(Tabla1[[#This Row],[5.3 Escucha al cliente sin interrumpirlo.]]="NO",1,0)</f>
        <v>0</v>
      </c>
      <c r="DI279">
        <f>IF(Tabla1[[#This Row],[6.1 Cumple con dar la información establecida y/o fomenta en el cliente la adquisición/activación/uso de algún servicio/producto/promoción CLARO (definido por cada campaña)]]="NO",1,0)</f>
        <v>1</v>
      </c>
      <c r="DJ279">
        <v>1</v>
      </c>
      <c r="DK279" t="e">
        <f>IF(Tabla1[[#This Row],[TNPS]]&lt;6,-1,IF(Tabla1[[#This Row],[TNPS]]&lt;8,0,1))</f>
        <v>#N/A</v>
      </c>
      <c r="DL279" t="e">
        <f>IF(Tabla1[[#This Row],[NPS]]&lt;&gt;"",IF(Tabla1[[#This Row],[NPS]]&lt;7,-1,IF(Tabla1[[#This Row],[NPS]]&lt;8,0,1))," ")</f>
        <v>#N/A</v>
      </c>
    </row>
    <row r="280" spans="1:116" x14ac:dyDescent="0.25">
      <c r="A280">
        <v>386</v>
      </c>
      <c r="B280" t="str">
        <f>IF(MONTH(Tabla1[[#This Row],[FECHA DE MONITOREO]])=MONTH($B$356),IF(DAY(Tabla1[[#This Row],[FECHA DE MONITOREO]])&lt;8,"SEMANA 1",IF(DAY(Tabla1[[#This Row],[FECHA DE MONITOREO]])&lt;15,"SEMANA 2",IF(DAY(Tabla1[[#This Row],[FECHA DE MONITOREO]])&lt;22,"SEMANA 3","SEMANA 4"))),"SEMANA 4")</f>
        <v>SEMANA 2</v>
      </c>
      <c r="C28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80" s="10" t="s">
        <v>1937</v>
      </c>
      <c r="E280" s="11" t="s">
        <v>1938</v>
      </c>
      <c r="F280" s="12">
        <v>3</v>
      </c>
      <c r="G280" s="12" t="s">
        <v>118</v>
      </c>
      <c r="H280" s="12" t="s">
        <v>1394</v>
      </c>
      <c r="I280" s="6">
        <v>43655</v>
      </c>
      <c r="J280" s="12" t="s">
        <v>120</v>
      </c>
      <c r="K280" s="13" t="s">
        <v>1939</v>
      </c>
      <c r="L280" s="6">
        <v>43653</v>
      </c>
      <c r="M280" s="14">
        <v>0.42430555555555555</v>
      </c>
      <c r="N280" s="11">
        <v>315</v>
      </c>
      <c r="O280" s="12" t="s">
        <v>1940</v>
      </c>
      <c r="P280" s="12">
        <v>961499530</v>
      </c>
      <c r="Q280" s="12">
        <v>20232983</v>
      </c>
      <c r="R280" s="12" t="s">
        <v>1397</v>
      </c>
      <c r="S280" s="12" t="s">
        <v>158</v>
      </c>
      <c r="T280" s="12" t="s">
        <v>1941</v>
      </c>
      <c r="U280" s="12" t="s">
        <v>1606</v>
      </c>
      <c r="V280" s="11" t="s">
        <v>131</v>
      </c>
      <c r="W280" s="12" t="s">
        <v>130</v>
      </c>
      <c r="X280" s="15" t="s">
        <v>161</v>
      </c>
      <c r="Y280" s="15" t="s">
        <v>131</v>
      </c>
      <c r="Z280" s="15" t="s">
        <v>132</v>
      </c>
      <c r="AA280" s="15" t="s">
        <v>133</v>
      </c>
      <c r="AB280" s="15" t="s">
        <v>131</v>
      </c>
      <c r="AC280" s="12" t="s">
        <v>1400</v>
      </c>
      <c r="AD280" s="12" t="s">
        <v>131</v>
      </c>
      <c r="AE280" s="12" t="s">
        <v>131</v>
      </c>
      <c r="AF280" s="12" t="s">
        <v>131</v>
      </c>
      <c r="AG280" s="12" t="s">
        <v>131</v>
      </c>
      <c r="AH280" s="12" t="s">
        <v>131</v>
      </c>
      <c r="AI280" s="16">
        <v>100</v>
      </c>
      <c r="AJ280" s="12" t="s">
        <v>131</v>
      </c>
      <c r="AK280" s="12" t="s">
        <v>133</v>
      </c>
      <c r="AL280" s="12" t="s">
        <v>131</v>
      </c>
      <c r="AM280" s="12" t="s">
        <v>131</v>
      </c>
      <c r="AN280" s="16">
        <v>100</v>
      </c>
      <c r="AO280" s="12" t="s">
        <v>131</v>
      </c>
      <c r="AP280" s="12" t="s">
        <v>131</v>
      </c>
      <c r="AQ280" s="12" t="s">
        <v>131</v>
      </c>
      <c r="AR280" s="12" t="s">
        <v>133</v>
      </c>
      <c r="AS280" s="12" t="s">
        <v>133</v>
      </c>
      <c r="AT280" s="12" t="s">
        <v>131</v>
      </c>
      <c r="AU280" s="12" t="s">
        <v>133</v>
      </c>
      <c r="AV280" s="12" t="s">
        <v>133</v>
      </c>
      <c r="AW280" s="12" t="s">
        <v>133</v>
      </c>
      <c r="AX280" s="12" t="s">
        <v>131</v>
      </c>
      <c r="AY280" s="12" t="s">
        <v>131</v>
      </c>
      <c r="AZ280" s="16">
        <v>100</v>
      </c>
      <c r="BA280" s="12" t="s">
        <v>131</v>
      </c>
      <c r="BB280" s="12" t="s">
        <v>131</v>
      </c>
      <c r="BC280" s="12" t="s">
        <v>131</v>
      </c>
      <c r="BD280" s="12" t="s">
        <v>131</v>
      </c>
      <c r="BE280" s="16">
        <v>100</v>
      </c>
      <c r="BF280" s="12" t="s">
        <v>131</v>
      </c>
      <c r="BG280" s="12" t="s">
        <v>131</v>
      </c>
      <c r="BH280" s="12" t="s">
        <v>131</v>
      </c>
      <c r="BI280" s="16">
        <v>100</v>
      </c>
      <c r="BJ280" s="12" t="s">
        <v>133</v>
      </c>
      <c r="BK280" s="16">
        <v>100</v>
      </c>
      <c r="BL280" s="16">
        <v>100</v>
      </c>
      <c r="BM280" s="17">
        <v>0</v>
      </c>
      <c r="BN280" s="17">
        <v>0</v>
      </c>
      <c r="BO280" s="17">
        <v>0</v>
      </c>
      <c r="BP280" s="11">
        <v>0</v>
      </c>
      <c r="BQ280" s="11">
        <v>0</v>
      </c>
      <c r="BR280" s="16">
        <v>100</v>
      </c>
      <c r="BS280" s="15" t="s">
        <v>129</v>
      </c>
      <c r="BT280" s="15" t="s">
        <v>129</v>
      </c>
      <c r="BU280" s="15" t="s">
        <v>129</v>
      </c>
      <c r="BV280" s="15" t="s">
        <v>129</v>
      </c>
      <c r="BW280" s="15" t="s">
        <v>129</v>
      </c>
      <c r="BX280" s="12" t="s">
        <v>129</v>
      </c>
      <c r="BY280" s="12" t="s">
        <v>135</v>
      </c>
      <c r="BZ280" s="12" t="s">
        <v>136</v>
      </c>
      <c r="CA280" s="12" t="s">
        <v>137</v>
      </c>
      <c r="CB280" s="12" t="s">
        <v>349</v>
      </c>
      <c r="CC280" s="12" t="s">
        <v>949</v>
      </c>
      <c r="CD280" s="5" t="e">
        <v>#N/A</v>
      </c>
      <c r="CE280" s="5" t="e">
        <v>#N/A</v>
      </c>
      <c r="CF280" s="18" t="s">
        <v>129</v>
      </c>
      <c r="CG280" s="18"/>
      <c r="CH280">
        <f>IF(Tabla1[[#This Row],[1.1 Saluda y se despide del cliente, de acuerdo a lo establecido en el manual de campaña.]]="NO",1,0)</f>
        <v>0</v>
      </c>
      <c r="CI280">
        <f>IF(Tabla1[[#This Row],[1.2 Se dirige al cliente por su nombre durante el transcurso de la llamada, sin tutearlo en ninguna ocasión.]]="NO",1,0)</f>
        <v>0</v>
      </c>
      <c r="CJ280">
        <f>IF(Tabla1[[#This Row],[1.3 Interactua con el cliente mientras realiza las validaciones en el sistema.]]="NO",1,0)</f>
        <v>0</v>
      </c>
      <c r="CK280">
        <f>IF(Tabla1[[#This Row],[1.4 Evita el uso de tecnicismos.]]="NO",1,0)</f>
        <v>0</v>
      </c>
      <c r="CL280">
        <f>IF(Tabla1[[#This Row],[1.5 Se despide de acuerdo a lo indicado en el Manual de Campaña]]="NO",1,0)</f>
        <v>0</v>
      </c>
      <c r="CM280">
        <f>IF(Tabla1[[#This Row],[2.1 Valida si la consulta o transacción corresponde a un producto/servicio/línea de la campaña.]]="NO",1,0)</f>
        <v>0</v>
      </c>
      <c r="CN280">
        <f>IF(Tabla1[[#This Row],[2.2 Si lo expuesto por el cliente no es claro, realiza preguntas de precisión o preguntas filtro.]]="NO",1,0)</f>
        <v>0</v>
      </c>
      <c r="CO280">
        <f>IF(Tabla1[[#This Row],[2.3 Valida el MOTIVO REAL de la necesidad (información, preocupación, problema) mediante parafraseo o pregunta de confirmación.]]="NO",1,0)</f>
        <v>0</v>
      </c>
      <c r="CP280">
        <f>IF(Tabla1[[#This Row],[2.4 De acuerdo con lo expuesto por el cliente por el cliente y/o por lo revisado en sistemas, valida si existe alguna atención previa por el mismo motivo.]]="NO",1,0)</f>
        <v>0</v>
      </c>
      <c r="CQ280">
        <f>IF(Tabla1[[#This Row],[3.1 Valida en el CES el estado de los servicios y equipos, estado de cuenta y adicionalmente si se encuentra en averia.]]="NO",1,0)</f>
        <v>0</v>
      </c>
      <c r="CR280">
        <f>IF(Tabla1[[#This Row],[3.2 La atencion se realizo siguiendo el paso a paso de la herramienta o el proceso establecido en el portal de conocimiento (en caso no se encuentre en la herramienta), no se vuelve a evaluar el ingreso al CES.]]="NO",1,0)</f>
        <v>0</v>
      </c>
      <c r="CS280">
        <f>IF(Tabla1[[#This Row],[3.2.1 Solicita el número de documento de identidad, nombres y apellidos del titular para identificar el servicio y en caso lo amerite fecha y lugar de nacimiento.]]="NO",1,0)</f>
        <v>0</v>
      </c>
      <c r="CT280">
        <f>IF(Tabla1[[#This Row],[3.2.2  Valida en TRACER que el servicio del cliente esta conectado, no se encuentra en averia y no tiene algun flag alarmado]]="NO",1,0)</f>
        <v>0</v>
      </c>
      <c r="CU280">
        <f>IF(Tabla1[[#This Row],[3.2.3  Verifica en la web de averias si el servicio esta afectado]]="NO",1,0)</f>
        <v>0</v>
      </c>
      <c r="CV280">
        <f>IF(Tabla1[[#This Row],[3.2.4  Verifica en Incognito si los parametros de los servicios estan correctos. ]]="NO",1,0)</f>
        <v>0</v>
      </c>
      <c r="CW28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80">
        <f>IF(Tabla1[[#This Row],[3.2.6  Para telefonia, ingresa a JANUS y validad que la linea este configurada y tenga saldo, tambien se debe validar con el cliente si la linea esta en Tel 1 o Tel 1/2, en caso no haya servicio]]="NO",1,0)</f>
        <v>0</v>
      </c>
      <c r="CY280">
        <f>IF(Tabla1[[#This Row],[3.2.7  Para internet, cuando el problema es con SmarTV se le sugiere que utilice internet de manera cableada]]="NO",1,0)</f>
        <v>0</v>
      </c>
      <c r="CZ280">
        <f>IF(Tabla1[[#This Row],[3.3  La explicación brindada al cliente corresponde con el paso a paso de la herramienta o el proceso establecido en el portal de conocimiento (en caso no se encuentre en la herramienta).]]="NO",1,0)</f>
        <v>0</v>
      </c>
      <c r="DA280">
        <f>IF(Tabla1[[#This Row],[3.4  Valida con el cliente si la gestión/información brindada fue clara]]="NO",1,0)</f>
        <v>0</v>
      </c>
      <c r="DB280">
        <f>IF(Tabla1[[#This Row],[4.1 Ejecuta las acciones en los aplicativos de acuerdo al proceso establecido en el portal de conocimiento.]]="NO",1,0)</f>
        <v>0</v>
      </c>
      <c r="DC280">
        <f>IF(Tabla1[[#This Row],[4.2 Se tipifica en siac acorde con la gestión.]]="NO",1,0)</f>
        <v>0</v>
      </c>
      <c r="DD280">
        <f>IF(Tabla1[[#This Row],[4.3 Notas y/o plantilla de la tipificación son correctas.]]="NO",1,0)</f>
        <v>0</v>
      </c>
      <c r="DE280">
        <f>IF(Tabla1[[#This Row],[4.4 Se tipifica en siac durante la llamada.]]="NO",1,0)</f>
        <v>0</v>
      </c>
      <c r="DF280">
        <f>IF(Tabla1[[#This Row],[5.1 Evita comentarios negativos de la empresa y/o sus proveedores.]]="NO",1,0)</f>
        <v>0</v>
      </c>
      <c r="DG280">
        <f>IF(Tabla1[[#This Row],[5.2 Evita palabras soeces]]="NO",1,0)</f>
        <v>0</v>
      </c>
      <c r="DH280">
        <f>IF(Tabla1[[#This Row],[5.3 Escucha al cliente sin interrumpirlo.]]="NO",1,0)</f>
        <v>0</v>
      </c>
      <c r="DI280">
        <f>IF(Tabla1[[#This Row],[6.1 Cumple con dar la información establecida y/o fomenta en el cliente la adquisición/activación/uso de algún servicio/producto/promoción CLARO (definido por cada campaña)]]="NO",1,0)</f>
        <v>0</v>
      </c>
      <c r="DJ280">
        <v>1</v>
      </c>
      <c r="DK280" t="e">
        <f>IF(Tabla1[[#This Row],[TNPS]]&lt;6,-1,IF(Tabla1[[#This Row],[TNPS]]&lt;8,0,1))</f>
        <v>#N/A</v>
      </c>
      <c r="DL280" t="e">
        <f>IF(Tabla1[[#This Row],[NPS]]&lt;&gt;"",IF(Tabla1[[#This Row],[NPS]]&lt;7,-1,IF(Tabla1[[#This Row],[NPS]]&lt;8,0,1))," ")</f>
        <v>#N/A</v>
      </c>
    </row>
    <row r="281" spans="1:116" x14ac:dyDescent="0.25">
      <c r="A281">
        <v>386</v>
      </c>
      <c r="B281" t="str">
        <f>IF(MONTH(Tabla1[[#This Row],[FECHA DE MONITOREO]])=MONTH($B$356),IF(DAY(Tabla1[[#This Row],[FECHA DE MONITOREO]])&lt;8,"SEMANA 1",IF(DAY(Tabla1[[#This Row],[FECHA DE MONITOREO]])&lt;15,"SEMANA 2",IF(DAY(Tabla1[[#This Row],[FECHA DE MONITOREO]])&lt;22,"SEMANA 3","SEMANA 4"))),"SEMANA 4")</f>
        <v>SEMANA 2</v>
      </c>
      <c r="C28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81" s="10" t="s">
        <v>1667</v>
      </c>
      <c r="E281" s="11" t="s">
        <v>1668</v>
      </c>
      <c r="F281" s="12">
        <v>3</v>
      </c>
      <c r="G281" s="12" t="s">
        <v>118</v>
      </c>
      <c r="H281" s="12" t="s">
        <v>1394</v>
      </c>
      <c r="I281" s="6">
        <v>43655</v>
      </c>
      <c r="J281" s="12" t="s">
        <v>120</v>
      </c>
      <c r="K281" s="13" t="s">
        <v>1942</v>
      </c>
      <c r="L281" s="6">
        <v>43653</v>
      </c>
      <c r="M281" s="14">
        <v>0.4597222222222222</v>
      </c>
      <c r="N281" s="11">
        <v>696</v>
      </c>
      <c r="O281" s="12" t="s">
        <v>1943</v>
      </c>
      <c r="P281" s="12">
        <v>13450772</v>
      </c>
      <c r="Q281" s="12">
        <v>31729172</v>
      </c>
      <c r="R281" s="12" t="s">
        <v>1407</v>
      </c>
      <c r="S281" s="12" t="s">
        <v>460</v>
      </c>
      <c r="T281" s="12" t="s">
        <v>1944</v>
      </c>
      <c r="U281" s="12" t="s">
        <v>1945</v>
      </c>
      <c r="V281" s="11" t="s">
        <v>129</v>
      </c>
      <c r="W281" s="12" t="s">
        <v>130</v>
      </c>
      <c r="X281" s="15" t="s">
        <v>161</v>
      </c>
      <c r="Y281" s="15" t="s">
        <v>131</v>
      </c>
      <c r="Z281" s="15" t="s">
        <v>132</v>
      </c>
      <c r="AA281" s="15" t="s">
        <v>133</v>
      </c>
      <c r="AB281" s="15" t="s">
        <v>131</v>
      </c>
      <c r="AC281" s="12" t="s">
        <v>1400</v>
      </c>
      <c r="AD281" s="12" t="s">
        <v>131</v>
      </c>
      <c r="AE281" s="12" t="s">
        <v>131</v>
      </c>
      <c r="AF281" s="12" t="s">
        <v>131</v>
      </c>
      <c r="AG281" s="12" t="s">
        <v>131</v>
      </c>
      <c r="AH281" s="12" t="s">
        <v>131</v>
      </c>
      <c r="AI281" s="16">
        <v>100</v>
      </c>
      <c r="AJ281" s="12" t="s">
        <v>131</v>
      </c>
      <c r="AK281" s="12" t="s">
        <v>133</v>
      </c>
      <c r="AL281" s="12" t="s">
        <v>131</v>
      </c>
      <c r="AM281" s="12" t="s">
        <v>131</v>
      </c>
      <c r="AN281" s="16">
        <v>100</v>
      </c>
      <c r="AO281" s="12" t="s">
        <v>131</v>
      </c>
      <c r="AP281" s="12" t="s">
        <v>129</v>
      </c>
      <c r="AQ281" s="12" t="s">
        <v>131</v>
      </c>
      <c r="AR281" s="12" t="s">
        <v>131</v>
      </c>
      <c r="AS281" s="12" t="s">
        <v>131</v>
      </c>
      <c r="AT281" s="12" t="s">
        <v>131</v>
      </c>
      <c r="AU281" s="12" t="s">
        <v>133</v>
      </c>
      <c r="AV281" s="12" t="s">
        <v>133</v>
      </c>
      <c r="AW281" s="12" t="s">
        <v>133</v>
      </c>
      <c r="AX281" s="12" t="s">
        <v>131</v>
      </c>
      <c r="AY281" s="12" t="s">
        <v>131</v>
      </c>
      <c r="AZ281" s="16">
        <v>37.142857142857146</v>
      </c>
      <c r="BA281" s="12" t="s">
        <v>129</v>
      </c>
      <c r="BB281" s="12" t="s">
        <v>129</v>
      </c>
      <c r="BC281" s="12" t="s">
        <v>129</v>
      </c>
      <c r="BD281" s="12" t="s">
        <v>131</v>
      </c>
      <c r="BE281" s="16">
        <v>12.5</v>
      </c>
      <c r="BF281" s="12" t="s">
        <v>131</v>
      </c>
      <c r="BG281" s="12" t="s">
        <v>131</v>
      </c>
      <c r="BH281" s="12" t="s">
        <v>131</v>
      </c>
      <c r="BI281" s="16">
        <v>100</v>
      </c>
      <c r="BJ281" s="12" t="s">
        <v>133</v>
      </c>
      <c r="BK281" s="16">
        <v>100</v>
      </c>
      <c r="BL281" s="16">
        <v>57</v>
      </c>
      <c r="BM281" s="17">
        <v>2</v>
      </c>
      <c r="BN281" s="17">
        <v>2</v>
      </c>
      <c r="BO281" s="17">
        <v>0</v>
      </c>
      <c r="BP281" s="11">
        <v>4</v>
      </c>
      <c r="BQ281" s="11">
        <v>0</v>
      </c>
      <c r="BR281" s="16">
        <v>57</v>
      </c>
      <c r="BS281" s="15" t="s">
        <v>129</v>
      </c>
      <c r="BT281" s="15" t="s">
        <v>129</v>
      </c>
      <c r="BU281" s="15" t="s">
        <v>129</v>
      </c>
      <c r="BV281" s="15" t="s">
        <v>129</v>
      </c>
      <c r="BW281" s="15" t="s">
        <v>129</v>
      </c>
      <c r="BX281" s="12" t="s">
        <v>129</v>
      </c>
      <c r="BY281" s="12" t="s">
        <v>346</v>
      </c>
      <c r="BZ281" s="12" t="s">
        <v>347</v>
      </c>
      <c r="CA281" s="12" t="s">
        <v>348</v>
      </c>
      <c r="CB281" s="12" t="s">
        <v>1444</v>
      </c>
      <c r="CC281" s="12" t="s">
        <v>350</v>
      </c>
      <c r="CD281" s="5">
        <v>8</v>
      </c>
      <c r="CE281" s="5">
        <v>9</v>
      </c>
      <c r="CF281" s="18" t="s">
        <v>129</v>
      </c>
      <c r="CG281" s="18" t="s">
        <v>1946</v>
      </c>
      <c r="CH281">
        <f>IF(Tabla1[[#This Row],[1.1 Saluda y se despide del cliente, de acuerdo a lo establecido en el manual de campaña.]]="NO",1,0)</f>
        <v>0</v>
      </c>
      <c r="CI281">
        <f>IF(Tabla1[[#This Row],[1.2 Se dirige al cliente por su nombre durante el transcurso de la llamada, sin tutearlo en ninguna ocasión.]]="NO",1,0)</f>
        <v>0</v>
      </c>
      <c r="CJ281">
        <f>IF(Tabla1[[#This Row],[1.3 Interactua con el cliente mientras realiza las validaciones en el sistema.]]="NO",1,0)</f>
        <v>0</v>
      </c>
      <c r="CK281">
        <f>IF(Tabla1[[#This Row],[1.4 Evita el uso de tecnicismos.]]="NO",1,0)</f>
        <v>0</v>
      </c>
      <c r="CL281">
        <f>IF(Tabla1[[#This Row],[1.5 Se despide de acuerdo a lo indicado en el Manual de Campaña]]="NO",1,0)</f>
        <v>0</v>
      </c>
      <c r="CM281">
        <f>IF(Tabla1[[#This Row],[2.1 Valida si la consulta o transacción corresponde a un producto/servicio/línea de la campaña.]]="NO",1,0)</f>
        <v>0</v>
      </c>
      <c r="CN281">
        <f>IF(Tabla1[[#This Row],[2.2 Si lo expuesto por el cliente no es claro, realiza preguntas de precisión o preguntas filtro.]]="NO",1,0)</f>
        <v>0</v>
      </c>
      <c r="CO281">
        <f>IF(Tabla1[[#This Row],[2.3 Valida el MOTIVO REAL de la necesidad (información, preocupación, problema) mediante parafraseo o pregunta de confirmación.]]="NO",1,0)</f>
        <v>0</v>
      </c>
      <c r="CP281">
        <f>IF(Tabla1[[#This Row],[2.4 De acuerdo con lo expuesto por el cliente por el cliente y/o por lo revisado en sistemas, valida si existe alguna atención previa por el mismo motivo.]]="NO",1,0)</f>
        <v>0</v>
      </c>
      <c r="CQ281">
        <f>IF(Tabla1[[#This Row],[3.1 Valida en el CES el estado de los servicios y equipos, estado de cuenta y adicionalmente si se encuentra en averia.]]="NO",1,0)</f>
        <v>0</v>
      </c>
      <c r="CR281">
        <f>IF(Tabla1[[#This Row],[3.2 La atencion se realizo siguiendo el paso a paso de la herramienta o el proceso establecido en el portal de conocimiento (en caso no se encuentre en la herramienta), no se vuelve a evaluar el ingreso al CES.]]="NO",1,0)</f>
        <v>1</v>
      </c>
      <c r="CS281">
        <f>IF(Tabla1[[#This Row],[3.2.1 Solicita el número de documento de identidad, nombres y apellidos del titular para identificar el servicio y en caso lo amerite fecha y lugar de nacimiento.]]="NO",1,0)</f>
        <v>0</v>
      </c>
      <c r="CT281">
        <f>IF(Tabla1[[#This Row],[3.2.2  Valida en TRACER que el servicio del cliente esta conectado, no se encuentra en averia y no tiene algun flag alarmado]]="NO",1,0)</f>
        <v>0</v>
      </c>
      <c r="CU281">
        <f>IF(Tabla1[[#This Row],[3.2.3  Verifica en la web de averias si el servicio esta afectado]]="NO",1,0)</f>
        <v>0</v>
      </c>
      <c r="CV281">
        <f>IF(Tabla1[[#This Row],[3.2.4  Verifica en Incognito si los parametros de los servicios estan correctos. ]]="NO",1,0)</f>
        <v>0</v>
      </c>
      <c r="CW28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81">
        <f>IF(Tabla1[[#This Row],[3.2.6  Para telefonia, ingresa a JANUS y validad que la linea este configurada y tenga saldo, tambien se debe validar con el cliente si la linea esta en Tel 1 o Tel 1/2, en caso no haya servicio]]="NO",1,0)</f>
        <v>0</v>
      </c>
      <c r="CY281">
        <f>IF(Tabla1[[#This Row],[3.2.7  Para internet, cuando el problema es con SmarTV se le sugiere que utilice internet de manera cableada]]="NO",1,0)</f>
        <v>0</v>
      </c>
      <c r="CZ281">
        <f>IF(Tabla1[[#This Row],[3.3  La explicación brindada al cliente corresponde con el paso a paso de la herramienta o el proceso establecido en el portal de conocimiento (en caso no se encuentre en la herramienta).]]="NO",1,0)</f>
        <v>0</v>
      </c>
      <c r="DA281">
        <f>IF(Tabla1[[#This Row],[3.4  Valida con el cliente si la gestión/información brindada fue clara]]="NO",1,0)</f>
        <v>0</v>
      </c>
      <c r="DB281">
        <f>IF(Tabla1[[#This Row],[4.1 Ejecuta las acciones en los aplicativos de acuerdo al proceso establecido en el portal de conocimiento.]]="NO",1,0)</f>
        <v>1</v>
      </c>
      <c r="DC281">
        <f>IF(Tabla1[[#This Row],[4.2 Se tipifica en siac acorde con la gestión.]]="NO",1,0)</f>
        <v>1</v>
      </c>
      <c r="DD281">
        <f>IF(Tabla1[[#This Row],[4.3 Notas y/o plantilla de la tipificación son correctas.]]="NO",1,0)</f>
        <v>1</v>
      </c>
      <c r="DE281">
        <f>IF(Tabla1[[#This Row],[4.4 Se tipifica en siac durante la llamada.]]="NO",1,0)</f>
        <v>0</v>
      </c>
      <c r="DF281">
        <f>IF(Tabla1[[#This Row],[5.1 Evita comentarios negativos de la empresa y/o sus proveedores.]]="NO",1,0)</f>
        <v>0</v>
      </c>
      <c r="DG281">
        <f>IF(Tabla1[[#This Row],[5.2 Evita palabras soeces]]="NO",1,0)</f>
        <v>0</v>
      </c>
      <c r="DH281">
        <f>IF(Tabla1[[#This Row],[5.3 Escucha al cliente sin interrumpirlo.]]="NO",1,0)</f>
        <v>0</v>
      </c>
      <c r="DI281">
        <f>IF(Tabla1[[#This Row],[6.1 Cumple con dar la información establecida y/o fomenta en el cliente la adquisición/activación/uso de algún servicio/producto/promoción CLARO (definido por cada campaña)]]="NO",1,0)</f>
        <v>0</v>
      </c>
      <c r="DJ281">
        <v>1</v>
      </c>
      <c r="DK281">
        <f>IF(Tabla1[[#This Row],[TNPS]]&lt;6,-1,IF(Tabla1[[#This Row],[TNPS]]&lt;8,0,1))</f>
        <v>1</v>
      </c>
      <c r="DL281">
        <f>IF(Tabla1[[#This Row],[NPS]]&lt;&gt;"",IF(Tabla1[[#This Row],[NPS]]&lt;7,-1,IF(Tabla1[[#This Row],[NPS]]&lt;8,0,1))," ")</f>
        <v>1</v>
      </c>
    </row>
    <row r="282" spans="1:116" x14ac:dyDescent="0.25">
      <c r="A282">
        <v>386</v>
      </c>
      <c r="B282" t="str">
        <f>IF(MONTH(Tabla1[[#This Row],[FECHA DE MONITOREO]])=MONTH($B$356),IF(DAY(Tabla1[[#This Row],[FECHA DE MONITOREO]])&lt;8,"SEMANA 1",IF(DAY(Tabla1[[#This Row],[FECHA DE MONITOREO]])&lt;15,"SEMANA 2",IF(DAY(Tabla1[[#This Row],[FECHA DE MONITOREO]])&lt;22,"SEMANA 3","SEMANA 4"))),"SEMANA 4")</f>
        <v>SEMANA 2</v>
      </c>
      <c r="C28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82" s="10" t="s">
        <v>1947</v>
      </c>
      <c r="E282" s="11" t="s">
        <v>1948</v>
      </c>
      <c r="F282" s="12">
        <v>3</v>
      </c>
      <c r="G282" s="12" t="s">
        <v>118</v>
      </c>
      <c r="H282" s="12" t="s">
        <v>1394</v>
      </c>
      <c r="I282" s="6">
        <v>43655</v>
      </c>
      <c r="J282" s="12" t="s">
        <v>120</v>
      </c>
      <c r="K282" s="13" t="s">
        <v>1949</v>
      </c>
      <c r="L282" s="6">
        <v>43653</v>
      </c>
      <c r="M282" s="14">
        <v>0.73263888888888884</v>
      </c>
      <c r="N282" s="11">
        <v>539</v>
      </c>
      <c r="O282" s="12" t="s">
        <v>1950</v>
      </c>
      <c r="P282" s="12">
        <v>982738537</v>
      </c>
      <c r="Q282" s="12">
        <v>2787658</v>
      </c>
      <c r="R282" s="12" t="s">
        <v>1407</v>
      </c>
      <c r="S282" s="12" t="s">
        <v>451</v>
      </c>
      <c r="T282" s="12" t="s">
        <v>1951</v>
      </c>
      <c r="U282" s="12" t="s">
        <v>1952</v>
      </c>
      <c r="V282" s="11" t="s">
        <v>131</v>
      </c>
      <c r="W282" s="12" t="s">
        <v>130</v>
      </c>
      <c r="X282" s="15" t="s">
        <v>161</v>
      </c>
      <c r="Y282" s="15" t="s">
        <v>131</v>
      </c>
      <c r="Z282" s="15" t="s">
        <v>132</v>
      </c>
      <c r="AA282" s="15" t="s">
        <v>133</v>
      </c>
      <c r="AB282" s="15" t="s">
        <v>131</v>
      </c>
      <c r="AC282" s="12" t="s">
        <v>1400</v>
      </c>
      <c r="AD282" s="12" t="s">
        <v>131</v>
      </c>
      <c r="AE282" s="12" t="s">
        <v>131</v>
      </c>
      <c r="AF282" s="12" t="s">
        <v>131</v>
      </c>
      <c r="AG282" s="12" t="s">
        <v>131</v>
      </c>
      <c r="AH282" s="12" t="s">
        <v>131</v>
      </c>
      <c r="AI282" s="16">
        <v>100</v>
      </c>
      <c r="AJ282" s="12" t="s">
        <v>131</v>
      </c>
      <c r="AK282" s="12" t="s">
        <v>133</v>
      </c>
      <c r="AL282" s="12" t="s">
        <v>131</v>
      </c>
      <c r="AM282" s="12" t="s">
        <v>131</v>
      </c>
      <c r="AN282" s="16">
        <v>100</v>
      </c>
      <c r="AO282" s="12" t="s">
        <v>131</v>
      </c>
      <c r="AP282" s="12" t="s">
        <v>131</v>
      </c>
      <c r="AQ282" s="12" t="s">
        <v>131</v>
      </c>
      <c r="AR282" s="12" t="s">
        <v>131</v>
      </c>
      <c r="AS282" s="12" t="s">
        <v>131</v>
      </c>
      <c r="AT282" s="12" t="s">
        <v>131</v>
      </c>
      <c r="AU282" s="12" t="s">
        <v>133</v>
      </c>
      <c r="AV282" s="12" t="s">
        <v>133</v>
      </c>
      <c r="AW282" s="12" t="s">
        <v>133</v>
      </c>
      <c r="AX282" s="12" t="s">
        <v>131</v>
      </c>
      <c r="AY282" s="12" t="s">
        <v>131</v>
      </c>
      <c r="AZ282" s="16">
        <v>100</v>
      </c>
      <c r="BA282" s="12" t="s">
        <v>129</v>
      </c>
      <c r="BB282" s="12" t="s">
        <v>129</v>
      </c>
      <c r="BC282" s="12" t="s">
        <v>129</v>
      </c>
      <c r="BD282" s="12" t="s">
        <v>129</v>
      </c>
      <c r="BE282" s="16">
        <v>0</v>
      </c>
      <c r="BF282" s="12" t="s">
        <v>131</v>
      </c>
      <c r="BG282" s="12" t="s">
        <v>131</v>
      </c>
      <c r="BH282" s="12" t="s">
        <v>131</v>
      </c>
      <c r="BI282" s="16">
        <v>100</v>
      </c>
      <c r="BJ282" s="12" t="s">
        <v>133</v>
      </c>
      <c r="BK282" s="16">
        <v>100</v>
      </c>
      <c r="BL282" s="16">
        <v>76</v>
      </c>
      <c r="BM282" s="17">
        <v>1</v>
      </c>
      <c r="BN282" s="17">
        <v>3</v>
      </c>
      <c r="BO282" s="17">
        <v>0</v>
      </c>
      <c r="BP282" s="11">
        <v>4</v>
      </c>
      <c r="BQ282" s="11">
        <v>0</v>
      </c>
      <c r="BR282" s="16">
        <v>76</v>
      </c>
      <c r="BS282" s="15" t="s">
        <v>129</v>
      </c>
      <c r="BT282" s="15" t="s">
        <v>129</v>
      </c>
      <c r="BU282" s="15" t="s">
        <v>129</v>
      </c>
      <c r="BV282" s="15" t="s">
        <v>129</v>
      </c>
      <c r="BW282" s="15" t="s">
        <v>129</v>
      </c>
      <c r="BX282" s="12" t="s">
        <v>129</v>
      </c>
      <c r="BY282" s="12" t="s">
        <v>135</v>
      </c>
      <c r="BZ282" s="12" t="s">
        <v>136</v>
      </c>
      <c r="CA282" s="12" t="s">
        <v>137</v>
      </c>
      <c r="CB282" s="12" t="s">
        <v>349</v>
      </c>
      <c r="CC282" s="12" t="s">
        <v>289</v>
      </c>
      <c r="CD282" s="5">
        <v>7</v>
      </c>
      <c r="CE282" s="5">
        <v>6</v>
      </c>
      <c r="CF282" s="18" t="s">
        <v>129</v>
      </c>
      <c r="CG282" s="18" t="s">
        <v>1953</v>
      </c>
      <c r="CH282">
        <f>IF(Tabla1[[#This Row],[1.1 Saluda y se despide del cliente, de acuerdo a lo establecido en el manual de campaña.]]="NO",1,0)</f>
        <v>0</v>
      </c>
      <c r="CI282">
        <f>IF(Tabla1[[#This Row],[1.2 Se dirige al cliente por su nombre durante el transcurso de la llamada, sin tutearlo en ninguna ocasión.]]="NO",1,0)</f>
        <v>0</v>
      </c>
      <c r="CJ282">
        <f>IF(Tabla1[[#This Row],[1.3 Interactua con el cliente mientras realiza las validaciones en el sistema.]]="NO",1,0)</f>
        <v>0</v>
      </c>
      <c r="CK282">
        <f>IF(Tabla1[[#This Row],[1.4 Evita el uso de tecnicismos.]]="NO",1,0)</f>
        <v>0</v>
      </c>
      <c r="CL282">
        <f>IF(Tabla1[[#This Row],[1.5 Se despide de acuerdo a lo indicado en el Manual de Campaña]]="NO",1,0)</f>
        <v>0</v>
      </c>
      <c r="CM282">
        <f>IF(Tabla1[[#This Row],[2.1 Valida si la consulta o transacción corresponde a un producto/servicio/línea de la campaña.]]="NO",1,0)</f>
        <v>0</v>
      </c>
      <c r="CN282">
        <f>IF(Tabla1[[#This Row],[2.2 Si lo expuesto por el cliente no es claro, realiza preguntas de precisión o preguntas filtro.]]="NO",1,0)</f>
        <v>0</v>
      </c>
      <c r="CO282">
        <f>IF(Tabla1[[#This Row],[2.3 Valida el MOTIVO REAL de la necesidad (información, preocupación, problema) mediante parafraseo o pregunta de confirmación.]]="NO",1,0)</f>
        <v>0</v>
      </c>
      <c r="CP282">
        <f>IF(Tabla1[[#This Row],[2.4 De acuerdo con lo expuesto por el cliente por el cliente y/o por lo revisado en sistemas, valida si existe alguna atención previa por el mismo motivo.]]="NO",1,0)</f>
        <v>0</v>
      </c>
      <c r="CQ282">
        <f>IF(Tabla1[[#This Row],[3.1 Valida en el CES el estado de los servicios y equipos, estado de cuenta y adicionalmente si se encuentra en averia.]]="NO",1,0)</f>
        <v>0</v>
      </c>
      <c r="CR282">
        <f>IF(Tabla1[[#This Row],[3.2 La atencion se realizo siguiendo el paso a paso de la herramienta o el proceso establecido en el portal de conocimiento (en caso no se encuentre en la herramienta), no se vuelve a evaluar el ingreso al CES.]]="NO",1,0)</f>
        <v>0</v>
      </c>
      <c r="CS282">
        <f>IF(Tabla1[[#This Row],[3.2.1 Solicita el número de documento de identidad, nombres y apellidos del titular para identificar el servicio y en caso lo amerite fecha y lugar de nacimiento.]]="NO",1,0)</f>
        <v>0</v>
      </c>
      <c r="CT282">
        <f>IF(Tabla1[[#This Row],[3.2.2  Valida en TRACER que el servicio del cliente esta conectado, no se encuentra en averia y no tiene algun flag alarmado]]="NO",1,0)</f>
        <v>0</v>
      </c>
      <c r="CU282">
        <f>IF(Tabla1[[#This Row],[3.2.3  Verifica en la web de averias si el servicio esta afectado]]="NO",1,0)</f>
        <v>0</v>
      </c>
      <c r="CV282">
        <f>IF(Tabla1[[#This Row],[3.2.4  Verifica en Incognito si los parametros de los servicios estan correctos. ]]="NO",1,0)</f>
        <v>0</v>
      </c>
      <c r="CW28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82">
        <f>IF(Tabla1[[#This Row],[3.2.6  Para telefonia, ingresa a JANUS y validad que la linea este configurada y tenga saldo, tambien se debe validar con el cliente si la linea esta en Tel 1 o Tel 1/2, en caso no haya servicio]]="NO",1,0)</f>
        <v>0</v>
      </c>
      <c r="CY282">
        <f>IF(Tabla1[[#This Row],[3.2.7  Para internet, cuando el problema es con SmarTV se le sugiere que utilice internet de manera cableada]]="NO",1,0)</f>
        <v>0</v>
      </c>
      <c r="CZ282">
        <f>IF(Tabla1[[#This Row],[3.3  La explicación brindada al cliente corresponde con el paso a paso de la herramienta o el proceso establecido en el portal de conocimiento (en caso no se encuentre en la herramienta).]]="NO",1,0)</f>
        <v>0</v>
      </c>
      <c r="DA282">
        <f>IF(Tabla1[[#This Row],[3.4  Valida con el cliente si la gestión/información brindada fue clara]]="NO",1,0)</f>
        <v>0</v>
      </c>
      <c r="DB282">
        <f>IF(Tabla1[[#This Row],[4.1 Ejecuta las acciones en los aplicativos de acuerdo al proceso establecido en el portal de conocimiento.]]="NO",1,0)</f>
        <v>1</v>
      </c>
      <c r="DC282">
        <f>IF(Tabla1[[#This Row],[4.2 Se tipifica en siac acorde con la gestión.]]="NO",1,0)</f>
        <v>1</v>
      </c>
      <c r="DD282">
        <f>IF(Tabla1[[#This Row],[4.3 Notas y/o plantilla de la tipificación son correctas.]]="NO",1,0)</f>
        <v>1</v>
      </c>
      <c r="DE282">
        <f>IF(Tabla1[[#This Row],[4.4 Se tipifica en siac durante la llamada.]]="NO",1,0)</f>
        <v>1</v>
      </c>
      <c r="DF282">
        <f>IF(Tabla1[[#This Row],[5.1 Evita comentarios negativos de la empresa y/o sus proveedores.]]="NO",1,0)</f>
        <v>0</v>
      </c>
      <c r="DG282">
        <f>IF(Tabla1[[#This Row],[5.2 Evita palabras soeces]]="NO",1,0)</f>
        <v>0</v>
      </c>
      <c r="DH282">
        <f>IF(Tabla1[[#This Row],[5.3 Escucha al cliente sin interrumpirlo.]]="NO",1,0)</f>
        <v>0</v>
      </c>
      <c r="DI282">
        <f>IF(Tabla1[[#This Row],[6.1 Cumple con dar la información establecida y/o fomenta en el cliente la adquisición/activación/uso de algún servicio/producto/promoción CLARO (definido por cada campaña)]]="NO",1,0)</f>
        <v>0</v>
      </c>
      <c r="DJ282">
        <v>1</v>
      </c>
      <c r="DK282">
        <f>IF(Tabla1[[#This Row],[TNPS]]&lt;6,-1,IF(Tabla1[[#This Row],[TNPS]]&lt;8,0,1))</f>
        <v>0</v>
      </c>
      <c r="DL282">
        <f>IF(Tabla1[[#This Row],[NPS]]&lt;&gt;"",IF(Tabla1[[#This Row],[NPS]]&lt;7,-1,IF(Tabla1[[#This Row],[NPS]]&lt;8,0,1))," ")</f>
        <v>-1</v>
      </c>
    </row>
    <row r="283" spans="1:116" x14ac:dyDescent="0.25">
      <c r="A283">
        <v>386</v>
      </c>
      <c r="B283" t="str">
        <f>IF(MONTH(Tabla1[[#This Row],[FECHA DE MONITOREO]])=MONTH($B$356),IF(DAY(Tabla1[[#This Row],[FECHA DE MONITOREO]])&lt;8,"SEMANA 1",IF(DAY(Tabla1[[#This Row],[FECHA DE MONITOREO]])&lt;15,"SEMANA 2",IF(DAY(Tabla1[[#This Row],[FECHA DE MONITOREO]])&lt;22,"SEMANA 3","SEMANA 4"))),"SEMANA 4")</f>
        <v>SEMANA 2</v>
      </c>
      <c r="C28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83" s="10" t="s">
        <v>1552</v>
      </c>
      <c r="E283" s="11" t="s">
        <v>1553</v>
      </c>
      <c r="F283" s="12">
        <v>3</v>
      </c>
      <c r="G283" s="12" t="s">
        <v>118</v>
      </c>
      <c r="H283" s="12" t="s">
        <v>1394</v>
      </c>
      <c r="I283" s="6">
        <v>43655</v>
      </c>
      <c r="J283" s="12" t="s">
        <v>120</v>
      </c>
      <c r="K283" s="13" t="s">
        <v>1954</v>
      </c>
      <c r="L283" s="6">
        <v>43653</v>
      </c>
      <c r="M283" s="14">
        <v>0.54513888888888895</v>
      </c>
      <c r="N283" s="11">
        <v>690</v>
      </c>
      <c r="O283" s="12" t="s">
        <v>1955</v>
      </c>
      <c r="P283" s="12">
        <v>981344207</v>
      </c>
      <c r="Q283" s="12">
        <v>2074572</v>
      </c>
      <c r="R283" s="12" t="s">
        <v>1407</v>
      </c>
      <c r="S283" s="12" t="s">
        <v>287</v>
      </c>
      <c r="T283" s="12" t="s">
        <v>1956</v>
      </c>
      <c r="U283" s="12" t="s">
        <v>1416</v>
      </c>
      <c r="V283" s="11" t="s">
        <v>129</v>
      </c>
      <c r="W283" s="12" t="s">
        <v>130</v>
      </c>
      <c r="X283" s="15" t="s">
        <v>161</v>
      </c>
      <c r="Y283" s="15" t="s">
        <v>131</v>
      </c>
      <c r="Z283" s="15" t="s">
        <v>132</v>
      </c>
      <c r="AA283" s="15" t="s">
        <v>133</v>
      </c>
      <c r="AB283" s="15" t="s">
        <v>131</v>
      </c>
      <c r="AC283" s="12" t="s">
        <v>1400</v>
      </c>
      <c r="AD283" s="12" t="s">
        <v>131</v>
      </c>
      <c r="AE283" s="12" t="s">
        <v>131</v>
      </c>
      <c r="AF283" s="12" t="s">
        <v>131</v>
      </c>
      <c r="AG283" s="12" t="s">
        <v>131</v>
      </c>
      <c r="AH283" s="12" t="s">
        <v>131</v>
      </c>
      <c r="AI283" s="16">
        <v>100</v>
      </c>
      <c r="AJ283" s="12" t="s">
        <v>131</v>
      </c>
      <c r="AK283" s="12" t="s">
        <v>133</v>
      </c>
      <c r="AL283" s="12" t="s">
        <v>131</v>
      </c>
      <c r="AM283" s="12" t="s">
        <v>131</v>
      </c>
      <c r="AN283" s="16">
        <v>100</v>
      </c>
      <c r="AO283" s="12" t="s">
        <v>131</v>
      </c>
      <c r="AP283" s="12" t="s">
        <v>129</v>
      </c>
      <c r="AQ283" s="12" t="s">
        <v>131</v>
      </c>
      <c r="AR283" s="12" t="s">
        <v>131</v>
      </c>
      <c r="AS283" s="12" t="s">
        <v>131</v>
      </c>
      <c r="AT283" s="12" t="s">
        <v>131</v>
      </c>
      <c r="AU283" s="12" t="s">
        <v>133</v>
      </c>
      <c r="AV283" s="12" t="s">
        <v>133</v>
      </c>
      <c r="AW283" s="12" t="s">
        <v>133</v>
      </c>
      <c r="AX283" s="12" t="s">
        <v>129</v>
      </c>
      <c r="AY283" s="12" t="s">
        <v>131</v>
      </c>
      <c r="AZ283" s="16">
        <v>17.142857142857149</v>
      </c>
      <c r="BA283" s="12" t="s">
        <v>129</v>
      </c>
      <c r="BB283" s="12" t="s">
        <v>129</v>
      </c>
      <c r="BC283" s="12" t="s">
        <v>129</v>
      </c>
      <c r="BD283" s="12" t="s">
        <v>129</v>
      </c>
      <c r="BE283" s="16">
        <v>0</v>
      </c>
      <c r="BF283" s="12" t="s">
        <v>131</v>
      </c>
      <c r="BG283" s="12" t="s">
        <v>131</v>
      </c>
      <c r="BH283" s="12" t="s">
        <v>131</v>
      </c>
      <c r="BI283" s="16">
        <v>100</v>
      </c>
      <c r="BJ283" s="12" t="s">
        <v>133</v>
      </c>
      <c r="BK283" s="16">
        <v>100</v>
      </c>
      <c r="BL283" s="16">
        <v>47</v>
      </c>
      <c r="BM283" s="17">
        <v>3</v>
      </c>
      <c r="BN283" s="17">
        <v>3</v>
      </c>
      <c r="BO283" s="17">
        <v>0</v>
      </c>
      <c r="BP283" s="11">
        <v>6</v>
      </c>
      <c r="BQ283" s="11">
        <v>0</v>
      </c>
      <c r="BR283" s="16">
        <v>47</v>
      </c>
      <c r="BS283" s="15" t="s">
        <v>129</v>
      </c>
      <c r="BT283" s="15" t="s">
        <v>129</v>
      </c>
      <c r="BU283" s="15" t="s">
        <v>129</v>
      </c>
      <c r="BV283" s="15" t="s">
        <v>129</v>
      </c>
      <c r="BW283" s="15" t="s">
        <v>129</v>
      </c>
      <c r="BX283" s="12" t="s">
        <v>129</v>
      </c>
      <c r="BY283" s="12" t="s">
        <v>346</v>
      </c>
      <c r="BZ283" s="12" t="s">
        <v>347</v>
      </c>
      <c r="CA283" s="12" t="s">
        <v>348</v>
      </c>
      <c r="CB283" s="12" t="s">
        <v>1444</v>
      </c>
      <c r="CC283" s="12" t="s">
        <v>350</v>
      </c>
      <c r="CD283" s="5">
        <v>9</v>
      </c>
      <c r="CE283" s="5">
        <v>9</v>
      </c>
      <c r="CF283" s="18" t="s">
        <v>129</v>
      </c>
      <c r="CG283" s="18" t="s">
        <v>1957</v>
      </c>
      <c r="CH283">
        <f>IF(Tabla1[[#This Row],[1.1 Saluda y se despide del cliente, de acuerdo a lo establecido en el manual de campaña.]]="NO",1,0)</f>
        <v>0</v>
      </c>
      <c r="CI283">
        <f>IF(Tabla1[[#This Row],[1.2 Se dirige al cliente por su nombre durante el transcurso de la llamada, sin tutearlo en ninguna ocasión.]]="NO",1,0)</f>
        <v>0</v>
      </c>
      <c r="CJ283">
        <f>IF(Tabla1[[#This Row],[1.3 Interactua con el cliente mientras realiza las validaciones en el sistema.]]="NO",1,0)</f>
        <v>0</v>
      </c>
      <c r="CK283">
        <f>IF(Tabla1[[#This Row],[1.4 Evita el uso de tecnicismos.]]="NO",1,0)</f>
        <v>0</v>
      </c>
      <c r="CL283">
        <f>IF(Tabla1[[#This Row],[1.5 Se despide de acuerdo a lo indicado en el Manual de Campaña]]="NO",1,0)</f>
        <v>0</v>
      </c>
      <c r="CM283">
        <f>IF(Tabla1[[#This Row],[2.1 Valida si la consulta o transacción corresponde a un producto/servicio/línea de la campaña.]]="NO",1,0)</f>
        <v>0</v>
      </c>
      <c r="CN283">
        <f>IF(Tabla1[[#This Row],[2.2 Si lo expuesto por el cliente no es claro, realiza preguntas de precisión o preguntas filtro.]]="NO",1,0)</f>
        <v>0</v>
      </c>
      <c r="CO283">
        <f>IF(Tabla1[[#This Row],[2.3 Valida el MOTIVO REAL de la necesidad (información, preocupación, problema) mediante parafraseo o pregunta de confirmación.]]="NO",1,0)</f>
        <v>0</v>
      </c>
      <c r="CP283">
        <f>IF(Tabla1[[#This Row],[2.4 De acuerdo con lo expuesto por el cliente por el cliente y/o por lo revisado en sistemas, valida si existe alguna atención previa por el mismo motivo.]]="NO",1,0)</f>
        <v>0</v>
      </c>
      <c r="CQ283">
        <f>IF(Tabla1[[#This Row],[3.1 Valida en el CES el estado de los servicios y equipos, estado de cuenta y adicionalmente si se encuentra en averia.]]="NO",1,0)</f>
        <v>0</v>
      </c>
      <c r="CR283">
        <f>IF(Tabla1[[#This Row],[3.2 La atencion se realizo siguiendo el paso a paso de la herramienta o el proceso establecido en el portal de conocimiento (en caso no se encuentre en la herramienta), no se vuelve a evaluar el ingreso al CES.]]="NO",1,0)</f>
        <v>1</v>
      </c>
      <c r="CS283">
        <f>IF(Tabla1[[#This Row],[3.2.1 Solicita el número de documento de identidad, nombres y apellidos del titular para identificar el servicio y en caso lo amerite fecha y lugar de nacimiento.]]="NO",1,0)</f>
        <v>0</v>
      </c>
      <c r="CT283">
        <f>IF(Tabla1[[#This Row],[3.2.2  Valida en TRACER que el servicio del cliente esta conectado, no se encuentra en averia y no tiene algun flag alarmado]]="NO",1,0)</f>
        <v>0</v>
      </c>
      <c r="CU283">
        <f>IF(Tabla1[[#This Row],[3.2.3  Verifica en la web de averias si el servicio esta afectado]]="NO",1,0)</f>
        <v>0</v>
      </c>
      <c r="CV283">
        <f>IF(Tabla1[[#This Row],[3.2.4  Verifica en Incognito si los parametros de los servicios estan correctos. ]]="NO",1,0)</f>
        <v>0</v>
      </c>
      <c r="CW28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83">
        <f>IF(Tabla1[[#This Row],[3.2.6  Para telefonia, ingresa a JANUS y validad que la linea este configurada y tenga saldo, tambien se debe validar con el cliente si la linea esta en Tel 1 o Tel 1/2, en caso no haya servicio]]="NO",1,0)</f>
        <v>0</v>
      </c>
      <c r="CY283">
        <f>IF(Tabla1[[#This Row],[3.2.7  Para internet, cuando el problema es con SmarTV se le sugiere que utilice internet de manera cableada]]="NO",1,0)</f>
        <v>0</v>
      </c>
      <c r="CZ283">
        <f>IF(Tabla1[[#This Row],[3.3  La explicación brindada al cliente corresponde con el paso a paso de la herramienta o el proceso establecido en el portal de conocimiento (en caso no se encuentre en la herramienta).]]="NO",1,0)</f>
        <v>1</v>
      </c>
      <c r="DA283">
        <f>IF(Tabla1[[#This Row],[3.4  Valida con el cliente si la gestión/información brindada fue clara]]="NO",1,0)</f>
        <v>0</v>
      </c>
      <c r="DB283">
        <f>IF(Tabla1[[#This Row],[4.1 Ejecuta las acciones en los aplicativos de acuerdo al proceso establecido en el portal de conocimiento.]]="NO",1,0)</f>
        <v>1</v>
      </c>
      <c r="DC283">
        <f>IF(Tabla1[[#This Row],[4.2 Se tipifica en siac acorde con la gestión.]]="NO",1,0)</f>
        <v>1</v>
      </c>
      <c r="DD283">
        <f>IF(Tabla1[[#This Row],[4.3 Notas y/o plantilla de la tipificación son correctas.]]="NO",1,0)</f>
        <v>1</v>
      </c>
      <c r="DE283">
        <f>IF(Tabla1[[#This Row],[4.4 Se tipifica en siac durante la llamada.]]="NO",1,0)</f>
        <v>1</v>
      </c>
      <c r="DF283">
        <f>IF(Tabla1[[#This Row],[5.1 Evita comentarios negativos de la empresa y/o sus proveedores.]]="NO",1,0)</f>
        <v>0</v>
      </c>
      <c r="DG283">
        <f>IF(Tabla1[[#This Row],[5.2 Evita palabras soeces]]="NO",1,0)</f>
        <v>0</v>
      </c>
      <c r="DH283">
        <f>IF(Tabla1[[#This Row],[5.3 Escucha al cliente sin interrumpirlo.]]="NO",1,0)</f>
        <v>0</v>
      </c>
      <c r="DI283">
        <f>IF(Tabla1[[#This Row],[6.1 Cumple con dar la información establecida y/o fomenta en el cliente la adquisición/activación/uso de algún servicio/producto/promoción CLARO (definido por cada campaña)]]="NO",1,0)</f>
        <v>0</v>
      </c>
      <c r="DJ283">
        <v>1</v>
      </c>
      <c r="DK283">
        <f>IF(Tabla1[[#This Row],[TNPS]]&lt;6,-1,IF(Tabla1[[#This Row],[TNPS]]&lt;8,0,1))</f>
        <v>1</v>
      </c>
      <c r="DL283">
        <f>IF(Tabla1[[#This Row],[NPS]]&lt;&gt;"",IF(Tabla1[[#This Row],[NPS]]&lt;7,-1,IF(Tabla1[[#This Row],[NPS]]&lt;8,0,1))," ")</f>
        <v>1</v>
      </c>
    </row>
    <row r="284" spans="1:116" x14ac:dyDescent="0.25">
      <c r="A284">
        <v>386</v>
      </c>
      <c r="B284" t="str">
        <f>IF(MONTH(Tabla1[[#This Row],[FECHA DE MONITOREO]])=MONTH($B$356),IF(DAY(Tabla1[[#This Row],[FECHA DE MONITOREO]])&lt;8,"SEMANA 1",IF(DAY(Tabla1[[#This Row],[FECHA DE MONITOREO]])&lt;15,"SEMANA 2",IF(DAY(Tabla1[[#This Row],[FECHA DE MONITOREO]])&lt;22,"SEMANA 3","SEMANA 4"))),"SEMANA 4")</f>
        <v>SEMANA 2</v>
      </c>
      <c r="C28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84" s="10" t="s">
        <v>1487</v>
      </c>
      <c r="E284" s="11" t="s">
        <v>1488</v>
      </c>
      <c r="F284" s="12">
        <v>2</v>
      </c>
      <c r="G284" s="12" t="s">
        <v>118</v>
      </c>
      <c r="H284" s="12" t="s">
        <v>1394</v>
      </c>
      <c r="I284" s="6">
        <v>43655</v>
      </c>
      <c r="J284" s="12" t="s">
        <v>120</v>
      </c>
      <c r="K284" s="13" t="s">
        <v>1958</v>
      </c>
      <c r="L284" s="6">
        <v>43653</v>
      </c>
      <c r="M284" s="14">
        <v>0.49722222222222223</v>
      </c>
      <c r="N284" s="11">
        <v>246</v>
      </c>
      <c r="O284" s="12" t="s">
        <v>1959</v>
      </c>
      <c r="P284" s="12">
        <v>13962121</v>
      </c>
      <c r="Q284" s="12">
        <v>2736510</v>
      </c>
      <c r="R284" s="12" t="s">
        <v>1397</v>
      </c>
      <c r="S284" s="12" t="s">
        <v>172</v>
      </c>
      <c r="T284" s="12" t="s">
        <v>1960</v>
      </c>
      <c r="U284" s="12" t="s">
        <v>1443</v>
      </c>
      <c r="V284" s="11" t="s">
        <v>129</v>
      </c>
      <c r="W284" s="12" t="s">
        <v>130</v>
      </c>
      <c r="X284" s="15" t="s">
        <v>161</v>
      </c>
      <c r="Y284" s="15" t="s">
        <v>131</v>
      </c>
      <c r="Z284" s="15" t="s">
        <v>132</v>
      </c>
      <c r="AA284" s="15" t="s">
        <v>133</v>
      </c>
      <c r="AB284" s="15" t="s">
        <v>131</v>
      </c>
      <c r="AC284" s="12" t="s">
        <v>1400</v>
      </c>
      <c r="AD284" s="12" t="s">
        <v>131</v>
      </c>
      <c r="AE284" s="12" t="s">
        <v>131</v>
      </c>
      <c r="AF284" s="12" t="s">
        <v>131</v>
      </c>
      <c r="AG284" s="12" t="s">
        <v>131</v>
      </c>
      <c r="AH284" s="12" t="s">
        <v>131</v>
      </c>
      <c r="AI284" s="16">
        <v>100</v>
      </c>
      <c r="AJ284" s="12" t="s">
        <v>131</v>
      </c>
      <c r="AK284" s="12" t="s">
        <v>133</v>
      </c>
      <c r="AL284" s="12" t="s">
        <v>131</v>
      </c>
      <c r="AM284" s="12" t="s">
        <v>133</v>
      </c>
      <c r="AN284" s="16">
        <v>100</v>
      </c>
      <c r="AO284" s="12" t="s">
        <v>131</v>
      </c>
      <c r="AP284" s="12" t="s">
        <v>131</v>
      </c>
      <c r="AQ284" s="12" t="s">
        <v>131</v>
      </c>
      <c r="AR284" s="12" t="s">
        <v>133</v>
      </c>
      <c r="AS284" s="12" t="s">
        <v>133</v>
      </c>
      <c r="AT284" s="12" t="s">
        <v>131</v>
      </c>
      <c r="AU284" s="12" t="s">
        <v>133</v>
      </c>
      <c r="AV284" s="12" t="s">
        <v>133</v>
      </c>
      <c r="AW284" s="12" t="s">
        <v>133</v>
      </c>
      <c r="AX284" s="12" t="s">
        <v>129</v>
      </c>
      <c r="AY284" s="12" t="s">
        <v>131</v>
      </c>
      <c r="AZ284" s="16">
        <v>80</v>
      </c>
      <c r="BA284" s="12" t="s">
        <v>131</v>
      </c>
      <c r="BB284" s="12" t="s">
        <v>131</v>
      </c>
      <c r="BC284" s="12" t="s">
        <v>131</v>
      </c>
      <c r="BD284" s="12" t="s">
        <v>131</v>
      </c>
      <c r="BE284" s="16">
        <v>100</v>
      </c>
      <c r="BF284" s="12" t="s">
        <v>131</v>
      </c>
      <c r="BG284" s="12" t="s">
        <v>131</v>
      </c>
      <c r="BH284" s="12" t="s">
        <v>131</v>
      </c>
      <c r="BI284" s="16">
        <v>100</v>
      </c>
      <c r="BJ284" s="12" t="s">
        <v>133</v>
      </c>
      <c r="BK284" s="16">
        <v>100</v>
      </c>
      <c r="BL284" s="16">
        <v>93</v>
      </c>
      <c r="BM284" s="17">
        <v>1</v>
      </c>
      <c r="BN284" s="17">
        <v>0</v>
      </c>
      <c r="BO284" s="17">
        <v>0</v>
      </c>
      <c r="BP284" s="11">
        <v>1</v>
      </c>
      <c r="BQ284" s="11">
        <v>0</v>
      </c>
      <c r="BR284" s="16">
        <v>93</v>
      </c>
      <c r="BS284" s="15" t="s">
        <v>129</v>
      </c>
      <c r="BT284" s="15" t="s">
        <v>129</v>
      </c>
      <c r="BU284" s="15" t="s">
        <v>129</v>
      </c>
      <c r="BV284" s="15" t="s">
        <v>129</v>
      </c>
      <c r="BW284" s="15" t="s">
        <v>129</v>
      </c>
      <c r="BX284" s="12" t="s">
        <v>129</v>
      </c>
      <c r="BY284" s="12" t="s">
        <v>135</v>
      </c>
      <c r="BZ284" s="12" t="s">
        <v>174</v>
      </c>
      <c r="CA284" s="12" t="s">
        <v>175</v>
      </c>
      <c r="CB284" s="12" t="s">
        <v>176</v>
      </c>
      <c r="CC284" s="12" t="s">
        <v>250</v>
      </c>
      <c r="CD284" s="5" t="e">
        <v>#N/A</v>
      </c>
      <c r="CE284" s="5" t="e">
        <v>#N/A</v>
      </c>
      <c r="CF284" s="18" t="s">
        <v>129</v>
      </c>
      <c r="CG284" s="18" t="s">
        <v>1961</v>
      </c>
      <c r="CH284">
        <f>IF(Tabla1[[#This Row],[1.1 Saluda y se despide del cliente, de acuerdo a lo establecido en el manual de campaña.]]="NO",1,0)</f>
        <v>0</v>
      </c>
      <c r="CI284">
        <f>IF(Tabla1[[#This Row],[1.2 Se dirige al cliente por su nombre durante el transcurso de la llamada, sin tutearlo en ninguna ocasión.]]="NO",1,0)</f>
        <v>0</v>
      </c>
      <c r="CJ284">
        <f>IF(Tabla1[[#This Row],[1.3 Interactua con el cliente mientras realiza las validaciones en el sistema.]]="NO",1,0)</f>
        <v>0</v>
      </c>
      <c r="CK284">
        <f>IF(Tabla1[[#This Row],[1.4 Evita el uso de tecnicismos.]]="NO",1,0)</f>
        <v>0</v>
      </c>
      <c r="CL284">
        <f>IF(Tabla1[[#This Row],[1.5 Se despide de acuerdo a lo indicado en el Manual de Campaña]]="NO",1,0)</f>
        <v>0</v>
      </c>
      <c r="CM284">
        <f>IF(Tabla1[[#This Row],[2.1 Valida si la consulta o transacción corresponde a un producto/servicio/línea de la campaña.]]="NO",1,0)</f>
        <v>0</v>
      </c>
      <c r="CN284">
        <f>IF(Tabla1[[#This Row],[2.2 Si lo expuesto por el cliente no es claro, realiza preguntas de precisión o preguntas filtro.]]="NO",1,0)</f>
        <v>0</v>
      </c>
      <c r="CO284">
        <f>IF(Tabla1[[#This Row],[2.3 Valida el MOTIVO REAL de la necesidad (información, preocupación, problema) mediante parafraseo o pregunta de confirmación.]]="NO",1,0)</f>
        <v>0</v>
      </c>
      <c r="CP284">
        <f>IF(Tabla1[[#This Row],[2.4 De acuerdo con lo expuesto por el cliente por el cliente y/o por lo revisado en sistemas, valida si existe alguna atención previa por el mismo motivo.]]="NO",1,0)</f>
        <v>0</v>
      </c>
      <c r="CQ284">
        <f>IF(Tabla1[[#This Row],[3.1 Valida en el CES el estado de los servicios y equipos, estado de cuenta y adicionalmente si se encuentra en averia.]]="NO",1,0)</f>
        <v>0</v>
      </c>
      <c r="CR284">
        <f>IF(Tabla1[[#This Row],[3.2 La atencion se realizo siguiendo el paso a paso de la herramienta o el proceso establecido en el portal de conocimiento (en caso no se encuentre en la herramienta), no se vuelve a evaluar el ingreso al CES.]]="NO",1,0)</f>
        <v>0</v>
      </c>
      <c r="CS284">
        <f>IF(Tabla1[[#This Row],[3.2.1 Solicita el número de documento de identidad, nombres y apellidos del titular para identificar el servicio y en caso lo amerite fecha y lugar de nacimiento.]]="NO",1,0)</f>
        <v>0</v>
      </c>
      <c r="CT284">
        <f>IF(Tabla1[[#This Row],[3.2.2  Valida en TRACER que el servicio del cliente esta conectado, no se encuentra en averia y no tiene algun flag alarmado]]="NO",1,0)</f>
        <v>0</v>
      </c>
      <c r="CU284">
        <f>IF(Tabla1[[#This Row],[3.2.3  Verifica en la web de averias si el servicio esta afectado]]="NO",1,0)</f>
        <v>0</v>
      </c>
      <c r="CV284">
        <f>IF(Tabla1[[#This Row],[3.2.4  Verifica en Incognito si los parametros de los servicios estan correctos. ]]="NO",1,0)</f>
        <v>0</v>
      </c>
      <c r="CW28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84">
        <f>IF(Tabla1[[#This Row],[3.2.6  Para telefonia, ingresa a JANUS y validad que la linea este configurada y tenga saldo, tambien se debe validar con el cliente si la linea esta en Tel 1 o Tel 1/2, en caso no haya servicio]]="NO",1,0)</f>
        <v>0</v>
      </c>
      <c r="CY284">
        <f>IF(Tabla1[[#This Row],[3.2.7  Para internet, cuando el problema es con SmarTV se le sugiere que utilice internet de manera cableada]]="NO",1,0)</f>
        <v>0</v>
      </c>
      <c r="CZ284">
        <f>IF(Tabla1[[#This Row],[3.3  La explicación brindada al cliente corresponde con el paso a paso de la herramienta o el proceso establecido en el portal de conocimiento (en caso no se encuentre en la herramienta).]]="NO",1,0)</f>
        <v>1</v>
      </c>
      <c r="DA284">
        <f>IF(Tabla1[[#This Row],[3.4  Valida con el cliente si la gestión/información brindada fue clara]]="NO",1,0)</f>
        <v>0</v>
      </c>
      <c r="DB284">
        <f>IF(Tabla1[[#This Row],[4.1 Ejecuta las acciones en los aplicativos de acuerdo al proceso establecido en el portal de conocimiento.]]="NO",1,0)</f>
        <v>0</v>
      </c>
      <c r="DC284">
        <f>IF(Tabla1[[#This Row],[4.2 Se tipifica en siac acorde con la gestión.]]="NO",1,0)</f>
        <v>0</v>
      </c>
      <c r="DD284">
        <f>IF(Tabla1[[#This Row],[4.3 Notas y/o plantilla de la tipificación son correctas.]]="NO",1,0)</f>
        <v>0</v>
      </c>
      <c r="DE284">
        <f>IF(Tabla1[[#This Row],[4.4 Se tipifica en siac durante la llamada.]]="NO",1,0)</f>
        <v>0</v>
      </c>
      <c r="DF284">
        <f>IF(Tabla1[[#This Row],[5.1 Evita comentarios negativos de la empresa y/o sus proveedores.]]="NO",1,0)</f>
        <v>0</v>
      </c>
      <c r="DG284">
        <f>IF(Tabla1[[#This Row],[5.2 Evita palabras soeces]]="NO",1,0)</f>
        <v>0</v>
      </c>
      <c r="DH284">
        <f>IF(Tabla1[[#This Row],[5.3 Escucha al cliente sin interrumpirlo.]]="NO",1,0)</f>
        <v>0</v>
      </c>
      <c r="DI284">
        <f>IF(Tabla1[[#This Row],[6.1 Cumple con dar la información establecida y/o fomenta en el cliente la adquisición/activación/uso de algún servicio/producto/promoción CLARO (definido por cada campaña)]]="NO",1,0)</f>
        <v>0</v>
      </c>
      <c r="DJ284">
        <v>1</v>
      </c>
      <c r="DK284" t="e">
        <f>IF(Tabla1[[#This Row],[TNPS]]&lt;6,-1,IF(Tabla1[[#This Row],[TNPS]]&lt;8,0,1))</f>
        <v>#N/A</v>
      </c>
      <c r="DL284" t="e">
        <f>IF(Tabla1[[#This Row],[NPS]]&lt;&gt;"",IF(Tabla1[[#This Row],[NPS]]&lt;7,-1,IF(Tabla1[[#This Row],[NPS]]&lt;8,0,1))," ")</f>
        <v>#N/A</v>
      </c>
    </row>
    <row r="285" spans="1:116" x14ac:dyDescent="0.25">
      <c r="A285">
        <v>386</v>
      </c>
      <c r="B285" t="str">
        <f>IF(MONTH(Tabla1[[#This Row],[FECHA DE MONITOREO]])=MONTH($B$356),IF(DAY(Tabla1[[#This Row],[FECHA DE MONITOREO]])&lt;8,"SEMANA 1",IF(DAY(Tabla1[[#This Row],[FECHA DE MONITOREO]])&lt;15,"SEMANA 2",IF(DAY(Tabla1[[#This Row],[FECHA DE MONITOREO]])&lt;22,"SEMANA 3","SEMANA 4"))),"SEMANA 4")</f>
        <v>SEMANA 2</v>
      </c>
      <c r="C28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85" s="10" t="s">
        <v>1962</v>
      </c>
      <c r="E285" s="11" t="s">
        <v>1963</v>
      </c>
      <c r="F285" s="12">
        <v>1</v>
      </c>
      <c r="G285" s="12" t="s">
        <v>118</v>
      </c>
      <c r="H285" s="12" t="s">
        <v>1394</v>
      </c>
      <c r="I285" s="6">
        <v>43656</v>
      </c>
      <c r="J285" s="12" t="s">
        <v>120</v>
      </c>
      <c r="K285" s="13" t="s">
        <v>1964</v>
      </c>
      <c r="L285" s="6">
        <v>43654</v>
      </c>
      <c r="M285" s="14">
        <v>0.39305555555555555</v>
      </c>
      <c r="N285" s="11">
        <v>113</v>
      </c>
      <c r="O285" s="12" t="s">
        <v>132</v>
      </c>
      <c r="P285" s="12">
        <v>949064230</v>
      </c>
      <c r="Q285" s="12" t="s">
        <v>132</v>
      </c>
      <c r="R285" s="12" t="s">
        <v>1397</v>
      </c>
      <c r="S285" s="12" t="s">
        <v>1097</v>
      </c>
      <c r="T285" s="12" t="s">
        <v>1965</v>
      </c>
      <c r="U285" s="12" t="s">
        <v>1399</v>
      </c>
      <c r="V285" s="11" t="s">
        <v>129</v>
      </c>
      <c r="W285" s="12" t="s">
        <v>133</v>
      </c>
      <c r="X285" s="15" t="s">
        <v>133</v>
      </c>
      <c r="Y285" s="15" t="s">
        <v>131</v>
      </c>
      <c r="Z285" s="15" t="s">
        <v>132</v>
      </c>
      <c r="AA285" s="15" t="s">
        <v>133</v>
      </c>
      <c r="AB285" s="15" t="s">
        <v>131</v>
      </c>
      <c r="AC285" s="12" t="s">
        <v>1400</v>
      </c>
      <c r="AD285" s="12" t="s">
        <v>131</v>
      </c>
      <c r="AE285" s="12" t="s">
        <v>131</v>
      </c>
      <c r="AF285" s="12" t="s">
        <v>131</v>
      </c>
      <c r="AG285" s="12" t="s">
        <v>131</v>
      </c>
      <c r="AH285" s="12" t="s">
        <v>129</v>
      </c>
      <c r="AI285" s="16">
        <v>87.5</v>
      </c>
      <c r="AJ285" s="12" t="s">
        <v>131</v>
      </c>
      <c r="AK285" s="12" t="s">
        <v>133</v>
      </c>
      <c r="AL285" s="12" t="s">
        <v>131</v>
      </c>
      <c r="AM285" s="12" t="s">
        <v>133</v>
      </c>
      <c r="AN285" s="16">
        <v>100</v>
      </c>
      <c r="AO285" s="12" t="s">
        <v>133</v>
      </c>
      <c r="AP285" s="12" t="s">
        <v>131</v>
      </c>
      <c r="AQ285" s="12" t="s">
        <v>131</v>
      </c>
      <c r="AR285" s="12" t="s">
        <v>133</v>
      </c>
      <c r="AS285" s="12" t="s">
        <v>133</v>
      </c>
      <c r="AT285" s="12" t="s">
        <v>133</v>
      </c>
      <c r="AU285" s="12" t="s">
        <v>133</v>
      </c>
      <c r="AV285" s="12" t="s">
        <v>133</v>
      </c>
      <c r="AW285" s="12" t="s">
        <v>133</v>
      </c>
      <c r="AX285" s="12" t="s">
        <v>129</v>
      </c>
      <c r="AY285" s="12" t="s">
        <v>131</v>
      </c>
      <c r="AZ285" s="16">
        <v>77.41935483870968</v>
      </c>
      <c r="BA285" s="12" t="s">
        <v>133</v>
      </c>
      <c r="BB285" s="12" t="s">
        <v>133</v>
      </c>
      <c r="BC285" s="12" t="s">
        <v>133</v>
      </c>
      <c r="BD285" s="12" t="s">
        <v>133</v>
      </c>
      <c r="BE285" s="16">
        <v>100</v>
      </c>
      <c r="BF285" s="12" t="s">
        <v>131</v>
      </c>
      <c r="BG285" s="12" t="s">
        <v>131</v>
      </c>
      <c r="BH285" s="12" t="s">
        <v>131</v>
      </c>
      <c r="BI285" s="16">
        <v>100</v>
      </c>
      <c r="BJ285" s="12" t="s">
        <v>133</v>
      </c>
      <c r="BK285" s="16">
        <v>100</v>
      </c>
      <c r="BL285" s="16">
        <v>91.096774193548384</v>
      </c>
      <c r="BM285" s="17">
        <v>1</v>
      </c>
      <c r="BN285" s="17">
        <v>0</v>
      </c>
      <c r="BO285" s="17">
        <v>0</v>
      </c>
      <c r="BP285" s="11">
        <v>1</v>
      </c>
      <c r="BQ285" s="11">
        <v>1</v>
      </c>
      <c r="BR285" s="16">
        <v>91.096774193548384</v>
      </c>
      <c r="BS285" s="15" t="s">
        <v>129</v>
      </c>
      <c r="BT285" s="15" t="s">
        <v>129</v>
      </c>
      <c r="BU285" s="15" t="s">
        <v>129</v>
      </c>
      <c r="BV285" s="15" t="s">
        <v>129</v>
      </c>
      <c r="BW285" s="15" t="s">
        <v>129</v>
      </c>
      <c r="BX285" s="12" t="s">
        <v>129</v>
      </c>
      <c r="BY285" s="12" t="s">
        <v>346</v>
      </c>
      <c r="BZ285" s="12" t="s">
        <v>347</v>
      </c>
      <c r="CA285" s="12" t="s">
        <v>348</v>
      </c>
      <c r="CB285" s="12" t="s">
        <v>1444</v>
      </c>
      <c r="CC285" s="12" t="s">
        <v>733</v>
      </c>
      <c r="CD285" s="5" t="e">
        <v>#N/A</v>
      </c>
      <c r="CE285" s="5" t="e">
        <v>#N/A</v>
      </c>
      <c r="CF285" s="18" t="s">
        <v>129</v>
      </c>
      <c r="CG285" s="18" t="s">
        <v>1966</v>
      </c>
      <c r="CH285">
        <f>IF(Tabla1[[#This Row],[1.1 Saluda y se despide del cliente, de acuerdo a lo establecido en el manual de campaña.]]="NO",1,0)</f>
        <v>0</v>
      </c>
      <c r="CI285">
        <f>IF(Tabla1[[#This Row],[1.2 Se dirige al cliente por su nombre durante el transcurso de la llamada, sin tutearlo en ninguna ocasión.]]="NO",1,0)</f>
        <v>0</v>
      </c>
      <c r="CJ285">
        <f>IF(Tabla1[[#This Row],[1.3 Interactua con el cliente mientras realiza las validaciones en el sistema.]]="NO",1,0)</f>
        <v>0</v>
      </c>
      <c r="CK285">
        <f>IF(Tabla1[[#This Row],[1.4 Evita el uso de tecnicismos.]]="NO",1,0)</f>
        <v>0</v>
      </c>
      <c r="CL285">
        <f>IF(Tabla1[[#This Row],[1.5 Se despide de acuerdo a lo indicado en el Manual de Campaña]]="NO",1,0)</f>
        <v>1</v>
      </c>
      <c r="CM285">
        <f>IF(Tabla1[[#This Row],[2.1 Valida si la consulta o transacción corresponde a un producto/servicio/línea de la campaña.]]="NO",1,0)</f>
        <v>0</v>
      </c>
      <c r="CN285">
        <f>IF(Tabla1[[#This Row],[2.2 Si lo expuesto por el cliente no es claro, realiza preguntas de precisión o preguntas filtro.]]="NO",1,0)</f>
        <v>0</v>
      </c>
      <c r="CO285">
        <f>IF(Tabla1[[#This Row],[2.3 Valida el MOTIVO REAL de la necesidad (información, preocupación, problema) mediante parafraseo o pregunta de confirmación.]]="NO",1,0)</f>
        <v>0</v>
      </c>
      <c r="CP285">
        <f>IF(Tabla1[[#This Row],[2.4 De acuerdo con lo expuesto por el cliente por el cliente y/o por lo revisado en sistemas, valida si existe alguna atención previa por el mismo motivo.]]="NO",1,0)</f>
        <v>0</v>
      </c>
      <c r="CQ285">
        <f>IF(Tabla1[[#This Row],[3.1 Valida en el CES el estado de los servicios y equipos, estado de cuenta y adicionalmente si se encuentra en averia.]]="NO",1,0)</f>
        <v>0</v>
      </c>
      <c r="CR285">
        <f>IF(Tabla1[[#This Row],[3.2 La atencion se realizo siguiendo el paso a paso de la herramienta o el proceso establecido en el portal de conocimiento (en caso no se encuentre en la herramienta), no se vuelve a evaluar el ingreso al CES.]]="NO",1,0)</f>
        <v>0</v>
      </c>
      <c r="CS285">
        <f>IF(Tabla1[[#This Row],[3.2.1 Solicita el número de documento de identidad, nombres y apellidos del titular para identificar el servicio y en caso lo amerite fecha y lugar de nacimiento.]]="NO",1,0)</f>
        <v>0</v>
      </c>
      <c r="CT285">
        <f>IF(Tabla1[[#This Row],[3.2.2  Valida en TRACER que el servicio del cliente esta conectado, no se encuentra en averia y no tiene algun flag alarmado]]="NO",1,0)</f>
        <v>0</v>
      </c>
      <c r="CU285">
        <f>IF(Tabla1[[#This Row],[3.2.3  Verifica en la web de averias si el servicio esta afectado]]="NO",1,0)</f>
        <v>0</v>
      </c>
      <c r="CV285">
        <f>IF(Tabla1[[#This Row],[3.2.4  Verifica en Incognito si los parametros de los servicios estan correctos. ]]="NO",1,0)</f>
        <v>0</v>
      </c>
      <c r="CW28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85">
        <f>IF(Tabla1[[#This Row],[3.2.6  Para telefonia, ingresa a JANUS y validad que la linea este configurada y tenga saldo, tambien se debe validar con el cliente si la linea esta en Tel 1 o Tel 1/2, en caso no haya servicio]]="NO",1,0)</f>
        <v>0</v>
      </c>
      <c r="CY285">
        <f>IF(Tabla1[[#This Row],[3.2.7  Para internet, cuando el problema es con SmarTV se le sugiere que utilice internet de manera cableada]]="NO",1,0)</f>
        <v>0</v>
      </c>
      <c r="CZ285">
        <f>IF(Tabla1[[#This Row],[3.3  La explicación brindada al cliente corresponde con el paso a paso de la herramienta o el proceso establecido en el portal de conocimiento (en caso no se encuentre en la herramienta).]]="NO",1,0)</f>
        <v>1</v>
      </c>
      <c r="DA285">
        <f>IF(Tabla1[[#This Row],[3.4  Valida con el cliente si la gestión/información brindada fue clara]]="NO",1,0)</f>
        <v>0</v>
      </c>
      <c r="DB285">
        <f>IF(Tabla1[[#This Row],[4.1 Ejecuta las acciones en los aplicativos de acuerdo al proceso establecido en el portal de conocimiento.]]="NO",1,0)</f>
        <v>0</v>
      </c>
      <c r="DC285">
        <f>IF(Tabla1[[#This Row],[4.2 Se tipifica en siac acorde con la gestión.]]="NO",1,0)</f>
        <v>0</v>
      </c>
      <c r="DD285">
        <f>IF(Tabla1[[#This Row],[4.3 Notas y/o plantilla de la tipificación son correctas.]]="NO",1,0)</f>
        <v>0</v>
      </c>
      <c r="DE285">
        <f>IF(Tabla1[[#This Row],[4.4 Se tipifica en siac durante la llamada.]]="NO",1,0)</f>
        <v>0</v>
      </c>
      <c r="DF285">
        <f>IF(Tabla1[[#This Row],[5.1 Evita comentarios negativos de la empresa y/o sus proveedores.]]="NO",1,0)</f>
        <v>0</v>
      </c>
      <c r="DG285">
        <f>IF(Tabla1[[#This Row],[5.2 Evita palabras soeces]]="NO",1,0)</f>
        <v>0</v>
      </c>
      <c r="DH285">
        <f>IF(Tabla1[[#This Row],[5.3 Escucha al cliente sin interrumpirlo.]]="NO",1,0)</f>
        <v>0</v>
      </c>
      <c r="DI285">
        <f>IF(Tabla1[[#This Row],[6.1 Cumple con dar la información establecida y/o fomenta en el cliente la adquisición/activación/uso de algún servicio/producto/promoción CLARO (definido por cada campaña)]]="NO",1,0)</f>
        <v>0</v>
      </c>
      <c r="DJ285">
        <v>1</v>
      </c>
      <c r="DK285" t="e">
        <f>IF(Tabla1[[#This Row],[TNPS]]&lt;6,-1,IF(Tabla1[[#This Row],[TNPS]]&lt;8,0,1))</f>
        <v>#N/A</v>
      </c>
      <c r="DL285" t="e">
        <f>IF(Tabla1[[#This Row],[NPS]]&lt;&gt;"",IF(Tabla1[[#This Row],[NPS]]&lt;7,-1,IF(Tabla1[[#This Row],[NPS]]&lt;8,0,1))," ")</f>
        <v>#N/A</v>
      </c>
    </row>
    <row r="286" spans="1:116" x14ac:dyDescent="0.25">
      <c r="A286">
        <v>386</v>
      </c>
      <c r="B286" t="str">
        <f>IF(MONTH(Tabla1[[#This Row],[FECHA DE MONITOREO]])=MONTH($B$356),IF(DAY(Tabla1[[#This Row],[FECHA DE MONITOREO]])&lt;8,"SEMANA 1",IF(DAY(Tabla1[[#This Row],[FECHA DE MONITOREO]])&lt;15,"SEMANA 2",IF(DAY(Tabla1[[#This Row],[FECHA DE MONITOREO]])&lt;22,"SEMANA 3","SEMANA 4"))),"SEMANA 4")</f>
        <v>SEMANA 2</v>
      </c>
      <c r="C28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86" s="10" t="s">
        <v>1565</v>
      </c>
      <c r="E286" s="11" t="s">
        <v>1566</v>
      </c>
      <c r="F286" s="12">
        <v>1</v>
      </c>
      <c r="G286" s="12" t="s">
        <v>118</v>
      </c>
      <c r="H286" s="12" t="s">
        <v>1394</v>
      </c>
      <c r="I286" s="6">
        <v>43656</v>
      </c>
      <c r="J286" s="12" t="s">
        <v>120</v>
      </c>
      <c r="K286" s="13" t="s">
        <v>1967</v>
      </c>
      <c r="L286" s="6">
        <v>43654</v>
      </c>
      <c r="M286" s="14">
        <v>0.44305555555555554</v>
      </c>
      <c r="N286" s="11">
        <v>659</v>
      </c>
      <c r="O286" s="12" t="s">
        <v>1968</v>
      </c>
      <c r="P286" s="12">
        <v>973640027</v>
      </c>
      <c r="Q286" s="12">
        <v>35771106</v>
      </c>
      <c r="R286" s="12" t="s">
        <v>1397</v>
      </c>
      <c r="S286" s="12" t="s">
        <v>1969</v>
      </c>
      <c r="T286" s="12" t="s">
        <v>1970</v>
      </c>
      <c r="U286" s="12" t="s">
        <v>1971</v>
      </c>
      <c r="V286" s="11" t="s">
        <v>131</v>
      </c>
      <c r="W286" s="12" t="s">
        <v>279</v>
      </c>
      <c r="X286" s="15" t="s">
        <v>279</v>
      </c>
      <c r="Y286" s="15" t="s">
        <v>131</v>
      </c>
      <c r="Z286" s="15" t="s">
        <v>132</v>
      </c>
      <c r="AA286" s="15" t="s">
        <v>133</v>
      </c>
      <c r="AB286" s="15" t="s">
        <v>131</v>
      </c>
      <c r="AC286" s="12" t="s">
        <v>1400</v>
      </c>
      <c r="AD286" s="12" t="s">
        <v>131</v>
      </c>
      <c r="AE286" s="12" t="s">
        <v>131</v>
      </c>
      <c r="AF286" s="12" t="s">
        <v>131</v>
      </c>
      <c r="AG286" s="12" t="s">
        <v>131</v>
      </c>
      <c r="AH286" s="12" t="s">
        <v>131</v>
      </c>
      <c r="AI286" s="16">
        <v>100</v>
      </c>
      <c r="AJ286" s="12" t="s">
        <v>131</v>
      </c>
      <c r="AK286" s="12" t="s">
        <v>133</v>
      </c>
      <c r="AL286" s="12" t="s">
        <v>131</v>
      </c>
      <c r="AM286" s="12" t="s">
        <v>131</v>
      </c>
      <c r="AN286" s="16">
        <v>100</v>
      </c>
      <c r="AO286" s="12" t="s">
        <v>133</v>
      </c>
      <c r="AP286" s="12" t="s">
        <v>129</v>
      </c>
      <c r="AQ286" s="12" t="s">
        <v>131</v>
      </c>
      <c r="AR286" s="12" t="s">
        <v>133</v>
      </c>
      <c r="AS286" s="12" t="s">
        <v>133</v>
      </c>
      <c r="AT286" s="12" t="s">
        <v>133</v>
      </c>
      <c r="AU286" s="12" t="s">
        <v>133</v>
      </c>
      <c r="AV286" s="12" t="s">
        <v>133</v>
      </c>
      <c r="AW286" s="12" t="s">
        <v>133</v>
      </c>
      <c r="AX286" s="12" t="s">
        <v>129</v>
      </c>
      <c r="AY286" s="12" t="s">
        <v>131</v>
      </c>
      <c r="AZ286" s="16">
        <v>6.4516129032258007</v>
      </c>
      <c r="BA286" s="12" t="s">
        <v>133</v>
      </c>
      <c r="BB286" s="12" t="s">
        <v>129</v>
      </c>
      <c r="BC286" s="12" t="s">
        <v>129</v>
      </c>
      <c r="BD286" s="12" t="s">
        <v>131</v>
      </c>
      <c r="BE286" s="16">
        <v>33.333333333333336</v>
      </c>
      <c r="BF286" s="12" t="s">
        <v>131</v>
      </c>
      <c r="BG286" s="12" t="s">
        <v>131</v>
      </c>
      <c r="BH286" s="12" t="s">
        <v>131</v>
      </c>
      <c r="BI286" s="16">
        <v>100</v>
      </c>
      <c r="BJ286" s="12" t="s">
        <v>133</v>
      </c>
      <c r="BK286" s="16">
        <v>100</v>
      </c>
      <c r="BL286" s="16">
        <v>51.258064516129032</v>
      </c>
      <c r="BM286" s="17">
        <v>2</v>
      </c>
      <c r="BN286" s="17">
        <v>2</v>
      </c>
      <c r="BO286" s="17">
        <v>0</v>
      </c>
      <c r="BP286" s="11">
        <v>4</v>
      </c>
      <c r="BQ286" s="11">
        <v>0</v>
      </c>
      <c r="BR286" s="16">
        <v>51.258064516129032</v>
      </c>
      <c r="BS286" s="15" t="s">
        <v>129</v>
      </c>
      <c r="BT286" s="15" t="s">
        <v>129</v>
      </c>
      <c r="BU286" s="15" t="s">
        <v>129</v>
      </c>
      <c r="BV286" s="15" t="s">
        <v>129</v>
      </c>
      <c r="BW286" s="15" t="s">
        <v>129</v>
      </c>
      <c r="BX286" s="12" t="s">
        <v>129</v>
      </c>
      <c r="BY286" s="12" t="s">
        <v>346</v>
      </c>
      <c r="BZ286" s="12" t="s">
        <v>347</v>
      </c>
      <c r="CA286" s="12" t="s">
        <v>348</v>
      </c>
      <c r="CB286" s="12" t="s">
        <v>1444</v>
      </c>
      <c r="CC286" s="12" t="s">
        <v>733</v>
      </c>
      <c r="CD286" s="5" t="e">
        <v>#N/A</v>
      </c>
      <c r="CE286" s="5" t="e">
        <v>#N/A</v>
      </c>
      <c r="CF286" s="18" t="s">
        <v>129</v>
      </c>
      <c r="CG286" s="18" t="s">
        <v>1972</v>
      </c>
      <c r="CH286">
        <f>IF(Tabla1[[#This Row],[1.1 Saluda y se despide del cliente, de acuerdo a lo establecido en el manual de campaña.]]="NO",1,0)</f>
        <v>0</v>
      </c>
      <c r="CI286">
        <f>IF(Tabla1[[#This Row],[1.2 Se dirige al cliente por su nombre durante el transcurso de la llamada, sin tutearlo en ninguna ocasión.]]="NO",1,0)</f>
        <v>0</v>
      </c>
      <c r="CJ286">
        <f>IF(Tabla1[[#This Row],[1.3 Interactua con el cliente mientras realiza las validaciones en el sistema.]]="NO",1,0)</f>
        <v>0</v>
      </c>
      <c r="CK286">
        <f>IF(Tabla1[[#This Row],[1.4 Evita el uso de tecnicismos.]]="NO",1,0)</f>
        <v>0</v>
      </c>
      <c r="CL286">
        <f>IF(Tabla1[[#This Row],[1.5 Se despide de acuerdo a lo indicado en el Manual de Campaña]]="NO",1,0)</f>
        <v>0</v>
      </c>
      <c r="CM286">
        <f>IF(Tabla1[[#This Row],[2.1 Valida si la consulta o transacción corresponde a un producto/servicio/línea de la campaña.]]="NO",1,0)</f>
        <v>0</v>
      </c>
      <c r="CN286">
        <f>IF(Tabla1[[#This Row],[2.2 Si lo expuesto por el cliente no es claro, realiza preguntas de precisión o preguntas filtro.]]="NO",1,0)</f>
        <v>0</v>
      </c>
      <c r="CO286">
        <f>IF(Tabla1[[#This Row],[2.3 Valida el MOTIVO REAL de la necesidad (información, preocupación, problema) mediante parafraseo o pregunta de confirmación.]]="NO",1,0)</f>
        <v>0</v>
      </c>
      <c r="CP286">
        <f>IF(Tabla1[[#This Row],[2.4 De acuerdo con lo expuesto por el cliente por el cliente y/o por lo revisado en sistemas, valida si existe alguna atención previa por el mismo motivo.]]="NO",1,0)</f>
        <v>0</v>
      </c>
      <c r="CQ286">
        <f>IF(Tabla1[[#This Row],[3.1 Valida en el CES el estado de los servicios y equipos, estado de cuenta y adicionalmente si se encuentra en averia.]]="NO",1,0)</f>
        <v>0</v>
      </c>
      <c r="CR286">
        <f>IF(Tabla1[[#This Row],[3.2 La atencion se realizo siguiendo el paso a paso de la herramienta o el proceso establecido en el portal de conocimiento (en caso no se encuentre en la herramienta), no se vuelve a evaluar el ingreso al CES.]]="NO",1,0)</f>
        <v>1</v>
      </c>
      <c r="CS286">
        <f>IF(Tabla1[[#This Row],[3.2.1 Solicita el número de documento de identidad, nombres y apellidos del titular para identificar el servicio y en caso lo amerite fecha y lugar de nacimiento.]]="NO",1,0)</f>
        <v>0</v>
      </c>
      <c r="CT286">
        <f>IF(Tabla1[[#This Row],[3.2.2  Valida en TRACER que el servicio del cliente esta conectado, no se encuentra en averia y no tiene algun flag alarmado]]="NO",1,0)</f>
        <v>0</v>
      </c>
      <c r="CU286">
        <f>IF(Tabla1[[#This Row],[3.2.3  Verifica en la web de averias si el servicio esta afectado]]="NO",1,0)</f>
        <v>0</v>
      </c>
      <c r="CV286">
        <f>IF(Tabla1[[#This Row],[3.2.4  Verifica en Incognito si los parametros de los servicios estan correctos. ]]="NO",1,0)</f>
        <v>0</v>
      </c>
      <c r="CW28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86">
        <f>IF(Tabla1[[#This Row],[3.2.6  Para telefonia, ingresa a JANUS y validad que la linea este configurada y tenga saldo, tambien se debe validar con el cliente si la linea esta en Tel 1 o Tel 1/2, en caso no haya servicio]]="NO",1,0)</f>
        <v>0</v>
      </c>
      <c r="CY286">
        <f>IF(Tabla1[[#This Row],[3.2.7  Para internet, cuando el problema es con SmarTV se le sugiere que utilice internet de manera cableada]]="NO",1,0)</f>
        <v>0</v>
      </c>
      <c r="CZ286">
        <f>IF(Tabla1[[#This Row],[3.3  La explicación brindada al cliente corresponde con el paso a paso de la herramienta o el proceso establecido en el portal de conocimiento (en caso no se encuentre en la herramienta).]]="NO",1,0)</f>
        <v>1</v>
      </c>
      <c r="DA286">
        <f>IF(Tabla1[[#This Row],[3.4  Valida con el cliente si la gestión/información brindada fue clara]]="NO",1,0)</f>
        <v>0</v>
      </c>
      <c r="DB286">
        <f>IF(Tabla1[[#This Row],[4.1 Ejecuta las acciones en los aplicativos de acuerdo al proceso establecido en el portal de conocimiento.]]="NO",1,0)</f>
        <v>0</v>
      </c>
      <c r="DC286">
        <f>IF(Tabla1[[#This Row],[4.2 Se tipifica en siac acorde con la gestión.]]="NO",1,0)</f>
        <v>1</v>
      </c>
      <c r="DD286">
        <f>IF(Tabla1[[#This Row],[4.3 Notas y/o plantilla de la tipificación son correctas.]]="NO",1,0)</f>
        <v>1</v>
      </c>
      <c r="DE286">
        <f>IF(Tabla1[[#This Row],[4.4 Se tipifica en siac durante la llamada.]]="NO",1,0)</f>
        <v>0</v>
      </c>
      <c r="DF286">
        <f>IF(Tabla1[[#This Row],[5.1 Evita comentarios negativos de la empresa y/o sus proveedores.]]="NO",1,0)</f>
        <v>0</v>
      </c>
      <c r="DG286">
        <f>IF(Tabla1[[#This Row],[5.2 Evita palabras soeces]]="NO",1,0)</f>
        <v>0</v>
      </c>
      <c r="DH286">
        <f>IF(Tabla1[[#This Row],[5.3 Escucha al cliente sin interrumpirlo.]]="NO",1,0)</f>
        <v>0</v>
      </c>
      <c r="DI286">
        <f>IF(Tabla1[[#This Row],[6.1 Cumple con dar la información establecida y/o fomenta en el cliente la adquisición/activación/uso de algún servicio/producto/promoción CLARO (definido por cada campaña)]]="NO",1,0)</f>
        <v>0</v>
      </c>
      <c r="DJ286">
        <v>1</v>
      </c>
      <c r="DK286" t="e">
        <f>IF(Tabla1[[#This Row],[TNPS]]&lt;6,-1,IF(Tabla1[[#This Row],[TNPS]]&lt;8,0,1))</f>
        <v>#N/A</v>
      </c>
      <c r="DL286" t="e">
        <f>IF(Tabla1[[#This Row],[NPS]]&lt;&gt;"",IF(Tabla1[[#This Row],[NPS]]&lt;7,-1,IF(Tabla1[[#This Row],[NPS]]&lt;8,0,1))," ")</f>
        <v>#N/A</v>
      </c>
    </row>
    <row r="287" spans="1:116" x14ac:dyDescent="0.25">
      <c r="A287">
        <v>386</v>
      </c>
      <c r="B287" t="str">
        <f>IF(MONTH(Tabla1[[#This Row],[FECHA DE MONITOREO]])=MONTH($B$356),IF(DAY(Tabla1[[#This Row],[FECHA DE MONITOREO]])&lt;8,"SEMANA 1",IF(DAY(Tabla1[[#This Row],[FECHA DE MONITOREO]])&lt;15,"SEMANA 2",IF(DAY(Tabla1[[#This Row],[FECHA DE MONITOREO]])&lt;22,"SEMANA 3","SEMANA 4"))),"SEMANA 4")</f>
        <v>SEMANA 2</v>
      </c>
      <c r="C28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87" s="10" t="s">
        <v>1612</v>
      </c>
      <c r="E287" s="11" t="s">
        <v>1613</v>
      </c>
      <c r="F287" s="12">
        <v>2</v>
      </c>
      <c r="G287" s="12" t="s">
        <v>118</v>
      </c>
      <c r="H287" s="12" t="s">
        <v>1394</v>
      </c>
      <c r="I287" s="6">
        <v>43656</v>
      </c>
      <c r="J287" s="12" t="s">
        <v>120</v>
      </c>
      <c r="K287" s="13" t="s">
        <v>1973</v>
      </c>
      <c r="L287" s="6">
        <v>43654</v>
      </c>
      <c r="M287" s="14">
        <v>0.95833333333333337</v>
      </c>
      <c r="N287" s="11">
        <v>512</v>
      </c>
      <c r="O287" s="12" t="s">
        <v>1974</v>
      </c>
      <c r="P287" s="12">
        <v>44282192</v>
      </c>
      <c r="Q287" s="12">
        <v>31972959</v>
      </c>
      <c r="R287" s="12" t="s">
        <v>1407</v>
      </c>
      <c r="S287" s="12" t="s">
        <v>383</v>
      </c>
      <c r="T287" s="12" t="s">
        <v>1975</v>
      </c>
      <c r="U287" s="12" t="s">
        <v>1423</v>
      </c>
      <c r="V287" s="11" t="s">
        <v>131</v>
      </c>
      <c r="W287" s="12" t="s">
        <v>130</v>
      </c>
      <c r="X287" s="15" t="s">
        <v>161</v>
      </c>
      <c r="Y287" s="15" t="s">
        <v>131</v>
      </c>
      <c r="Z287" s="15" t="s">
        <v>132</v>
      </c>
      <c r="AA287" s="15" t="s">
        <v>133</v>
      </c>
      <c r="AB287" s="15" t="s">
        <v>131</v>
      </c>
      <c r="AC287" s="12" t="s">
        <v>1400</v>
      </c>
      <c r="AD287" s="12" t="s">
        <v>131</v>
      </c>
      <c r="AE287" s="12" t="s">
        <v>131</v>
      </c>
      <c r="AF287" s="12" t="s">
        <v>131</v>
      </c>
      <c r="AG287" s="12" t="s">
        <v>131</v>
      </c>
      <c r="AH287" s="12" t="s">
        <v>131</v>
      </c>
      <c r="AI287" s="16">
        <v>100</v>
      </c>
      <c r="AJ287" s="12" t="s">
        <v>131</v>
      </c>
      <c r="AK287" s="12" t="s">
        <v>133</v>
      </c>
      <c r="AL287" s="12" t="s">
        <v>131</v>
      </c>
      <c r="AM287" s="12" t="s">
        <v>129</v>
      </c>
      <c r="AN287" s="16">
        <v>78.94736842105263</v>
      </c>
      <c r="AO287" s="12" t="s">
        <v>129</v>
      </c>
      <c r="AP287" s="12" t="s">
        <v>131</v>
      </c>
      <c r="AQ287" s="12" t="s">
        <v>131</v>
      </c>
      <c r="AR287" s="12" t="s">
        <v>131</v>
      </c>
      <c r="AS287" s="12" t="s">
        <v>133</v>
      </c>
      <c r="AT287" s="12" t="s">
        <v>131</v>
      </c>
      <c r="AU287" s="12" t="s">
        <v>133</v>
      </c>
      <c r="AV287" s="12" t="s">
        <v>133</v>
      </c>
      <c r="AW287" s="12" t="s">
        <v>133</v>
      </c>
      <c r="AX287" s="12" t="s">
        <v>131</v>
      </c>
      <c r="AY287" s="12" t="s">
        <v>133</v>
      </c>
      <c r="AZ287" s="16">
        <v>87.878787878787875</v>
      </c>
      <c r="BA287" s="12" t="s">
        <v>133</v>
      </c>
      <c r="BB287" s="12" t="s">
        <v>129</v>
      </c>
      <c r="BC287" s="12" t="s">
        <v>129</v>
      </c>
      <c r="BD287" s="12" t="s">
        <v>131</v>
      </c>
      <c r="BE287" s="16">
        <v>33.333333333333336</v>
      </c>
      <c r="BF287" s="12" t="s">
        <v>131</v>
      </c>
      <c r="BG287" s="12" t="s">
        <v>131</v>
      </c>
      <c r="BH287" s="12" t="s">
        <v>131</v>
      </c>
      <c r="BI287" s="16">
        <v>100</v>
      </c>
      <c r="BJ287" s="12" t="s">
        <v>133</v>
      </c>
      <c r="BK287" s="16">
        <v>100</v>
      </c>
      <c r="BL287" s="16">
        <v>74.91547049441786</v>
      </c>
      <c r="BM287" s="17">
        <v>2</v>
      </c>
      <c r="BN287" s="17">
        <v>2</v>
      </c>
      <c r="BO287" s="17">
        <v>0</v>
      </c>
      <c r="BP287" s="11">
        <v>4</v>
      </c>
      <c r="BQ287" s="11">
        <v>0</v>
      </c>
      <c r="BR287" s="16">
        <v>74.91547049441786</v>
      </c>
      <c r="BS287" s="15" t="s">
        <v>129</v>
      </c>
      <c r="BT287" s="15" t="s">
        <v>129</v>
      </c>
      <c r="BU287" s="15" t="s">
        <v>129</v>
      </c>
      <c r="BV287" s="15" t="s">
        <v>129</v>
      </c>
      <c r="BW287" s="15" t="s">
        <v>129</v>
      </c>
      <c r="BX287" s="12" t="s">
        <v>129</v>
      </c>
      <c r="BY287" s="12" t="s">
        <v>162</v>
      </c>
      <c r="BZ287" s="12" t="s">
        <v>541</v>
      </c>
      <c r="CA287" s="12" t="s">
        <v>541</v>
      </c>
      <c r="CB287" s="12" t="s">
        <v>541</v>
      </c>
      <c r="CC287" s="12" t="s">
        <v>541</v>
      </c>
      <c r="CD287" s="5" t="e">
        <v>#N/A</v>
      </c>
      <c r="CE287" s="5" t="e">
        <v>#N/A</v>
      </c>
      <c r="CF287" s="18" t="s">
        <v>129</v>
      </c>
      <c r="CG287" s="18" t="s">
        <v>1976</v>
      </c>
      <c r="CH287">
        <f>IF(Tabla1[[#This Row],[1.1 Saluda y se despide del cliente, de acuerdo a lo establecido en el manual de campaña.]]="NO",1,0)</f>
        <v>0</v>
      </c>
      <c r="CI287">
        <f>IF(Tabla1[[#This Row],[1.2 Se dirige al cliente por su nombre durante el transcurso de la llamada, sin tutearlo en ninguna ocasión.]]="NO",1,0)</f>
        <v>0</v>
      </c>
      <c r="CJ287">
        <f>IF(Tabla1[[#This Row],[1.3 Interactua con el cliente mientras realiza las validaciones en el sistema.]]="NO",1,0)</f>
        <v>0</v>
      </c>
      <c r="CK287">
        <f>IF(Tabla1[[#This Row],[1.4 Evita el uso de tecnicismos.]]="NO",1,0)</f>
        <v>0</v>
      </c>
      <c r="CL287">
        <f>IF(Tabla1[[#This Row],[1.5 Se despide de acuerdo a lo indicado en el Manual de Campaña]]="NO",1,0)</f>
        <v>0</v>
      </c>
      <c r="CM287">
        <f>IF(Tabla1[[#This Row],[2.1 Valida si la consulta o transacción corresponde a un producto/servicio/línea de la campaña.]]="NO",1,0)</f>
        <v>0</v>
      </c>
      <c r="CN287">
        <f>IF(Tabla1[[#This Row],[2.2 Si lo expuesto por el cliente no es claro, realiza preguntas de precisión o preguntas filtro.]]="NO",1,0)</f>
        <v>0</v>
      </c>
      <c r="CO287">
        <f>IF(Tabla1[[#This Row],[2.3 Valida el MOTIVO REAL de la necesidad (información, preocupación, problema) mediante parafraseo o pregunta de confirmación.]]="NO",1,0)</f>
        <v>0</v>
      </c>
      <c r="CP287">
        <f>IF(Tabla1[[#This Row],[2.4 De acuerdo con lo expuesto por el cliente por el cliente y/o por lo revisado en sistemas, valida si existe alguna atención previa por el mismo motivo.]]="NO",1,0)</f>
        <v>1</v>
      </c>
      <c r="CQ287">
        <f>IF(Tabla1[[#This Row],[3.1 Valida en el CES el estado de los servicios y equipos, estado de cuenta y adicionalmente si se encuentra en averia.]]="NO",1,0)</f>
        <v>1</v>
      </c>
      <c r="CR287">
        <f>IF(Tabla1[[#This Row],[3.2 La atencion se realizo siguiendo el paso a paso de la herramienta o el proceso establecido en el portal de conocimiento (en caso no se encuentre en la herramienta), no se vuelve a evaluar el ingreso al CES.]]="NO",1,0)</f>
        <v>0</v>
      </c>
      <c r="CS287">
        <f>IF(Tabla1[[#This Row],[3.2.1 Solicita el número de documento de identidad, nombres y apellidos del titular para identificar el servicio y en caso lo amerite fecha y lugar de nacimiento.]]="NO",1,0)</f>
        <v>0</v>
      </c>
      <c r="CT287">
        <f>IF(Tabla1[[#This Row],[3.2.2  Valida en TRACER que el servicio del cliente esta conectado, no se encuentra en averia y no tiene algun flag alarmado]]="NO",1,0)</f>
        <v>0</v>
      </c>
      <c r="CU287">
        <f>IF(Tabla1[[#This Row],[3.2.3  Verifica en la web de averias si el servicio esta afectado]]="NO",1,0)</f>
        <v>0</v>
      </c>
      <c r="CV287">
        <f>IF(Tabla1[[#This Row],[3.2.4  Verifica en Incognito si los parametros de los servicios estan correctos. ]]="NO",1,0)</f>
        <v>0</v>
      </c>
      <c r="CW28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87">
        <f>IF(Tabla1[[#This Row],[3.2.6  Para telefonia, ingresa a JANUS y validad que la linea este configurada y tenga saldo, tambien se debe validar con el cliente si la linea esta en Tel 1 o Tel 1/2, en caso no haya servicio]]="NO",1,0)</f>
        <v>0</v>
      </c>
      <c r="CY287">
        <f>IF(Tabla1[[#This Row],[3.2.7  Para internet, cuando el problema es con SmarTV se le sugiere que utilice internet de manera cableada]]="NO",1,0)</f>
        <v>0</v>
      </c>
      <c r="CZ287">
        <f>IF(Tabla1[[#This Row],[3.3  La explicación brindada al cliente corresponde con el paso a paso de la herramienta o el proceso establecido en el portal de conocimiento (en caso no se encuentre en la herramienta).]]="NO",1,0)</f>
        <v>0</v>
      </c>
      <c r="DA287">
        <f>IF(Tabla1[[#This Row],[3.4  Valida con el cliente si la gestión/información brindada fue clara]]="NO",1,0)</f>
        <v>0</v>
      </c>
      <c r="DB287">
        <f>IF(Tabla1[[#This Row],[4.1 Ejecuta las acciones en los aplicativos de acuerdo al proceso establecido en el portal de conocimiento.]]="NO",1,0)</f>
        <v>0</v>
      </c>
      <c r="DC287">
        <f>IF(Tabla1[[#This Row],[4.2 Se tipifica en siac acorde con la gestión.]]="NO",1,0)</f>
        <v>1</v>
      </c>
      <c r="DD287">
        <f>IF(Tabla1[[#This Row],[4.3 Notas y/o plantilla de la tipificación son correctas.]]="NO",1,0)</f>
        <v>1</v>
      </c>
      <c r="DE287">
        <f>IF(Tabla1[[#This Row],[4.4 Se tipifica en siac durante la llamada.]]="NO",1,0)</f>
        <v>0</v>
      </c>
      <c r="DF287">
        <f>IF(Tabla1[[#This Row],[5.1 Evita comentarios negativos de la empresa y/o sus proveedores.]]="NO",1,0)</f>
        <v>0</v>
      </c>
      <c r="DG287">
        <f>IF(Tabla1[[#This Row],[5.2 Evita palabras soeces]]="NO",1,0)</f>
        <v>0</v>
      </c>
      <c r="DH287">
        <f>IF(Tabla1[[#This Row],[5.3 Escucha al cliente sin interrumpirlo.]]="NO",1,0)</f>
        <v>0</v>
      </c>
      <c r="DI287">
        <f>IF(Tabla1[[#This Row],[6.1 Cumple con dar la información establecida y/o fomenta en el cliente la adquisición/activación/uso de algún servicio/producto/promoción CLARO (definido por cada campaña)]]="NO",1,0)</f>
        <v>0</v>
      </c>
      <c r="DJ287">
        <v>1</v>
      </c>
      <c r="DK287" t="e">
        <f>IF(Tabla1[[#This Row],[TNPS]]&lt;6,-1,IF(Tabla1[[#This Row],[TNPS]]&lt;8,0,1))</f>
        <v>#N/A</v>
      </c>
      <c r="DL287" t="e">
        <f>IF(Tabla1[[#This Row],[NPS]]&lt;&gt;"",IF(Tabla1[[#This Row],[NPS]]&lt;7,-1,IF(Tabla1[[#This Row],[NPS]]&lt;8,0,1))," ")</f>
        <v>#N/A</v>
      </c>
    </row>
    <row r="288" spans="1:116" x14ac:dyDescent="0.25">
      <c r="A288">
        <v>386</v>
      </c>
      <c r="B288" t="str">
        <f>IF(MONTH(Tabla1[[#This Row],[FECHA DE MONITOREO]])=MONTH($B$356),IF(DAY(Tabla1[[#This Row],[FECHA DE MONITOREO]])&lt;8,"SEMANA 1",IF(DAY(Tabla1[[#This Row],[FECHA DE MONITOREO]])&lt;15,"SEMANA 2",IF(DAY(Tabla1[[#This Row],[FECHA DE MONITOREO]])&lt;22,"SEMANA 3","SEMANA 4"))),"SEMANA 4")</f>
        <v>SEMANA 2</v>
      </c>
      <c r="C28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88" s="10" t="s">
        <v>1977</v>
      </c>
      <c r="E288" s="11" t="s">
        <v>1978</v>
      </c>
      <c r="F288" s="12">
        <v>2</v>
      </c>
      <c r="G288" s="12" t="s">
        <v>118</v>
      </c>
      <c r="H288" s="12" t="s">
        <v>1394</v>
      </c>
      <c r="I288" s="6">
        <v>43656</v>
      </c>
      <c r="J288" s="12" t="s">
        <v>120</v>
      </c>
      <c r="K288" s="13" t="s">
        <v>1979</v>
      </c>
      <c r="L288" s="6">
        <v>43654</v>
      </c>
      <c r="M288" s="14">
        <v>0.90555555555555556</v>
      </c>
      <c r="N288" s="11">
        <v>519</v>
      </c>
      <c r="O288" s="12" t="s">
        <v>1980</v>
      </c>
      <c r="P288" s="12">
        <v>5174602122</v>
      </c>
      <c r="Q288" s="12">
        <v>28670491</v>
      </c>
      <c r="R288" s="12" t="s">
        <v>1407</v>
      </c>
      <c r="S288" s="12" t="s">
        <v>358</v>
      </c>
      <c r="T288" s="12" t="s">
        <v>1981</v>
      </c>
      <c r="U288" s="12" t="s">
        <v>1423</v>
      </c>
      <c r="V288" s="11" t="s">
        <v>131</v>
      </c>
      <c r="W288" s="12" t="s">
        <v>130</v>
      </c>
      <c r="X288" s="15" t="s">
        <v>161</v>
      </c>
      <c r="Y288" s="15" t="s">
        <v>131</v>
      </c>
      <c r="Z288" s="15" t="s">
        <v>132</v>
      </c>
      <c r="AA288" s="15" t="s">
        <v>133</v>
      </c>
      <c r="AB288" s="15" t="s">
        <v>131</v>
      </c>
      <c r="AC288" s="12" t="s">
        <v>1400</v>
      </c>
      <c r="AD288" s="12" t="s">
        <v>129</v>
      </c>
      <c r="AE288" s="12" t="s">
        <v>131</v>
      </c>
      <c r="AF288" s="12" t="s">
        <v>131</v>
      </c>
      <c r="AG288" s="12" t="s">
        <v>131</v>
      </c>
      <c r="AH288" s="12" t="s">
        <v>131</v>
      </c>
      <c r="AI288" s="16">
        <v>87.5</v>
      </c>
      <c r="AJ288" s="12" t="s">
        <v>131</v>
      </c>
      <c r="AK288" s="12" t="s">
        <v>133</v>
      </c>
      <c r="AL288" s="12" t="s">
        <v>131</v>
      </c>
      <c r="AM288" s="12" t="s">
        <v>129</v>
      </c>
      <c r="AN288" s="16">
        <v>78.94736842105263</v>
      </c>
      <c r="AO288" s="12" t="s">
        <v>131</v>
      </c>
      <c r="AP288" s="12" t="s">
        <v>129</v>
      </c>
      <c r="AQ288" s="12" t="s">
        <v>131</v>
      </c>
      <c r="AR288" s="12" t="s">
        <v>129</v>
      </c>
      <c r="AS288" s="12" t="s">
        <v>129</v>
      </c>
      <c r="AT288" s="12" t="s">
        <v>129</v>
      </c>
      <c r="AU288" s="12" t="s">
        <v>133</v>
      </c>
      <c r="AV288" s="12" t="s">
        <v>133</v>
      </c>
      <c r="AW288" s="12" t="s">
        <v>133</v>
      </c>
      <c r="AX288" s="12" t="s">
        <v>129</v>
      </c>
      <c r="AY288" s="12" t="s">
        <v>131</v>
      </c>
      <c r="AZ288" s="16">
        <v>17.142857142857149</v>
      </c>
      <c r="BA288" s="12" t="s">
        <v>129</v>
      </c>
      <c r="BB288" s="12" t="s">
        <v>129</v>
      </c>
      <c r="BC288" s="12" t="s">
        <v>129</v>
      </c>
      <c r="BD288" s="12" t="s">
        <v>131</v>
      </c>
      <c r="BE288" s="16">
        <v>12.5</v>
      </c>
      <c r="BF288" s="12" t="s">
        <v>131</v>
      </c>
      <c r="BG288" s="12" t="s">
        <v>131</v>
      </c>
      <c r="BH288" s="12" t="s">
        <v>131</v>
      </c>
      <c r="BI288" s="16">
        <v>100</v>
      </c>
      <c r="BJ288" s="12" t="s">
        <v>133</v>
      </c>
      <c r="BK288" s="16">
        <v>100</v>
      </c>
      <c r="BL288" s="16">
        <v>44.15789473684211</v>
      </c>
      <c r="BM288" s="17">
        <v>4</v>
      </c>
      <c r="BN288" s="17">
        <v>2</v>
      </c>
      <c r="BO288" s="17">
        <v>0</v>
      </c>
      <c r="BP288" s="11">
        <v>6</v>
      </c>
      <c r="BQ288" s="11">
        <v>4</v>
      </c>
      <c r="BR288" s="16">
        <v>44.15789473684211</v>
      </c>
      <c r="BS288" s="15" t="s">
        <v>129</v>
      </c>
      <c r="BT288" s="15" t="s">
        <v>129</v>
      </c>
      <c r="BU288" s="15" t="s">
        <v>129</v>
      </c>
      <c r="BV288" s="15" t="s">
        <v>129</v>
      </c>
      <c r="BW288" s="15" t="s">
        <v>129</v>
      </c>
      <c r="BX288" s="12" t="s">
        <v>129</v>
      </c>
      <c r="BY288" s="12" t="s">
        <v>346</v>
      </c>
      <c r="BZ288" s="12" t="s">
        <v>347</v>
      </c>
      <c r="CA288" s="12" t="s">
        <v>348</v>
      </c>
      <c r="CB288" s="12" t="s">
        <v>1444</v>
      </c>
      <c r="CC288" s="12" t="s">
        <v>350</v>
      </c>
      <c r="CD288" s="5" t="e">
        <v>#N/A</v>
      </c>
      <c r="CE288" s="5" t="e">
        <v>#N/A</v>
      </c>
      <c r="CF288" s="18" t="s">
        <v>129</v>
      </c>
      <c r="CG288" s="18" t="s">
        <v>1982</v>
      </c>
      <c r="CH288">
        <f>IF(Tabla1[[#This Row],[1.1 Saluda y se despide del cliente, de acuerdo a lo establecido en el manual de campaña.]]="NO",1,0)</f>
        <v>1</v>
      </c>
      <c r="CI288">
        <f>IF(Tabla1[[#This Row],[1.2 Se dirige al cliente por su nombre durante el transcurso de la llamada, sin tutearlo en ninguna ocasión.]]="NO",1,0)</f>
        <v>0</v>
      </c>
      <c r="CJ288">
        <f>IF(Tabla1[[#This Row],[1.3 Interactua con el cliente mientras realiza las validaciones en el sistema.]]="NO",1,0)</f>
        <v>0</v>
      </c>
      <c r="CK288">
        <f>IF(Tabla1[[#This Row],[1.4 Evita el uso de tecnicismos.]]="NO",1,0)</f>
        <v>0</v>
      </c>
      <c r="CL288">
        <f>IF(Tabla1[[#This Row],[1.5 Se despide de acuerdo a lo indicado en el Manual de Campaña]]="NO",1,0)</f>
        <v>0</v>
      </c>
      <c r="CM288">
        <f>IF(Tabla1[[#This Row],[2.1 Valida si la consulta o transacción corresponde a un producto/servicio/línea de la campaña.]]="NO",1,0)</f>
        <v>0</v>
      </c>
      <c r="CN288">
        <f>IF(Tabla1[[#This Row],[2.2 Si lo expuesto por el cliente no es claro, realiza preguntas de precisión o preguntas filtro.]]="NO",1,0)</f>
        <v>0</v>
      </c>
      <c r="CO288">
        <f>IF(Tabla1[[#This Row],[2.3 Valida el MOTIVO REAL de la necesidad (información, preocupación, problema) mediante parafraseo o pregunta de confirmación.]]="NO",1,0)</f>
        <v>0</v>
      </c>
      <c r="CP288">
        <f>IF(Tabla1[[#This Row],[2.4 De acuerdo con lo expuesto por el cliente por el cliente y/o por lo revisado en sistemas, valida si existe alguna atención previa por el mismo motivo.]]="NO",1,0)</f>
        <v>1</v>
      </c>
      <c r="CQ288">
        <f>IF(Tabla1[[#This Row],[3.1 Valida en el CES el estado de los servicios y equipos, estado de cuenta y adicionalmente si se encuentra en averia.]]="NO",1,0)</f>
        <v>0</v>
      </c>
      <c r="CR288">
        <f>IF(Tabla1[[#This Row],[3.2 La atencion se realizo siguiendo el paso a paso de la herramienta o el proceso establecido en el portal de conocimiento (en caso no se encuentre en la herramienta), no se vuelve a evaluar el ingreso al CES.]]="NO",1,0)</f>
        <v>1</v>
      </c>
      <c r="CS288">
        <f>IF(Tabla1[[#This Row],[3.2.1 Solicita el número de documento de identidad, nombres y apellidos del titular para identificar el servicio y en caso lo amerite fecha y lugar de nacimiento.]]="NO",1,0)</f>
        <v>0</v>
      </c>
      <c r="CT288">
        <f>IF(Tabla1[[#This Row],[3.2.2  Valida en TRACER que el servicio del cliente esta conectado, no se encuentra en averia y no tiene algun flag alarmado]]="NO",1,0)</f>
        <v>1</v>
      </c>
      <c r="CU288">
        <f>IF(Tabla1[[#This Row],[3.2.3  Verifica en la web de averias si el servicio esta afectado]]="NO",1,0)</f>
        <v>1</v>
      </c>
      <c r="CV288">
        <f>IF(Tabla1[[#This Row],[3.2.4  Verifica en Incognito si los parametros de los servicios estan correctos. ]]="NO",1,0)</f>
        <v>1</v>
      </c>
      <c r="CW28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88">
        <f>IF(Tabla1[[#This Row],[3.2.6  Para telefonia, ingresa a JANUS y validad que la linea este configurada y tenga saldo, tambien se debe validar con el cliente si la linea esta en Tel 1 o Tel 1/2, en caso no haya servicio]]="NO",1,0)</f>
        <v>0</v>
      </c>
      <c r="CY288">
        <f>IF(Tabla1[[#This Row],[3.2.7  Para internet, cuando el problema es con SmarTV se le sugiere que utilice internet de manera cableada]]="NO",1,0)</f>
        <v>0</v>
      </c>
      <c r="CZ288">
        <f>IF(Tabla1[[#This Row],[3.3  La explicación brindada al cliente corresponde con el paso a paso de la herramienta o el proceso establecido en el portal de conocimiento (en caso no se encuentre en la herramienta).]]="NO",1,0)</f>
        <v>1</v>
      </c>
      <c r="DA288">
        <f>IF(Tabla1[[#This Row],[3.4  Valida con el cliente si la gestión/información brindada fue clara]]="NO",1,0)</f>
        <v>0</v>
      </c>
      <c r="DB288">
        <f>IF(Tabla1[[#This Row],[4.1 Ejecuta las acciones en los aplicativos de acuerdo al proceso establecido en el portal de conocimiento.]]="NO",1,0)</f>
        <v>1</v>
      </c>
      <c r="DC288">
        <f>IF(Tabla1[[#This Row],[4.2 Se tipifica en siac acorde con la gestión.]]="NO",1,0)</f>
        <v>1</v>
      </c>
      <c r="DD288">
        <f>IF(Tabla1[[#This Row],[4.3 Notas y/o plantilla de la tipificación son correctas.]]="NO",1,0)</f>
        <v>1</v>
      </c>
      <c r="DE288">
        <f>IF(Tabla1[[#This Row],[4.4 Se tipifica en siac durante la llamada.]]="NO",1,0)</f>
        <v>0</v>
      </c>
      <c r="DF288">
        <f>IF(Tabla1[[#This Row],[5.1 Evita comentarios negativos de la empresa y/o sus proveedores.]]="NO",1,0)</f>
        <v>0</v>
      </c>
      <c r="DG288">
        <f>IF(Tabla1[[#This Row],[5.2 Evita palabras soeces]]="NO",1,0)</f>
        <v>0</v>
      </c>
      <c r="DH288">
        <f>IF(Tabla1[[#This Row],[5.3 Escucha al cliente sin interrumpirlo.]]="NO",1,0)</f>
        <v>0</v>
      </c>
      <c r="DI288">
        <f>IF(Tabla1[[#This Row],[6.1 Cumple con dar la información establecida y/o fomenta en el cliente la adquisición/activación/uso de algún servicio/producto/promoción CLARO (definido por cada campaña)]]="NO",1,0)</f>
        <v>0</v>
      </c>
      <c r="DJ288">
        <v>1</v>
      </c>
      <c r="DK288" t="e">
        <f>IF(Tabla1[[#This Row],[TNPS]]&lt;6,-1,IF(Tabla1[[#This Row],[TNPS]]&lt;8,0,1))</f>
        <v>#N/A</v>
      </c>
      <c r="DL288" t="e">
        <f>IF(Tabla1[[#This Row],[NPS]]&lt;&gt;"",IF(Tabla1[[#This Row],[NPS]]&lt;7,-1,IF(Tabla1[[#This Row],[NPS]]&lt;8,0,1))," ")</f>
        <v>#N/A</v>
      </c>
    </row>
    <row r="289" spans="1:116" x14ac:dyDescent="0.25">
      <c r="A289">
        <v>386</v>
      </c>
      <c r="B289" t="str">
        <f>IF(MONTH(Tabla1[[#This Row],[FECHA DE MONITOREO]])=MONTH($B$356),IF(DAY(Tabla1[[#This Row],[FECHA DE MONITOREO]])&lt;8,"SEMANA 1",IF(DAY(Tabla1[[#This Row],[FECHA DE MONITOREO]])&lt;15,"SEMANA 2",IF(DAY(Tabla1[[#This Row],[FECHA DE MONITOREO]])&lt;22,"SEMANA 3","SEMANA 4"))),"SEMANA 4")</f>
        <v>SEMANA 2</v>
      </c>
      <c r="C28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89" s="10" t="s">
        <v>1983</v>
      </c>
      <c r="E289" s="11" t="s">
        <v>1984</v>
      </c>
      <c r="F289" s="12">
        <v>2</v>
      </c>
      <c r="G289" s="12" t="s">
        <v>118</v>
      </c>
      <c r="H289" s="12" t="s">
        <v>1394</v>
      </c>
      <c r="I289" s="6">
        <v>43656</v>
      </c>
      <c r="J289" s="12" t="s">
        <v>120</v>
      </c>
      <c r="K289" s="13" t="s">
        <v>1985</v>
      </c>
      <c r="L289" s="6">
        <v>43654</v>
      </c>
      <c r="M289" s="14">
        <v>0.46597222222222223</v>
      </c>
      <c r="N289" s="11">
        <v>362</v>
      </c>
      <c r="O289" s="12" t="s">
        <v>1986</v>
      </c>
      <c r="P289" s="12">
        <v>991665833</v>
      </c>
      <c r="Q289" s="12">
        <v>19114581</v>
      </c>
      <c r="R289" s="12" t="s">
        <v>1397</v>
      </c>
      <c r="S289" s="12" t="s">
        <v>158</v>
      </c>
      <c r="T289" s="12" t="s">
        <v>1987</v>
      </c>
      <c r="U289" s="12" t="s">
        <v>1606</v>
      </c>
      <c r="V289" s="11" t="s">
        <v>129</v>
      </c>
      <c r="W289" s="12" t="s">
        <v>130</v>
      </c>
      <c r="X289" s="15" t="s">
        <v>161</v>
      </c>
      <c r="Y289" s="15" t="s">
        <v>131</v>
      </c>
      <c r="Z289" s="15" t="s">
        <v>132</v>
      </c>
      <c r="AA289" s="15" t="s">
        <v>133</v>
      </c>
      <c r="AB289" s="15" t="s">
        <v>131</v>
      </c>
      <c r="AC289" s="12" t="s">
        <v>1400</v>
      </c>
      <c r="AD289" s="12" t="s">
        <v>131</v>
      </c>
      <c r="AE289" s="12" t="s">
        <v>131</v>
      </c>
      <c r="AF289" s="12" t="s">
        <v>131</v>
      </c>
      <c r="AG289" s="12" t="s">
        <v>131</v>
      </c>
      <c r="AH289" s="12" t="s">
        <v>131</v>
      </c>
      <c r="AI289" s="16">
        <v>100</v>
      </c>
      <c r="AJ289" s="12" t="s">
        <v>131</v>
      </c>
      <c r="AK289" s="12" t="s">
        <v>133</v>
      </c>
      <c r="AL289" s="12" t="s">
        <v>131</v>
      </c>
      <c r="AM289" s="12" t="s">
        <v>131</v>
      </c>
      <c r="AN289" s="16">
        <v>100</v>
      </c>
      <c r="AO289" s="12" t="s">
        <v>129</v>
      </c>
      <c r="AP289" s="12" t="s">
        <v>131</v>
      </c>
      <c r="AQ289" s="12" t="s">
        <v>131</v>
      </c>
      <c r="AR289" s="12" t="s">
        <v>133</v>
      </c>
      <c r="AS289" s="12" t="s">
        <v>133</v>
      </c>
      <c r="AT289" s="12" t="s">
        <v>133</v>
      </c>
      <c r="AU289" s="12" t="s">
        <v>133</v>
      </c>
      <c r="AV289" s="12" t="s">
        <v>133</v>
      </c>
      <c r="AW289" s="12" t="s">
        <v>133</v>
      </c>
      <c r="AX289" s="12" t="s">
        <v>129</v>
      </c>
      <c r="AY289" s="12" t="s">
        <v>129</v>
      </c>
      <c r="AZ289" s="16">
        <v>62.857142857142854</v>
      </c>
      <c r="BA289" s="12" t="s">
        <v>133</v>
      </c>
      <c r="BB289" s="12" t="s">
        <v>129</v>
      </c>
      <c r="BC289" s="12" t="s">
        <v>129</v>
      </c>
      <c r="BD289" s="12" t="s">
        <v>129</v>
      </c>
      <c r="BE289" s="16">
        <v>0</v>
      </c>
      <c r="BF289" s="12" t="s">
        <v>131</v>
      </c>
      <c r="BG289" s="12" t="s">
        <v>131</v>
      </c>
      <c r="BH289" s="12" t="s">
        <v>131</v>
      </c>
      <c r="BI289" s="16">
        <v>100</v>
      </c>
      <c r="BJ289" s="12" t="s">
        <v>133</v>
      </c>
      <c r="BK289" s="16">
        <v>100</v>
      </c>
      <c r="BL289" s="16">
        <v>63</v>
      </c>
      <c r="BM289" s="17">
        <v>3</v>
      </c>
      <c r="BN289" s="17">
        <v>3</v>
      </c>
      <c r="BO289" s="17">
        <v>0</v>
      </c>
      <c r="BP289" s="11">
        <v>6</v>
      </c>
      <c r="BQ289" s="11">
        <v>0</v>
      </c>
      <c r="BR289" s="16">
        <v>63</v>
      </c>
      <c r="BS289" s="15" t="s">
        <v>129</v>
      </c>
      <c r="BT289" s="15" t="s">
        <v>129</v>
      </c>
      <c r="BU289" s="15" t="s">
        <v>129</v>
      </c>
      <c r="BV289" s="15" t="s">
        <v>129</v>
      </c>
      <c r="BW289" s="15" t="s">
        <v>129</v>
      </c>
      <c r="BX289" s="12" t="s">
        <v>129</v>
      </c>
      <c r="BY289" s="12" t="s">
        <v>346</v>
      </c>
      <c r="BZ289" s="12" t="s">
        <v>347</v>
      </c>
      <c r="CA289" s="12" t="s">
        <v>348</v>
      </c>
      <c r="CB289" s="12" t="s">
        <v>1444</v>
      </c>
      <c r="CC289" s="12" t="s">
        <v>733</v>
      </c>
      <c r="CD289" s="5" t="e">
        <v>#N/A</v>
      </c>
      <c r="CE289" s="5" t="e">
        <v>#N/A</v>
      </c>
      <c r="CF289" s="18" t="s">
        <v>129</v>
      </c>
      <c r="CG289" s="18" t="s">
        <v>1988</v>
      </c>
      <c r="CH289">
        <f>IF(Tabla1[[#This Row],[1.1 Saluda y se despide del cliente, de acuerdo a lo establecido en el manual de campaña.]]="NO",1,0)</f>
        <v>0</v>
      </c>
      <c r="CI289">
        <f>IF(Tabla1[[#This Row],[1.2 Se dirige al cliente por su nombre durante el transcurso de la llamada, sin tutearlo en ninguna ocasión.]]="NO",1,0)</f>
        <v>0</v>
      </c>
      <c r="CJ289">
        <f>IF(Tabla1[[#This Row],[1.3 Interactua con el cliente mientras realiza las validaciones en el sistema.]]="NO",1,0)</f>
        <v>0</v>
      </c>
      <c r="CK289">
        <f>IF(Tabla1[[#This Row],[1.4 Evita el uso de tecnicismos.]]="NO",1,0)</f>
        <v>0</v>
      </c>
      <c r="CL289">
        <f>IF(Tabla1[[#This Row],[1.5 Se despide de acuerdo a lo indicado en el Manual de Campaña]]="NO",1,0)</f>
        <v>0</v>
      </c>
      <c r="CM289">
        <f>IF(Tabla1[[#This Row],[2.1 Valida si la consulta o transacción corresponde a un producto/servicio/línea de la campaña.]]="NO",1,0)</f>
        <v>0</v>
      </c>
      <c r="CN289">
        <f>IF(Tabla1[[#This Row],[2.2 Si lo expuesto por el cliente no es claro, realiza preguntas de precisión o preguntas filtro.]]="NO",1,0)</f>
        <v>0</v>
      </c>
      <c r="CO289">
        <f>IF(Tabla1[[#This Row],[2.3 Valida el MOTIVO REAL de la necesidad (información, preocupación, problema) mediante parafraseo o pregunta de confirmación.]]="NO",1,0)</f>
        <v>0</v>
      </c>
      <c r="CP289">
        <f>IF(Tabla1[[#This Row],[2.4 De acuerdo con lo expuesto por el cliente por el cliente y/o por lo revisado en sistemas, valida si existe alguna atención previa por el mismo motivo.]]="NO",1,0)</f>
        <v>0</v>
      </c>
      <c r="CQ289">
        <f>IF(Tabla1[[#This Row],[3.1 Valida en el CES el estado de los servicios y equipos, estado de cuenta y adicionalmente si se encuentra en averia.]]="NO",1,0)</f>
        <v>1</v>
      </c>
      <c r="CR289">
        <f>IF(Tabla1[[#This Row],[3.2 La atencion se realizo siguiendo el paso a paso de la herramienta o el proceso establecido en el portal de conocimiento (en caso no se encuentre en la herramienta), no se vuelve a evaluar el ingreso al CES.]]="NO",1,0)</f>
        <v>0</v>
      </c>
      <c r="CS289">
        <f>IF(Tabla1[[#This Row],[3.2.1 Solicita el número de documento de identidad, nombres y apellidos del titular para identificar el servicio y en caso lo amerite fecha y lugar de nacimiento.]]="NO",1,0)</f>
        <v>0</v>
      </c>
      <c r="CT289">
        <f>IF(Tabla1[[#This Row],[3.2.2  Valida en TRACER que el servicio del cliente esta conectado, no se encuentra en averia y no tiene algun flag alarmado]]="NO",1,0)</f>
        <v>0</v>
      </c>
      <c r="CU289">
        <f>IF(Tabla1[[#This Row],[3.2.3  Verifica en la web de averias si el servicio esta afectado]]="NO",1,0)</f>
        <v>0</v>
      </c>
      <c r="CV289">
        <f>IF(Tabla1[[#This Row],[3.2.4  Verifica en Incognito si los parametros de los servicios estan correctos. ]]="NO",1,0)</f>
        <v>0</v>
      </c>
      <c r="CW28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89">
        <f>IF(Tabla1[[#This Row],[3.2.6  Para telefonia, ingresa a JANUS y validad que la linea este configurada y tenga saldo, tambien se debe validar con el cliente si la linea esta en Tel 1 o Tel 1/2, en caso no haya servicio]]="NO",1,0)</f>
        <v>0</v>
      </c>
      <c r="CY289">
        <f>IF(Tabla1[[#This Row],[3.2.7  Para internet, cuando el problema es con SmarTV se le sugiere que utilice internet de manera cableada]]="NO",1,0)</f>
        <v>0</v>
      </c>
      <c r="CZ289">
        <f>IF(Tabla1[[#This Row],[3.3  La explicación brindada al cliente corresponde con el paso a paso de la herramienta o el proceso establecido en el portal de conocimiento (en caso no se encuentre en la herramienta).]]="NO",1,0)</f>
        <v>1</v>
      </c>
      <c r="DA289">
        <f>IF(Tabla1[[#This Row],[3.4  Valida con el cliente si la gestión/información brindada fue clara]]="NO",1,0)</f>
        <v>1</v>
      </c>
      <c r="DB289">
        <f>IF(Tabla1[[#This Row],[4.1 Ejecuta las acciones en los aplicativos de acuerdo al proceso establecido en el portal de conocimiento.]]="NO",1,0)</f>
        <v>0</v>
      </c>
      <c r="DC289">
        <f>IF(Tabla1[[#This Row],[4.2 Se tipifica en siac acorde con la gestión.]]="NO",1,0)</f>
        <v>1</v>
      </c>
      <c r="DD289">
        <f>IF(Tabla1[[#This Row],[4.3 Notas y/o plantilla de la tipificación son correctas.]]="NO",1,0)</f>
        <v>1</v>
      </c>
      <c r="DE289">
        <f>IF(Tabla1[[#This Row],[4.4 Se tipifica en siac durante la llamada.]]="NO",1,0)</f>
        <v>1</v>
      </c>
      <c r="DF289">
        <f>IF(Tabla1[[#This Row],[5.1 Evita comentarios negativos de la empresa y/o sus proveedores.]]="NO",1,0)</f>
        <v>0</v>
      </c>
      <c r="DG289">
        <f>IF(Tabla1[[#This Row],[5.2 Evita palabras soeces]]="NO",1,0)</f>
        <v>0</v>
      </c>
      <c r="DH289">
        <f>IF(Tabla1[[#This Row],[5.3 Escucha al cliente sin interrumpirlo.]]="NO",1,0)</f>
        <v>0</v>
      </c>
      <c r="DI289">
        <f>IF(Tabla1[[#This Row],[6.1 Cumple con dar la información establecida y/o fomenta en el cliente la adquisición/activación/uso de algún servicio/producto/promoción CLARO (definido por cada campaña)]]="NO",1,0)</f>
        <v>0</v>
      </c>
      <c r="DJ289">
        <v>1</v>
      </c>
      <c r="DK289" t="e">
        <f>IF(Tabla1[[#This Row],[TNPS]]&lt;6,-1,IF(Tabla1[[#This Row],[TNPS]]&lt;8,0,1))</f>
        <v>#N/A</v>
      </c>
      <c r="DL289" t="e">
        <f>IF(Tabla1[[#This Row],[NPS]]&lt;&gt;"",IF(Tabla1[[#This Row],[NPS]]&lt;7,-1,IF(Tabla1[[#This Row],[NPS]]&lt;8,0,1))," ")</f>
        <v>#N/A</v>
      </c>
    </row>
    <row r="290" spans="1:116" x14ac:dyDescent="0.25">
      <c r="A290">
        <v>386</v>
      </c>
      <c r="B290" t="str">
        <f>IF(MONTH(Tabla1[[#This Row],[FECHA DE MONITOREO]])=MONTH($B$356),IF(DAY(Tabla1[[#This Row],[FECHA DE MONITOREO]])&lt;8,"SEMANA 1",IF(DAY(Tabla1[[#This Row],[FECHA DE MONITOREO]])&lt;15,"SEMANA 2",IF(DAY(Tabla1[[#This Row],[FECHA DE MONITOREO]])&lt;22,"SEMANA 3","SEMANA 4"))),"SEMANA 4")</f>
        <v>SEMANA 2</v>
      </c>
      <c r="C29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90" s="10" t="s">
        <v>1505</v>
      </c>
      <c r="E290" s="11" t="s">
        <v>1506</v>
      </c>
      <c r="F290" s="12">
        <v>3</v>
      </c>
      <c r="G290" s="12" t="s">
        <v>118</v>
      </c>
      <c r="H290" s="12" t="s">
        <v>1394</v>
      </c>
      <c r="I290" s="6">
        <v>43656</v>
      </c>
      <c r="J290" s="12" t="s">
        <v>120</v>
      </c>
      <c r="K290" s="13" t="s">
        <v>1989</v>
      </c>
      <c r="L290" s="6">
        <v>43654</v>
      </c>
      <c r="M290" s="14">
        <v>0.5</v>
      </c>
      <c r="N290" s="11">
        <v>326</v>
      </c>
      <c r="O290" s="12" t="s">
        <v>1990</v>
      </c>
      <c r="P290" s="12">
        <v>956778727</v>
      </c>
      <c r="Q290" s="12">
        <v>25027043</v>
      </c>
      <c r="R290" s="12" t="s">
        <v>1397</v>
      </c>
      <c r="S290" s="12" t="s">
        <v>1874</v>
      </c>
      <c r="T290" s="12" t="s">
        <v>1991</v>
      </c>
      <c r="U290" s="12" t="s">
        <v>1443</v>
      </c>
      <c r="V290" s="11" t="s">
        <v>129</v>
      </c>
      <c r="W290" s="12" t="s">
        <v>130</v>
      </c>
      <c r="X290" s="15" t="s">
        <v>161</v>
      </c>
      <c r="Y290" s="15" t="s">
        <v>129</v>
      </c>
      <c r="Z290" s="15" t="s">
        <v>132</v>
      </c>
      <c r="AA290" s="15" t="s">
        <v>133</v>
      </c>
      <c r="AB290" s="15" t="s">
        <v>131</v>
      </c>
      <c r="AC290" s="12" t="s">
        <v>1400</v>
      </c>
      <c r="AD290" s="12" t="s">
        <v>131</v>
      </c>
      <c r="AE290" s="12" t="s">
        <v>131</v>
      </c>
      <c r="AF290" s="12" t="s">
        <v>131</v>
      </c>
      <c r="AG290" s="12" t="s">
        <v>131</v>
      </c>
      <c r="AH290" s="12" t="s">
        <v>131</v>
      </c>
      <c r="AI290" s="16">
        <v>100</v>
      </c>
      <c r="AJ290" s="12" t="s">
        <v>131</v>
      </c>
      <c r="AK290" s="12" t="s">
        <v>133</v>
      </c>
      <c r="AL290" s="12" t="s">
        <v>129</v>
      </c>
      <c r="AM290" s="12" t="s">
        <v>131</v>
      </c>
      <c r="AN290" s="16">
        <v>47.368421052631568</v>
      </c>
      <c r="AO290" s="12" t="s">
        <v>131</v>
      </c>
      <c r="AP290" s="12" t="s">
        <v>131</v>
      </c>
      <c r="AQ290" s="12" t="s">
        <v>131</v>
      </c>
      <c r="AR290" s="12" t="s">
        <v>133</v>
      </c>
      <c r="AS290" s="12" t="s">
        <v>133</v>
      </c>
      <c r="AT290" s="12" t="s">
        <v>133</v>
      </c>
      <c r="AU290" s="12" t="s">
        <v>133</v>
      </c>
      <c r="AV290" s="12" t="s">
        <v>133</v>
      </c>
      <c r="AW290" s="12" t="s">
        <v>133</v>
      </c>
      <c r="AX290" s="12" t="s">
        <v>129</v>
      </c>
      <c r="AY290" s="12" t="s">
        <v>133</v>
      </c>
      <c r="AZ290" s="16">
        <v>78.787878787878782</v>
      </c>
      <c r="BA290" s="12" t="s">
        <v>133</v>
      </c>
      <c r="BB290" s="12" t="s">
        <v>131</v>
      </c>
      <c r="BC290" s="12" t="s">
        <v>131</v>
      </c>
      <c r="BD290" s="12" t="s">
        <v>131</v>
      </c>
      <c r="BE290" s="16">
        <v>100</v>
      </c>
      <c r="BF290" s="12" t="s">
        <v>131</v>
      </c>
      <c r="BG290" s="12" t="s">
        <v>131</v>
      </c>
      <c r="BH290" s="12" t="s">
        <v>131</v>
      </c>
      <c r="BI290" s="16">
        <v>100</v>
      </c>
      <c r="BJ290" s="12" t="s">
        <v>133</v>
      </c>
      <c r="BK290" s="16">
        <v>100</v>
      </c>
      <c r="BL290" s="16">
        <v>80.470494417862838</v>
      </c>
      <c r="BM290" s="17">
        <v>2</v>
      </c>
      <c r="BN290" s="17">
        <v>0</v>
      </c>
      <c r="BO290" s="17">
        <v>0</v>
      </c>
      <c r="BP290" s="11">
        <v>2</v>
      </c>
      <c r="BQ290" s="11">
        <v>0</v>
      </c>
      <c r="BR290" s="16">
        <v>80.470494417862838</v>
      </c>
      <c r="BS290" s="15" t="s">
        <v>129</v>
      </c>
      <c r="BT290" s="15" t="s">
        <v>129</v>
      </c>
      <c r="BU290" s="15" t="s">
        <v>129</v>
      </c>
      <c r="BV290" s="15" t="s">
        <v>129</v>
      </c>
      <c r="BW290" s="15" t="s">
        <v>129</v>
      </c>
      <c r="BX290" s="12" t="s">
        <v>129</v>
      </c>
      <c r="BY290" s="12" t="s">
        <v>135</v>
      </c>
      <c r="BZ290" s="12" t="s">
        <v>174</v>
      </c>
      <c r="CA290" s="12" t="s">
        <v>175</v>
      </c>
      <c r="CB290" s="12" t="s">
        <v>176</v>
      </c>
      <c r="CC290" s="12" t="s">
        <v>250</v>
      </c>
      <c r="CD290" s="5" t="e">
        <v>#N/A</v>
      </c>
      <c r="CE290" s="5" t="e">
        <v>#N/A</v>
      </c>
      <c r="CF290" s="18" t="s">
        <v>129</v>
      </c>
      <c r="CG290" s="18" t="s">
        <v>1992</v>
      </c>
      <c r="CH290">
        <f>IF(Tabla1[[#This Row],[1.1 Saluda y se despide del cliente, de acuerdo a lo establecido en el manual de campaña.]]="NO",1,0)</f>
        <v>0</v>
      </c>
      <c r="CI290">
        <f>IF(Tabla1[[#This Row],[1.2 Se dirige al cliente por su nombre durante el transcurso de la llamada, sin tutearlo en ninguna ocasión.]]="NO",1,0)</f>
        <v>0</v>
      </c>
      <c r="CJ290">
        <f>IF(Tabla1[[#This Row],[1.3 Interactua con el cliente mientras realiza las validaciones en el sistema.]]="NO",1,0)</f>
        <v>0</v>
      </c>
      <c r="CK290">
        <f>IF(Tabla1[[#This Row],[1.4 Evita el uso de tecnicismos.]]="NO",1,0)</f>
        <v>0</v>
      </c>
      <c r="CL290">
        <f>IF(Tabla1[[#This Row],[1.5 Se despide de acuerdo a lo indicado en el Manual de Campaña]]="NO",1,0)</f>
        <v>0</v>
      </c>
      <c r="CM290">
        <f>IF(Tabla1[[#This Row],[2.1 Valida si la consulta o transacción corresponde a un producto/servicio/línea de la campaña.]]="NO",1,0)</f>
        <v>0</v>
      </c>
      <c r="CN290">
        <f>IF(Tabla1[[#This Row],[2.2 Si lo expuesto por el cliente no es claro, realiza preguntas de precisión o preguntas filtro.]]="NO",1,0)</f>
        <v>0</v>
      </c>
      <c r="CO290">
        <f>IF(Tabla1[[#This Row],[2.3 Valida el MOTIVO REAL de la necesidad (información, preocupación, problema) mediante parafraseo o pregunta de confirmación.]]="NO",1,0)</f>
        <v>1</v>
      </c>
      <c r="CP290">
        <f>IF(Tabla1[[#This Row],[2.4 De acuerdo con lo expuesto por el cliente por el cliente y/o por lo revisado en sistemas, valida si existe alguna atención previa por el mismo motivo.]]="NO",1,0)</f>
        <v>0</v>
      </c>
      <c r="CQ290">
        <f>IF(Tabla1[[#This Row],[3.1 Valida en el CES el estado de los servicios y equipos, estado de cuenta y adicionalmente si se encuentra en averia.]]="NO",1,0)</f>
        <v>0</v>
      </c>
      <c r="CR290">
        <f>IF(Tabla1[[#This Row],[3.2 La atencion se realizo siguiendo el paso a paso de la herramienta o el proceso establecido en el portal de conocimiento (en caso no se encuentre en la herramienta), no se vuelve a evaluar el ingreso al CES.]]="NO",1,0)</f>
        <v>0</v>
      </c>
      <c r="CS290">
        <f>IF(Tabla1[[#This Row],[3.2.1 Solicita el número de documento de identidad, nombres y apellidos del titular para identificar el servicio y en caso lo amerite fecha y lugar de nacimiento.]]="NO",1,0)</f>
        <v>0</v>
      </c>
      <c r="CT290">
        <f>IF(Tabla1[[#This Row],[3.2.2  Valida en TRACER que el servicio del cliente esta conectado, no se encuentra en averia y no tiene algun flag alarmado]]="NO",1,0)</f>
        <v>0</v>
      </c>
      <c r="CU290">
        <f>IF(Tabla1[[#This Row],[3.2.3  Verifica en la web de averias si el servicio esta afectado]]="NO",1,0)</f>
        <v>0</v>
      </c>
      <c r="CV290">
        <f>IF(Tabla1[[#This Row],[3.2.4  Verifica en Incognito si los parametros de los servicios estan correctos. ]]="NO",1,0)</f>
        <v>0</v>
      </c>
      <c r="CW29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90">
        <f>IF(Tabla1[[#This Row],[3.2.6  Para telefonia, ingresa a JANUS y validad que la linea este configurada y tenga saldo, tambien se debe validar con el cliente si la linea esta en Tel 1 o Tel 1/2, en caso no haya servicio]]="NO",1,0)</f>
        <v>0</v>
      </c>
      <c r="CY290">
        <f>IF(Tabla1[[#This Row],[3.2.7  Para internet, cuando el problema es con SmarTV se le sugiere que utilice internet de manera cableada]]="NO",1,0)</f>
        <v>0</v>
      </c>
      <c r="CZ290">
        <f>IF(Tabla1[[#This Row],[3.3  La explicación brindada al cliente corresponde con el paso a paso de la herramienta o el proceso establecido en el portal de conocimiento (en caso no se encuentre en la herramienta).]]="NO",1,0)</f>
        <v>1</v>
      </c>
      <c r="DA290">
        <f>IF(Tabla1[[#This Row],[3.4  Valida con el cliente si la gestión/información brindada fue clara]]="NO",1,0)</f>
        <v>0</v>
      </c>
      <c r="DB290">
        <f>IF(Tabla1[[#This Row],[4.1 Ejecuta las acciones en los aplicativos de acuerdo al proceso establecido en el portal de conocimiento.]]="NO",1,0)</f>
        <v>0</v>
      </c>
      <c r="DC290">
        <f>IF(Tabla1[[#This Row],[4.2 Se tipifica en siac acorde con la gestión.]]="NO",1,0)</f>
        <v>0</v>
      </c>
      <c r="DD290">
        <f>IF(Tabla1[[#This Row],[4.3 Notas y/o plantilla de la tipificación son correctas.]]="NO",1,0)</f>
        <v>0</v>
      </c>
      <c r="DE290">
        <f>IF(Tabla1[[#This Row],[4.4 Se tipifica en siac durante la llamada.]]="NO",1,0)</f>
        <v>0</v>
      </c>
      <c r="DF290">
        <f>IF(Tabla1[[#This Row],[5.1 Evita comentarios negativos de la empresa y/o sus proveedores.]]="NO",1,0)</f>
        <v>0</v>
      </c>
      <c r="DG290">
        <f>IF(Tabla1[[#This Row],[5.2 Evita palabras soeces]]="NO",1,0)</f>
        <v>0</v>
      </c>
      <c r="DH290">
        <f>IF(Tabla1[[#This Row],[5.3 Escucha al cliente sin interrumpirlo.]]="NO",1,0)</f>
        <v>0</v>
      </c>
      <c r="DI290">
        <f>IF(Tabla1[[#This Row],[6.1 Cumple con dar la información establecida y/o fomenta en el cliente la adquisición/activación/uso de algún servicio/producto/promoción CLARO (definido por cada campaña)]]="NO",1,0)</f>
        <v>0</v>
      </c>
      <c r="DJ290">
        <v>1</v>
      </c>
      <c r="DK290" t="e">
        <f>IF(Tabla1[[#This Row],[TNPS]]&lt;6,-1,IF(Tabla1[[#This Row],[TNPS]]&lt;8,0,1))</f>
        <v>#N/A</v>
      </c>
      <c r="DL290" t="e">
        <f>IF(Tabla1[[#This Row],[NPS]]&lt;&gt;"",IF(Tabla1[[#This Row],[NPS]]&lt;7,-1,IF(Tabla1[[#This Row],[NPS]]&lt;8,0,1))," ")</f>
        <v>#N/A</v>
      </c>
    </row>
    <row r="291" spans="1:116" x14ac:dyDescent="0.25">
      <c r="A291">
        <v>386</v>
      </c>
      <c r="B291" t="str">
        <f>IF(MONTH(Tabla1[[#This Row],[FECHA DE MONITOREO]])=MONTH($B$356),IF(DAY(Tabla1[[#This Row],[FECHA DE MONITOREO]])&lt;8,"SEMANA 1",IF(DAY(Tabla1[[#This Row],[FECHA DE MONITOREO]])&lt;15,"SEMANA 2",IF(DAY(Tabla1[[#This Row],[FECHA DE MONITOREO]])&lt;22,"SEMANA 3","SEMANA 4"))),"SEMANA 4")</f>
        <v>SEMANA 2</v>
      </c>
      <c r="C29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91" s="10" t="s">
        <v>1727</v>
      </c>
      <c r="E291" s="11" t="s">
        <v>1728</v>
      </c>
      <c r="F291" s="12">
        <v>15</v>
      </c>
      <c r="G291" s="12" t="s">
        <v>118</v>
      </c>
      <c r="H291" s="12" t="s">
        <v>1394</v>
      </c>
      <c r="I291" s="6">
        <v>43656</v>
      </c>
      <c r="J291" s="12" t="s">
        <v>120</v>
      </c>
      <c r="K291" s="13" t="s">
        <v>1993</v>
      </c>
      <c r="L291" s="6">
        <v>43654</v>
      </c>
      <c r="M291" s="14">
        <v>0.36805555555555558</v>
      </c>
      <c r="N291" s="11">
        <v>313</v>
      </c>
      <c r="O291" s="12" t="s">
        <v>1994</v>
      </c>
      <c r="P291" s="12">
        <v>961623915</v>
      </c>
      <c r="Q291" s="12">
        <v>363119</v>
      </c>
      <c r="R291" s="12" t="s">
        <v>1397</v>
      </c>
      <c r="S291" s="12" t="s">
        <v>1742</v>
      </c>
      <c r="T291" s="12" t="s">
        <v>1995</v>
      </c>
      <c r="U291" s="12" t="s">
        <v>1996</v>
      </c>
      <c r="V291" s="11" t="s">
        <v>129</v>
      </c>
      <c r="W291" s="12" t="s">
        <v>279</v>
      </c>
      <c r="X291" s="15" t="s">
        <v>279</v>
      </c>
      <c r="Y291" s="15" t="s">
        <v>131</v>
      </c>
      <c r="Z291" s="15" t="s">
        <v>132</v>
      </c>
      <c r="AA291" s="15" t="s">
        <v>133</v>
      </c>
      <c r="AB291" s="15" t="s">
        <v>131</v>
      </c>
      <c r="AC291" s="12" t="s">
        <v>1400</v>
      </c>
      <c r="AD291" s="12" t="s">
        <v>131</v>
      </c>
      <c r="AE291" s="12" t="s">
        <v>131</v>
      </c>
      <c r="AF291" s="12" t="s">
        <v>131</v>
      </c>
      <c r="AG291" s="12" t="s">
        <v>131</v>
      </c>
      <c r="AH291" s="12" t="s">
        <v>131</v>
      </c>
      <c r="AI291" s="16">
        <v>100</v>
      </c>
      <c r="AJ291" s="12" t="s">
        <v>131</v>
      </c>
      <c r="AK291" s="12" t="s">
        <v>133</v>
      </c>
      <c r="AL291" s="12" t="s">
        <v>131</v>
      </c>
      <c r="AM291" s="12" t="s">
        <v>131</v>
      </c>
      <c r="AN291" s="16">
        <v>100</v>
      </c>
      <c r="AO291" s="12" t="s">
        <v>133</v>
      </c>
      <c r="AP291" s="12" t="s">
        <v>131</v>
      </c>
      <c r="AQ291" s="12" t="s">
        <v>131</v>
      </c>
      <c r="AR291" s="12" t="s">
        <v>133</v>
      </c>
      <c r="AS291" s="12" t="s">
        <v>133</v>
      </c>
      <c r="AT291" s="12" t="s">
        <v>133</v>
      </c>
      <c r="AU291" s="12" t="s">
        <v>133</v>
      </c>
      <c r="AV291" s="12" t="s">
        <v>133</v>
      </c>
      <c r="AW291" s="12" t="s">
        <v>133</v>
      </c>
      <c r="AX291" s="12" t="s">
        <v>131</v>
      </c>
      <c r="AY291" s="12" t="s">
        <v>131</v>
      </c>
      <c r="AZ291" s="16">
        <v>100</v>
      </c>
      <c r="BA291" s="12" t="s">
        <v>133</v>
      </c>
      <c r="BB291" s="12" t="s">
        <v>129</v>
      </c>
      <c r="BC291" s="12" t="s">
        <v>129</v>
      </c>
      <c r="BD291" s="12" t="s">
        <v>131</v>
      </c>
      <c r="BE291" s="16">
        <v>33.333333333333336</v>
      </c>
      <c r="BF291" s="12" t="s">
        <v>131</v>
      </c>
      <c r="BG291" s="12" t="s">
        <v>131</v>
      </c>
      <c r="BH291" s="12" t="s">
        <v>131</v>
      </c>
      <c r="BI291" s="16">
        <v>100</v>
      </c>
      <c r="BJ291" s="12" t="s">
        <v>133</v>
      </c>
      <c r="BK291" s="16">
        <v>100</v>
      </c>
      <c r="BL291" s="16">
        <v>84</v>
      </c>
      <c r="BM291" s="17">
        <v>0</v>
      </c>
      <c r="BN291" s="17">
        <v>2</v>
      </c>
      <c r="BO291" s="17">
        <v>0</v>
      </c>
      <c r="BP291" s="11">
        <v>2</v>
      </c>
      <c r="BQ291" s="11">
        <v>0</v>
      </c>
      <c r="BR291" s="16">
        <v>84</v>
      </c>
      <c r="BS291" s="15" t="s">
        <v>129</v>
      </c>
      <c r="BT291" s="15" t="s">
        <v>129</v>
      </c>
      <c r="BU291" s="15" t="s">
        <v>129</v>
      </c>
      <c r="BV291" s="15" t="s">
        <v>129</v>
      </c>
      <c r="BW291" s="15" t="s">
        <v>129</v>
      </c>
      <c r="BX291" s="12" t="s">
        <v>129</v>
      </c>
      <c r="BY291" s="12" t="s">
        <v>135</v>
      </c>
      <c r="BZ291" s="12" t="s">
        <v>136</v>
      </c>
      <c r="CA291" s="12" t="s">
        <v>137</v>
      </c>
      <c r="CB291" s="12" t="s">
        <v>349</v>
      </c>
      <c r="CC291" s="12" t="s">
        <v>949</v>
      </c>
      <c r="CD291" s="5">
        <v>3</v>
      </c>
      <c r="CE291" s="5">
        <v>9</v>
      </c>
      <c r="CF291" s="18" t="s">
        <v>129</v>
      </c>
      <c r="CG291" s="18" t="s">
        <v>1997</v>
      </c>
      <c r="CH291">
        <f>IF(Tabla1[[#This Row],[1.1 Saluda y se despide del cliente, de acuerdo a lo establecido en el manual de campaña.]]="NO",1,0)</f>
        <v>0</v>
      </c>
      <c r="CI291">
        <f>IF(Tabla1[[#This Row],[1.2 Se dirige al cliente por su nombre durante el transcurso de la llamada, sin tutearlo en ninguna ocasión.]]="NO",1,0)</f>
        <v>0</v>
      </c>
      <c r="CJ291">
        <f>IF(Tabla1[[#This Row],[1.3 Interactua con el cliente mientras realiza las validaciones en el sistema.]]="NO",1,0)</f>
        <v>0</v>
      </c>
      <c r="CK291">
        <f>IF(Tabla1[[#This Row],[1.4 Evita el uso de tecnicismos.]]="NO",1,0)</f>
        <v>0</v>
      </c>
      <c r="CL291">
        <f>IF(Tabla1[[#This Row],[1.5 Se despide de acuerdo a lo indicado en el Manual de Campaña]]="NO",1,0)</f>
        <v>0</v>
      </c>
      <c r="CM291">
        <f>IF(Tabla1[[#This Row],[2.1 Valida si la consulta o transacción corresponde a un producto/servicio/línea de la campaña.]]="NO",1,0)</f>
        <v>0</v>
      </c>
      <c r="CN291">
        <f>IF(Tabla1[[#This Row],[2.2 Si lo expuesto por el cliente no es claro, realiza preguntas de precisión o preguntas filtro.]]="NO",1,0)</f>
        <v>0</v>
      </c>
      <c r="CO291">
        <f>IF(Tabla1[[#This Row],[2.3 Valida el MOTIVO REAL de la necesidad (información, preocupación, problema) mediante parafraseo o pregunta de confirmación.]]="NO",1,0)</f>
        <v>0</v>
      </c>
      <c r="CP291">
        <f>IF(Tabla1[[#This Row],[2.4 De acuerdo con lo expuesto por el cliente por el cliente y/o por lo revisado en sistemas, valida si existe alguna atención previa por el mismo motivo.]]="NO",1,0)</f>
        <v>0</v>
      </c>
      <c r="CQ291">
        <f>IF(Tabla1[[#This Row],[3.1 Valida en el CES el estado de los servicios y equipos, estado de cuenta y adicionalmente si se encuentra en averia.]]="NO",1,0)</f>
        <v>0</v>
      </c>
      <c r="CR291">
        <f>IF(Tabla1[[#This Row],[3.2 La atencion se realizo siguiendo el paso a paso de la herramienta o el proceso establecido en el portal de conocimiento (en caso no se encuentre en la herramienta), no se vuelve a evaluar el ingreso al CES.]]="NO",1,0)</f>
        <v>0</v>
      </c>
      <c r="CS291">
        <f>IF(Tabla1[[#This Row],[3.2.1 Solicita el número de documento de identidad, nombres y apellidos del titular para identificar el servicio y en caso lo amerite fecha y lugar de nacimiento.]]="NO",1,0)</f>
        <v>0</v>
      </c>
      <c r="CT291">
        <f>IF(Tabla1[[#This Row],[3.2.2  Valida en TRACER que el servicio del cliente esta conectado, no se encuentra en averia y no tiene algun flag alarmado]]="NO",1,0)</f>
        <v>0</v>
      </c>
      <c r="CU291">
        <f>IF(Tabla1[[#This Row],[3.2.3  Verifica en la web de averias si el servicio esta afectado]]="NO",1,0)</f>
        <v>0</v>
      </c>
      <c r="CV291">
        <f>IF(Tabla1[[#This Row],[3.2.4  Verifica en Incognito si los parametros de los servicios estan correctos. ]]="NO",1,0)</f>
        <v>0</v>
      </c>
      <c r="CW29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91">
        <f>IF(Tabla1[[#This Row],[3.2.6  Para telefonia, ingresa a JANUS y validad que la linea este configurada y tenga saldo, tambien se debe validar con el cliente si la linea esta en Tel 1 o Tel 1/2, en caso no haya servicio]]="NO",1,0)</f>
        <v>0</v>
      </c>
      <c r="CY291">
        <f>IF(Tabla1[[#This Row],[3.2.7  Para internet, cuando el problema es con SmarTV se le sugiere que utilice internet de manera cableada]]="NO",1,0)</f>
        <v>0</v>
      </c>
      <c r="CZ291">
        <f>IF(Tabla1[[#This Row],[3.3  La explicación brindada al cliente corresponde con el paso a paso de la herramienta o el proceso establecido en el portal de conocimiento (en caso no se encuentre en la herramienta).]]="NO",1,0)</f>
        <v>0</v>
      </c>
      <c r="DA291">
        <f>IF(Tabla1[[#This Row],[3.4  Valida con el cliente si la gestión/información brindada fue clara]]="NO",1,0)</f>
        <v>0</v>
      </c>
      <c r="DB291">
        <f>IF(Tabla1[[#This Row],[4.1 Ejecuta las acciones en los aplicativos de acuerdo al proceso establecido en el portal de conocimiento.]]="NO",1,0)</f>
        <v>0</v>
      </c>
      <c r="DC291">
        <f>IF(Tabla1[[#This Row],[4.2 Se tipifica en siac acorde con la gestión.]]="NO",1,0)</f>
        <v>1</v>
      </c>
      <c r="DD291">
        <f>IF(Tabla1[[#This Row],[4.3 Notas y/o plantilla de la tipificación son correctas.]]="NO",1,0)</f>
        <v>1</v>
      </c>
      <c r="DE291">
        <f>IF(Tabla1[[#This Row],[4.4 Se tipifica en siac durante la llamada.]]="NO",1,0)</f>
        <v>0</v>
      </c>
      <c r="DF291">
        <f>IF(Tabla1[[#This Row],[5.1 Evita comentarios negativos de la empresa y/o sus proveedores.]]="NO",1,0)</f>
        <v>0</v>
      </c>
      <c r="DG291">
        <f>IF(Tabla1[[#This Row],[5.2 Evita palabras soeces]]="NO",1,0)</f>
        <v>0</v>
      </c>
      <c r="DH291">
        <f>IF(Tabla1[[#This Row],[5.3 Escucha al cliente sin interrumpirlo.]]="NO",1,0)</f>
        <v>0</v>
      </c>
      <c r="DI291">
        <f>IF(Tabla1[[#This Row],[6.1 Cumple con dar la información establecida y/o fomenta en el cliente la adquisición/activación/uso de algún servicio/producto/promoción CLARO (definido por cada campaña)]]="NO",1,0)</f>
        <v>0</v>
      </c>
      <c r="DJ291">
        <v>1</v>
      </c>
      <c r="DK291">
        <f>IF(Tabla1[[#This Row],[TNPS]]&lt;6,-1,IF(Tabla1[[#This Row],[TNPS]]&lt;8,0,1))</f>
        <v>-1</v>
      </c>
      <c r="DL291">
        <f>IF(Tabla1[[#This Row],[NPS]]&lt;&gt;"",IF(Tabla1[[#This Row],[NPS]]&lt;7,-1,IF(Tabla1[[#This Row],[NPS]]&lt;8,0,1))," ")</f>
        <v>1</v>
      </c>
    </row>
    <row r="292" spans="1:116" x14ac:dyDescent="0.25">
      <c r="A292">
        <v>386</v>
      </c>
      <c r="B292" t="str">
        <f>IF(MONTH(Tabla1[[#This Row],[FECHA DE MONITOREO]])=MONTH($B$356),IF(DAY(Tabla1[[#This Row],[FECHA DE MONITOREO]])&lt;8,"SEMANA 1",IF(DAY(Tabla1[[#This Row],[FECHA DE MONITOREO]])&lt;15,"SEMANA 2",IF(DAY(Tabla1[[#This Row],[FECHA DE MONITOREO]])&lt;22,"SEMANA 3","SEMANA 4"))),"SEMANA 4")</f>
        <v>SEMANA 2</v>
      </c>
      <c r="C29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92" s="10" t="s">
        <v>1584</v>
      </c>
      <c r="E292" s="11" t="s">
        <v>1585</v>
      </c>
      <c r="F292" s="12">
        <v>4</v>
      </c>
      <c r="G292" s="12" t="s">
        <v>118</v>
      </c>
      <c r="H292" s="12" t="s">
        <v>1394</v>
      </c>
      <c r="I292" s="6">
        <v>43656</v>
      </c>
      <c r="J292" s="12" t="s">
        <v>120</v>
      </c>
      <c r="K292" s="13" t="s">
        <v>1998</v>
      </c>
      <c r="L292" s="6">
        <v>43654</v>
      </c>
      <c r="M292" s="14">
        <v>0.40347222222222223</v>
      </c>
      <c r="N292" s="11">
        <v>374</v>
      </c>
      <c r="O292" s="12" t="s">
        <v>1999</v>
      </c>
      <c r="P292" s="12">
        <v>918482746</v>
      </c>
      <c r="Q292" s="12">
        <v>2660439</v>
      </c>
      <c r="R292" s="12" t="s">
        <v>1397</v>
      </c>
      <c r="S292" s="12" t="s">
        <v>158</v>
      </c>
      <c r="T292" s="12" t="s">
        <v>2000</v>
      </c>
      <c r="U292" s="12" t="s">
        <v>2001</v>
      </c>
      <c r="V292" s="11" t="s">
        <v>131</v>
      </c>
      <c r="W292" s="12" t="s">
        <v>130</v>
      </c>
      <c r="X292" s="15" t="s">
        <v>161</v>
      </c>
      <c r="Y292" s="15" t="s">
        <v>131</v>
      </c>
      <c r="Z292" s="15" t="s">
        <v>132</v>
      </c>
      <c r="AA292" s="15" t="s">
        <v>133</v>
      </c>
      <c r="AB292" s="15" t="s">
        <v>131</v>
      </c>
      <c r="AC292" s="12" t="s">
        <v>1400</v>
      </c>
      <c r="AD292" s="12" t="s">
        <v>129</v>
      </c>
      <c r="AE292" s="12" t="s">
        <v>129</v>
      </c>
      <c r="AF292" s="12" t="s">
        <v>129</v>
      </c>
      <c r="AG292" s="12" t="s">
        <v>129</v>
      </c>
      <c r="AH292" s="12" t="s">
        <v>129</v>
      </c>
      <c r="AI292" s="16">
        <v>0</v>
      </c>
      <c r="AJ292" s="12" t="s">
        <v>129</v>
      </c>
      <c r="AK292" s="12" t="s">
        <v>129</v>
      </c>
      <c r="AL292" s="12" t="s">
        <v>129</v>
      </c>
      <c r="AM292" s="12" t="s">
        <v>129</v>
      </c>
      <c r="AN292" s="16">
        <v>-2.2204460492503131E-14</v>
      </c>
      <c r="AO292" s="12" t="s">
        <v>129</v>
      </c>
      <c r="AP292" s="12" t="s">
        <v>129</v>
      </c>
      <c r="AQ292" s="12" t="s">
        <v>129</v>
      </c>
      <c r="AR292" s="12" t="s">
        <v>129</v>
      </c>
      <c r="AS292" s="12" t="s">
        <v>129</v>
      </c>
      <c r="AT292" s="12" t="s">
        <v>129</v>
      </c>
      <c r="AU292" s="12" t="s">
        <v>129</v>
      </c>
      <c r="AV292" s="12" t="s">
        <v>129</v>
      </c>
      <c r="AW292" s="12" t="s">
        <v>129</v>
      </c>
      <c r="AX292" s="12" t="s">
        <v>129</v>
      </c>
      <c r="AY292" s="12" t="s">
        <v>129</v>
      </c>
      <c r="AZ292" s="16">
        <v>0</v>
      </c>
      <c r="BA292" s="12" t="s">
        <v>129</v>
      </c>
      <c r="BB292" s="12" t="s">
        <v>129</v>
      </c>
      <c r="BC292" s="12" t="s">
        <v>129</v>
      </c>
      <c r="BD292" s="12" t="s">
        <v>129</v>
      </c>
      <c r="BE292" s="16">
        <v>0</v>
      </c>
      <c r="BF292" s="12" t="s">
        <v>129</v>
      </c>
      <c r="BG292" s="12" t="s">
        <v>129</v>
      </c>
      <c r="BH292" s="12" t="s">
        <v>129</v>
      </c>
      <c r="BI292" s="16">
        <v>0</v>
      </c>
      <c r="BJ292" s="12" t="s">
        <v>129</v>
      </c>
      <c r="BK292" s="16">
        <v>0</v>
      </c>
      <c r="BL292" s="16">
        <v>-5.1070259132757201E-15</v>
      </c>
      <c r="BM292" s="17">
        <v>9</v>
      </c>
      <c r="BN292" s="17">
        <v>4</v>
      </c>
      <c r="BO292" s="17">
        <v>1</v>
      </c>
      <c r="BP292" s="11">
        <v>14</v>
      </c>
      <c r="BQ292" s="11">
        <v>14</v>
      </c>
      <c r="BR292" s="16">
        <v>-5.1070259132757201E-15</v>
      </c>
      <c r="BS292" s="15" t="s">
        <v>129</v>
      </c>
      <c r="BT292" s="15" t="s">
        <v>131</v>
      </c>
      <c r="BU292" s="15" t="s">
        <v>129</v>
      </c>
      <c r="BV292" s="15" t="s">
        <v>129</v>
      </c>
      <c r="BW292" s="15" t="s">
        <v>129</v>
      </c>
      <c r="BX292" s="12" t="s">
        <v>129</v>
      </c>
      <c r="BY292" s="12" t="s">
        <v>346</v>
      </c>
      <c r="BZ292" s="12" t="s">
        <v>347</v>
      </c>
      <c r="CA292" s="12" t="s">
        <v>348</v>
      </c>
      <c r="CB292" s="12" t="s">
        <v>1444</v>
      </c>
      <c r="CC292" s="12" t="s">
        <v>416</v>
      </c>
      <c r="CD292" s="5" t="e">
        <v>#N/A</v>
      </c>
      <c r="CE292" s="5" t="e">
        <v>#N/A</v>
      </c>
      <c r="CF292" s="18" t="s">
        <v>131</v>
      </c>
      <c r="CG292" s="18" t="s">
        <v>2002</v>
      </c>
      <c r="CH292">
        <f>IF(Tabla1[[#This Row],[1.1 Saluda y se despide del cliente, de acuerdo a lo establecido en el manual de campaña.]]="NO",1,0)</f>
        <v>1</v>
      </c>
      <c r="CI292">
        <f>IF(Tabla1[[#This Row],[1.2 Se dirige al cliente por su nombre durante el transcurso de la llamada, sin tutearlo en ninguna ocasión.]]="NO",1,0)</f>
        <v>1</v>
      </c>
      <c r="CJ292">
        <f>IF(Tabla1[[#This Row],[1.3 Interactua con el cliente mientras realiza las validaciones en el sistema.]]="NO",1,0)</f>
        <v>1</v>
      </c>
      <c r="CK292">
        <f>IF(Tabla1[[#This Row],[1.4 Evita el uso de tecnicismos.]]="NO",1,0)</f>
        <v>1</v>
      </c>
      <c r="CL292">
        <f>IF(Tabla1[[#This Row],[1.5 Se despide de acuerdo a lo indicado en el Manual de Campaña]]="NO",1,0)</f>
        <v>1</v>
      </c>
      <c r="CM292">
        <f>IF(Tabla1[[#This Row],[2.1 Valida si la consulta o transacción corresponde a un producto/servicio/línea de la campaña.]]="NO",1,0)</f>
        <v>1</v>
      </c>
      <c r="CN292">
        <f>IF(Tabla1[[#This Row],[2.2 Si lo expuesto por el cliente no es claro, realiza preguntas de precisión o preguntas filtro.]]="NO",1,0)</f>
        <v>1</v>
      </c>
      <c r="CO292">
        <f>IF(Tabla1[[#This Row],[2.3 Valida el MOTIVO REAL de la necesidad (información, preocupación, problema) mediante parafraseo o pregunta de confirmación.]]="NO",1,0)</f>
        <v>1</v>
      </c>
      <c r="CP292">
        <f>IF(Tabla1[[#This Row],[2.4 De acuerdo con lo expuesto por el cliente por el cliente y/o por lo revisado en sistemas, valida si existe alguna atención previa por el mismo motivo.]]="NO",1,0)</f>
        <v>1</v>
      </c>
      <c r="CQ292">
        <f>IF(Tabla1[[#This Row],[3.1 Valida en el CES el estado de los servicios y equipos, estado de cuenta y adicionalmente si se encuentra en averia.]]="NO",1,0)</f>
        <v>1</v>
      </c>
      <c r="CR292">
        <f>IF(Tabla1[[#This Row],[3.2 La atencion se realizo siguiendo el paso a paso de la herramienta o el proceso establecido en el portal de conocimiento (en caso no se encuentre en la herramienta), no se vuelve a evaluar el ingreso al CES.]]="NO",1,0)</f>
        <v>1</v>
      </c>
      <c r="CS292">
        <f>IF(Tabla1[[#This Row],[3.2.1 Solicita el número de documento de identidad, nombres y apellidos del titular para identificar el servicio y en caso lo amerite fecha y lugar de nacimiento.]]="NO",1,0)</f>
        <v>1</v>
      </c>
      <c r="CT292">
        <f>IF(Tabla1[[#This Row],[3.2.2  Valida en TRACER que el servicio del cliente esta conectado, no se encuentra en averia y no tiene algun flag alarmado]]="NO",1,0)</f>
        <v>1</v>
      </c>
      <c r="CU292">
        <f>IF(Tabla1[[#This Row],[3.2.3  Verifica en la web de averias si el servicio esta afectado]]="NO",1,0)</f>
        <v>1</v>
      </c>
      <c r="CV292">
        <f>IF(Tabla1[[#This Row],[3.2.4  Verifica en Incognito si los parametros de los servicios estan correctos. ]]="NO",1,0)</f>
        <v>1</v>
      </c>
      <c r="CW292">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292">
        <f>IF(Tabla1[[#This Row],[3.2.6  Para telefonia, ingresa a JANUS y validad que la linea este configurada y tenga saldo, tambien se debe validar con el cliente si la linea esta en Tel 1 o Tel 1/2, en caso no haya servicio]]="NO",1,0)</f>
        <v>1</v>
      </c>
      <c r="CY292">
        <f>IF(Tabla1[[#This Row],[3.2.7  Para internet, cuando el problema es con SmarTV se le sugiere que utilice internet de manera cableada]]="NO",1,0)</f>
        <v>1</v>
      </c>
      <c r="CZ292">
        <f>IF(Tabla1[[#This Row],[3.3  La explicación brindada al cliente corresponde con el paso a paso de la herramienta o el proceso establecido en el portal de conocimiento (en caso no se encuentre en la herramienta).]]="NO",1,0)</f>
        <v>1</v>
      </c>
      <c r="DA292">
        <f>IF(Tabla1[[#This Row],[3.4  Valida con el cliente si la gestión/información brindada fue clara]]="NO",1,0)</f>
        <v>1</v>
      </c>
      <c r="DB292">
        <f>IF(Tabla1[[#This Row],[4.1 Ejecuta las acciones en los aplicativos de acuerdo al proceso establecido en el portal de conocimiento.]]="NO",1,0)</f>
        <v>1</v>
      </c>
      <c r="DC292">
        <f>IF(Tabla1[[#This Row],[4.2 Se tipifica en siac acorde con la gestión.]]="NO",1,0)</f>
        <v>1</v>
      </c>
      <c r="DD292">
        <f>IF(Tabla1[[#This Row],[4.3 Notas y/o plantilla de la tipificación son correctas.]]="NO",1,0)</f>
        <v>1</v>
      </c>
      <c r="DE292">
        <f>IF(Tabla1[[#This Row],[4.4 Se tipifica en siac durante la llamada.]]="NO",1,0)</f>
        <v>1</v>
      </c>
      <c r="DF292">
        <f>IF(Tabla1[[#This Row],[5.1 Evita comentarios negativos de la empresa y/o sus proveedores.]]="NO",1,0)</f>
        <v>1</v>
      </c>
      <c r="DG292">
        <f>IF(Tabla1[[#This Row],[5.2 Evita palabras soeces]]="NO",1,0)</f>
        <v>1</v>
      </c>
      <c r="DH292">
        <f>IF(Tabla1[[#This Row],[5.3 Escucha al cliente sin interrumpirlo.]]="NO",1,0)</f>
        <v>1</v>
      </c>
      <c r="DI292">
        <f>IF(Tabla1[[#This Row],[6.1 Cumple con dar la información establecida y/o fomenta en el cliente la adquisición/activación/uso de algún servicio/producto/promoción CLARO (definido por cada campaña)]]="NO",1,0)</f>
        <v>1</v>
      </c>
      <c r="DJ292">
        <v>1</v>
      </c>
      <c r="DK292" t="e">
        <f>IF(Tabla1[[#This Row],[TNPS]]&lt;6,-1,IF(Tabla1[[#This Row],[TNPS]]&lt;8,0,1))</f>
        <v>#N/A</v>
      </c>
      <c r="DL292" t="e">
        <f>IF(Tabla1[[#This Row],[NPS]]&lt;&gt;"",IF(Tabla1[[#This Row],[NPS]]&lt;7,-1,IF(Tabla1[[#This Row],[NPS]]&lt;8,0,1))," ")</f>
        <v>#N/A</v>
      </c>
    </row>
    <row r="293" spans="1:116" x14ac:dyDescent="0.25">
      <c r="A293">
        <v>386</v>
      </c>
      <c r="B293" t="str">
        <f>IF(MONTH(Tabla1[[#This Row],[FECHA DE MONITOREO]])=MONTH($B$356),IF(DAY(Tabla1[[#This Row],[FECHA DE MONITOREO]])&lt;8,"SEMANA 1",IF(DAY(Tabla1[[#This Row],[FECHA DE MONITOREO]])&lt;15,"SEMANA 2",IF(DAY(Tabla1[[#This Row],[FECHA DE MONITOREO]])&lt;22,"SEMANA 3","SEMANA 4"))),"SEMANA 4")</f>
        <v>SEMANA 2</v>
      </c>
      <c r="C29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93" s="10" t="s">
        <v>2003</v>
      </c>
      <c r="E293" s="11" t="s">
        <v>2004</v>
      </c>
      <c r="F293" s="12">
        <v>5</v>
      </c>
      <c r="G293" s="12" t="s">
        <v>118</v>
      </c>
      <c r="H293" s="12" t="s">
        <v>1394</v>
      </c>
      <c r="I293" s="6">
        <v>43656</v>
      </c>
      <c r="J293" s="12" t="s">
        <v>120</v>
      </c>
      <c r="K293" s="13" t="s">
        <v>2005</v>
      </c>
      <c r="L293" s="6">
        <v>43654</v>
      </c>
      <c r="M293" s="14">
        <v>0.81805555555555554</v>
      </c>
      <c r="N293" s="11">
        <v>326</v>
      </c>
      <c r="O293" s="12" t="s">
        <v>2006</v>
      </c>
      <c r="P293" s="12">
        <v>989406900</v>
      </c>
      <c r="Q293" s="12">
        <v>24786390</v>
      </c>
      <c r="R293" s="12" t="s">
        <v>1407</v>
      </c>
      <c r="S293" s="12" t="s">
        <v>404</v>
      </c>
      <c r="T293" s="12" t="s">
        <v>2007</v>
      </c>
      <c r="U293" s="12" t="s">
        <v>1582</v>
      </c>
      <c r="V293" s="11" t="s">
        <v>129</v>
      </c>
      <c r="W293" s="12" t="s">
        <v>130</v>
      </c>
      <c r="X293" s="15" t="s">
        <v>161</v>
      </c>
      <c r="Y293" s="15" t="s">
        <v>131</v>
      </c>
      <c r="Z293" s="15" t="s">
        <v>132</v>
      </c>
      <c r="AA293" s="15" t="s">
        <v>133</v>
      </c>
      <c r="AB293" s="15" t="s">
        <v>131</v>
      </c>
      <c r="AC293" s="12" t="s">
        <v>1400</v>
      </c>
      <c r="AD293" s="12" t="s">
        <v>131</v>
      </c>
      <c r="AE293" s="12" t="s">
        <v>131</v>
      </c>
      <c r="AF293" s="12" t="s">
        <v>131</v>
      </c>
      <c r="AG293" s="12" t="s">
        <v>131</v>
      </c>
      <c r="AH293" s="12" t="s">
        <v>131</v>
      </c>
      <c r="AI293" s="16">
        <v>100</v>
      </c>
      <c r="AJ293" s="12" t="s">
        <v>131</v>
      </c>
      <c r="AK293" s="12" t="s">
        <v>133</v>
      </c>
      <c r="AL293" s="12" t="s">
        <v>131</v>
      </c>
      <c r="AM293" s="12" t="s">
        <v>133</v>
      </c>
      <c r="AN293" s="16">
        <v>100</v>
      </c>
      <c r="AO293" s="12" t="s">
        <v>131</v>
      </c>
      <c r="AP293" s="12" t="s">
        <v>131</v>
      </c>
      <c r="AQ293" s="12" t="s">
        <v>131</v>
      </c>
      <c r="AR293" s="12" t="s">
        <v>131</v>
      </c>
      <c r="AS293" s="12" t="s">
        <v>131</v>
      </c>
      <c r="AT293" s="12" t="s">
        <v>131</v>
      </c>
      <c r="AU293" s="12" t="s">
        <v>133</v>
      </c>
      <c r="AV293" s="12" t="s">
        <v>133</v>
      </c>
      <c r="AW293" s="12" t="s">
        <v>133</v>
      </c>
      <c r="AX293" s="12" t="s">
        <v>131</v>
      </c>
      <c r="AY293" s="12" t="s">
        <v>133</v>
      </c>
      <c r="AZ293" s="16">
        <v>100</v>
      </c>
      <c r="BA293" s="12" t="s">
        <v>133</v>
      </c>
      <c r="BB293" s="12" t="s">
        <v>131</v>
      </c>
      <c r="BC293" s="12" t="s">
        <v>131</v>
      </c>
      <c r="BD293" s="12" t="s">
        <v>131</v>
      </c>
      <c r="BE293" s="16">
        <v>100</v>
      </c>
      <c r="BF293" s="12" t="s">
        <v>131</v>
      </c>
      <c r="BG293" s="12" t="s">
        <v>131</v>
      </c>
      <c r="BH293" s="12" t="s">
        <v>131</v>
      </c>
      <c r="BI293" s="16">
        <v>100</v>
      </c>
      <c r="BJ293" s="12" t="s">
        <v>131</v>
      </c>
      <c r="BK293" s="16">
        <v>100</v>
      </c>
      <c r="BL293" s="16">
        <v>100</v>
      </c>
      <c r="BM293" s="17">
        <v>0</v>
      </c>
      <c r="BN293" s="17">
        <v>0</v>
      </c>
      <c r="BO293" s="17">
        <v>0</v>
      </c>
      <c r="BP293" s="11">
        <v>0</v>
      </c>
      <c r="BQ293" s="11">
        <v>0</v>
      </c>
      <c r="BR293" s="16">
        <v>100</v>
      </c>
      <c r="BS293" s="15" t="s">
        <v>129</v>
      </c>
      <c r="BT293" s="15" t="s">
        <v>129</v>
      </c>
      <c r="BU293" s="15" t="s">
        <v>129</v>
      </c>
      <c r="BV293" s="15" t="s">
        <v>129</v>
      </c>
      <c r="BW293" s="15" t="s">
        <v>129</v>
      </c>
      <c r="BX293" s="12" t="s">
        <v>129</v>
      </c>
      <c r="BY293" s="12" t="s">
        <v>135</v>
      </c>
      <c r="BZ293" s="12" t="s">
        <v>136</v>
      </c>
      <c r="CA293" s="12" t="s">
        <v>137</v>
      </c>
      <c r="CB293" s="12" t="s">
        <v>349</v>
      </c>
      <c r="CC293" s="12" t="s">
        <v>139</v>
      </c>
      <c r="CD293" s="5" t="e">
        <v>#N/A</v>
      </c>
      <c r="CE293" s="5" t="e">
        <v>#N/A</v>
      </c>
      <c r="CF293" s="18" t="s">
        <v>129</v>
      </c>
      <c r="CG293" s="18"/>
      <c r="CH293">
        <f>IF(Tabla1[[#This Row],[1.1 Saluda y se despide del cliente, de acuerdo a lo establecido en el manual de campaña.]]="NO",1,0)</f>
        <v>0</v>
      </c>
      <c r="CI293">
        <f>IF(Tabla1[[#This Row],[1.2 Se dirige al cliente por su nombre durante el transcurso de la llamada, sin tutearlo en ninguna ocasión.]]="NO",1,0)</f>
        <v>0</v>
      </c>
      <c r="CJ293">
        <f>IF(Tabla1[[#This Row],[1.3 Interactua con el cliente mientras realiza las validaciones en el sistema.]]="NO",1,0)</f>
        <v>0</v>
      </c>
      <c r="CK293">
        <f>IF(Tabla1[[#This Row],[1.4 Evita el uso de tecnicismos.]]="NO",1,0)</f>
        <v>0</v>
      </c>
      <c r="CL293">
        <f>IF(Tabla1[[#This Row],[1.5 Se despide de acuerdo a lo indicado en el Manual de Campaña]]="NO",1,0)</f>
        <v>0</v>
      </c>
      <c r="CM293">
        <f>IF(Tabla1[[#This Row],[2.1 Valida si la consulta o transacción corresponde a un producto/servicio/línea de la campaña.]]="NO",1,0)</f>
        <v>0</v>
      </c>
      <c r="CN293">
        <f>IF(Tabla1[[#This Row],[2.2 Si lo expuesto por el cliente no es claro, realiza preguntas de precisión o preguntas filtro.]]="NO",1,0)</f>
        <v>0</v>
      </c>
      <c r="CO293">
        <f>IF(Tabla1[[#This Row],[2.3 Valida el MOTIVO REAL de la necesidad (información, preocupación, problema) mediante parafraseo o pregunta de confirmación.]]="NO",1,0)</f>
        <v>0</v>
      </c>
      <c r="CP293">
        <f>IF(Tabla1[[#This Row],[2.4 De acuerdo con lo expuesto por el cliente por el cliente y/o por lo revisado en sistemas, valida si existe alguna atención previa por el mismo motivo.]]="NO",1,0)</f>
        <v>0</v>
      </c>
      <c r="CQ293">
        <f>IF(Tabla1[[#This Row],[3.1 Valida en el CES el estado de los servicios y equipos, estado de cuenta y adicionalmente si se encuentra en averia.]]="NO",1,0)</f>
        <v>0</v>
      </c>
      <c r="CR293">
        <f>IF(Tabla1[[#This Row],[3.2 La atencion se realizo siguiendo el paso a paso de la herramienta o el proceso establecido en el portal de conocimiento (en caso no se encuentre en la herramienta), no se vuelve a evaluar el ingreso al CES.]]="NO",1,0)</f>
        <v>0</v>
      </c>
      <c r="CS293">
        <f>IF(Tabla1[[#This Row],[3.2.1 Solicita el número de documento de identidad, nombres y apellidos del titular para identificar el servicio y en caso lo amerite fecha y lugar de nacimiento.]]="NO",1,0)</f>
        <v>0</v>
      </c>
      <c r="CT293">
        <f>IF(Tabla1[[#This Row],[3.2.2  Valida en TRACER que el servicio del cliente esta conectado, no se encuentra en averia y no tiene algun flag alarmado]]="NO",1,0)</f>
        <v>0</v>
      </c>
      <c r="CU293">
        <f>IF(Tabla1[[#This Row],[3.2.3  Verifica en la web de averias si el servicio esta afectado]]="NO",1,0)</f>
        <v>0</v>
      </c>
      <c r="CV293">
        <f>IF(Tabla1[[#This Row],[3.2.4  Verifica en Incognito si los parametros de los servicios estan correctos. ]]="NO",1,0)</f>
        <v>0</v>
      </c>
      <c r="CW29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93">
        <f>IF(Tabla1[[#This Row],[3.2.6  Para telefonia, ingresa a JANUS y validad que la linea este configurada y tenga saldo, tambien se debe validar con el cliente si la linea esta en Tel 1 o Tel 1/2, en caso no haya servicio]]="NO",1,0)</f>
        <v>0</v>
      </c>
      <c r="CY293">
        <f>IF(Tabla1[[#This Row],[3.2.7  Para internet, cuando el problema es con SmarTV se le sugiere que utilice internet de manera cableada]]="NO",1,0)</f>
        <v>0</v>
      </c>
      <c r="CZ293">
        <f>IF(Tabla1[[#This Row],[3.3  La explicación brindada al cliente corresponde con el paso a paso de la herramienta o el proceso establecido en el portal de conocimiento (en caso no se encuentre en la herramienta).]]="NO",1,0)</f>
        <v>0</v>
      </c>
      <c r="DA293">
        <f>IF(Tabla1[[#This Row],[3.4  Valida con el cliente si la gestión/información brindada fue clara]]="NO",1,0)</f>
        <v>0</v>
      </c>
      <c r="DB293">
        <f>IF(Tabla1[[#This Row],[4.1 Ejecuta las acciones en los aplicativos de acuerdo al proceso establecido en el portal de conocimiento.]]="NO",1,0)</f>
        <v>0</v>
      </c>
      <c r="DC293">
        <f>IF(Tabla1[[#This Row],[4.2 Se tipifica en siac acorde con la gestión.]]="NO",1,0)</f>
        <v>0</v>
      </c>
      <c r="DD293">
        <f>IF(Tabla1[[#This Row],[4.3 Notas y/o plantilla de la tipificación son correctas.]]="NO",1,0)</f>
        <v>0</v>
      </c>
      <c r="DE293">
        <f>IF(Tabla1[[#This Row],[4.4 Se tipifica en siac durante la llamada.]]="NO",1,0)</f>
        <v>0</v>
      </c>
      <c r="DF293">
        <f>IF(Tabla1[[#This Row],[5.1 Evita comentarios negativos de la empresa y/o sus proveedores.]]="NO",1,0)</f>
        <v>0</v>
      </c>
      <c r="DG293">
        <f>IF(Tabla1[[#This Row],[5.2 Evita palabras soeces]]="NO",1,0)</f>
        <v>0</v>
      </c>
      <c r="DH293">
        <f>IF(Tabla1[[#This Row],[5.3 Escucha al cliente sin interrumpirlo.]]="NO",1,0)</f>
        <v>0</v>
      </c>
      <c r="DI293">
        <f>IF(Tabla1[[#This Row],[6.1 Cumple con dar la información establecida y/o fomenta en el cliente la adquisición/activación/uso de algún servicio/producto/promoción CLARO (definido por cada campaña)]]="NO",1,0)</f>
        <v>0</v>
      </c>
      <c r="DJ293">
        <v>1</v>
      </c>
      <c r="DK293" t="e">
        <f>IF(Tabla1[[#This Row],[TNPS]]&lt;6,-1,IF(Tabla1[[#This Row],[TNPS]]&lt;8,0,1))</f>
        <v>#N/A</v>
      </c>
      <c r="DL293" t="e">
        <f>IF(Tabla1[[#This Row],[NPS]]&lt;&gt;"",IF(Tabla1[[#This Row],[NPS]]&lt;7,-1,IF(Tabla1[[#This Row],[NPS]]&lt;8,0,1))," ")</f>
        <v>#N/A</v>
      </c>
    </row>
    <row r="294" spans="1:116" x14ac:dyDescent="0.25">
      <c r="A294">
        <v>386</v>
      </c>
      <c r="B294" t="str">
        <f>IF(MONTH(Tabla1[[#This Row],[FECHA DE MONITOREO]])=MONTH($B$356),IF(DAY(Tabla1[[#This Row],[FECHA DE MONITOREO]])&lt;8,"SEMANA 1",IF(DAY(Tabla1[[#This Row],[FECHA DE MONITOREO]])&lt;15,"SEMANA 2",IF(DAY(Tabla1[[#This Row],[FECHA DE MONITOREO]])&lt;22,"SEMANA 3","SEMANA 4"))),"SEMANA 4")</f>
        <v>SEMANA 2</v>
      </c>
      <c r="C29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94" s="10" t="s">
        <v>1864</v>
      </c>
      <c r="E294" s="11" t="s">
        <v>1865</v>
      </c>
      <c r="F294" s="12">
        <v>2</v>
      </c>
      <c r="G294" s="12" t="s">
        <v>118</v>
      </c>
      <c r="H294" s="12" t="s">
        <v>1394</v>
      </c>
      <c r="I294" s="6">
        <v>43656</v>
      </c>
      <c r="J294" s="12" t="s">
        <v>120</v>
      </c>
      <c r="K294" s="13" t="s">
        <v>2008</v>
      </c>
      <c r="L294" s="6">
        <v>43654</v>
      </c>
      <c r="M294" s="14">
        <v>0.48749999999999999</v>
      </c>
      <c r="N294" s="11">
        <v>721</v>
      </c>
      <c r="O294" s="12" t="s">
        <v>2009</v>
      </c>
      <c r="P294" s="12">
        <v>936843891</v>
      </c>
      <c r="Q294" s="12">
        <v>813218</v>
      </c>
      <c r="R294" s="12" t="s">
        <v>1407</v>
      </c>
      <c r="S294" s="12" t="s">
        <v>383</v>
      </c>
      <c r="T294" s="12" t="s">
        <v>2010</v>
      </c>
      <c r="U294" s="12" t="s">
        <v>2011</v>
      </c>
      <c r="V294" s="11" t="s">
        <v>129</v>
      </c>
      <c r="W294" s="12" t="s">
        <v>130</v>
      </c>
      <c r="X294" s="15" t="s">
        <v>161</v>
      </c>
      <c r="Y294" s="15" t="s">
        <v>131</v>
      </c>
      <c r="Z294" s="15" t="s">
        <v>132</v>
      </c>
      <c r="AA294" s="15" t="s">
        <v>133</v>
      </c>
      <c r="AB294" s="15" t="s">
        <v>131</v>
      </c>
      <c r="AC294" s="12" t="s">
        <v>1400</v>
      </c>
      <c r="AD294" s="12" t="s">
        <v>131</v>
      </c>
      <c r="AE294" s="12" t="s">
        <v>131</v>
      </c>
      <c r="AF294" s="12" t="s">
        <v>131</v>
      </c>
      <c r="AG294" s="12" t="s">
        <v>131</v>
      </c>
      <c r="AH294" s="12" t="s">
        <v>131</v>
      </c>
      <c r="AI294" s="16">
        <v>100</v>
      </c>
      <c r="AJ294" s="12" t="s">
        <v>131</v>
      </c>
      <c r="AK294" s="12" t="s">
        <v>133</v>
      </c>
      <c r="AL294" s="12" t="s">
        <v>131</v>
      </c>
      <c r="AM294" s="12" t="s">
        <v>129</v>
      </c>
      <c r="AN294" s="16">
        <v>78.94736842105263</v>
      </c>
      <c r="AO294" s="12" t="s">
        <v>131</v>
      </c>
      <c r="AP294" s="12" t="s">
        <v>129</v>
      </c>
      <c r="AQ294" s="12" t="s">
        <v>131</v>
      </c>
      <c r="AR294" s="12" t="s">
        <v>131</v>
      </c>
      <c r="AS294" s="12" t="s">
        <v>129</v>
      </c>
      <c r="AT294" s="12" t="s">
        <v>131</v>
      </c>
      <c r="AU294" s="12" t="s">
        <v>133</v>
      </c>
      <c r="AV294" s="12" t="s">
        <v>133</v>
      </c>
      <c r="AW294" s="12" t="s">
        <v>133</v>
      </c>
      <c r="AX294" s="12" t="s">
        <v>129</v>
      </c>
      <c r="AY294" s="12" t="s">
        <v>129</v>
      </c>
      <c r="AZ294" s="16">
        <v>11.428571428571432</v>
      </c>
      <c r="BA294" s="12" t="s">
        <v>129</v>
      </c>
      <c r="BB294" s="12" t="s">
        <v>129</v>
      </c>
      <c r="BC294" s="12" t="s">
        <v>129</v>
      </c>
      <c r="BD294" s="12" t="s">
        <v>131</v>
      </c>
      <c r="BE294" s="16">
        <v>12.5</v>
      </c>
      <c r="BF294" s="12" t="s">
        <v>131</v>
      </c>
      <c r="BG294" s="12" t="s">
        <v>131</v>
      </c>
      <c r="BH294" s="12" t="s">
        <v>131</v>
      </c>
      <c r="BI294" s="16">
        <v>100</v>
      </c>
      <c r="BJ294" s="12" t="s">
        <v>131</v>
      </c>
      <c r="BK294" s="16">
        <v>100</v>
      </c>
      <c r="BL294" s="16">
        <v>43.15789473684211</v>
      </c>
      <c r="BM294" s="17">
        <v>5</v>
      </c>
      <c r="BN294" s="17">
        <v>2</v>
      </c>
      <c r="BO294" s="17">
        <v>0</v>
      </c>
      <c r="BP294" s="11">
        <v>7</v>
      </c>
      <c r="BQ294" s="11">
        <v>1</v>
      </c>
      <c r="BR294" s="16">
        <v>43.15789473684211</v>
      </c>
      <c r="BS294" s="15" t="s">
        <v>129</v>
      </c>
      <c r="BT294" s="15" t="s">
        <v>129</v>
      </c>
      <c r="BU294" s="15" t="s">
        <v>129</v>
      </c>
      <c r="BV294" s="15" t="s">
        <v>129</v>
      </c>
      <c r="BW294" s="15" t="s">
        <v>129</v>
      </c>
      <c r="BX294" s="12" t="s">
        <v>129</v>
      </c>
      <c r="BY294" s="12" t="s">
        <v>135</v>
      </c>
      <c r="BZ294" s="12" t="s">
        <v>136</v>
      </c>
      <c r="CA294" s="12" t="s">
        <v>137</v>
      </c>
      <c r="CB294" s="12" t="s">
        <v>349</v>
      </c>
      <c r="CC294" s="12" t="s">
        <v>289</v>
      </c>
      <c r="CD294" s="5" t="e">
        <v>#N/A</v>
      </c>
      <c r="CE294" s="5" t="e">
        <v>#N/A</v>
      </c>
      <c r="CF294" s="18" t="s">
        <v>129</v>
      </c>
      <c r="CG294" s="18" t="s">
        <v>2012</v>
      </c>
      <c r="CH294">
        <f>IF(Tabla1[[#This Row],[1.1 Saluda y se despide del cliente, de acuerdo a lo establecido en el manual de campaña.]]="NO",1,0)</f>
        <v>0</v>
      </c>
      <c r="CI294">
        <f>IF(Tabla1[[#This Row],[1.2 Se dirige al cliente por su nombre durante el transcurso de la llamada, sin tutearlo en ninguna ocasión.]]="NO",1,0)</f>
        <v>0</v>
      </c>
      <c r="CJ294">
        <f>IF(Tabla1[[#This Row],[1.3 Interactua con el cliente mientras realiza las validaciones en el sistema.]]="NO",1,0)</f>
        <v>0</v>
      </c>
      <c r="CK294">
        <f>IF(Tabla1[[#This Row],[1.4 Evita el uso de tecnicismos.]]="NO",1,0)</f>
        <v>0</v>
      </c>
      <c r="CL294">
        <f>IF(Tabla1[[#This Row],[1.5 Se despide de acuerdo a lo indicado en el Manual de Campaña]]="NO",1,0)</f>
        <v>0</v>
      </c>
      <c r="CM294">
        <f>IF(Tabla1[[#This Row],[2.1 Valida si la consulta o transacción corresponde a un producto/servicio/línea de la campaña.]]="NO",1,0)</f>
        <v>0</v>
      </c>
      <c r="CN294">
        <f>IF(Tabla1[[#This Row],[2.2 Si lo expuesto por el cliente no es claro, realiza preguntas de precisión o preguntas filtro.]]="NO",1,0)</f>
        <v>0</v>
      </c>
      <c r="CO294">
        <f>IF(Tabla1[[#This Row],[2.3 Valida el MOTIVO REAL de la necesidad (información, preocupación, problema) mediante parafraseo o pregunta de confirmación.]]="NO",1,0)</f>
        <v>0</v>
      </c>
      <c r="CP294">
        <f>IF(Tabla1[[#This Row],[2.4 De acuerdo con lo expuesto por el cliente por el cliente y/o por lo revisado en sistemas, valida si existe alguna atención previa por el mismo motivo.]]="NO",1,0)</f>
        <v>1</v>
      </c>
      <c r="CQ294">
        <f>IF(Tabla1[[#This Row],[3.1 Valida en el CES el estado de los servicios y equipos, estado de cuenta y adicionalmente si se encuentra en averia.]]="NO",1,0)</f>
        <v>0</v>
      </c>
      <c r="CR294">
        <f>IF(Tabla1[[#This Row],[3.2 La atencion se realizo siguiendo el paso a paso de la herramienta o el proceso establecido en el portal de conocimiento (en caso no se encuentre en la herramienta), no se vuelve a evaluar el ingreso al CES.]]="NO",1,0)</f>
        <v>1</v>
      </c>
      <c r="CS294">
        <f>IF(Tabla1[[#This Row],[3.2.1 Solicita el número de documento de identidad, nombres y apellidos del titular para identificar el servicio y en caso lo amerite fecha y lugar de nacimiento.]]="NO",1,0)</f>
        <v>0</v>
      </c>
      <c r="CT294">
        <f>IF(Tabla1[[#This Row],[3.2.2  Valida en TRACER que el servicio del cliente esta conectado, no se encuentra en averia y no tiene algun flag alarmado]]="NO",1,0)</f>
        <v>0</v>
      </c>
      <c r="CU294">
        <f>IF(Tabla1[[#This Row],[3.2.3  Verifica en la web de averias si el servicio esta afectado]]="NO",1,0)</f>
        <v>1</v>
      </c>
      <c r="CV294">
        <f>IF(Tabla1[[#This Row],[3.2.4  Verifica en Incognito si los parametros de los servicios estan correctos. ]]="NO",1,0)</f>
        <v>0</v>
      </c>
      <c r="CW29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94">
        <f>IF(Tabla1[[#This Row],[3.2.6  Para telefonia, ingresa a JANUS y validad que la linea este configurada y tenga saldo, tambien se debe validar con el cliente si la linea esta en Tel 1 o Tel 1/2, en caso no haya servicio]]="NO",1,0)</f>
        <v>0</v>
      </c>
      <c r="CY294">
        <f>IF(Tabla1[[#This Row],[3.2.7  Para internet, cuando el problema es con SmarTV se le sugiere que utilice internet de manera cableada]]="NO",1,0)</f>
        <v>0</v>
      </c>
      <c r="CZ294">
        <f>IF(Tabla1[[#This Row],[3.3  La explicación brindada al cliente corresponde con el paso a paso de la herramienta o el proceso establecido en el portal de conocimiento (en caso no se encuentre en la herramienta).]]="NO",1,0)</f>
        <v>1</v>
      </c>
      <c r="DA294">
        <f>IF(Tabla1[[#This Row],[3.4  Valida con el cliente si la gestión/información brindada fue clara]]="NO",1,0)</f>
        <v>1</v>
      </c>
      <c r="DB294">
        <f>IF(Tabla1[[#This Row],[4.1 Ejecuta las acciones en los aplicativos de acuerdo al proceso establecido en el portal de conocimiento.]]="NO",1,0)</f>
        <v>1</v>
      </c>
      <c r="DC294">
        <f>IF(Tabla1[[#This Row],[4.2 Se tipifica en siac acorde con la gestión.]]="NO",1,0)</f>
        <v>1</v>
      </c>
      <c r="DD294">
        <f>IF(Tabla1[[#This Row],[4.3 Notas y/o plantilla de la tipificación son correctas.]]="NO",1,0)</f>
        <v>1</v>
      </c>
      <c r="DE294">
        <f>IF(Tabla1[[#This Row],[4.4 Se tipifica en siac durante la llamada.]]="NO",1,0)</f>
        <v>0</v>
      </c>
      <c r="DF294">
        <f>IF(Tabla1[[#This Row],[5.1 Evita comentarios negativos de la empresa y/o sus proveedores.]]="NO",1,0)</f>
        <v>0</v>
      </c>
      <c r="DG294">
        <f>IF(Tabla1[[#This Row],[5.2 Evita palabras soeces]]="NO",1,0)</f>
        <v>0</v>
      </c>
      <c r="DH294">
        <f>IF(Tabla1[[#This Row],[5.3 Escucha al cliente sin interrumpirlo.]]="NO",1,0)</f>
        <v>0</v>
      </c>
      <c r="DI294">
        <f>IF(Tabla1[[#This Row],[6.1 Cumple con dar la información establecida y/o fomenta en el cliente la adquisición/activación/uso de algún servicio/producto/promoción CLARO (definido por cada campaña)]]="NO",1,0)</f>
        <v>0</v>
      </c>
      <c r="DJ294">
        <v>1</v>
      </c>
      <c r="DK294" t="e">
        <f>IF(Tabla1[[#This Row],[TNPS]]&lt;6,-1,IF(Tabla1[[#This Row],[TNPS]]&lt;8,0,1))</f>
        <v>#N/A</v>
      </c>
      <c r="DL294" t="e">
        <f>IF(Tabla1[[#This Row],[NPS]]&lt;&gt;"",IF(Tabla1[[#This Row],[NPS]]&lt;7,-1,IF(Tabla1[[#This Row],[NPS]]&lt;8,0,1))," ")</f>
        <v>#N/A</v>
      </c>
    </row>
    <row r="295" spans="1:116" x14ac:dyDescent="0.25">
      <c r="A295">
        <v>386</v>
      </c>
      <c r="B295" t="str">
        <f>IF(MONTH(Tabla1[[#This Row],[FECHA DE MONITOREO]])=MONTH($B$356),IF(DAY(Tabla1[[#This Row],[FECHA DE MONITOREO]])&lt;8,"SEMANA 1",IF(DAY(Tabla1[[#This Row],[FECHA DE MONITOREO]])&lt;15,"SEMANA 2",IF(DAY(Tabla1[[#This Row],[FECHA DE MONITOREO]])&lt;22,"SEMANA 3","SEMANA 4"))),"SEMANA 4")</f>
        <v>SEMANA 2</v>
      </c>
      <c r="C29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95" s="10" t="s">
        <v>2013</v>
      </c>
      <c r="E295" s="11" t="s">
        <v>2014</v>
      </c>
      <c r="F295" s="12">
        <v>3</v>
      </c>
      <c r="G295" s="12" t="s">
        <v>118</v>
      </c>
      <c r="H295" s="12" t="s">
        <v>1394</v>
      </c>
      <c r="I295" s="6">
        <v>43656</v>
      </c>
      <c r="J295" s="12" t="s">
        <v>120</v>
      </c>
      <c r="K295" s="13" t="s">
        <v>2015</v>
      </c>
      <c r="L295" s="6">
        <v>43654</v>
      </c>
      <c r="M295" s="14">
        <v>0.80347222222222225</v>
      </c>
      <c r="N295" s="11">
        <v>538</v>
      </c>
      <c r="O295" s="12" t="s">
        <v>2016</v>
      </c>
      <c r="P295" s="12" t="s">
        <v>132</v>
      </c>
      <c r="Q295" s="12">
        <v>2447699</v>
      </c>
      <c r="R295" s="12" t="s">
        <v>1407</v>
      </c>
      <c r="S295" s="12" t="s">
        <v>2017</v>
      </c>
      <c r="T295" s="12" t="s">
        <v>2018</v>
      </c>
      <c r="U295" s="12" t="s">
        <v>2019</v>
      </c>
      <c r="V295" s="11" t="s">
        <v>129</v>
      </c>
      <c r="W295" s="12" t="s">
        <v>130</v>
      </c>
      <c r="X295" s="15" t="s">
        <v>161</v>
      </c>
      <c r="Y295" s="15" t="s">
        <v>131</v>
      </c>
      <c r="Z295" s="15" t="s">
        <v>132</v>
      </c>
      <c r="AA295" s="15" t="s">
        <v>133</v>
      </c>
      <c r="AB295" s="15" t="s">
        <v>131</v>
      </c>
      <c r="AC295" s="12" t="s">
        <v>1400</v>
      </c>
      <c r="AD295" s="12" t="s">
        <v>131</v>
      </c>
      <c r="AE295" s="12" t="s">
        <v>131</v>
      </c>
      <c r="AF295" s="12" t="s">
        <v>129</v>
      </c>
      <c r="AG295" s="12" t="s">
        <v>131</v>
      </c>
      <c r="AH295" s="12" t="s">
        <v>131</v>
      </c>
      <c r="AI295" s="16">
        <v>75</v>
      </c>
      <c r="AJ295" s="12" t="s">
        <v>131</v>
      </c>
      <c r="AK295" s="12" t="s">
        <v>133</v>
      </c>
      <c r="AL295" s="12" t="s">
        <v>131</v>
      </c>
      <c r="AM295" s="12" t="s">
        <v>131</v>
      </c>
      <c r="AN295" s="16">
        <v>100</v>
      </c>
      <c r="AO295" s="12" t="s">
        <v>131</v>
      </c>
      <c r="AP295" s="12" t="s">
        <v>131</v>
      </c>
      <c r="AQ295" s="12" t="s">
        <v>131</v>
      </c>
      <c r="AR295" s="12" t="s">
        <v>131</v>
      </c>
      <c r="AS295" s="12" t="s">
        <v>131</v>
      </c>
      <c r="AT295" s="12" t="s">
        <v>131</v>
      </c>
      <c r="AU295" s="12" t="s">
        <v>133</v>
      </c>
      <c r="AV295" s="12" t="s">
        <v>133</v>
      </c>
      <c r="AW295" s="12" t="s">
        <v>133</v>
      </c>
      <c r="AX295" s="12" t="s">
        <v>131</v>
      </c>
      <c r="AY295" s="12" t="s">
        <v>131</v>
      </c>
      <c r="AZ295" s="16">
        <v>100</v>
      </c>
      <c r="BA295" s="12" t="s">
        <v>131</v>
      </c>
      <c r="BB295" s="12" t="s">
        <v>129</v>
      </c>
      <c r="BC295" s="12" t="s">
        <v>131</v>
      </c>
      <c r="BD295" s="12" t="s">
        <v>131</v>
      </c>
      <c r="BE295" s="16">
        <v>87.5</v>
      </c>
      <c r="BF295" s="12" t="s">
        <v>131</v>
      </c>
      <c r="BG295" s="12" t="s">
        <v>131</v>
      </c>
      <c r="BH295" s="12" t="s">
        <v>131</v>
      </c>
      <c r="BI295" s="16">
        <v>100</v>
      </c>
      <c r="BJ295" s="12" t="s">
        <v>133</v>
      </c>
      <c r="BK295" s="16">
        <v>100</v>
      </c>
      <c r="BL295" s="16">
        <v>95</v>
      </c>
      <c r="BM295" s="17">
        <v>0</v>
      </c>
      <c r="BN295" s="17">
        <v>1</v>
      </c>
      <c r="BO295" s="17">
        <v>0</v>
      </c>
      <c r="BP295" s="11">
        <v>1</v>
      </c>
      <c r="BQ295" s="11">
        <v>1</v>
      </c>
      <c r="BR295" s="16">
        <v>95</v>
      </c>
      <c r="BS295" s="15" t="s">
        <v>129</v>
      </c>
      <c r="BT295" s="15" t="s">
        <v>129</v>
      </c>
      <c r="BU295" s="15" t="s">
        <v>129</v>
      </c>
      <c r="BV295" s="15" t="s">
        <v>129</v>
      </c>
      <c r="BW295" s="15" t="s">
        <v>129</v>
      </c>
      <c r="BX295" s="12" t="s">
        <v>129</v>
      </c>
      <c r="BY295" s="12" t="s">
        <v>135</v>
      </c>
      <c r="BZ295" s="12" t="s">
        <v>136</v>
      </c>
      <c r="CA295" s="12" t="s">
        <v>137</v>
      </c>
      <c r="CB295" s="12" t="s">
        <v>349</v>
      </c>
      <c r="CC295" s="12" t="s">
        <v>949</v>
      </c>
      <c r="CD295" s="5" t="e">
        <v>#N/A</v>
      </c>
      <c r="CE295" s="5" t="e">
        <v>#N/A</v>
      </c>
      <c r="CF295" s="18" t="s">
        <v>129</v>
      </c>
      <c r="CG295" s="18" t="s">
        <v>2020</v>
      </c>
      <c r="CH295">
        <f>IF(Tabla1[[#This Row],[1.1 Saluda y se despide del cliente, de acuerdo a lo establecido en el manual de campaña.]]="NO",1,0)</f>
        <v>0</v>
      </c>
      <c r="CI295">
        <f>IF(Tabla1[[#This Row],[1.2 Se dirige al cliente por su nombre durante el transcurso de la llamada, sin tutearlo en ninguna ocasión.]]="NO",1,0)</f>
        <v>0</v>
      </c>
      <c r="CJ295">
        <f>IF(Tabla1[[#This Row],[1.3 Interactua con el cliente mientras realiza las validaciones en el sistema.]]="NO",1,0)</f>
        <v>1</v>
      </c>
      <c r="CK295">
        <f>IF(Tabla1[[#This Row],[1.4 Evita el uso de tecnicismos.]]="NO",1,0)</f>
        <v>0</v>
      </c>
      <c r="CL295">
        <f>IF(Tabla1[[#This Row],[1.5 Se despide de acuerdo a lo indicado en el Manual de Campaña]]="NO",1,0)</f>
        <v>0</v>
      </c>
      <c r="CM295">
        <f>IF(Tabla1[[#This Row],[2.1 Valida si la consulta o transacción corresponde a un producto/servicio/línea de la campaña.]]="NO",1,0)</f>
        <v>0</v>
      </c>
      <c r="CN295">
        <f>IF(Tabla1[[#This Row],[2.2 Si lo expuesto por el cliente no es claro, realiza preguntas de precisión o preguntas filtro.]]="NO",1,0)</f>
        <v>0</v>
      </c>
      <c r="CO295">
        <f>IF(Tabla1[[#This Row],[2.3 Valida el MOTIVO REAL de la necesidad (información, preocupación, problema) mediante parafraseo o pregunta de confirmación.]]="NO",1,0)</f>
        <v>0</v>
      </c>
      <c r="CP295">
        <f>IF(Tabla1[[#This Row],[2.4 De acuerdo con lo expuesto por el cliente por el cliente y/o por lo revisado en sistemas, valida si existe alguna atención previa por el mismo motivo.]]="NO",1,0)</f>
        <v>0</v>
      </c>
      <c r="CQ295">
        <f>IF(Tabla1[[#This Row],[3.1 Valida en el CES el estado de los servicios y equipos, estado de cuenta y adicionalmente si se encuentra en averia.]]="NO",1,0)</f>
        <v>0</v>
      </c>
      <c r="CR295">
        <f>IF(Tabla1[[#This Row],[3.2 La atencion se realizo siguiendo el paso a paso de la herramienta o el proceso establecido en el portal de conocimiento (en caso no se encuentre en la herramienta), no se vuelve a evaluar el ingreso al CES.]]="NO",1,0)</f>
        <v>0</v>
      </c>
      <c r="CS295">
        <f>IF(Tabla1[[#This Row],[3.2.1 Solicita el número de documento de identidad, nombres y apellidos del titular para identificar el servicio y en caso lo amerite fecha y lugar de nacimiento.]]="NO",1,0)</f>
        <v>0</v>
      </c>
      <c r="CT295">
        <f>IF(Tabla1[[#This Row],[3.2.2  Valida en TRACER que el servicio del cliente esta conectado, no se encuentra en averia y no tiene algun flag alarmado]]="NO",1,0)</f>
        <v>0</v>
      </c>
      <c r="CU295">
        <f>IF(Tabla1[[#This Row],[3.2.3  Verifica en la web de averias si el servicio esta afectado]]="NO",1,0)</f>
        <v>0</v>
      </c>
      <c r="CV295">
        <f>IF(Tabla1[[#This Row],[3.2.4  Verifica en Incognito si los parametros de los servicios estan correctos. ]]="NO",1,0)</f>
        <v>0</v>
      </c>
      <c r="CW29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95">
        <f>IF(Tabla1[[#This Row],[3.2.6  Para telefonia, ingresa a JANUS y validad que la linea este configurada y tenga saldo, tambien se debe validar con el cliente si la linea esta en Tel 1 o Tel 1/2, en caso no haya servicio]]="NO",1,0)</f>
        <v>0</v>
      </c>
      <c r="CY295">
        <f>IF(Tabla1[[#This Row],[3.2.7  Para internet, cuando el problema es con SmarTV se le sugiere que utilice internet de manera cableada]]="NO",1,0)</f>
        <v>0</v>
      </c>
      <c r="CZ295">
        <f>IF(Tabla1[[#This Row],[3.3  La explicación brindada al cliente corresponde con el paso a paso de la herramienta o el proceso establecido en el portal de conocimiento (en caso no se encuentre en la herramienta).]]="NO",1,0)</f>
        <v>0</v>
      </c>
      <c r="DA295">
        <f>IF(Tabla1[[#This Row],[3.4  Valida con el cliente si la gestión/información brindada fue clara]]="NO",1,0)</f>
        <v>0</v>
      </c>
      <c r="DB295">
        <f>IF(Tabla1[[#This Row],[4.1 Ejecuta las acciones en los aplicativos de acuerdo al proceso establecido en el portal de conocimiento.]]="NO",1,0)</f>
        <v>0</v>
      </c>
      <c r="DC295">
        <f>IF(Tabla1[[#This Row],[4.2 Se tipifica en siac acorde con la gestión.]]="NO",1,0)</f>
        <v>1</v>
      </c>
      <c r="DD295">
        <f>IF(Tabla1[[#This Row],[4.3 Notas y/o plantilla de la tipificación son correctas.]]="NO",1,0)</f>
        <v>0</v>
      </c>
      <c r="DE295">
        <f>IF(Tabla1[[#This Row],[4.4 Se tipifica en siac durante la llamada.]]="NO",1,0)</f>
        <v>0</v>
      </c>
      <c r="DF295">
        <f>IF(Tabla1[[#This Row],[5.1 Evita comentarios negativos de la empresa y/o sus proveedores.]]="NO",1,0)</f>
        <v>0</v>
      </c>
      <c r="DG295">
        <f>IF(Tabla1[[#This Row],[5.2 Evita palabras soeces]]="NO",1,0)</f>
        <v>0</v>
      </c>
      <c r="DH295">
        <f>IF(Tabla1[[#This Row],[5.3 Escucha al cliente sin interrumpirlo.]]="NO",1,0)</f>
        <v>0</v>
      </c>
      <c r="DI295">
        <f>IF(Tabla1[[#This Row],[6.1 Cumple con dar la información establecida y/o fomenta en el cliente la adquisición/activación/uso de algún servicio/producto/promoción CLARO (definido por cada campaña)]]="NO",1,0)</f>
        <v>0</v>
      </c>
      <c r="DJ295">
        <v>1</v>
      </c>
      <c r="DK295" t="e">
        <f>IF(Tabla1[[#This Row],[TNPS]]&lt;6,-1,IF(Tabla1[[#This Row],[TNPS]]&lt;8,0,1))</f>
        <v>#N/A</v>
      </c>
      <c r="DL295" t="e">
        <f>IF(Tabla1[[#This Row],[NPS]]&lt;&gt;"",IF(Tabla1[[#This Row],[NPS]]&lt;7,-1,IF(Tabla1[[#This Row],[NPS]]&lt;8,0,1))," ")</f>
        <v>#N/A</v>
      </c>
    </row>
    <row r="296" spans="1:116" x14ac:dyDescent="0.25">
      <c r="A296">
        <v>386</v>
      </c>
      <c r="B296" t="str">
        <f>IF(MONTH(Tabla1[[#This Row],[FECHA DE MONITOREO]])=MONTH($B$356),IF(DAY(Tabla1[[#This Row],[FECHA DE MONITOREO]])&lt;8,"SEMANA 1",IF(DAY(Tabla1[[#This Row],[FECHA DE MONITOREO]])&lt;15,"SEMANA 2",IF(DAY(Tabla1[[#This Row],[FECHA DE MONITOREO]])&lt;22,"SEMANA 3","SEMANA 4"))),"SEMANA 4")</f>
        <v>SEMANA 2</v>
      </c>
      <c r="C29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96" s="10" t="s">
        <v>1667</v>
      </c>
      <c r="E296" s="11" t="s">
        <v>1668</v>
      </c>
      <c r="F296" s="12">
        <v>3</v>
      </c>
      <c r="G296" s="12" t="s">
        <v>118</v>
      </c>
      <c r="H296" s="12" t="s">
        <v>1394</v>
      </c>
      <c r="I296" s="6">
        <v>43656</v>
      </c>
      <c r="J296" s="12" t="s">
        <v>120</v>
      </c>
      <c r="K296" s="13" t="s">
        <v>2021</v>
      </c>
      <c r="L296" s="6">
        <v>43654</v>
      </c>
      <c r="M296" s="14">
        <v>0.67361111111111116</v>
      </c>
      <c r="N296" s="11">
        <v>693</v>
      </c>
      <c r="O296" s="12" t="s">
        <v>2022</v>
      </c>
      <c r="P296" s="12">
        <v>958961009</v>
      </c>
      <c r="Q296" s="12">
        <v>18862822</v>
      </c>
      <c r="R296" s="12" t="s">
        <v>1407</v>
      </c>
      <c r="S296" s="12" t="s">
        <v>184</v>
      </c>
      <c r="T296" s="12" t="s">
        <v>2023</v>
      </c>
      <c r="U296" s="12" t="s">
        <v>1463</v>
      </c>
      <c r="V296" s="11" t="s">
        <v>129</v>
      </c>
      <c r="W296" s="12" t="s">
        <v>130</v>
      </c>
      <c r="X296" s="15" t="s">
        <v>161</v>
      </c>
      <c r="Y296" s="15" t="s">
        <v>131</v>
      </c>
      <c r="Z296" s="15" t="s">
        <v>132</v>
      </c>
      <c r="AA296" s="15" t="s">
        <v>133</v>
      </c>
      <c r="AB296" s="15" t="s">
        <v>131</v>
      </c>
      <c r="AC296" s="12" t="s">
        <v>1400</v>
      </c>
      <c r="AD296" s="12" t="s">
        <v>131</v>
      </c>
      <c r="AE296" s="12" t="s">
        <v>129</v>
      </c>
      <c r="AF296" s="12" t="s">
        <v>131</v>
      </c>
      <c r="AG296" s="12" t="s">
        <v>131</v>
      </c>
      <c r="AH296" s="12" t="s">
        <v>131</v>
      </c>
      <c r="AI296" s="16">
        <v>75</v>
      </c>
      <c r="AJ296" s="12" t="s">
        <v>131</v>
      </c>
      <c r="AK296" s="12" t="s">
        <v>133</v>
      </c>
      <c r="AL296" s="12" t="s">
        <v>131</v>
      </c>
      <c r="AM296" s="12" t="s">
        <v>131</v>
      </c>
      <c r="AN296" s="16">
        <v>100</v>
      </c>
      <c r="AO296" s="12" t="s">
        <v>131</v>
      </c>
      <c r="AP296" s="12" t="s">
        <v>131</v>
      </c>
      <c r="AQ296" s="12" t="s">
        <v>131</v>
      </c>
      <c r="AR296" s="12" t="s">
        <v>131</v>
      </c>
      <c r="AS296" s="12" t="s">
        <v>131</v>
      </c>
      <c r="AT296" s="12" t="s">
        <v>131</v>
      </c>
      <c r="AU296" s="12" t="s">
        <v>133</v>
      </c>
      <c r="AV296" s="12" t="s">
        <v>133</v>
      </c>
      <c r="AW296" s="12" t="s">
        <v>133</v>
      </c>
      <c r="AX296" s="12" t="s">
        <v>129</v>
      </c>
      <c r="AY296" s="12" t="s">
        <v>131</v>
      </c>
      <c r="AZ296" s="16">
        <v>80</v>
      </c>
      <c r="BA296" s="12" t="s">
        <v>131</v>
      </c>
      <c r="BB296" s="12" t="s">
        <v>129</v>
      </c>
      <c r="BC296" s="12" t="s">
        <v>129</v>
      </c>
      <c r="BD296" s="12" t="s">
        <v>131</v>
      </c>
      <c r="BE296" s="16">
        <v>75</v>
      </c>
      <c r="BF296" s="12" t="s">
        <v>131</v>
      </c>
      <c r="BG296" s="12" t="s">
        <v>131</v>
      </c>
      <c r="BH296" s="12" t="s">
        <v>131</v>
      </c>
      <c r="BI296" s="16">
        <v>100</v>
      </c>
      <c r="BJ296" s="12" t="s">
        <v>133</v>
      </c>
      <c r="BK296" s="16">
        <v>100</v>
      </c>
      <c r="BL296" s="16">
        <v>85</v>
      </c>
      <c r="BM296" s="17">
        <v>1</v>
      </c>
      <c r="BN296" s="17">
        <v>2</v>
      </c>
      <c r="BO296" s="17">
        <v>0</v>
      </c>
      <c r="BP296" s="11">
        <v>3</v>
      </c>
      <c r="BQ296" s="11">
        <v>1</v>
      </c>
      <c r="BR296" s="16">
        <v>85</v>
      </c>
      <c r="BS296" s="15" t="s">
        <v>129</v>
      </c>
      <c r="BT296" s="15" t="s">
        <v>129</v>
      </c>
      <c r="BU296" s="15" t="s">
        <v>129</v>
      </c>
      <c r="BV296" s="15" t="s">
        <v>129</v>
      </c>
      <c r="BW296" s="15" t="s">
        <v>129</v>
      </c>
      <c r="BX296" s="12" t="s">
        <v>131</v>
      </c>
      <c r="BY296" s="12" t="s">
        <v>132</v>
      </c>
      <c r="BZ296" s="12" t="s">
        <v>132</v>
      </c>
      <c r="CA296" s="12" t="s">
        <v>132</v>
      </c>
      <c r="CB296" s="12" t="s">
        <v>132</v>
      </c>
      <c r="CC296" s="12" t="s">
        <v>132</v>
      </c>
      <c r="CD296" s="5" t="e">
        <v>#N/A</v>
      </c>
      <c r="CE296" s="5" t="e">
        <v>#N/A</v>
      </c>
      <c r="CF296" s="18" t="s">
        <v>129</v>
      </c>
      <c r="CG296" s="18" t="s">
        <v>2024</v>
      </c>
      <c r="CH296">
        <f>IF(Tabla1[[#This Row],[1.1 Saluda y se despide del cliente, de acuerdo a lo establecido en el manual de campaña.]]="NO",1,0)</f>
        <v>0</v>
      </c>
      <c r="CI296">
        <f>IF(Tabla1[[#This Row],[1.2 Se dirige al cliente por su nombre durante el transcurso de la llamada, sin tutearlo en ninguna ocasión.]]="NO",1,0)</f>
        <v>1</v>
      </c>
      <c r="CJ296">
        <f>IF(Tabla1[[#This Row],[1.3 Interactua con el cliente mientras realiza las validaciones en el sistema.]]="NO",1,0)</f>
        <v>0</v>
      </c>
      <c r="CK296">
        <f>IF(Tabla1[[#This Row],[1.4 Evita el uso de tecnicismos.]]="NO",1,0)</f>
        <v>0</v>
      </c>
      <c r="CL296">
        <f>IF(Tabla1[[#This Row],[1.5 Se despide de acuerdo a lo indicado en el Manual de Campaña]]="NO",1,0)</f>
        <v>0</v>
      </c>
      <c r="CM296">
        <f>IF(Tabla1[[#This Row],[2.1 Valida si la consulta o transacción corresponde a un producto/servicio/línea de la campaña.]]="NO",1,0)</f>
        <v>0</v>
      </c>
      <c r="CN296">
        <f>IF(Tabla1[[#This Row],[2.2 Si lo expuesto por el cliente no es claro, realiza preguntas de precisión o preguntas filtro.]]="NO",1,0)</f>
        <v>0</v>
      </c>
      <c r="CO296">
        <f>IF(Tabla1[[#This Row],[2.3 Valida el MOTIVO REAL de la necesidad (información, preocupación, problema) mediante parafraseo o pregunta de confirmación.]]="NO",1,0)</f>
        <v>0</v>
      </c>
      <c r="CP296">
        <f>IF(Tabla1[[#This Row],[2.4 De acuerdo con lo expuesto por el cliente por el cliente y/o por lo revisado en sistemas, valida si existe alguna atención previa por el mismo motivo.]]="NO",1,0)</f>
        <v>0</v>
      </c>
      <c r="CQ296">
        <f>IF(Tabla1[[#This Row],[3.1 Valida en el CES el estado de los servicios y equipos, estado de cuenta y adicionalmente si se encuentra en averia.]]="NO",1,0)</f>
        <v>0</v>
      </c>
      <c r="CR296">
        <f>IF(Tabla1[[#This Row],[3.2 La atencion se realizo siguiendo el paso a paso de la herramienta o el proceso establecido en el portal de conocimiento (en caso no se encuentre en la herramienta), no se vuelve a evaluar el ingreso al CES.]]="NO",1,0)</f>
        <v>0</v>
      </c>
      <c r="CS296">
        <f>IF(Tabla1[[#This Row],[3.2.1 Solicita el número de documento de identidad, nombres y apellidos del titular para identificar el servicio y en caso lo amerite fecha y lugar de nacimiento.]]="NO",1,0)</f>
        <v>0</v>
      </c>
      <c r="CT296">
        <f>IF(Tabla1[[#This Row],[3.2.2  Valida en TRACER que el servicio del cliente esta conectado, no se encuentra en averia y no tiene algun flag alarmado]]="NO",1,0)</f>
        <v>0</v>
      </c>
      <c r="CU296">
        <f>IF(Tabla1[[#This Row],[3.2.3  Verifica en la web de averias si el servicio esta afectado]]="NO",1,0)</f>
        <v>0</v>
      </c>
      <c r="CV296">
        <f>IF(Tabla1[[#This Row],[3.2.4  Verifica en Incognito si los parametros de los servicios estan correctos. ]]="NO",1,0)</f>
        <v>0</v>
      </c>
      <c r="CW29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96">
        <f>IF(Tabla1[[#This Row],[3.2.6  Para telefonia, ingresa a JANUS y validad que la linea este configurada y tenga saldo, tambien se debe validar con el cliente si la linea esta en Tel 1 o Tel 1/2, en caso no haya servicio]]="NO",1,0)</f>
        <v>0</v>
      </c>
      <c r="CY296">
        <f>IF(Tabla1[[#This Row],[3.2.7  Para internet, cuando el problema es con SmarTV se le sugiere que utilice internet de manera cableada]]="NO",1,0)</f>
        <v>0</v>
      </c>
      <c r="CZ296">
        <f>IF(Tabla1[[#This Row],[3.3  La explicación brindada al cliente corresponde con el paso a paso de la herramienta o el proceso establecido en el portal de conocimiento (en caso no se encuentre en la herramienta).]]="NO",1,0)</f>
        <v>1</v>
      </c>
      <c r="DA296">
        <f>IF(Tabla1[[#This Row],[3.4  Valida con el cliente si la gestión/información brindada fue clara]]="NO",1,0)</f>
        <v>0</v>
      </c>
      <c r="DB296">
        <f>IF(Tabla1[[#This Row],[4.1 Ejecuta las acciones en los aplicativos de acuerdo al proceso establecido en el portal de conocimiento.]]="NO",1,0)</f>
        <v>0</v>
      </c>
      <c r="DC296">
        <f>IF(Tabla1[[#This Row],[4.2 Se tipifica en siac acorde con la gestión.]]="NO",1,0)</f>
        <v>1</v>
      </c>
      <c r="DD296">
        <f>IF(Tabla1[[#This Row],[4.3 Notas y/o plantilla de la tipificación son correctas.]]="NO",1,0)</f>
        <v>1</v>
      </c>
      <c r="DE296">
        <f>IF(Tabla1[[#This Row],[4.4 Se tipifica en siac durante la llamada.]]="NO",1,0)</f>
        <v>0</v>
      </c>
      <c r="DF296">
        <f>IF(Tabla1[[#This Row],[5.1 Evita comentarios negativos de la empresa y/o sus proveedores.]]="NO",1,0)</f>
        <v>0</v>
      </c>
      <c r="DG296">
        <f>IF(Tabla1[[#This Row],[5.2 Evita palabras soeces]]="NO",1,0)</f>
        <v>0</v>
      </c>
      <c r="DH296">
        <f>IF(Tabla1[[#This Row],[5.3 Escucha al cliente sin interrumpirlo.]]="NO",1,0)</f>
        <v>0</v>
      </c>
      <c r="DI296">
        <f>IF(Tabla1[[#This Row],[6.1 Cumple con dar la información establecida y/o fomenta en el cliente la adquisición/activación/uso de algún servicio/producto/promoción CLARO (definido por cada campaña)]]="NO",1,0)</f>
        <v>0</v>
      </c>
      <c r="DJ296">
        <v>1</v>
      </c>
      <c r="DK296" t="e">
        <f>IF(Tabla1[[#This Row],[TNPS]]&lt;6,-1,IF(Tabla1[[#This Row],[TNPS]]&lt;8,0,1))</f>
        <v>#N/A</v>
      </c>
      <c r="DL296" t="e">
        <f>IF(Tabla1[[#This Row],[NPS]]&lt;&gt;"",IF(Tabla1[[#This Row],[NPS]]&lt;7,-1,IF(Tabla1[[#This Row],[NPS]]&lt;8,0,1))," ")</f>
        <v>#N/A</v>
      </c>
    </row>
    <row r="297" spans="1:116" x14ac:dyDescent="0.25">
      <c r="A297">
        <v>386</v>
      </c>
      <c r="B297" t="str">
        <f>IF(MONTH(Tabla1[[#This Row],[FECHA DE MONITOREO]])=MONTH($B$356),IF(DAY(Tabla1[[#This Row],[FECHA DE MONITOREO]])&lt;8,"SEMANA 1",IF(DAY(Tabla1[[#This Row],[FECHA DE MONITOREO]])&lt;15,"SEMANA 2",IF(DAY(Tabla1[[#This Row],[FECHA DE MONITOREO]])&lt;22,"SEMANA 3","SEMANA 4"))),"SEMANA 4")</f>
        <v>SEMANA 2</v>
      </c>
      <c r="C29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97" s="10" t="s">
        <v>1590</v>
      </c>
      <c r="E297" s="11" t="s">
        <v>1591</v>
      </c>
      <c r="F297" s="12">
        <v>5</v>
      </c>
      <c r="G297" s="12" t="s">
        <v>118</v>
      </c>
      <c r="H297" s="12" t="s">
        <v>1394</v>
      </c>
      <c r="I297" s="6">
        <v>43656</v>
      </c>
      <c r="J297" s="12" t="s">
        <v>120</v>
      </c>
      <c r="K297" s="13" t="s">
        <v>2025</v>
      </c>
      <c r="L297" s="6">
        <v>43654</v>
      </c>
      <c r="M297" s="14">
        <v>0.76388888888888884</v>
      </c>
      <c r="N297" s="11">
        <v>1049</v>
      </c>
      <c r="O297" s="12" t="s">
        <v>2026</v>
      </c>
      <c r="P297" s="12">
        <v>993867915</v>
      </c>
      <c r="Q297" s="12">
        <v>20810952</v>
      </c>
      <c r="R297" s="12" t="s">
        <v>1407</v>
      </c>
      <c r="S297" s="12" t="s">
        <v>383</v>
      </c>
      <c r="T297" s="12" t="s">
        <v>2027</v>
      </c>
      <c r="U297" s="12" t="s">
        <v>1952</v>
      </c>
      <c r="V297" s="11" t="s">
        <v>131</v>
      </c>
      <c r="W297" s="12" t="s">
        <v>130</v>
      </c>
      <c r="X297" s="15" t="s">
        <v>161</v>
      </c>
      <c r="Y297" s="15" t="s">
        <v>131</v>
      </c>
      <c r="Z297" s="15" t="s">
        <v>132</v>
      </c>
      <c r="AA297" s="15" t="s">
        <v>133</v>
      </c>
      <c r="AB297" s="15" t="s">
        <v>131</v>
      </c>
      <c r="AC297" s="12" t="s">
        <v>1400</v>
      </c>
      <c r="AD297" s="12" t="s">
        <v>131</v>
      </c>
      <c r="AE297" s="12" t="s">
        <v>131</v>
      </c>
      <c r="AF297" s="12" t="s">
        <v>131</v>
      </c>
      <c r="AG297" s="12" t="s">
        <v>131</v>
      </c>
      <c r="AH297" s="12" t="s">
        <v>131</v>
      </c>
      <c r="AI297" s="16">
        <v>100</v>
      </c>
      <c r="AJ297" s="12" t="s">
        <v>131</v>
      </c>
      <c r="AK297" s="12" t="s">
        <v>133</v>
      </c>
      <c r="AL297" s="12" t="s">
        <v>131</v>
      </c>
      <c r="AM297" s="12" t="s">
        <v>131</v>
      </c>
      <c r="AN297" s="16">
        <v>100</v>
      </c>
      <c r="AO297" s="12" t="s">
        <v>131</v>
      </c>
      <c r="AP297" s="12" t="s">
        <v>129</v>
      </c>
      <c r="AQ297" s="12" t="s">
        <v>131</v>
      </c>
      <c r="AR297" s="12" t="s">
        <v>131</v>
      </c>
      <c r="AS297" s="12" t="s">
        <v>131</v>
      </c>
      <c r="AT297" s="12" t="s">
        <v>131</v>
      </c>
      <c r="AU297" s="12" t="s">
        <v>129</v>
      </c>
      <c r="AV297" s="12" t="s">
        <v>133</v>
      </c>
      <c r="AW297" s="12" t="s">
        <v>133</v>
      </c>
      <c r="AX297" s="12" t="s">
        <v>129</v>
      </c>
      <c r="AY297" s="12" t="s">
        <v>131</v>
      </c>
      <c r="AZ297" s="16">
        <v>17.142857142857149</v>
      </c>
      <c r="BA297" s="12" t="s">
        <v>129</v>
      </c>
      <c r="BB297" s="12" t="s">
        <v>131</v>
      </c>
      <c r="BC297" s="12" t="s">
        <v>129</v>
      </c>
      <c r="BD297" s="12" t="s">
        <v>131</v>
      </c>
      <c r="BE297" s="16">
        <v>25</v>
      </c>
      <c r="BF297" s="12" t="s">
        <v>131</v>
      </c>
      <c r="BG297" s="12" t="s">
        <v>131</v>
      </c>
      <c r="BH297" s="12" t="s">
        <v>131</v>
      </c>
      <c r="BI297" s="16">
        <v>100</v>
      </c>
      <c r="BJ297" s="12" t="s">
        <v>133</v>
      </c>
      <c r="BK297" s="16">
        <v>100</v>
      </c>
      <c r="BL297" s="16">
        <v>53</v>
      </c>
      <c r="BM297" s="17">
        <v>3</v>
      </c>
      <c r="BN297" s="17">
        <v>1</v>
      </c>
      <c r="BO297" s="17">
        <v>0</v>
      </c>
      <c r="BP297" s="11">
        <v>4</v>
      </c>
      <c r="BQ297" s="11">
        <v>1</v>
      </c>
      <c r="BR297" s="16">
        <v>53</v>
      </c>
      <c r="BS297" s="15" t="s">
        <v>129</v>
      </c>
      <c r="BT297" s="15" t="s">
        <v>129</v>
      </c>
      <c r="BU297" s="15" t="s">
        <v>129</v>
      </c>
      <c r="BV297" s="15" t="s">
        <v>129</v>
      </c>
      <c r="BW297" s="15" t="s">
        <v>129</v>
      </c>
      <c r="BX297" s="12" t="s">
        <v>129</v>
      </c>
      <c r="BY297" s="12" t="s">
        <v>135</v>
      </c>
      <c r="BZ297" s="12" t="s">
        <v>136</v>
      </c>
      <c r="CA297" s="12" t="s">
        <v>137</v>
      </c>
      <c r="CB297" s="12" t="s">
        <v>349</v>
      </c>
      <c r="CC297" s="12" t="s">
        <v>289</v>
      </c>
      <c r="CD297" s="5" t="e">
        <v>#N/A</v>
      </c>
      <c r="CE297" s="5" t="e">
        <v>#N/A</v>
      </c>
      <c r="CF297" s="18" t="s">
        <v>129</v>
      </c>
      <c r="CG297" s="18" t="s">
        <v>2028</v>
      </c>
      <c r="CH297">
        <f>IF(Tabla1[[#This Row],[1.1 Saluda y se despide del cliente, de acuerdo a lo establecido en el manual de campaña.]]="NO",1,0)</f>
        <v>0</v>
      </c>
      <c r="CI297">
        <f>IF(Tabla1[[#This Row],[1.2 Se dirige al cliente por su nombre durante el transcurso de la llamada, sin tutearlo en ninguna ocasión.]]="NO",1,0)</f>
        <v>0</v>
      </c>
      <c r="CJ297">
        <f>IF(Tabla1[[#This Row],[1.3 Interactua con el cliente mientras realiza las validaciones en el sistema.]]="NO",1,0)</f>
        <v>0</v>
      </c>
      <c r="CK297">
        <f>IF(Tabla1[[#This Row],[1.4 Evita el uso de tecnicismos.]]="NO",1,0)</f>
        <v>0</v>
      </c>
      <c r="CL297">
        <f>IF(Tabla1[[#This Row],[1.5 Se despide de acuerdo a lo indicado en el Manual de Campaña]]="NO",1,0)</f>
        <v>0</v>
      </c>
      <c r="CM297">
        <f>IF(Tabla1[[#This Row],[2.1 Valida si la consulta o transacción corresponde a un producto/servicio/línea de la campaña.]]="NO",1,0)</f>
        <v>0</v>
      </c>
      <c r="CN297">
        <f>IF(Tabla1[[#This Row],[2.2 Si lo expuesto por el cliente no es claro, realiza preguntas de precisión o preguntas filtro.]]="NO",1,0)</f>
        <v>0</v>
      </c>
      <c r="CO297">
        <f>IF(Tabla1[[#This Row],[2.3 Valida el MOTIVO REAL de la necesidad (información, preocupación, problema) mediante parafraseo o pregunta de confirmación.]]="NO",1,0)</f>
        <v>0</v>
      </c>
      <c r="CP297">
        <f>IF(Tabla1[[#This Row],[2.4 De acuerdo con lo expuesto por el cliente por el cliente y/o por lo revisado en sistemas, valida si existe alguna atención previa por el mismo motivo.]]="NO",1,0)</f>
        <v>0</v>
      </c>
      <c r="CQ297">
        <f>IF(Tabla1[[#This Row],[3.1 Valida en el CES el estado de los servicios y equipos, estado de cuenta y adicionalmente si se encuentra en averia.]]="NO",1,0)</f>
        <v>0</v>
      </c>
      <c r="CR297">
        <f>IF(Tabla1[[#This Row],[3.2 La atencion se realizo siguiendo el paso a paso de la herramienta o el proceso establecido en el portal de conocimiento (en caso no se encuentre en la herramienta), no se vuelve a evaluar el ingreso al CES.]]="NO",1,0)</f>
        <v>1</v>
      </c>
      <c r="CS297">
        <f>IF(Tabla1[[#This Row],[3.2.1 Solicita el número de documento de identidad, nombres y apellidos del titular para identificar el servicio y en caso lo amerite fecha y lugar de nacimiento.]]="NO",1,0)</f>
        <v>0</v>
      </c>
      <c r="CT297">
        <f>IF(Tabla1[[#This Row],[3.2.2  Valida en TRACER que el servicio del cliente esta conectado, no se encuentra en averia y no tiene algun flag alarmado]]="NO",1,0)</f>
        <v>0</v>
      </c>
      <c r="CU297">
        <f>IF(Tabla1[[#This Row],[3.2.3  Verifica en la web de averias si el servicio esta afectado]]="NO",1,0)</f>
        <v>0</v>
      </c>
      <c r="CV297">
        <f>IF(Tabla1[[#This Row],[3.2.4  Verifica en Incognito si los parametros de los servicios estan correctos. ]]="NO",1,0)</f>
        <v>0</v>
      </c>
      <c r="CW297">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297">
        <f>IF(Tabla1[[#This Row],[3.2.6  Para telefonia, ingresa a JANUS y validad que la linea este configurada y tenga saldo, tambien se debe validar con el cliente si la linea esta en Tel 1 o Tel 1/2, en caso no haya servicio]]="NO",1,0)</f>
        <v>0</v>
      </c>
      <c r="CY297">
        <f>IF(Tabla1[[#This Row],[3.2.7  Para internet, cuando el problema es con SmarTV se le sugiere que utilice internet de manera cableada]]="NO",1,0)</f>
        <v>0</v>
      </c>
      <c r="CZ297">
        <f>IF(Tabla1[[#This Row],[3.3  La explicación brindada al cliente corresponde con el paso a paso de la herramienta o el proceso establecido en el portal de conocimiento (en caso no se encuentre en la herramienta).]]="NO",1,0)</f>
        <v>1</v>
      </c>
      <c r="DA297">
        <f>IF(Tabla1[[#This Row],[3.4  Valida con el cliente si la gestión/información brindada fue clara]]="NO",1,0)</f>
        <v>0</v>
      </c>
      <c r="DB297">
        <f>IF(Tabla1[[#This Row],[4.1 Ejecuta las acciones en los aplicativos de acuerdo al proceso establecido en el portal de conocimiento.]]="NO",1,0)</f>
        <v>1</v>
      </c>
      <c r="DC297">
        <f>IF(Tabla1[[#This Row],[4.2 Se tipifica en siac acorde con la gestión.]]="NO",1,0)</f>
        <v>0</v>
      </c>
      <c r="DD297">
        <f>IF(Tabla1[[#This Row],[4.3 Notas y/o plantilla de la tipificación son correctas.]]="NO",1,0)</f>
        <v>1</v>
      </c>
      <c r="DE297">
        <f>IF(Tabla1[[#This Row],[4.4 Se tipifica en siac durante la llamada.]]="NO",1,0)</f>
        <v>0</v>
      </c>
      <c r="DF297">
        <f>IF(Tabla1[[#This Row],[5.1 Evita comentarios negativos de la empresa y/o sus proveedores.]]="NO",1,0)</f>
        <v>0</v>
      </c>
      <c r="DG297">
        <f>IF(Tabla1[[#This Row],[5.2 Evita palabras soeces]]="NO",1,0)</f>
        <v>0</v>
      </c>
      <c r="DH297">
        <f>IF(Tabla1[[#This Row],[5.3 Escucha al cliente sin interrumpirlo.]]="NO",1,0)</f>
        <v>0</v>
      </c>
      <c r="DI297">
        <f>IF(Tabla1[[#This Row],[6.1 Cumple con dar la información establecida y/o fomenta en el cliente la adquisición/activación/uso de algún servicio/producto/promoción CLARO (definido por cada campaña)]]="NO",1,0)</f>
        <v>0</v>
      </c>
      <c r="DJ297">
        <v>1</v>
      </c>
      <c r="DK297" t="e">
        <f>IF(Tabla1[[#This Row],[TNPS]]&lt;6,-1,IF(Tabla1[[#This Row],[TNPS]]&lt;8,0,1))</f>
        <v>#N/A</v>
      </c>
      <c r="DL297" t="e">
        <f>IF(Tabla1[[#This Row],[NPS]]&lt;&gt;"",IF(Tabla1[[#This Row],[NPS]]&lt;7,-1,IF(Tabla1[[#This Row],[NPS]]&lt;8,0,1))," ")</f>
        <v>#N/A</v>
      </c>
    </row>
    <row r="298" spans="1:116" x14ac:dyDescent="0.25">
      <c r="A298">
        <v>386</v>
      </c>
      <c r="B298" t="str">
        <f>IF(MONTH(Tabla1[[#This Row],[FECHA DE MONITOREO]])=MONTH($B$356),IF(DAY(Tabla1[[#This Row],[FECHA DE MONITOREO]])&lt;8,"SEMANA 1",IF(DAY(Tabla1[[#This Row],[FECHA DE MONITOREO]])&lt;15,"SEMANA 2",IF(DAY(Tabla1[[#This Row],[FECHA DE MONITOREO]])&lt;22,"SEMANA 3","SEMANA 4"))),"SEMANA 4")</f>
        <v>SEMANA 2</v>
      </c>
      <c r="C29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98" s="10" t="s">
        <v>2029</v>
      </c>
      <c r="E298" s="11" t="s">
        <v>2030</v>
      </c>
      <c r="F298" s="12">
        <v>10</v>
      </c>
      <c r="G298" s="12" t="s">
        <v>118</v>
      </c>
      <c r="H298" s="12" t="s">
        <v>1394</v>
      </c>
      <c r="I298" s="6">
        <v>43657</v>
      </c>
      <c r="J298" s="12" t="s">
        <v>120</v>
      </c>
      <c r="K298" s="13" t="s">
        <v>2031</v>
      </c>
      <c r="L298" s="6">
        <v>43655</v>
      </c>
      <c r="M298" s="14">
        <v>0.4236111111111111</v>
      </c>
      <c r="N298" s="11">
        <v>343</v>
      </c>
      <c r="O298" s="12" t="s">
        <v>2032</v>
      </c>
      <c r="P298" s="12">
        <v>980679300</v>
      </c>
      <c r="Q298" s="12">
        <v>23697422</v>
      </c>
      <c r="R298" s="12" t="s">
        <v>1397</v>
      </c>
      <c r="S298" s="12" t="s">
        <v>1126</v>
      </c>
      <c r="T298" s="12" t="s">
        <v>2033</v>
      </c>
      <c r="U298" s="12" t="s">
        <v>1443</v>
      </c>
      <c r="V298" s="11" t="s">
        <v>129</v>
      </c>
      <c r="W298" s="12" t="s">
        <v>130</v>
      </c>
      <c r="X298" s="15" t="s">
        <v>161</v>
      </c>
      <c r="Y298" s="15" t="s">
        <v>131</v>
      </c>
      <c r="Z298" s="15" t="s">
        <v>132</v>
      </c>
      <c r="AA298" s="15" t="s">
        <v>133</v>
      </c>
      <c r="AB298" s="15" t="s">
        <v>131</v>
      </c>
      <c r="AC298" s="12" t="s">
        <v>1400</v>
      </c>
      <c r="AD298" s="12" t="s">
        <v>131</v>
      </c>
      <c r="AE298" s="12" t="s">
        <v>131</v>
      </c>
      <c r="AF298" s="12" t="s">
        <v>131</v>
      </c>
      <c r="AG298" s="12" t="s">
        <v>131</v>
      </c>
      <c r="AH298" s="12" t="s">
        <v>131</v>
      </c>
      <c r="AI298" s="16">
        <v>100</v>
      </c>
      <c r="AJ298" s="12" t="s">
        <v>131</v>
      </c>
      <c r="AK298" s="12" t="s">
        <v>133</v>
      </c>
      <c r="AL298" s="12" t="s">
        <v>131</v>
      </c>
      <c r="AM298" s="12" t="s">
        <v>133</v>
      </c>
      <c r="AN298" s="16">
        <v>100</v>
      </c>
      <c r="AO298" s="12" t="s">
        <v>129</v>
      </c>
      <c r="AP298" s="12" t="s">
        <v>131</v>
      </c>
      <c r="AQ298" s="12" t="s">
        <v>131</v>
      </c>
      <c r="AR298" s="12" t="s">
        <v>133</v>
      </c>
      <c r="AS298" s="12" t="s">
        <v>133</v>
      </c>
      <c r="AT298" s="12" t="s">
        <v>133</v>
      </c>
      <c r="AU298" s="12" t="s">
        <v>133</v>
      </c>
      <c r="AV298" s="12" t="s">
        <v>133</v>
      </c>
      <c r="AW298" s="12" t="s">
        <v>133</v>
      </c>
      <c r="AX298" s="12" t="s">
        <v>129</v>
      </c>
      <c r="AY298" s="12" t="s">
        <v>133</v>
      </c>
      <c r="AZ298" s="16">
        <v>66.666666666666657</v>
      </c>
      <c r="BA298" s="12" t="s">
        <v>133</v>
      </c>
      <c r="BB298" s="12" t="s">
        <v>131</v>
      </c>
      <c r="BC298" s="12" t="s">
        <v>131</v>
      </c>
      <c r="BD298" s="12" t="s">
        <v>131</v>
      </c>
      <c r="BE298" s="16">
        <v>100</v>
      </c>
      <c r="BF298" s="12" t="s">
        <v>131</v>
      </c>
      <c r="BG298" s="12" t="s">
        <v>131</v>
      </c>
      <c r="BH298" s="12" t="s">
        <v>131</v>
      </c>
      <c r="BI298" s="16">
        <v>100</v>
      </c>
      <c r="BJ298" s="12" t="s">
        <v>133</v>
      </c>
      <c r="BK298" s="16">
        <v>100</v>
      </c>
      <c r="BL298" s="16">
        <v>88.333333333333329</v>
      </c>
      <c r="BM298" s="17">
        <v>2</v>
      </c>
      <c r="BN298" s="17">
        <v>0</v>
      </c>
      <c r="BO298" s="17">
        <v>0</v>
      </c>
      <c r="BP298" s="11">
        <v>2</v>
      </c>
      <c r="BQ298" s="11">
        <v>0</v>
      </c>
      <c r="BR298" s="16">
        <v>88.333333333333329</v>
      </c>
      <c r="BS298" s="15" t="s">
        <v>129</v>
      </c>
      <c r="BT298" s="15" t="s">
        <v>129</v>
      </c>
      <c r="BU298" s="15" t="s">
        <v>129</v>
      </c>
      <c r="BV298" s="15" t="s">
        <v>129</v>
      </c>
      <c r="BW298" s="15" t="s">
        <v>129</v>
      </c>
      <c r="BX298" s="12" t="s">
        <v>129</v>
      </c>
      <c r="BY298" s="12" t="s">
        <v>135</v>
      </c>
      <c r="BZ298" s="12" t="s">
        <v>174</v>
      </c>
      <c r="CA298" s="12" t="s">
        <v>175</v>
      </c>
      <c r="CB298" s="12" t="s">
        <v>176</v>
      </c>
      <c r="CC298" s="12" t="s">
        <v>250</v>
      </c>
      <c r="CD298" s="5" t="e">
        <v>#N/A</v>
      </c>
      <c r="CE298" s="5" t="e">
        <v>#N/A</v>
      </c>
      <c r="CF298" s="18" t="s">
        <v>129</v>
      </c>
      <c r="CG298" s="18" t="s">
        <v>2034</v>
      </c>
      <c r="CH298">
        <f>IF(Tabla1[[#This Row],[1.1 Saluda y se despide del cliente, de acuerdo a lo establecido en el manual de campaña.]]="NO",1,0)</f>
        <v>0</v>
      </c>
      <c r="CI298">
        <f>IF(Tabla1[[#This Row],[1.2 Se dirige al cliente por su nombre durante el transcurso de la llamada, sin tutearlo en ninguna ocasión.]]="NO",1,0)</f>
        <v>0</v>
      </c>
      <c r="CJ298">
        <f>IF(Tabla1[[#This Row],[1.3 Interactua con el cliente mientras realiza las validaciones en el sistema.]]="NO",1,0)</f>
        <v>0</v>
      </c>
      <c r="CK298">
        <f>IF(Tabla1[[#This Row],[1.4 Evita el uso de tecnicismos.]]="NO",1,0)</f>
        <v>0</v>
      </c>
      <c r="CL298">
        <f>IF(Tabla1[[#This Row],[1.5 Se despide de acuerdo a lo indicado en el Manual de Campaña]]="NO",1,0)</f>
        <v>0</v>
      </c>
      <c r="CM298">
        <f>IF(Tabla1[[#This Row],[2.1 Valida si la consulta o transacción corresponde a un producto/servicio/línea de la campaña.]]="NO",1,0)</f>
        <v>0</v>
      </c>
      <c r="CN298">
        <f>IF(Tabla1[[#This Row],[2.2 Si lo expuesto por el cliente no es claro, realiza preguntas de precisión o preguntas filtro.]]="NO",1,0)</f>
        <v>0</v>
      </c>
      <c r="CO298">
        <f>IF(Tabla1[[#This Row],[2.3 Valida el MOTIVO REAL de la necesidad (información, preocupación, problema) mediante parafraseo o pregunta de confirmación.]]="NO",1,0)</f>
        <v>0</v>
      </c>
      <c r="CP298">
        <f>IF(Tabla1[[#This Row],[2.4 De acuerdo con lo expuesto por el cliente por el cliente y/o por lo revisado en sistemas, valida si existe alguna atención previa por el mismo motivo.]]="NO",1,0)</f>
        <v>0</v>
      </c>
      <c r="CQ298">
        <f>IF(Tabla1[[#This Row],[3.1 Valida en el CES el estado de los servicios y equipos, estado de cuenta y adicionalmente si se encuentra en averia.]]="NO",1,0)</f>
        <v>1</v>
      </c>
      <c r="CR298">
        <f>IF(Tabla1[[#This Row],[3.2 La atencion se realizo siguiendo el paso a paso de la herramienta o el proceso establecido en el portal de conocimiento (en caso no se encuentre en la herramienta), no se vuelve a evaluar el ingreso al CES.]]="NO",1,0)</f>
        <v>0</v>
      </c>
      <c r="CS298">
        <f>IF(Tabla1[[#This Row],[3.2.1 Solicita el número de documento de identidad, nombres y apellidos del titular para identificar el servicio y en caso lo amerite fecha y lugar de nacimiento.]]="NO",1,0)</f>
        <v>0</v>
      </c>
      <c r="CT298">
        <f>IF(Tabla1[[#This Row],[3.2.2  Valida en TRACER que el servicio del cliente esta conectado, no se encuentra en averia y no tiene algun flag alarmado]]="NO",1,0)</f>
        <v>0</v>
      </c>
      <c r="CU298">
        <f>IF(Tabla1[[#This Row],[3.2.3  Verifica en la web de averias si el servicio esta afectado]]="NO",1,0)</f>
        <v>0</v>
      </c>
      <c r="CV298">
        <f>IF(Tabla1[[#This Row],[3.2.4  Verifica en Incognito si los parametros de los servicios estan correctos. ]]="NO",1,0)</f>
        <v>0</v>
      </c>
      <c r="CW29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98">
        <f>IF(Tabla1[[#This Row],[3.2.6  Para telefonia, ingresa a JANUS y validad que la linea este configurada y tenga saldo, tambien se debe validar con el cliente si la linea esta en Tel 1 o Tel 1/2, en caso no haya servicio]]="NO",1,0)</f>
        <v>0</v>
      </c>
      <c r="CY298">
        <f>IF(Tabla1[[#This Row],[3.2.7  Para internet, cuando el problema es con SmarTV se le sugiere que utilice internet de manera cableada]]="NO",1,0)</f>
        <v>0</v>
      </c>
      <c r="CZ298">
        <f>IF(Tabla1[[#This Row],[3.3  La explicación brindada al cliente corresponde con el paso a paso de la herramienta o el proceso establecido en el portal de conocimiento (en caso no se encuentre en la herramienta).]]="NO",1,0)</f>
        <v>1</v>
      </c>
      <c r="DA298">
        <f>IF(Tabla1[[#This Row],[3.4  Valida con el cliente si la gestión/información brindada fue clara]]="NO",1,0)</f>
        <v>0</v>
      </c>
      <c r="DB298">
        <f>IF(Tabla1[[#This Row],[4.1 Ejecuta las acciones en los aplicativos de acuerdo al proceso establecido en el portal de conocimiento.]]="NO",1,0)</f>
        <v>0</v>
      </c>
      <c r="DC298">
        <f>IF(Tabla1[[#This Row],[4.2 Se tipifica en siac acorde con la gestión.]]="NO",1,0)</f>
        <v>0</v>
      </c>
      <c r="DD298">
        <f>IF(Tabla1[[#This Row],[4.3 Notas y/o plantilla de la tipificación son correctas.]]="NO",1,0)</f>
        <v>0</v>
      </c>
      <c r="DE298">
        <f>IF(Tabla1[[#This Row],[4.4 Se tipifica en siac durante la llamada.]]="NO",1,0)</f>
        <v>0</v>
      </c>
      <c r="DF298">
        <f>IF(Tabla1[[#This Row],[5.1 Evita comentarios negativos de la empresa y/o sus proveedores.]]="NO",1,0)</f>
        <v>0</v>
      </c>
      <c r="DG298">
        <f>IF(Tabla1[[#This Row],[5.2 Evita palabras soeces]]="NO",1,0)</f>
        <v>0</v>
      </c>
      <c r="DH298">
        <f>IF(Tabla1[[#This Row],[5.3 Escucha al cliente sin interrumpirlo.]]="NO",1,0)</f>
        <v>0</v>
      </c>
      <c r="DI298">
        <f>IF(Tabla1[[#This Row],[6.1 Cumple con dar la información establecida y/o fomenta en el cliente la adquisición/activación/uso de algún servicio/producto/promoción CLARO (definido por cada campaña)]]="NO",1,0)</f>
        <v>0</v>
      </c>
      <c r="DJ298">
        <v>1</v>
      </c>
      <c r="DK298" t="e">
        <f>IF(Tabla1[[#This Row],[TNPS]]&lt;6,-1,IF(Tabla1[[#This Row],[TNPS]]&lt;8,0,1))</f>
        <v>#N/A</v>
      </c>
      <c r="DL298" t="e">
        <f>IF(Tabla1[[#This Row],[NPS]]&lt;&gt;"",IF(Tabla1[[#This Row],[NPS]]&lt;7,-1,IF(Tabla1[[#This Row],[NPS]]&lt;8,0,1))," ")</f>
        <v>#N/A</v>
      </c>
    </row>
    <row r="299" spans="1:116" x14ac:dyDescent="0.25">
      <c r="A299">
        <v>386</v>
      </c>
      <c r="B299" t="str">
        <f>IF(MONTH(Tabla1[[#This Row],[FECHA DE MONITOREO]])=MONTH($B$356),IF(DAY(Tabla1[[#This Row],[FECHA DE MONITOREO]])&lt;8,"SEMANA 1",IF(DAY(Tabla1[[#This Row],[FECHA DE MONITOREO]])&lt;15,"SEMANA 2",IF(DAY(Tabla1[[#This Row],[FECHA DE MONITOREO]])&lt;22,"SEMANA 3","SEMANA 4"))),"SEMANA 4")</f>
        <v>SEMANA 2</v>
      </c>
      <c r="C29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299" s="10" t="s">
        <v>2035</v>
      </c>
      <c r="E299" s="11" t="s">
        <v>2036</v>
      </c>
      <c r="F299" s="12">
        <v>6</v>
      </c>
      <c r="G299" s="12" t="s">
        <v>118</v>
      </c>
      <c r="H299" s="12" t="s">
        <v>1394</v>
      </c>
      <c r="I299" s="6">
        <v>43657</v>
      </c>
      <c r="J299" s="12" t="s">
        <v>120</v>
      </c>
      <c r="K299" s="13" t="s">
        <v>2037</v>
      </c>
      <c r="L299" s="6">
        <v>43655</v>
      </c>
      <c r="M299" s="14">
        <v>0.41180555555555554</v>
      </c>
      <c r="N299" s="11">
        <v>294</v>
      </c>
      <c r="O299" s="12" t="s">
        <v>2038</v>
      </c>
      <c r="P299" s="12">
        <v>13298350</v>
      </c>
      <c r="Q299" s="12">
        <v>16140551</v>
      </c>
      <c r="R299" s="12" t="s">
        <v>1397</v>
      </c>
      <c r="S299" s="12" t="s">
        <v>391</v>
      </c>
      <c r="T299" s="12" t="s">
        <v>2039</v>
      </c>
      <c r="U299" s="12" t="s">
        <v>2040</v>
      </c>
      <c r="V299" s="11" t="s">
        <v>129</v>
      </c>
      <c r="W299" s="12" t="s">
        <v>130</v>
      </c>
      <c r="X299" s="15" t="s">
        <v>161</v>
      </c>
      <c r="Y299" s="15" t="s">
        <v>131</v>
      </c>
      <c r="Z299" s="15" t="s">
        <v>132</v>
      </c>
      <c r="AA299" s="15" t="s">
        <v>133</v>
      </c>
      <c r="AB299" s="15" t="s">
        <v>131</v>
      </c>
      <c r="AC299" s="12" t="s">
        <v>1400</v>
      </c>
      <c r="AD299" s="12" t="s">
        <v>131</v>
      </c>
      <c r="AE299" s="12" t="s">
        <v>131</v>
      </c>
      <c r="AF299" s="12" t="s">
        <v>131</v>
      </c>
      <c r="AG299" s="12" t="s">
        <v>131</v>
      </c>
      <c r="AH299" s="12" t="s">
        <v>131</v>
      </c>
      <c r="AI299" s="16">
        <v>100</v>
      </c>
      <c r="AJ299" s="12" t="s">
        <v>131</v>
      </c>
      <c r="AK299" s="12" t="s">
        <v>133</v>
      </c>
      <c r="AL299" s="12" t="s">
        <v>129</v>
      </c>
      <c r="AM299" s="12" t="s">
        <v>129</v>
      </c>
      <c r="AN299" s="16">
        <v>26.315789473684205</v>
      </c>
      <c r="AO299" s="12" t="s">
        <v>131</v>
      </c>
      <c r="AP299" s="12" t="s">
        <v>129</v>
      </c>
      <c r="AQ299" s="12" t="s">
        <v>131</v>
      </c>
      <c r="AR299" s="12" t="s">
        <v>129</v>
      </c>
      <c r="AS299" s="12" t="s">
        <v>129</v>
      </c>
      <c r="AT299" s="12" t="s">
        <v>129</v>
      </c>
      <c r="AU299" s="12" t="s">
        <v>133</v>
      </c>
      <c r="AV299" s="12" t="s">
        <v>133</v>
      </c>
      <c r="AW299" s="12" t="s">
        <v>133</v>
      </c>
      <c r="AX299" s="12" t="s">
        <v>129</v>
      </c>
      <c r="AY299" s="12" t="s">
        <v>131</v>
      </c>
      <c r="AZ299" s="16">
        <v>17.142857142857149</v>
      </c>
      <c r="BA299" s="12" t="s">
        <v>129</v>
      </c>
      <c r="BB299" s="12" t="s">
        <v>129</v>
      </c>
      <c r="BC299" s="12" t="s">
        <v>129</v>
      </c>
      <c r="BD299" s="12" t="s">
        <v>131</v>
      </c>
      <c r="BE299" s="16">
        <v>12.5</v>
      </c>
      <c r="BF299" s="12" t="s">
        <v>131</v>
      </c>
      <c r="BG299" s="12" t="s">
        <v>131</v>
      </c>
      <c r="BH299" s="12" t="s">
        <v>131</v>
      </c>
      <c r="BI299" s="16">
        <v>100</v>
      </c>
      <c r="BJ299" s="12" t="s">
        <v>133</v>
      </c>
      <c r="BK299" s="16">
        <v>100</v>
      </c>
      <c r="BL299" s="16">
        <v>33.05263157894737</v>
      </c>
      <c r="BM299" s="17">
        <v>5</v>
      </c>
      <c r="BN299" s="17">
        <v>2</v>
      </c>
      <c r="BO299" s="17">
        <v>0</v>
      </c>
      <c r="BP299" s="11">
        <v>7</v>
      </c>
      <c r="BQ299" s="11">
        <v>3</v>
      </c>
      <c r="BR299" s="16">
        <v>33.05263157894737</v>
      </c>
      <c r="BS299" s="15" t="s">
        <v>129</v>
      </c>
      <c r="BT299" s="15" t="s">
        <v>129</v>
      </c>
      <c r="BU299" s="15" t="s">
        <v>129</v>
      </c>
      <c r="BV299" s="15" t="s">
        <v>129</v>
      </c>
      <c r="BW299" s="15" t="s">
        <v>129</v>
      </c>
      <c r="BX299" s="12" t="s">
        <v>129</v>
      </c>
      <c r="BY299" s="12" t="s">
        <v>346</v>
      </c>
      <c r="BZ299" s="12" t="s">
        <v>347</v>
      </c>
      <c r="CA299" s="12" t="s">
        <v>348</v>
      </c>
      <c r="CB299" s="12" t="s">
        <v>1444</v>
      </c>
      <c r="CC299" s="12" t="s">
        <v>350</v>
      </c>
      <c r="CD299" s="5" t="e">
        <v>#N/A</v>
      </c>
      <c r="CE299" s="5" t="e">
        <v>#N/A</v>
      </c>
      <c r="CF299" s="18" t="s">
        <v>129</v>
      </c>
      <c r="CG299" s="18" t="s">
        <v>2041</v>
      </c>
      <c r="CH299">
        <f>IF(Tabla1[[#This Row],[1.1 Saluda y se despide del cliente, de acuerdo a lo establecido en el manual de campaña.]]="NO",1,0)</f>
        <v>0</v>
      </c>
      <c r="CI299">
        <f>IF(Tabla1[[#This Row],[1.2 Se dirige al cliente por su nombre durante el transcurso de la llamada, sin tutearlo en ninguna ocasión.]]="NO",1,0)</f>
        <v>0</v>
      </c>
      <c r="CJ299">
        <f>IF(Tabla1[[#This Row],[1.3 Interactua con el cliente mientras realiza las validaciones en el sistema.]]="NO",1,0)</f>
        <v>0</v>
      </c>
      <c r="CK299">
        <f>IF(Tabla1[[#This Row],[1.4 Evita el uso de tecnicismos.]]="NO",1,0)</f>
        <v>0</v>
      </c>
      <c r="CL299">
        <f>IF(Tabla1[[#This Row],[1.5 Se despide de acuerdo a lo indicado en el Manual de Campaña]]="NO",1,0)</f>
        <v>0</v>
      </c>
      <c r="CM299">
        <f>IF(Tabla1[[#This Row],[2.1 Valida si la consulta o transacción corresponde a un producto/servicio/línea de la campaña.]]="NO",1,0)</f>
        <v>0</v>
      </c>
      <c r="CN299">
        <f>IF(Tabla1[[#This Row],[2.2 Si lo expuesto por el cliente no es claro, realiza preguntas de precisión o preguntas filtro.]]="NO",1,0)</f>
        <v>0</v>
      </c>
      <c r="CO299">
        <f>IF(Tabla1[[#This Row],[2.3 Valida el MOTIVO REAL de la necesidad (información, preocupación, problema) mediante parafraseo o pregunta de confirmación.]]="NO",1,0)</f>
        <v>1</v>
      </c>
      <c r="CP299">
        <f>IF(Tabla1[[#This Row],[2.4 De acuerdo con lo expuesto por el cliente por el cliente y/o por lo revisado en sistemas, valida si existe alguna atención previa por el mismo motivo.]]="NO",1,0)</f>
        <v>1</v>
      </c>
      <c r="CQ299">
        <f>IF(Tabla1[[#This Row],[3.1 Valida en el CES el estado de los servicios y equipos, estado de cuenta y adicionalmente si se encuentra en averia.]]="NO",1,0)</f>
        <v>0</v>
      </c>
      <c r="CR299">
        <f>IF(Tabla1[[#This Row],[3.2 La atencion se realizo siguiendo el paso a paso de la herramienta o el proceso establecido en el portal de conocimiento (en caso no se encuentre en la herramienta), no se vuelve a evaluar el ingreso al CES.]]="NO",1,0)</f>
        <v>1</v>
      </c>
      <c r="CS299">
        <f>IF(Tabla1[[#This Row],[3.2.1 Solicita el número de documento de identidad, nombres y apellidos del titular para identificar el servicio y en caso lo amerite fecha y lugar de nacimiento.]]="NO",1,0)</f>
        <v>0</v>
      </c>
      <c r="CT299">
        <f>IF(Tabla1[[#This Row],[3.2.2  Valida en TRACER que el servicio del cliente esta conectado, no se encuentra en averia y no tiene algun flag alarmado]]="NO",1,0)</f>
        <v>1</v>
      </c>
      <c r="CU299">
        <f>IF(Tabla1[[#This Row],[3.2.3  Verifica en la web de averias si el servicio esta afectado]]="NO",1,0)</f>
        <v>1</v>
      </c>
      <c r="CV299">
        <f>IF(Tabla1[[#This Row],[3.2.4  Verifica en Incognito si los parametros de los servicios estan correctos. ]]="NO",1,0)</f>
        <v>1</v>
      </c>
      <c r="CW29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299">
        <f>IF(Tabla1[[#This Row],[3.2.6  Para telefonia, ingresa a JANUS y validad que la linea este configurada y tenga saldo, tambien se debe validar con el cliente si la linea esta en Tel 1 o Tel 1/2, en caso no haya servicio]]="NO",1,0)</f>
        <v>0</v>
      </c>
      <c r="CY299">
        <f>IF(Tabla1[[#This Row],[3.2.7  Para internet, cuando el problema es con SmarTV se le sugiere que utilice internet de manera cableada]]="NO",1,0)</f>
        <v>0</v>
      </c>
      <c r="CZ299">
        <f>IF(Tabla1[[#This Row],[3.3  La explicación brindada al cliente corresponde con el paso a paso de la herramienta o el proceso establecido en el portal de conocimiento (en caso no se encuentre en la herramienta).]]="NO",1,0)</f>
        <v>1</v>
      </c>
      <c r="DA299">
        <f>IF(Tabla1[[#This Row],[3.4  Valida con el cliente si la gestión/información brindada fue clara]]="NO",1,0)</f>
        <v>0</v>
      </c>
      <c r="DB299">
        <f>IF(Tabla1[[#This Row],[4.1 Ejecuta las acciones en los aplicativos de acuerdo al proceso establecido en el portal de conocimiento.]]="NO",1,0)</f>
        <v>1</v>
      </c>
      <c r="DC299">
        <f>IF(Tabla1[[#This Row],[4.2 Se tipifica en siac acorde con la gestión.]]="NO",1,0)</f>
        <v>1</v>
      </c>
      <c r="DD299">
        <f>IF(Tabla1[[#This Row],[4.3 Notas y/o plantilla de la tipificación son correctas.]]="NO",1,0)</f>
        <v>1</v>
      </c>
      <c r="DE299">
        <f>IF(Tabla1[[#This Row],[4.4 Se tipifica en siac durante la llamada.]]="NO",1,0)</f>
        <v>0</v>
      </c>
      <c r="DF299">
        <f>IF(Tabla1[[#This Row],[5.1 Evita comentarios negativos de la empresa y/o sus proveedores.]]="NO",1,0)</f>
        <v>0</v>
      </c>
      <c r="DG299">
        <f>IF(Tabla1[[#This Row],[5.2 Evita palabras soeces]]="NO",1,0)</f>
        <v>0</v>
      </c>
      <c r="DH299">
        <f>IF(Tabla1[[#This Row],[5.3 Escucha al cliente sin interrumpirlo.]]="NO",1,0)</f>
        <v>0</v>
      </c>
      <c r="DI299">
        <f>IF(Tabla1[[#This Row],[6.1 Cumple con dar la información establecida y/o fomenta en el cliente la adquisición/activación/uso de algún servicio/producto/promoción CLARO (definido por cada campaña)]]="NO",1,0)</f>
        <v>0</v>
      </c>
      <c r="DJ299">
        <v>1</v>
      </c>
      <c r="DK299" t="e">
        <f>IF(Tabla1[[#This Row],[TNPS]]&lt;6,-1,IF(Tabla1[[#This Row],[TNPS]]&lt;8,0,1))</f>
        <v>#N/A</v>
      </c>
      <c r="DL299" t="e">
        <f>IF(Tabla1[[#This Row],[NPS]]&lt;&gt;"",IF(Tabla1[[#This Row],[NPS]]&lt;7,-1,IF(Tabla1[[#This Row],[NPS]]&lt;8,0,1))," ")</f>
        <v>#N/A</v>
      </c>
    </row>
    <row r="300" spans="1:116" x14ac:dyDescent="0.25">
      <c r="A300">
        <v>386</v>
      </c>
      <c r="B300" t="str">
        <f>IF(MONTH(Tabla1[[#This Row],[FECHA DE MONITOREO]])=MONTH($B$356),IF(DAY(Tabla1[[#This Row],[FECHA DE MONITOREO]])&lt;8,"SEMANA 1",IF(DAY(Tabla1[[#This Row],[FECHA DE MONITOREO]])&lt;15,"SEMANA 2",IF(DAY(Tabla1[[#This Row],[FECHA DE MONITOREO]])&lt;22,"SEMANA 3","SEMANA 4"))),"SEMANA 4")</f>
        <v>SEMANA 2</v>
      </c>
      <c r="C30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300" s="10" t="s">
        <v>1824</v>
      </c>
      <c r="E300" s="11" t="s">
        <v>1825</v>
      </c>
      <c r="F300" s="12">
        <v>4</v>
      </c>
      <c r="G300" s="12" t="s">
        <v>118</v>
      </c>
      <c r="H300" s="12" t="s">
        <v>1394</v>
      </c>
      <c r="I300" s="6">
        <v>43657</v>
      </c>
      <c r="J300" s="12" t="s">
        <v>120</v>
      </c>
      <c r="K300" s="13" t="s">
        <v>2042</v>
      </c>
      <c r="L300" s="6">
        <v>43655</v>
      </c>
      <c r="M300" s="14">
        <v>0.40347222222222223</v>
      </c>
      <c r="N300" s="11">
        <v>943</v>
      </c>
      <c r="O300" s="12" t="s">
        <v>2043</v>
      </c>
      <c r="P300" s="12">
        <v>920541130</v>
      </c>
      <c r="Q300" s="12">
        <v>12212001</v>
      </c>
      <c r="R300" s="12" t="s">
        <v>1407</v>
      </c>
      <c r="S300" s="12" t="s">
        <v>391</v>
      </c>
      <c r="T300" s="12" t="s">
        <v>2044</v>
      </c>
      <c r="U300" s="12" t="s">
        <v>2045</v>
      </c>
      <c r="V300" s="11" t="s">
        <v>129</v>
      </c>
      <c r="W300" s="12" t="s">
        <v>130</v>
      </c>
      <c r="X300" s="15" t="s">
        <v>161</v>
      </c>
      <c r="Y300" s="15" t="s">
        <v>131</v>
      </c>
      <c r="Z300" s="15" t="s">
        <v>132</v>
      </c>
      <c r="AA300" s="15" t="s">
        <v>133</v>
      </c>
      <c r="AB300" s="15" t="s">
        <v>131</v>
      </c>
      <c r="AC300" s="12" t="s">
        <v>1400</v>
      </c>
      <c r="AD300" s="12" t="s">
        <v>129</v>
      </c>
      <c r="AE300" s="12" t="s">
        <v>131</v>
      </c>
      <c r="AF300" s="12" t="s">
        <v>129</v>
      </c>
      <c r="AG300" s="12" t="s">
        <v>131</v>
      </c>
      <c r="AH300" s="12" t="s">
        <v>131</v>
      </c>
      <c r="AI300" s="16">
        <v>62.5</v>
      </c>
      <c r="AJ300" s="12" t="s">
        <v>131</v>
      </c>
      <c r="AK300" s="12" t="s">
        <v>133</v>
      </c>
      <c r="AL300" s="12" t="s">
        <v>131</v>
      </c>
      <c r="AM300" s="12" t="s">
        <v>129</v>
      </c>
      <c r="AN300" s="16">
        <v>78.94736842105263</v>
      </c>
      <c r="AO300" s="12" t="s">
        <v>131</v>
      </c>
      <c r="AP300" s="12" t="s">
        <v>129</v>
      </c>
      <c r="AQ300" s="12" t="s">
        <v>131</v>
      </c>
      <c r="AR300" s="12" t="s">
        <v>131</v>
      </c>
      <c r="AS300" s="12" t="s">
        <v>131</v>
      </c>
      <c r="AT300" s="12" t="s">
        <v>129</v>
      </c>
      <c r="AU300" s="12" t="s">
        <v>133</v>
      </c>
      <c r="AV300" s="12" t="s">
        <v>133</v>
      </c>
      <c r="AW300" s="12" t="s">
        <v>133</v>
      </c>
      <c r="AX300" s="12" t="s">
        <v>131</v>
      </c>
      <c r="AY300" s="12" t="s">
        <v>131</v>
      </c>
      <c r="AZ300" s="16">
        <v>37.142857142857146</v>
      </c>
      <c r="BA300" s="12" t="s">
        <v>131</v>
      </c>
      <c r="BB300" s="12" t="s">
        <v>131</v>
      </c>
      <c r="BC300" s="12" t="s">
        <v>131</v>
      </c>
      <c r="BD300" s="12" t="s">
        <v>131</v>
      </c>
      <c r="BE300" s="16">
        <v>100</v>
      </c>
      <c r="BF300" s="12" t="s">
        <v>131</v>
      </c>
      <c r="BG300" s="12" t="s">
        <v>131</v>
      </c>
      <c r="BH300" s="12" t="s">
        <v>129</v>
      </c>
      <c r="BI300" s="16">
        <v>57.142857142857139</v>
      </c>
      <c r="BJ300" s="12" t="s">
        <v>133</v>
      </c>
      <c r="BK300" s="16">
        <v>100</v>
      </c>
      <c r="BL300" s="16">
        <v>67.15789473684211</v>
      </c>
      <c r="BM300" s="17">
        <v>2</v>
      </c>
      <c r="BN300" s="17">
        <v>0</v>
      </c>
      <c r="BO300" s="17">
        <v>0</v>
      </c>
      <c r="BP300" s="11">
        <v>2</v>
      </c>
      <c r="BQ300" s="11">
        <v>4</v>
      </c>
      <c r="BR300" s="16">
        <v>67.15789473684211</v>
      </c>
      <c r="BS300" s="15" t="s">
        <v>129</v>
      </c>
      <c r="BT300" s="15" t="s">
        <v>129</v>
      </c>
      <c r="BU300" s="15" t="s">
        <v>129</v>
      </c>
      <c r="BV300" s="15" t="s">
        <v>129</v>
      </c>
      <c r="BW300" s="15" t="s">
        <v>129</v>
      </c>
      <c r="BX300" s="12" t="s">
        <v>129</v>
      </c>
      <c r="BY300" s="12" t="s">
        <v>135</v>
      </c>
      <c r="BZ300" s="12" t="s">
        <v>136</v>
      </c>
      <c r="CA300" s="12" t="s">
        <v>137</v>
      </c>
      <c r="CB300" s="12" t="s">
        <v>349</v>
      </c>
      <c r="CC300" s="12" t="s">
        <v>289</v>
      </c>
      <c r="CD300" s="5" t="e">
        <v>#N/A</v>
      </c>
      <c r="CE300" s="5" t="e">
        <v>#N/A</v>
      </c>
      <c r="CF300" s="18" t="s">
        <v>129</v>
      </c>
      <c r="CG300" s="18" t="s">
        <v>2046</v>
      </c>
      <c r="CH300">
        <f>IF(Tabla1[[#This Row],[1.1 Saluda y se despide del cliente, de acuerdo a lo establecido en el manual de campaña.]]="NO",1,0)</f>
        <v>1</v>
      </c>
      <c r="CI300">
        <f>IF(Tabla1[[#This Row],[1.2 Se dirige al cliente por su nombre durante el transcurso de la llamada, sin tutearlo en ninguna ocasión.]]="NO",1,0)</f>
        <v>0</v>
      </c>
      <c r="CJ300">
        <f>IF(Tabla1[[#This Row],[1.3 Interactua con el cliente mientras realiza las validaciones en el sistema.]]="NO",1,0)</f>
        <v>1</v>
      </c>
      <c r="CK300">
        <f>IF(Tabla1[[#This Row],[1.4 Evita el uso de tecnicismos.]]="NO",1,0)</f>
        <v>0</v>
      </c>
      <c r="CL300">
        <f>IF(Tabla1[[#This Row],[1.5 Se despide de acuerdo a lo indicado en el Manual de Campaña]]="NO",1,0)</f>
        <v>0</v>
      </c>
      <c r="CM300">
        <f>IF(Tabla1[[#This Row],[2.1 Valida si la consulta o transacción corresponde a un producto/servicio/línea de la campaña.]]="NO",1,0)</f>
        <v>0</v>
      </c>
      <c r="CN300">
        <f>IF(Tabla1[[#This Row],[2.2 Si lo expuesto por el cliente no es claro, realiza preguntas de precisión o preguntas filtro.]]="NO",1,0)</f>
        <v>0</v>
      </c>
      <c r="CO300">
        <f>IF(Tabla1[[#This Row],[2.3 Valida el MOTIVO REAL de la necesidad (información, preocupación, problema) mediante parafraseo o pregunta de confirmación.]]="NO",1,0)</f>
        <v>0</v>
      </c>
      <c r="CP300">
        <f>IF(Tabla1[[#This Row],[2.4 De acuerdo con lo expuesto por el cliente por el cliente y/o por lo revisado en sistemas, valida si existe alguna atención previa por el mismo motivo.]]="NO",1,0)</f>
        <v>1</v>
      </c>
      <c r="CQ300">
        <f>IF(Tabla1[[#This Row],[3.1 Valida en el CES el estado de los servicios y equipos, estado de cuenta y adicionalmente si se encuentra en averia.]]="NO",1,0)</f>
        <v>0</v>
      </c>
      <c r="CR300">
        <f>IF(Tabla1[[#This Row],[3.2 La atencion se realizo siguiendo el paso a paso de la herramienta o el proceso establecido en el portal de conocimiento (en caso no se encuentre en la herramienta), no se vuelve a evaluar el ingreso al CES.]]="NO",1,0)</f>
        <v>1</v>
      </c>
      <c r="CS300">
        <f>IF(Tabla1[[#This Row],[3.2.1 Solicita el número de documento de identidad, nombres y apellidos del titular para identificar el servicio y en caso lo amerite fecha y lugar de nacimiento.]]="NO",1,0)</f>
        <v>0</v>
      </c>
      <c r="CT300">
        <f>IF(Tabla1[[#This Row],[3.2.2  Valida en TRACER que el servicio del cliente esta conectado, no se encuentra en averia y no tiene algun flag alarmado]]="NO",1,0)</f>
        <v>0</v>
      </c>
      <c r="CU300">
        <f>IF(Tabla1[[#This Row],[3.2.3  Verifica en la web de averias si el servicio esta afectado]]="NO",1,0)</f>
        <v>0</v>
      </c>
      <c r="CV300">
        <f>IF(Tabla1[[#This Row],[3.2.4  Verifica en Incognito si los parametros de los servicios estan correctos. ]]="NO",1,0)</f>
        <v>1</v>
      </c>
      <c r="CW30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00">
        <f>IF(Tabla1[[#This Row],[3.2.6  Para telefonia, ingresa a JANUS y validad que la linea este configurada y tenga saldo, tambien se debe validar con el cliente si la linea esta en Tel 1 o Tel 1/2, en caso no haya servicio]]="NO",1,0)</f>
        <v>0</v>
      </c>
      <c r="CY300">
        <f>IF(Tabla1[[#This Row],[3.2.7  Para internet, cuando el problema es con SmarTV se le sugiere que utilice internet de manera cableada]]="NO",1,0)</f>
        <v>0</v>
      </c>
      <c r="CZ300">
        <f>IF(Tabla1[[#This Row],[3.3  La explicación brindada al cliente corresponde con el paso a paso de la herramienta o el proceso establecido en el portal de conocimiento (en caso no se encuentre en la herramienta).]]="NO",1,0)</f>
        <v>0</v>
      </c>
      <c r="DA300">
        <f>IF(Tabla1[[#This Row],[3.4  Valida con el cliente si la gestión/información brindada fue clara]]="NO",1,0)</f>
        <v>0</v>
      </c>
      <c r="DB300">
        <f>IF(Tabla1[[#This Row],[4.1 Ejecuta las acciones en los aplicativos de acuerdo al proceso establecido en el portal de conocimiento.]]="NO",1,0)</f>
        <v>0</v>
      </c>
      <c r="DC300">
        <f>IF(Tabla1[[#This Row],[4.2 Se tipifica en siac acorde con la gestión.]]="NO",1,0)</f>
        <v>0</v>
      </c>
      <c r="DD300">
        <f>IF(Tabla1[[#This Row],[4.3 Notas y/o plantilla de la tipificación son correctas.]]="NO",1,0)</f>
        <v>0</v>
      </c>
      <c r="DE300">
        <f>IF(Tabla1[[#This Row],[4.4 Se tipifica en siac durante la llamada.]]="NO",1,0)</f>
        <v>0</v>
      </c>
      <c r="DF300">
        <f>IF(Tabla1[[#This Row],[5.1 Evita comentarios negativos de la empresa y/o sus proveedores.]]="NO",1,0)</f>
        <v>0</v>
      </c>
      <c r="DG300">
        <f>IF(Tabla1[[#This Row],[5.2 Evita palabras soeces]]="NO",1,0)</f>
        <v>0</v>
      </c>
      <c r="DH300">
        <f>IF(Tabla1[[#This Row],[5.3 Escucha al cliente sin interrumpirlo.]]="NO",1,0)</f>
        <v>1</v>
      </c>
      <c r="DI300">
        <f>IF(Tabla1[[#This Row],[6.1 Cumple con dar la información establecida y/o fomenta en el cliente la adquisición/activación/uso de algún servicio/producto/promoción CLARO (definido por cada campaña)]]="NO",1,0)</f>
        <v>0</v>
      </c>
      <c r="DJ300">
        <v>1</v>
      </c>
      <c r="DK300" t="e">
        <f>IF(Tabla1[[#This Row],[TNPS]]&lt;6,-1,IF(Tabla1[[#This Row],[TNPS]]&lt;8,0,1))</f>
        <v>#N/A</v>
      </c>
      <c r="DL300" t="e">
        <f>IF(Tabla1[[#This Row],[NPS]]&lt;&gt;"",IF(Tabla1[[#This Row],[NPS]]&lt;7,-1,IF(Tabla1[[#This Row],[NPS]]&lt;8,0,1))," ")</f>
        <v>#N/A</v>
      </c>
    </row>
    <row r="301" spans="1:116" x14ac:dyDescent="0.25">
      <c r="A301">
        <v>386</v>
      </c>
      <c r="B301" t="str">
        <f>IF(MONTH(Tabla1[[#This Row],[FECHA DE MONITOREO]])=MONTH($B$356),IF(DAY(Tabla1[[#This Row],[FECHA DE MONITOREO]])&lt;8,"SEMANA 1",IF(DAY(Tabla1[[#This Row],[FECHA DE MONITOREO]])&lt;15,"SEMANA 2",IF(DAY(Tabla1[[#This Row],[FECHA DE MONITOREO]])&lt;22,"SEMANA 3","SEMANA 4"))),"SEMANA 4")</f>
        <v>SEMANA 2</v>
      </c>
      <c r="C30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301" s="10" t="s">
        <v>1522</v>
      </c>
      <c r="E301" s="11" t="s">
        <v>1523</v>
      </c>
      <c r="F301" s="12">
        <v>4</v>
      </c>
      <c r="G301" s="12" t="s">
        <v>118</v>
      </c>
      <c r="H301" s="12" t="s">
        <v>1394</v>
      </c>
      <c r="I301" s="6">
        <v>43657</v>
      </c>
      <c r="J301" s="12" t="s">
        <v>120</v>
      </c>
      <c r="K301" s="13" t="s">
        <v>2047</v>
      </c>
      <c r="L301" s="6">
        <v>43655</v>
      </c>
      <c r="M301" s="14">
        <v>0.65833333333333333</v>
      </c>
      <c r="N301" s="11">
        <v>471</v>
      </c>
      <c r="O301" s="12" t="s">
        <v>2048</v>
      </c>
      <c r="P301" s="12">
        <v>17070200</v>
      </c>
      <c r="Q301" s="12">
        <v>2719362</v>
      </c>
      <c r="R301" s="12" t="s">
        <v>1407</v>
      </c>
      <c r="S301" s="12" t="s">
        <v>404</v>
      </c>
      <c r="T301" s="12" t="s">
        <v>2049</v>
      </c>
      <c r="U301" s="12" t="s">
        <v>2050</v>
      </c>
      <c r="V301" s="11" t="s">
        <v>131</v>
      </c>
      <c r="W301" s="12" t="s">
        <v>279</v>
      </c>
      <c r="X301" s="15" t="s">
        <v>279</v>
      </c>
      <c r="Y301" s="15" t="s">
        <v>131</v>
      </c>
      <c r="Z301" s="15" t="s">
        <v>132</v>
      </c>
      <c r="AA301" s="15" t="s">
        <v>133</v>
      </c>
      <c r="AB301" s="15" t="s">
        <v>131</v>
      </c>
      <c r="AC301" s="12" t="s">
        <v>1400</v>
      </c>
      <c r="AD301" s="12" t="s">
        <v>131</v>
      </c>
      <c r="AE301" s="12" t="s">
        <v>131</v>
      </c>
      <c r="AF301" s="12" t="s">
        <v>131</v>
      </c>
      <c r="AG301" s="12" t="s">
        <v>131</v>
      </c>
      <c r="AH301" s="12" t="s">
        <v>133</v>
      </c>
      <c r="AI301" s="16">
        <v>100</v>
      </c>
      <c r="AJ301" s="12" t="s">
        <v>131</v>
      </c>
      <c r="AK301" s="12" t="s">
        <v>133</v>
      </c>
      <c r="AL301" s="12" t="s">
        <v>131</v>
      </c>
      <c r="AM301" s="12" t="s">
        <v>129</v>
      </c>
      <c r="AN301" s="16">
        <v>78.94736842105263</v>
      </c>
      <c r="AO301" s="12" t="s">
        <v>131</v>
      </c>
      <c r="AP301" s="12" t="s">
        <v>131</v>
      </c>
      <c r="AQ301" s="12" t="s">
        <v>131</v>
      </c>
      <c r="AR301" s="12" t="s">
        <v>131</v>
      </c>
      <c r="AS301" s="12" t="s">
        <v>131</v>
      </c>
      <c r="AT301" s="12" t="s">
        <v>131</v>
      </c>
      <c r="AU301" s="12" t="s">
        <v>133</v>
      </c>
      <c r="AV301" s="12" t="s">
        <v>133</v>
      </c>
      <c r="AW301" s="12" t="s">
        <v>133</v>
      </c>
      <c r="AX301" s="12" t="s">
        <v>129</v>
      </c>
      <c r="AY301" s="12" t="s">
        <v>131</v>
      </c>
      <c r="AZ301" s="16">
        <v>80</v>
      </c>
      <c r="BA301" s="12" t="s">
        <v>133</v>
      </c>
      <c r="BB301" s="12" t="s">
        <v>131</v>
      </c>
      <c r="BC301" s="12" t="s">
        <v>129</v>
      </c>
      <c r="BD301" s="12" t="s">
        <v>131</v>
      </c>
      <c r="BE301" s="16">
        <v>66.666666666666671</v>
      </c>
      <c r="BF301" s="12" t="s">
        <v>131</v>
      </c>
      <c r="BG301" s="12" t="s">
        <v>131</v>
      </c>
      <c r="BH301" s="12" t="s">
        <v>131</v>
      </c>
      <c r="BI301" s="16">
        <v>100</v>
      </c>
      <c r="BJ301" s="12" t="s">
        <v>133</v>
      </c>
      <c r="BK301" s="16">
        <v>100</v>
      </c>
      <c r="BL301" s="16">
        <v>80.15789473684211</v>
      </c>
      <c r="BM301" s="17">
        <v>2</v>
      </c>
      <c r="BN301" s="17">
        <v>1</v>
      </c>
      <c r="BO301" s="17">
        <v>0</v>
      </c>
      <c r="BP301" s="11">
        <v>3</v>
      </c>
      <c r="BQ301" s="11">
        <v>0</v>
      </c>
      <c r="BR301" s="16">
        <v>80.15789473684211</v>
      </c>
      <c r="BS301" s="15" t="s">
        <v>129</v>
      </c>
      <c r="BT301" s="15" t="s">
        <v>129</v>
      </c>
      <c r="BU301" s="15" t="s">
        <v>129</v>
      </c>
      <c r="BV301" s="15" t="s">
        <v>129</v>
      </c>
      <c r="BW301" s="15" t="s">
        <v>129</v>
      </c>
      <c r="BX301" s="12" t="s">
        <v>129</v>
      </c>
      <c r="BY301" s="12" t="s">
        <v>135</v>
      </c>
      <c r="BZ301" s="12" t="s">
        <v>136</v>
      </c>
      <c r="CA301" s="12" t="s">
        <v>137</v>
      </c>
      <c r="CB301" s="12" t="s">
        <v>349</v>
      </c>
      <c r="CC301" s="12" t="s">
        <v>139</v>
      </c>
      <c r="CD301" s="5" t="e">
        <v>#N/A</v>
      </c>
      <c r="CE301" s="5" t="e">
        <v>#N/A</v>
      </c>
      <c r="CF301" s="18" t="s">
        <v>129</v>
      </c>
      <c r="CG301" s="18" t="s">
        <v>2051</v>
      </c>
      <c r="CH301">
        <f>IF(Tabla1[[#This Row],[1.1 Saluda y se despide del cliente, de acuerdo a lo establecido en el manual de campaña.]]="NO",1,0)</f>
        <v>0</v>
      </c>
      <c r="CI301">
        <f>IF(Tabla1[[#This Row],[1.2 Se dirige al cliente por su nombre durante el transcurso de la llamada, sin tutearlo en ninguna ocasión.]]="NO",1,0)</f>
        <v>0</v>
      </c>
      <c r="CJ301">
        <f>IF(Tabla1[[#This Row],[1.3 Interactua con el cliente mientras realiza las validaciones en el sistema.]]="NO",1,0)</f>
        <v>0</v>
      </c>
      <c r="CK301">
        <f>IF(Tabla1[[#This Row],[1.4 Evita el uso de tecnicismos.]]="NO",1,0)</f>
        <v>0</v>
      </c>
      <c r="CL301">
        <f>IF(Tabla1[[#This Row],[1.5 Se despide de acuerdo a lo indicado en el Manual de Campaña]]="NO",1,0)</f>
        <v>0</v>
      </c>
      <c r="CM301">
        <f>IF(Tabla1[[#This Row],[2.1 Valida si la consulta o transacción corresponde a un producto/servicio/línea de la campaña.]]="NO",1,0)</f>
        <v>0</v>
      </c>
      <c r="CN301">
        <f>IF(Tabla1[[#This Row],[2.2 Si lo expuesto por el cliente no es claro, realiza preguntas de precisión o preguntas filtro.]]="NO",1,0)</f>
        <v>0</v>
      </c>
      <c r="CO301">
        <f>IF(Tabla1[[#This Row],[2.3 Valida el MOTIVO REAL de la necesidad (información, preocupación, problema) mediante parafraseo o pregunta de confirmación.]]="NO",1,0)</f>
        <v>0</v>
      </c>
      <c r="CP301">
        <f>IF(Tabla1[[#This Row],[2.4 De acuerdo con lo expuesto por el cliente por el cliente y/o por lo revisado en sistemas, valida si existe alguna atención previa por el mismo motivo.]]="NO",1,0)</f>
        <v>1</v>
      </c>
      <c r="CQ301">
        <f>IF(Tabla1[[#This Row],[3.1 Valida en el CES el estado de los servicios y equipos, estado de cuenta y adicionalmente si se encuentra en averia.]]="NO",1,0)</f>
        <v>0</v>
      </c>
      <c r="CR301">
        <f>IF(Tabla1[[#This Row],[3.2 La atencion se realizo siguiendo el paso a paso de la herramienta o el proceso establecido en el portal de conocimiento (en caso no se encuentre en la herramienta), no se vuelve a evaluar el ingreso al CES.]]="NO",1,0)</f>
        <v>0</v>
      </c>
      <c r="CS301">
        <f>IF(Tabla1[[#This Row],[3.2.1 Solicita el número de documento de identidad, nombres y apellidos del titular para identificar el servicio y en caso lo amerite fecha y lugar de nacimiento.]]="NO",1,0)</f>
        <v>0</v>
      </c>
      <c r="CT301">
        <f>IF(Tabla1[[#This Row],[3.2.2  Valida en TRACER que el servicio del cliente esta conectado, no se encuentra en averia y no tiene algun flag alarmado]]="NO",1,0)</f>
        <v>0</v>
      </c>
      <c r="CU301">
        <f>IF(Tabla1[[#This Row],[3.2.3  Verifica en la web de averias si el servicio esta afectado]]="NO",1,0)</f>
        <v>0</v>
      </c>
      <c r="CV301">
        <f>IF(Tabla1[[#This Row],[3.2.4  Verifica en Incognito si los parametros de los servicios estan correctos. ]]="NO",1,0)</f>
        <v>0</v>
      </c>
      <c r="CW30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01">
        <f>IF(Tabla1[[#This Row],[3.2.6  Para telefonia, ingresa a JANUS y validad que la linea este configurada y tenga saldo, tambien se debe validar con el cliente si la linea esta en Tel 1 o Tel 1/2, en caso no haya servicio]]="NO",1,0)</f>
        <v>0</v>
      </c>
      <c r="CY301">
        <f>IF(Tabla1[[#This Row],[3.2.7  Para internet, cuando el problema es con SmarTV se le sugiere que utilice internet de manera cableada]]="NO",1,0)</f>
        <v>0</v>
      </c>
      <c r="CZ301">
        <f>IF(Tabla1[[#This Row],[3.3  La explicación brindada al cliente corresponde con el paso a paso de la herramienta o el proceso establecido en el portal de conocimiento (en caso no se encuentre en la herramienta).]]="NO",1,0)</f>
        <v>1</v>
      </c>
      <c r="DA301">
        <f>IF(Tabla1[[#This Row],[3.4  Valida con el cliente si la gestión/información brindada fue clara]]="NO",1,0)</f>
        <v>0</v>
      </c>
      <c r="DB301">
        <f>IF(Tabla1[[#This Row],[4.1 Ejecuta las acciones en los aplicativos de acuerdo al proceso establecido en el portal de conocimiento.]]="NO",1,0)</f>
        <v>0</v>
      </c>
      <c r="DC301">
        <f>IF(Tabla1[[#This Row],[4.2 Se tipifica en siac acorde con la gestión.]]="NO",1,0)</f>
        <v>0</v>
      </c>
      <c r="DD301">
        <f>IF(Tabla1[[#This Row],[4.3 Notas y/o plantilla de la tipificación son correctas.]]="NO",1,0)</f>
        <v>1</v>
      </c>
      <c r="DE301">
        <f>IF(Tabla1[[#This Row],[4.4 Se tipifica en siac durante la llamada.]]="NO",1,0)</f>
        <v>0</v>
      </c>
      <c r="DF301">
        <f>IF(Tabla1[[#This Row],[5.1 Evita comentarios negativos de la empresa y/o sus proveedores.]]="NO",1,0)</f>
        <v>0</v>
      </c>
      <c r="DG301">
        <f>IF(Tabla1[[#This Row],[5.2 Evita palabras soeces]]="NO",1,0)</f>
        <v>0</v>
      </c>
      <c r="DH301">
        <f>IF(Tabla1[[#This Row],[5.3 Escucha al cliente sin interrumpirlo.]]="NO",1,0)</f>
        <v>0</v>
      </c>
      <c r="DI301">
        <f>IF(Tabla1[[#This Row],[6.1 Cumple con dar la información establecida y/o fomenta en el cliente la adquisición/activación/uso de algún servicio/producto/promoción CLARO (definido por cada campaña)]]="NO",1,0)</f>
        <v>0</v>
      </c>
      <c r="DJ301">
        <v>1</v>
      </c>
      <c r="DK301" t="e">
        <f>IF(Tabla1[[#This Row],[TNPS]]&lt;6,-1,IF(Tabla1[[#This Row],[TNPS]]&lt;8,0,1))</f>
        <v>#N/A</v>
      </c>
      <c r="DL301" t="e">
        <f>IF(Tabla1[[#This Row],[NPS]]&lt;&gt;"",IF(Tabla1[[#This Row],[NPS]]&lt;7,-1,IF(Tabla1[[#This Row],[NPS]]&lt;8,0,1))," ")</f>
        <v>#N/A</v>
      </c>
    </row>
    <row r="302" spans="1:116" x14ac:dyDescent="0.25">
      <c r="A302">
        <v>386</v>
      </c>
      <c r="B302" t="str">
        <f>IF(MONTH(Tabla1[[#This Row],[FECHA DE MONITOREO]])=MONTH($B$356),IF(DAY(Tabla1[[#This Row],[FECHA DE MONITOREO]])&lt;8,"SEMANA 1",IF(DAY(Tabla1[[#This Row],[FECHA DE MONITOREO]])&lt;15,"SEMANA 2",IF(DAY(Tabla1[[#This Row],[FECHA DE MONITOREO]])&lt;22,"SEMANA 3","SEMANA 4"))),"SEMANA 4")</f>
        <v>SEMANA 2</v>
      </c>
      <c r="C30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302" s="10" t="s">
        <v>2052</v>
      </c>
      <c r="E302" s="11" t="s">
        <v>2053</v>
      </c>
      <c r="F302" s="12">
        <v>21</v>
      </c>
      <c r="G302" s="12" t="s">
        <v>118</v>
      </c>
      <c r="H302" s="12" t="s">
        <v>1394</v>
      </c>
      <c r="I302" s="6">
        <v>43657</v>
      </c>
      <c r="J302" s="12" t="s">
        <v>120</v>
      </c>
      <c r="K302" s="13" t="s">
        <v>2054</v>
      </c>
      <c r="L302" s="6">
        <v>43655</v>
      </c>
      <c r="M302" s="14">
        <v>0.74930555555555556</v>
      </c>
      <c r="N302" s="11">
        <v>418</v>
      </c>
      <c r="O302" s="12" t="s">
        <v>2055</v>
      </c>
      <c r="P302" s="12">
        <v>968983322</v>
      </c>
      <c r="Q302" s="12">
        <v>35082406</v>
      </c>
      <c r="R302" s="12" t="s">
        <v>1407</v>
      </c>
      <c r="S302" s="12" t="s">
        <v>881</v>
      </c>
      <c r="T302" s="12" t="s">
        <v>2056</v>
      </c>
      <c r="U302" s="12" t="s">
        <v>1732</v>
      </c>
      <c r="V302" s="11" t="s">
        <v>129</v>
      </c>
      <c r="W302" s="12" t="s">
        <v>130</v>
      </c>
      <c r="X302" s="15" t="s">
        <v>161</v>
      </c>
      <c r="Y302" s="15" t="s">
        <v>131</v>
      </c>
      <c r="Z302" s="15" t="s">
        <v>132</v>
      </c>
      <c r="AA302" s="15" t="s">
        <v>133</v>
      </c>
      <c r="AB302" s="15" t="s">
        <v>131</v>
      </c>
      <c r="AC302" s="12" t="s">
        <v>1400</v>
      </c>
      <c r="AD302" s="12" t="s">
        <v>131</v>
      </c>
      <c r="AE302" s="12" t="s">
        <v>131</v>
      </c>
      <c r="AF302" s="12" t="s">
        <v>131</v>
      </c>
      <c r="AG302" s="12" t="s">
        <v>131</v>
      </c>
      <c r="AH302" s="12" t="s">
        <v>131</v>
      </c>
      <c r="AI302" s="16">
        <v>100</v>
      </c>
      <c r="AJ302" s="12" t="s">
        <v>131</v>
      </c>
      <c r="AK302" s="12" t="s">
        <v>133</v>
      </c>
      <c r="AL302" s="12" t="s">
        <v>129</v>
      </c>
      <c r="AM302" s="12" t="s">
        <v>131</v>
      </c>
      <c r="AN302" s="16">
        <v>47.368421052631568</v>
      </c>
      <c r="AO302" s="12" t="s">
        <v>131</v>
      </c>
      <c r="AP302" s="12" t="s">
        <v>129</v>
      </c>
      <c r="AQ302" s="12" t="s">
        <v>131</v>
      </c>
      <c r="AR302" s="12" t="s">
        <v>129</v>
      </c>
      <c r="AS302" s="12" t="s">
        <v>131</v>
      </c>
      <c r="AT302" s="12" t="s">
        <v>131</v>
      </c>
      <c r="AU302" s="12" t="s">
        <v>133</v>
      </c>
      <c r="AV302" s="12" t="s">
        <v>133</v>
      </c>
      <c r="AW302" s="12" t="s">
        <v>133</v>
      </c>
      <c r="AX302" s="12" t="s">
        <v>131</v>
      </c>
      <c r="AY302" s="12" t="s">
        <v>131</v>
      </c>
      <c r="AZ302" s="16">
        <v>37.142857142857146</v>
      </c>
      <c r="BA302" s="12" t="s">
        <v>133</v>
      </c>
      <c r="BB302" s="12" t="s">
        <v>131</v>
      </c>
      <c r="BC302" s="12" t="s">
        <v>129</v>
      </c>
      <c r="BD302" s="12" t="s">
        <v>131</v>
      </c>
      <c r="BE302" s="16">
        <v>66.666666666666671</v>
      </c>
      <c r="BF302" s="12" t="s">
        <v>131</v>
      </c>
      <c r="BG302" s="12" t="s">
        <v>131</v>
      </c>
      <c r="BH302" s="12" t="s">
        <v>131</v>
      </c>
      <c r="BI302" s="16">
        <v>100</v>
      </c>
      <c r="BJ302" s="12" t="s">
        <v>133</v>
      </c>
      <c r="BK302" s="16">
        <v>100</v>
      </c>
      <c r="BL302" s="16">
        <v>57.89473684210526</v>
      </c>
      <c r="BM302" s="17">
        <v>2</v>
      </c>
      <c r="BN302" s="17">
        <v>1</v>
      </c>
      <c r="BO302" s="17">
        <v>0</v>
      </c>
      <c r="BP302" s="11">
        <v>3</v>
      </c>
      <c r="BQ302" s="11">
        <v>1</v>
      </c>
      <c r="BR302" s="16">
        <v>57.89473684210526</v>
      </c>
      <c r="BS302" s="15" t="s">
        <v>129</v>
      </c>
      <c r="BT302" s="15" t="s">
        <v>129</v>
      </c>
      <c r="BU302" s="15" t="s">
        <v>129</v>
      </c>
      <c r="BV302" s="15" t="s">
        <v>129</v>
      </c>
      <c r="BW302" s="15" t="s">
        <v>129</v>
      </c>
      <c r="BX302" s="12" t="s">
        <v>129</v>
      </c>
      <c r="BY302" s="12" t="s">
        <v>135</v>
      </c>
      <c r="BZ302" s="12" t="s">
        <v>136</v>
      </c>
      <c r="CA302" s="12" t="s">
        <v>137</v>
      </c>
      <c r="CB302" s="12" t="s">
        <v>349</v>
      </c>
      <c r="CC302" s="12" t="s">
        <v>637</v>
      </c>
      <c r="CD302" s="5" t="e">
        <v>#N/A</v>
      </c>
      <c r="CE302" s="5" t="e">
        <v>#N/A</v>
      </c>
      <c r="CF302" s="18" t="s">
        <v>129</v>
      </c>
      <c r="CG302" s="18" t="s">
        <v>2057</v>
      </c>
      <c r="CH302">
        <f>IF(Tabla1[[#This Row],[1.1 Saluda y se despide del cliente, de acuerdo a lo establecido en el manual de campaña.]]="NO",1,0)</f>
        <v>0</v>
      </c>
      <c r="CI302">
        <f>IF(Tabla1[[#This Row],[1.2 Se dirige al cliente por su nombre durante el transcurso de la llamada, sin tutearlo en ninguna ocasión.]]="NO",1,0)</f>
        <v>0</v>
      </c>
      <c r="CJ302">
        <f>IF(Tabla1[[#This Row],[1.3 Interactua con el cliente mientras realiza las validaciones en el sistema.]]="NO",1,0)</f>
        <v>0</v>
      </c>
      <c r="CK302">
        <f>IF(Tabla1[[#This Row],[1.4 Evita el uso de tecnicismos.]]="NO",1,0)</f>
        <v>0</v>
      </c>
      <c r="CL302">
        <f>IF(Tabla1[[#This Row],[1.5 Se despide de acuerdo a lo indicado en el Manual de Campaña]]="NO",1,0)</f>
        <v>0</v>
      </c>
      <c r="CM302">
        <f>IF(Tabla1[[#This Row],[2.1 Valida si la consulta o transacción corresponde a un producto/servicio/línea de la campaña.]]="NO",1,0)</f>
        <v>0</v>
      </c>
      <c r="CN302">
        <f>IF(Tabla1[[#This Row],[2.2 Si lo expuesto por el cliente no es claro, realiza preguntas de precisión o preguntas filtro.]]="NO",1,0)</f>
        <v>0</v>
      </c>
      <c r="CO302">
        <f>IF(Tabla1[[#This Row],[2.3 Valida el MOTIVO REAL de la necesidad (información, preocupación, problema) mediante parafraseo o pregunta de confirmación.]]="NO",1,0)</f>
        <v>1</v>
      </c>
      <c r="CP302">
        <f>IF(Tabla1[[#This Row],[2.4 De acuerdo con lo expuesto por el cliente por el cliente y/o por lo revisado en sistemas, valida si existe alguna atención previa por el mismo motivo.]]="NO",1,0)</f>
        <v>0</v>
      </c>
      <c r="CQ302">
        <f>IF(Tabla1[[#This Row],[3.1 Valida en el CES el estado de los servicios y equipos, estado de cuenta y adicionalmente si se encuentra en averia.]]="NO",1,0)</f>
        <v>0</v>
      </c>
      <c r="CR302">
        <f>IF(Tabla1[[#This Row],[3.2 La atencion se realizo siguiendo el paso a paso de la herramienta o el proceso establecido en el portal de conocimiento (en caso no se encuentre en la herramienta), no se vuelve a evaluar el ingreso al CES.]]="NO",1,0)</f>
        <v>1</v>
      </c>
      <c r="CS302">
        <f>IF(Tabla1[[#This Row],[3.2.1 Solicita el número de documento de identidad, nombres y apellidos del titular para identificar el servicio y en caso lo amerite fecha y lugar de nacimiento.]]="NO",1,0)</f>
        <v>0</v>
      </c>
      <c r="CT302">
        <f>IF(Tabla1[[#This Row],[3.2.2  Valida en TRACER que el servicio del cliente esta conectado, no se encuentra en averia y no tiene algun flag alarmado]]="NO",1,0)</f>
        <v>1</v>
      </c>
      <c r="CU302">
        <f>IF(Tabla1[[#This Row],[3.2.3  Verifica en la web de averias si el servicio esta afectado]]="NO",1,0)</f>
        <v>0</v>
      </c>
      <c r="CV302">
        <f>IF(Tabla1[[#This Row],[3.2.4  Verifica en Incognito si los parametros de los servicios estan correctos. ]]="NO",1,0)</f>
        <v>0</v>
      </c>
      <c r="CW30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02">
        <f>IF(Tabla1[[#This Row],[3.2.6  Para telefonia, ingresa a JANUS y validad que la linea este configurada y tenga saldo, tambien se debe validar con el cliente si la linea esta en Tel 1 o Tel 1/2, en caso no haya servicio]]="NO",1,0)</f>
        <v>0</v>
      </c>
      <c r="CY302">
        <f>IF(Tabla1[[#This Row],[3.2.7  Para internet, cuando el problema es con SmarTV se le sugiere que utilice internet de manera cableada]]="NO",1,0)</f>
        <v>0</v>
      </c>
      <c r="CZ302">
        <f>IF(Tabla1[[#This Row],[3.3  La explicación brindada al cliente corresponde con el paso a paso de la herramienta o el proceso establecido en el portal de conocimiento (en caso no se encuentre en la herramienta).]]="NO",1,0)</f>
        <v>0</v>
      </c>
      <c r="DA302">
        <f>IF(Tabla1[[#This Row],[3.4  Valida con el cliente si la gestión/información brindada fue clara]]="NO",1,0)</f>
        <v>0</v>
      </c>
      <c r="DB302">
        <f>IF(Tabla1[[#This Row],[4.1 Ejecuta las acciones en los aplicativos de acuerdo al proceso establecido en el portal de conocimiento.]]="NO",1,0)</f>
        <v>0</v>
      </c>
      <c r="DC302">
        <f>IF(Tabla1[[#This Row],[4.2 Se tipifica en siac acorde con la gestión.]]="NO",1,0)</f>
        <v>0</v>
      </c>
      <c r="DD302">
        <f>IF(Tabla1[[#This Row],[4.3 Notas y/o plantilla de la tipificación son correctas.]]="NO",1,0)</f>
        <v>1</v>
      </c>
      <c r="DE302">
        <f>IF(Tabla1[[#This Row],[4.4 Se tipifica en siac durante la llamada.]]="NO",1,0)</f>
        <v>0</v>
      </c>
      <c r="DF302">
        <f>IF(Tabla1[[#This Row],[5.1 Evita comentarios negativos de la empresa y/o sus proveedores.]]="NO",1,0)</f>
        <v>0</v>
      </c>
      <c r="DG302">
        <f>IF(Tabla1[[#This Row],[5.2 Evita palabras soeces]]="NO",1,0)</f>
        <v>0</v>
      </c>
      <c r="DH302">
        <f>IF(Tabla1[[#This Row],[5.3 Escucha al cliente sin interrumpirlo.]]="NO",1,0)</f>
        <v>0</v>
      </c>
      <c r="DI302">
        <f>IF(Tabla1[[#This Row],[6.1 Cumple con dar la información establecida y/o fomenta en el cliente la adquisición/activación/uso de algún servicio/producto/promoción CLARO (definido por cada campaña)]]="NO",1,0)</f>
        <v>0</v>
      </c>
      <c r="DJ302">
        <v>1</v>
      </c>
      <c r="DK302" t="e">
        <f>IF(Tabla1[[#This Row],[TNPS]]&lt;6,-1,IF(Tabla1[[#This Row],[TNPS]]&lt;8,0,1))</f>
        <v>#N/A</v>
      </c>
      <c r="DL302" t="e">
        <f>IF(Tabla1[[#This Row],[NPS]]&lt;&gt;"",IF(Tabla1[[#This Row],[NPS]]&lt;7,-1,IF(Tabla1[[#This Row],[NPS]]&lt;8,0,1))," ")</f>
        <v>#N/A</v>
      </c>
    </row>
    <row r="303" spans="1:116" x14ac:dyDescent="0.25">
      <c r="A303">
        <v>386</v>
      </c>
      <c r="B303" t="str">
        <f>IF(MONTH(Tabla1[[#This Row],[FECHA DE MONITOREO]])=MONTH($B$356),IF(DAY(Tabla1[[#This Row],[FECHA DE MONITOREO]])&lt;8,"SEMANA 1",IF(DAY(Tabla1[[#This Row],[FECHA DE MONITOREO]])&lt;15,"SEMANA 2",IF(DAY(Tabla1[[#This Row],[FECHA DE MONITOREO]])&lt;22,"SEMANA 3","SEMANA 4"))),"SEMANA 4")</f>
        <v>SEMANA 2</v>
      </c>
      <c r="C30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303" s="10" t="s">
        <v>1843</v>
      </c>
      <c r="E303" s="11" t="s">
        <v>1844</v>
      </c>
      <c r="F303" s="12">
        <v>15</v>
      </c>
      <c r="G303" s="12" t="s">
        <v>118</v>
      </c>
      <c r="H303" s="12" t="s">
        <v>1394</v>
      </c>
      <c r="I303" s="6">
        <v>43657</v>
      </c>
      <c r="J303" s="12" t="s">
        <v>120</v>
      </c>
      <c r="K303" s="13" t="s">
        <v>2058</v>
      </c>
      <c r="L303" s="6">
        <v>43655</v>
      </c>
      <c r="M303" s="14">
        <v>0.75624999999999998</v>
      </c>
      <c r="N303" s="11">
        <v>540</v>
      </c>
      <c r="O303" s="12" t="s">
        <v>2059</v>
      </c>
      <c r="P303" s="12">
        <v>12244164</v>
      </c>
      <c r="Q303" s="12">
        <v>27199860</v>
      </c>
      <c r="R303" s="12" t="s">
        <v>1407</v>
      </c>
      <c r="S303" s="12" t="s">
        <v>172</v>
      </c>
      <c r="T303" s="12" t="s">
        <v>2060</v>
      </c>
      <c r="U303" s="12" t="s">
        <v>2061</v>
      </c>
      <c r="V303" s="11" t="s">
        <v>129</v>
      </c>
      <c r="W303" s="12" t="s">
        <v>130</v>
      </c>
      <c r="X303" s="15" t="s">
        <v>161</v>
      </c>
      <c r="Y303" s="15" t="s">
        <v>131</v>
      </c>
      <c r="Z303" s="15" t="s">
        <v>132</v>
      </c>
      <c r="AA303" s="15" t="s">
        <v>133</v>
      </c>
      <c r="AB303" s="15" t="s">
        <v>131</v>
      </c>
      <c r="AC303" s="12" t="s">
        <v>1400</v>
      </c>
      <c r="AD303" s="12" t="s">
        <v>131</v>
      </c>
      <c r="AE303" s="12" t="s">
        <v>129</v>
      </c>
      <c r="AF303" s="12" t="s">
        <v>131</v>
      </c>
      <c r="AG303" s="12" t="s">
        <v>131</v>
      </c>
      <c r="AH303" s="12" t="s">
        <v>131</v>
      </c>
      <c r="AI303" s="16">
        <v>75</v>
      </c>
      <c r="AJ303" s="12" t="s">
        <v>129</v>
      </c>
      <c r="AK303" s="12" t="s">
        <v>133</v>
      </c>
      <c r="AL303" s="12" t="s">
        <v>129</v>
      </c>
      <c r="AM303" s="12" t="s">
        <v>131</v>
      </c>
      <c r="AN303" s="16">
        <v>21.052631578947366</v>
      </c>
      <c r="AO303" s="12" t="s">
        <v>131</v>
      </c>
      <c r="AP303" s="12" t="s">
        <v>129</v>
      </c>
      <c r="AQ303" s="12" t="s">
        <v>131</v>
      </c>
      <c r="AR303" s="12" t="s">
        <v>131</v>
      </c>
      <c r="AS303" s="12" t="s">
        <v>131</v>
      </c>
      <c r="AT303" s="12" t="s">
        <v>131</v>
      </c>
      <c r="AU303" s="12" t="s">
        <v>133</v>
      </c>
      <c r="AV303" s="12" t="s">
        <v>133</v>
      </c>
      <c r="AW303" s="12" t="s">
        <v>133</v>
      </c>
      <c r="AX303" s="12" t="s">
        <v>129</v>
      </c>
      <c r="AY303" s="12" t="s">
        <v>131</v>
      </c>
      <c r="AZ303" s="16">
        <v>17.142857142857149</v>
      </c>
      <c r="BA303" s="12" t="s">
        <v>129</v>
      </c>
      <c r="BB303" s="12" t="s">
        <v>129</v>
      </c>
      <c r="BC303" s="12" t="s">
        <v>129</v>
      </c>
      <c r="BD303" s="12" t="s">
        <v>129</v>
      </c>
      <c r="BE303" s="16">
        <v>0</v>
      </c>
      <c r="BF303" s="12" t="s">
        <v>131</v>
      </c>
      <c r="BG303" s="12" t="s">
        <v>131</v>
      </c>
      <c r="BH303" s="12" t="s">
        <v>131</v>
      </c>
      <c r="BI303" s="16">
        <v>100</v>
      </c>
      <c r="BJ303" s="12" t="s">
        <v>133</v>
      </c>
      <c r="BK303" s="16">
        <v>100</v>
      </c>
      <c r="BL303" s="16">
        <v>26.842105263157897</v>
      </c>
      <c r="BM303" s="17">
        <v>4</v>
      </c>
      <c r="BN303" s="17">
        <v>4</v>
      </c>
      <c r="BO303" s="17">
        <v>0</v>
      </c>
      <c r="BP303" s="11">
        <v>8</v>
      </c>
      <c r="BQ303" s="11">
        <v>1</v>
      </c>
      <c r="BR303" s="16">
        <v>26.842105263157897</v>
      </c>
      <c r="BS303" s="15" t="s">
        <v>129</v>
      </c>
      <c r="BT303" s="15" t="s">
        <v>129</v>
      </c>
      <c r="BU303" s="15" t="s">
        <v>129</v>
      </c>
      <c r="BV303" s="15" t="s">
        <v>129</v>
      </c>
      <c r="BW303" s="15" t="s">
        <v>129</v>
      </c>
      <c r="BX303" s="12" t="s">
        <v>129</v>
      </c>
      <c r="BY303" s="12" t="s">
        <v>346</v>
      </c>
      <c r="BZ303" s="12" t="s">
        <v>347</v>
      </c>
      <c r="CA303" s="12" t="s">
        <v>348</v>
      </c>
      <c r="CB303" s="12" t="s">
        <v>1444</v>
      </c>
      <c r="CC303" s="12" t="s">
        <v>350</v>
      </c>
      <c r="CD303" s="5" t="e">
        <v>#N/A</v>
      </c>
      <c r="CE303" s="5" t="e">
        <v>#N/A</v>
      </c>
      <c r="CF303" s="18" t="s">
        <v>129</v>
      </c>
      <c r="CG303" s="18" t="s">
        <v>2062</v>
      </c>
      <c r="CH303">
        <f>IF(Tabla1[[#This Row],[1.1 Saluda y se despide del cliente, de acuerdo a lo establecido en el manual de campaña.]]="NO",1,0)</f>
        <v>0</v>
      </c>
      <c r="CI303">
        <f>IF(Tabla1[[#This Row],[1.2 Se dirige al cliente por su nombre durante el transcurso de la llamada, sin tutearlo en ninguna ocasión.]]="NO",1,0)</f>
        <v>1</v>
      </c>
      <c r="CJ303">
        <f>IF(Tabla1[[#This Row],[1.3 Interactua con el cliente mientras realiza las validaciones en el sistema.]]="NO",1,0)</f>
        <v>0</v>
      </c>
      <c r="CK303">
        <f>IF(Tabla1[[#This Row],[1.4 Evita el uso de tecnicismos.]]="NO",1,0)</f>
        <v>0</v>
      </c>
      <c r="CL303">
        <f>IF(Tabla1[[#This Row],[1.5 Se despide de acuerdo a lo indicado en el Manual de Campaña]]="NO",1,0)</f>
        <v>0</v>
      </c>
      <c r="CM303">
        <f>IF(Tabla1[[#This Row],[2.1 Valida si la consulta o transacción corresponde a un producto/servicio/línea de la campaña.]]="NO",1,0)</f>
        <v>1</v>
      </c>
      <c r="CN303">
        <f>IF(Tabla1[[#This Row],[2.2 Si lo expuesto por el cliente no es claro, realiza preguntas de precisión o preguntas filtro.]]="NO",1,0)</f>
        <v>0</v>
      </c>
      <c r="CO303">
        <f>IF(Tabla1[[#This Row],[2.3 Valida el MOTIVO REAL de la necesidad (información, preocupación, problema) mediante parafraseo o pregunta de confirmación.]]="NO",1,0)</f>
        <v>1</v>
      </c>
      <c r="CP303">
        <f>IF(Tabla1[[#This Row],[2.4 De acuerdo con lo expuesto por el cliente por el cliente y/o por lo revisado en sistemas, valida si existe alguna atención previa por el mismo motivo.]]="NO",1,0)</f>
        <v>0</v>
      </c>
      <c r="CQ303">
        <f>IF(Tabla1[[#This Row],[3.1 Valida en el CES el estado de los servicios y equipos, estado de cuenta y adicionalmente si se encuentra en averia.]]="NO",1,0)</f>
        <v>0</v>
      </c>
      <c r="CR303">
        <f>IF(Tabla1[[#This Row],[3.2 La atencion se realizo siguiendo el paso a paso de la herramienta o el proceso establecido en el portal de conocimiento (en caso no se encuentre en la herramienta), no se vuelve a evaluar el ingreso al CES.]]="NO",1,0)</f>
        <v>1</v>
      </c>
      <c r="CS303">
        <f>IF(Tabla1[[#This Row],[3.2.1 Solicita el número de documento de identidad, nombres y apellidos del titular para identificar el servicio y en caso lo amerite fecha y lugar de nacimiento.]]="NO",1,0)</f>
        <v>0</v>
      </c>
      <c r="CT303">
        <f>IF(Tabla1[[#This Row],[3.2.2  Valida en TRACER que el servicio del cliente esta conectado, no se encuentra en averia y no tiene algun flag alarmado]]="NO",1,0)</f>
        <v>0</v>
      </c>
      <c r="CU303">
        <f>IF(Tabla1[[#This Row],[3.2.3  Verifica en la web de averias si el servicio esta afectado]]="NO",1,0)</f>
        <v>0</v>
      </c>
      <c r="CV303">
        <f>IF(Tabla1[[#This Row],[3.2.4  Verifica en Incognito si los parametros de los servicios estan correctos. ]]="NO",1,0)</f>
        <v>0</v>
      </c>
      <c r="CW30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03">
        <f>IF(Tabla1[[#This Row],[3.2.6  Para telefonia, ingresa a JANUS y validad que la linea este configurada y tenga saldo, tambien se debe validar con el cliente si la linea esta en Tel 1 o Tel 1/2, en caso no haya servicio]]="NO",1,0)</f>
        <v>0</v>
      </c>
      <c r="CY303">
        <f>IF(Tabla1[[#This Row],[3.2.7  Para internet, cuando el problema es con SmarTV se le sugiere que utilice internet de manera cableada]]="NO",1,0)</f>
        <v>0</v>
      </c>
      <c r="CZ303">
        <f>IF(Tabla1[[#This Row],[3.3  La explicación brindada al cliente corresponde con el paso a paso de la herramienta o el proceso establecido en el portal de conocimiento (en caso no se encuentre en la herramienta).]]="NO",1,0)</f>
        <v>1</v>
      </c>
      <c r="DA303">
        <f>IF(Tabla1[[#This Row],[3.4  Valida con el cliente si la gestión/información brindada fue clara]]="NO",1,0)</f>
        <v>0</v>
      </c>
      <c r="DB303">
        <f>IF(Tabla1[[#This Row],[4.1 Ejecuta las acciones en los aplicativos de acuerdo al proceso establecido en el portal de conocimiento.]]="NO",1,0)</f>
        <v>1</v>
      </c>
      <c r="DC303">
        <f>IF(Tabla1[[#This Row],[4.2 Se tipifica en siac acorde con la gestión.]]="NO",1,0)</f>
        <v>1</v>
      </c>
      <c r="DD303">
        <f>IF(Tabla1[[#This Row],[4.3 Notas y/o plantilla de la tipificación son correctas.]]="NO",1,0)</f>
        <v>1</v>
      </c>
      <c r="DE303">
        <f>IF(Tabla1[[#This Row],[4.4 Se tipifica en siac durante la llamada.]]="NO",1,0)</f>
        <v>1</v>
      </c>
      <c r="DF303">
        <f>IF(Tabla1[[#This Row],[5.1 Evita comentarios negativos de la empresa y/o sus proveedores.]]="NO",1,0)</f>
        <v>0</v>
      </c>
      <c r="DG303">
        <f>IF(Tabla1[[#This Row],[5.2 Evita palabras soeces]]="NO",1,0)</f>
        <v>0</v>
      </c>
      <c r="DH303">
        <f>IF(Tabla1[[#This Row],[5.3 Escucha al cliente sin interrumpirlo.]]="NO",1,0)</f>
        <v>0</v>
      </c>
      <c r="DI303">
        <f>IF(Tabla1[[#This Row],[6.1 Cumple con dar la información establecida y/o fomenta en el cliente la adquisición/activación/uso de algún servicio/producto/promoción CLARO (definido por cada campaña)]]="NO",1,0)</f>
        <v>0</v>
      </c>
      <c r="DJ303">
        <v>1</v>
      </c>
      <c r="DK303" t="e">
        <f>IF(Tabla1[[#This Row],[TNPS]]&lt;6,-1,IF(Tabla1[[#This Row],[TNPS]]&lt;8,0,1))</f>
        <v>#N/A</v>
      </c>
      <c r="DL303" t="e">
        <f>IF(Tabla1[[#This Row],[NPS]]&lt;&gt;"",IF(Tabla1[[#This Row],[NPS]]&lt;7,-1,IF(Tabla1[[#This Row],[NPS]]&lt;8,0,1))," ")</f>
        <v>#N/A</v>
      </c>
    </row>
    <row r="304" spans="1:116" x14ac:dyDescent="0.25">
      <c r="A304">
        <v>386</v>
      </c>
      <c r="B304" t="str">
        <f>IF(MONTH(Tabla1[[#This Row],[FECHA DE MONITOREO]])=MONTH($B$356),IF(DAY(Tabla1[[#This Row],[FECHA DE MONITOREO]])&lt;8,"SEMANA 1",IF(DAY(Tabla1[[#This Row],[FECHA DE MONITOREO]])&lt;15,"SEMANA 2",IF(DAY(Tabla1[[#This Row],[FECHA DE MONITOREO]])&lt;22,"SEMANA 3","SEMANA 4"))),"SEMANA 4")</f>
        <v>SEMANA 2</v>
      </c>
      <c r="C30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304" s="10" t="s">
        <v>1667</v>
      </c>
      <c r="E304" s="11" t="s">
        <v>1668</v>
      </c>
      <c r="F304" s="12">
        <v>3</v>
      </c>
      <c r="G304" s="12" t="s">
        <v>118</v>
      </c>
      <c r="H304" s="12" t="s">
        <v>1394</v>
      </c>
      <c r="I304" s="6">
        <v>43657</v>
      </c>
      <c r="J304" s="12" t="s">
        <v>120</v>
      </c>
      <c r="K304" s="13" t="s">
        <v>2063</v>
      </c>
      <c r="L304" s="6">
        <v>43655</v>
      </c>
      <c r="M304" s="14">
        <v>0.6333333333333333</v>
      </c>
      <c r="N304" s="11">
        <v>594</v>
      </c>
      <c r="O304" s="12" t="s">
        <v>2064</v>
      </c>
      <c r="P304" s="12">
        <v>964716992</v>
      </c>
      <c r="Q304" s="12">
        <v>2676279</v>
      </c>
      <c r="R304" s="12" t="s">
        <v>1397</v>
      </c>
      <c r="S304" s="12" t="s">
        <v>2065</v>
      </c>
      <c r="T304" s="12" t="s">
        <v>2066</v>
      </c>
      <c r="U304" s="12" t="s">
        <v>2067</v>
      </c>
      <c r="V304" s="11" t="s">
        <v>129</v>
      </c>
      <c r="W304" s="12" t="s">
        <v>279</v>
      </c>
      <c r="X304" s="15" t="s">
        <v>279</v>
      </c>
      <c r="Y304" s="15" t="s">
        <v>131</v>
      </c>
      <c r="Z304" s="15" t="s">
        <v>132</v>
      </c>
      <c r="AA304" s="15" t="s">
        <v>133</v>
      </c>
      <c r="AB304" s="15" t="s">
        <v>131</v>
      </c>
      <c r="AC304" s="12" t="s">
        <v>1400</v>
      </c>
      <c r="AD304" s="12" t="s">
        <v>131</v>
      </c>
      <c r="AE304" s="12" t="s">
        <v>131</v>
      </c>
      <c r="AF304" s="12" t="s">
        <v>131</v>
      </c>
      <c r="AG304" s="12" t="s">
        <v>131</v>
      </c>
      <c r="AH304" s="12" t="s">
        <v>131</v>
      </c>
      <c r="AI304" s="16">
        <v>100</v>
      </c>
      <c r="AJ304" s="12" t="s">
        <v>131</v>
      </c>
      <c r="AK304" s="12" t="s">
        <v>133</v>
      </c>
      <c r="AL304" s="12" t="s">
        <v>131</v>
      </c>
      <c r="AM304" s="12" t="s">
        <v>133</v>
      </c>
      <c r="AN304" s="16">
        <v>100</v>
      </c>
      <c r="AO304" s="12" t="s">
        <v>133</v>
      </c>
      <c r="AP304" s="12" t="s">
        <v>131</v>
      </c>
      <c r="AQ304" s="12" t="s">
        <v>131</v>
      </c>
      <c r="AR304" s="12" t="s">
        <v>133</v>
      </c>
      <c r="AS304" s="12" t="s">
        <v>133</v>
      </c>
      <c r="AT304" s="12" t="s">
        <v>133</v>
      </c>
      <c r="AU304" s="12" t="s">
        <v>133</v>
      </c>
      <c r="AV304" s="12" t="s">
        <v>133</v>
      </c>
      <c r="AW304" s="12" t="s">
        <v>133</v>
      </c>
      <c r="AX304" s="12" t="s">
        <v>129</v>
      </c>
      <c r="AY304" s="12" t="s">
        <v>129</v>
      </c>
      <c r="AZ304" s="16">
        <v>70.967741935483872</v>
      </c>
      <c r="BA304" s="12" t="s">
        <v>129</v>
      </c>
      <c r="BB304" s="12" t="s">
        <v>129</v>
      </c>
      <c r="BC304" s="12" t="s">
        <v>129</v>
      </c>
      <c r="BD304" s="12" t="s">
        <v>129</v>
      </c>
      <c r="BE304" s="16">
        <v>0</v>
      </c>
      <c r="BF304" s="12" t="s">
        <v>131</v>
      </c>
      <c r="BG304" s="12" t="s">
        <v>131</v>
      </c>
      <c r="BH304" s="12" t="s">
        <v>131</v>
      </c>
      <c r="BI304" s="16">
        <v>100</v>
      </c>
      <c r="BJ304" s="12" t="s">
        <v>133</v>
      </c>
      <c r="BK304" s="16">
        <v>100</v>
      </c>
      <c r="BL304" s="16">
        <v>65.838709677419359</v>
      </c>
      <c r="BM304" s="17">
        <v>3</v>
      </c>
      <c r="BN304" s="17">
        <v>3</v>
      </c>
      <c r="BO304" s="17">
        <v>0</v>
      </c>
      <c r="BP304" s="11">
        <v>6</v>
      </c>
      <c r="BQ304" s="11">
        <v>0</v>
      </c>
      <c r="BR304" s="16">
        <v>65.838709677419359</v>
      </c>
      <c r="BS304" s="15" t="s">
        <v>129</v>
      </c>
      <c r="BT304" s="15" t="s">
        <v>129</v>
      </c>
      <c r="BU304" s="15" t="s">
        <v>129</v>
      </c>
      <c r="BV304" s="15" t="s">
        <v>129</v>
      </c>
      <c r="BW304" s="15" t="s">
        <v>129</v>
      </c>
      <c r="BX304" s="12" t="s">
        <v>129</v>
      </c>
      <c r="BY304" s="12" t="s">
        <v>346</v>
      </c>
      <c r="BZ304" s="12" t="s">
        <v>347</v>
      </c>
      <c r="CA304" s="12" t="s">
        <v>348</v>
      </c>
      <c r="CB304" s="12" t="s">
        <v>1444</v>
      </c>
      <c r="CC304" s="12" t="s">
        <v>350</v>
      </c>
      <c r="CD304" s="5" t="e">
        <v>#N/A</v>
      </c>
      <c r="CE304" s="5" t="e">
        <v>#N/A</v>
      </c>
      <c r="CF304" s="18" t="s">
        <v>129</v>
      </c>
      <c r="CG304" s="18" t="s">
        <v>2068</v>
      </c>
      <c r="CH304">
        <f>IF(Tabla1[[#This Row],[1.1 Saluda y se despide del cliente, de acuerdo a lo establecido en el manual de campaña.]]="NO",1,0)</f>
        <v>0</v>
      </c>
      <c r="CI304">
        <f>IF(Tabla1[[#This Row],[1.2 Se dirige al cliente por su nombre durante el transcurso de la llamada, sin tutearlo en ninguna ocasión.]]="NO",1,0)</f>
        <v>0</v>
      </c>
      <c r="CJ304">
        <f>IF(Tabla1[[#This Row],[1.3 Interactua con el cliente mientras realiza las validaciones en el sistema.]]="NO",1,0)</f>
        <v>0</v>
      </c>
      <c r="CK304">
        <f>IF(Tabla1[[#This Row],[1.4 Evita el uso de tecnicismos.]]="NO",1,0)</f>
        <v>0</v>
      </c>
      <c r="CL304">
        <f>IF(Tabla1[[#This Row],[1.5 Se despide de acuerdo a lo indicado en el Manual de Campaña]]="NO",1,0)</f>
        <v>0</v>
      </c>
      <c r="CM304">
        <f>IF(Tabla1[[#This Row],[2.1 Valida si la consulta o transacción corresponde a un producto/servicio/línea de la campaña.]]="NO",1,0)</f>
        <v>0</v>
      </c>
      <c r="CN304">
        <f>IF(Tabla1[[#This Row],[2.2 Si lo expuesto por el cliente no es claro, realiza preguntas de precisión o preguntas filtro.]]="NO",1,0)</f>
        <v>0</v>
      </c>
      <c r="CO304">
        <f>IF(Tabla1[[#This Row],[2.3 Valida el MOTIVO REAL de la necesidad (información, preocupación, problema) mediante parafraseo o pregunta de confirmación.]]="NO",1,0)</f>
        <v>0</v>
      </c>
      <c r="CP304">
        <f>IF(Tabla1[[#This Row],[2.4 De acuerdo con lo expuesto por el cliente por el cliente y/o por lo revisado en sistemas, valida si existe alguna atención previa por el mismo motivo.]]="NO",1,0)</f>
        <v>0</v>
      </c>
      <c r="CQ304">
        <f>IF(Tabla1[[#This Row],[3.1 Valida en el CES el estado de los servicios y equipos, estado de cuenta y adicionalmente si se encuentra en averia.]]="NO",1,0)</f>
        <v>0</v>
      </c>
      <c r="CR304">
        <f>IF(Tabla1[[#This Row],[3.2 La atencion se realizo siguiendo el paso a paso de la herramienta o el proceso establecido en el portal de conocimiento (en caso no se encuentre en la herramienta), no se vuelve a evaluar el ingreso al CES.]]="NO",1,0)</f>
        <v>0</v>
      </c>
      <c r="CS304">
        <f>IF(Tabla1[[#This Row],[3.2.1 Solicita el número de documento de identidad, nombres y apellidos del titular para identificar el servicio y en caso lo amerite fecha y lugar de nacimiento.]]="NO",1,0)</f>
        <v>0</v>
      </c>
      <c r="CT304">
        <f>IF(Tabla1[[#This Row],[3.2.2  Valida en TRACER que el servicio del cliente esta conectado, no se encuentra en averia y no tiene algun flag alarmado]]="NO",1,0)</f>
        <v>0</v>
      </c>
      <c r="CU304">
        <f>IF(Tabla1[[#This Row],[3.2.3  Verifica en la web de averias si el servicio esta afectado]]="NO",1,0)</f>
        <v>0</v>
      </c>
      <c r="CV304">
        <f>IF(Tabla1[[#This Row],[3.2.4  Verifica en Incognito si los parametros de los servicios estan correctos. ]]="NO",1,0)</f>
        <v>0</v>
      </c>
      <c r="CW30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04">
        <f>IF(Tabla1[[#This Row],[3.2.6  Para telefonia, ingresa a JANUS y validad que la linea este configurada y tenga saldo, tambien se debe validar con el cliente si la linea esta en Tel 1 o Tel 1/2, en caso no haya servicio]]="NO",1,0)</f>
        <v>0</v>
      </c>
      <c r="CY304">
        <f>IF(Tabla1[[#This Row],[3.2.7  Para internet, cuando el problema es con SmarTV se le sugiere que utilice internet de manera cableada]]="NO",1,0)</f>
        <v>0</v>
      </c>
      <c r="CZ304">
        <f>IF(Tabla1[[#This Row],[3.3  La explicación brindada al cliente corresponde con el paso a paso de la herramienta o el proceso establecido en el portal de conocimiento (en caso no se encuentre en la herramienta).]]="NO",1,0)</f>
        <v>1</v>
      </c>
      <c r="DA304">
        <f>IF(Tabla1[[#This Row],[3.4  Valida con el cliente si la gestión/información brindada fue clara]]="NO",1,0)</f>
        <v>1</v>
      </c>
      <c r="DB304">
        <f>IF(Tabla1[[#This Row],[4.1 Ejecuta las acciones en los aplicativos de acuerdo al proceso establecido en el portal de conocimiento.]]="NO",1,0)</f>
        <v>1</v>
      </c>
      <c r="DC304">
        <f>IF(Tabla1[[#This Row],[4.2 Se tipifica en siac acorde con la gestión.]]="NO",1,0)</f>
        <v>1</v>
      </c>
      <c r="DD304">
        <f>IF(Tabla1[[#This Row],[4.3 Notas y/o plantilla de la tipificación son correctas.]]="NO",1,0)</f>
        <v>1</v>
      </c>
      <c r="DE304">
        <f>IF(Tabla1[[#This Row],[4.4 Se tipifica en siac durante la llamada.]]="NO",1,0)</f>
        <v>1</v>
      </c>
      <c r="DF304">
        <f>IF(Tabla1[[#This Row],[5.1 Evita comentarios negativos de la empresa y/o sus proveedores.]]="NO",1,0)</f>
        <v>0</v>
      </c>
      <c r="DG304">
        <f>IF(Tabla1[[#This Row],[5.2 Evita palabras soeces]]="NO",1,0)</f>
        <v>0</v>
      </c>
      <c r="DH304">
        <f>IF(Tabla1[[#This Row],[5.3 Escucha al cliente sin interrumpirlo.]]="NO",1,0)</f>
        <v>0</v>
      </c>
      <c r="DI304">
        <f>IF(Tabla1[[#This Row],[6.1 Cumple con dar la información establecida y/o fomenta en el cliente la adquisición/activación/uso de algún servicio/producto/promoción CLARO (definido por cada campaña)]]="NO",1,0)</f>
        <v>0</v>
      </c>
      <c r="DJ304">
        <v>1</v>
      </c>
      <c r="DK304" t="e">
        <f>IF(Tabla1[[#This Row],[TNPS]]&lt;6,-1,IF(Tabla1[[#This Row],[TNPS]]&lt;8,0,1))</f>
        <v>#N/A</v>
      </c>
      <c r="DL304" t="e">
        <f>IF(Tabla1[[#This Row],[NPS]]&lt;&gt;"",IF(Tabla1[[#This Row],[NPS]]&lt;7,-1,IF(Tabla1[[#This Row],[NPS]]&lt;8,0,1))," ")</f>
        <v>#N/A</v>
      </c>
    </row>
    <row r="305" spans="1:116" x14ac:dyDescent="0.25">
      <c r="A305">
        <v>386</v>
      </c>
      <c r="B305" t="str">
        <f>IF(MONTH(Tabla1[[#This Row],[FECHA DE MONITOREO]])=MONTH($B$356),IF(DAY(Tabla1[[#This Row],[FECHA DE MONITOREO]])&lt;8,"SEMANA 1",IF(DAY(Tabla1[[#This Row],[FECHA DE MONITOREO]])&lt;15,"SEMANA 2",IF(DAY(Tabla1[[#This Row],[FECHA DE MONITOREO]])&lt;22,"SEMANA 3","SEMANA 4"))),"SEMANA 4")</f>
        <v>SEMANA 2</v>
      </c>
      <c r="C30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305" s="10" t="s">
        <v>1877</v>
      </c>
      <c r="E305" s="11" t="s">
        <v>1878</v>
      </c>
      <c r="F305" s="12">
        <v>3</v>
      </c>
      <c r="G305" s="12" t="s">
        <v>118</v>
      </c>
      <c r="H305" s="12" t="s">
        <v>1394</v>
      </c>
      <c r="I305" s="6">
        <v>43657</v>
      </c>
      <c r="J305" s="12" t="s">
        <v>120</v>
      </c>
      <c r="K305" s="13" t="s">
        <v>2069</v>
      </c>
      <c r="L305" s="6">
        <v>43655</v>
      </c>
      <c r="M305" s="14">
        <v>0.37777777777777777</v>
      </c>
      <c r="N305" s="11">
        <v>443</v>
      </c>
      <c r="O305" s="12" t="s">
        <v>2070</v>
      </c>
      <c r="P305" s="12">
        <v>983375930</v>
      </c>
      <c r="Q305" s="12">
        <v>32968195</v>
      </c>
      <c r="R305" s="12" t="s">
        <v>1397</v>
      </c>
      <c r="S305" s="12" t="s">
        <v>158</v>
      </c>
      <c r="T305" s="12" t="s">
        <v>2071</v>
      </c>
      <c r="U305" s="12" t="s">
        <v>1443</v>
      </c>
      <c r="V305" s="11" t="s">
        <v>129</v>
      </c>
      <c r="W305" s="12" t="s">
        <v>130</v>
      </c>
      <c r="X305" s="15" t="s">
        <v>161</v>
      </c>
      <c r="Y305" s="15" t="s">
        <v>131</v>
      </c>
      <c r="Z305" s="15" t="s">
        <v>132</v>
      </c>
      <c r="AA305" s="15" t="s">
        <v>133</v>
      </c>
      <c r="AB305" s="15" t="s">
        <v>131</v>
      </c>
      <c r="AC305" s="12" t="s">
        <v>1400</v>
      </c>
      <c r="AD305" s="12" t="s">
        <v>129</v>
      </c>
      <c r="AE305" s="12" t="s">
        <v>129</v>
      </c>
      <c r="AF305" s="12" t="s">
        <v>129</v>
      </c>
      <c r="AG305" s="12" t="s">
        <v>129</v>
      </c>
      <c r="AH305" s="12" t="s">
        <v>129</v>
      </c>
      <c r="AI305" s="16">
        <v>0</v>
      </c>
      <c r="AJ305" s="12" t="s">
        <v>129</v>
      </c>
      <c r="AK305" s="12" t="s">
        <v>129</v>
      </c>
      <c r="AL305" s="12" t="s">
        <v>129</v>
      </c>
      <c r="AM305" s="12" t="s">
        <v>129</v>
      </c>
      <c r="AN305" s="16">
        <v>-2.2204460492503131E-14</v>
      </c>
      <c r="AO305" s="12" t="s">
        <v>129</v>
      </c>
      <c r="AP305" s="12" t="s">
        <v>129</v>
      </c>
      <c r="AQ305" s="12" t="s">
        <v>129</v>
      </c>
      <c r="AR305" s="12" t="s">
        <v>129</v>
      </c>
      <c r="AS305" s="12" t="s">
        <v>129</v>
      </c>
      <c r="AT305" s="12" t="s">
        <v>129</v>
      </c>
      <c r="AU305" s="12" t="s">
        <v>129</v>
      </c>
      <c r="AV305" s="12" t="s">
        <v>129</v>
      </c>
      <c r="AW305" s="12" t="s">
        <v>129</v>
      </c>
      <c r="AX305" s="12" t="s">
        <v>129</v>
      </c>
      <c r="AY305" s="12" t="s">
        <v>129</v>
      </c>
      <c r="AZ305" s="16">
        <v>0</v>
      </c>
      <c r="BA305" s="12" t="s">
        <v>129</v>
      </c>
      <c r="BB305" s="12" t="s">
        <v>129</v>
      </c>
      <c r="BC305" s="12" t="s">
        <v>129</v>
      </c>
      <c r="BD305" s="12" t="s">
        <v>129</v>
      </c>
      <c r="BE305" s="16">
        <v>0</v>
      </c>
      <c r="BF305" s="12" t="s">
        <v>129</v>
      </c>
      <c r="BG305" s="12" t="s">
        <v>129</v>
      </c>
      <c r="BH305" s="12" t="s">
        <v>129</v>
      </c>
      <c r="BI305" s="16">
        <v>0</v>
      </c>
      <c r="BJ305" s="12" t="s">
        <v>129</v>
      </c>
      <c r="BK305" s="16">
        <v>0</v>
      </c>
      <c r="BL305" s="16">
        <v>-5.1070259132757201E-15</v>
      </c>
      <c r="BM305" s="17">
        <v>9</v>
      </c>
      <c r="BN305" s="17">
        <v>4</v>
      </c>
      <c r="BO305" s="17">
        <v>1</v>
      </c>
      <c r="BP305" s="11">
        <v>14</v>
      </c>
      <c r="BQ305" s="11">
        <v>14</v>
      </c>
      <c r="BR305" s="16">
        <v>-5.1070259132757201E-15</v>
      </c>
      <c r="BS305" s="15" t="s">
        <v>129</v>
      </c>
      <c r="BT305" s="15" t="s">
        <v>131</v>
      </c>
      <c r="BU305" s="15" t="s">
        <v>129</v>
      </c>
      <c r="BV305" s="15" t="s">
        <v>129</v>
      </c>
      <c r="BW305" s="15" t="s">
        <v>129</v>
      </c>
      <c r="BX305" s="12" t="s">
        <v>129</v>
      </c>
      <c r="BY305" s="12" t="s">
        <v>346</v>
      </c>
      <c r="BZ305" s="12" t="s">
        <v>347</v>
      </c>
      <c r="CA305" s="12" t="s">
        <v>348</v>
      </c>
      <c r="CB305" s="12" t="s">
        <v>1444</v>
      </c>
      <c r="CC305" s="12" t="s">
        <v>416</v>
      </c>
      <c r="CD305" s="5" t="e">
        <v>#N/A</v>
      </c>
      <c r="CE305" s="5" t="e">
        <v>#N/A</v>
      </c>
      <c r="CF305" s="18" t="s">
        <v>131</v>
      </c>
      <c r="CG305" s="18" t="s">
        <v>2072</v>
      </c>
      <c r="CH305">
        <f>IF(Tabla1[[#This Row],[1.1 Saluda y se despide del cliente, de acuerdo a lo establecido en el manual de campaña.]]="NO",1,0)</f>
        <v>1</v>
      </c>
      <c r="CI305">
        <f>IF(Tabla1[[#This Row],[1.2 Se dirige al cliente por su nombre durante el transcurso de la llamada, sin tutearlo en ninguna ocasión.]]="NO",1,0)</f>
        <v>1</v>
      </c>
      <c r="CJ305">
        <f>IF(Tabla1[[#This Row],[1.3 Interactua con el cliente mientras realiza las validaciones en el sistema.]]="NO",1,0)</f>
        <v>1</v>
      </c>
      <c r="CK305">
        <f>IF(Tabla1[[#This Row],[1.4 Evita el uso de tecnicismos.]]="NO",1,0)</f>
        <v>1</v>
      </c>
      <c r="CL305">
        <f>IF(Tabla1[[#This Row],[1.5 Se despide de acuerdo a lo indicado en el Manual de Campaña]]="NO",1,0)</f>
        <v>1</v>
      </c>
      <c r="CM305">
        <f>IF(Tabla1[[#This Row],[2.1 Valida si la consulta o transacción corresponde a un producto/servicio/línea de la campaña.]]="NO",1,0)</f>
        <v>1</v>
      </c>
      <c r="CN305">
        <f>IF(Tabla1[[#This Row],[2.2 Si lo expuesto por el cliente no es claro, realiza preguntas de precisión o preguntas filtro.]]="NO",1,0)</f>
        <v>1</v>
      </c>
      <c r="CO305">
        <f>IF(Tabla1[[#This Row],[2.3 Valida el MOTIVO REAL de la necesidad (información, preocupación, problema) mediante parafraseo o pregunta de confirmación.]]="NO",1,0)</f>
        <v>1</v>
      </c>
      <c r="CP305">
        <f>IF(Tabla1[[#This Row],[2.4 De acuerdo con lo expuesto por el cliente por el cliente y/o por lo revisado en sistemas, valida si existe alguna atención previa por el mismo motivo.]]="NO",1,0)</f>
        <v>1</v>
      </c>
      <c r="CQ305">
        <f>IF(Tabla1[[#This Row],[3.1 Valida en el CES el estado de los servicios y equipos, estado de cuenta y adicionalmente si se encuentra en averia.]]="NO",1,0)</f>
        <v>1</v>
      </c>
      <c r="CR305">
        <f>IF(Tabla1[[#This Row],[3.2 La atencion se realizo siguiendo el paso a paso de la herramienta o el proceso establecido en el portal de conocimiento (en caso no se encuentre en la herramienta), no se vuelve a evaluar el ingreso al CES.]]="NO",1,0)</f>
        <v>1</v>
      </c>
      <c r="CS305">
        <f>IF(Tabla1[[#This Row],[3.2.1 Solicita el número de documento de identidad, nombres y apellidos del titular para identificar el servicio y en caso lo amerite fecha y lugar de nacimiento.]]="NO",1,0)</f>
        <v>1</v>
      </c>
      <c r="CT305">
        <f>IF(Tabla1[[#This Row],[3.2.2  Valida en TRACER que el servicio del cliente esta conectado, no se encuentra en averia y no tiene algun flag alarmado]]="NO",1,0)</f>
        <v>1</v>
      </c>
      <c r="CU305">
        <f>IF(Tabla1[[#This Row],[3.2.3  Verifica en la web de averias si el servicio esta afectado]]="NO",1,0)</f>
        <v>1</v>
      </c>
      <c r="CV305">
        <f>IF(Tabla1[[#This Row],[3.2.4  Verifica en Incognito si los parametros de los servicios estan correctos. ]]="NO",1,0)</f>
        <v>1</v>
      </c>
      <c r="CW305">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305">
        <f>IF(Tabla1[[#This Row],[3.2.6  Para telefonia, ingresa a JANUS y validad que la linea este configurada y tenga saldo, tambien se debe validar con el cliente si la linea esta en Tel 1 o Tel 1/2, en caso no haya servicio]]="NO",1,0)</f>
        <v>1</v>
      </c>
      <c r="CY305">
        <f>IF(Tabla1[[#This Row],[3.2.7  Para internet, cuando el problema es con SmarTV se le sugiere que utilice internet de manera cableada]]="NO",1,0)</f>
        <v>1</v>
      </c>
      <c r="CZ305">
        <f>IF(Tabla1[[#This Row],[3.3  La explicación brindada al cliente corresponde con el paso a paso de la herramienta o el proceso establecido en el portal de conocimiento (en caso no se encuentre en la herramienta).]]="NO",1,0)</f>
        <v>1</v>
      </c>
      <c r="DA305">
        <f>IF(Tabla1[[#This Row],[3.4  Valida con el cliente si la gestión/información brindada fue clara]]="NO",1,0)</f>
        <v>1</v>
      </c>
      <c r="DB305">
        <f>IF(Tabla1[[#This Row],[4.1 Ejecuta las acciones en los aplicativos de acuerdo al proceso establecido en el portal de conocimiento.]]="NO",1,0)</f>
        <v>1</v>
      </c>
      <c r="DC305">
        <f>IF(Tabla1[[#This Row],[4.2 Se tipifica en siac acorde con la gestión.]]="NO",1,0)</f>
        <v>1</v>
      </c>
      <c r="DD305">
        <f>IF(Tabla1[[#This Row],[4.3 Notas y/o plantilla de la tipificación son correctas.]]="NO",1,0)</f>
        <v>1</v>
      </c>
      <c r="DE305">
        <f>IF(Tabla1[[#This Row],[4.4 Se tipifica en siac durante la llamada.]]="NO",1,0)</f>
        <v>1</v>
      </c>
      <c r="DF305">
        <f>IF(Tabla1[[#This Row],[5.1 Evita comentarios negativos de la empresa y/o sus proveedores.]]="NO",1,0)</f>
        <v>1</v>
      </c>
      <c r="DG305">
        <f>IF(Tabla1[[#This Row],[5.2 Evita palabras soeces]]="NO",1,0)</f>
        <v>1</v>
      </c>
      <c r="DH305">
        <f>IF(Tabla1[[#This Row],[5.3 Escucha al cliente sin interrumpirlo.]]="NO",1,0)</f>
        <v>1</v>
      </c>
      <c r="DI305">
        <f>IF(Tabla1[[#This Row],[6.1 Cumple con dar la información establecida y/o fomenta en el cliente la adquisición/activación/uso de algún servicio/producto/promoción CLARO (definido por cada campaña)]]="NO",1,0)</f>
        <v>1</v>
      </c>
      <c r="DJ305">
        <v>1</v>
      </c>
      <c r="DK305" t="e">
        <f>IF(Tabla1[[#This Row],[TNPS]]&lt;6,-1,IF(Tabla1[[#This Row],[TNPS]]&lt;8,0,1))</f>
        <v>#N/A</v>
      </c>
      <c r="DL305" t="e">
        <f>IF(Tabla1[[#This Row],[NPS]]&lt;&gt;"",IF(Tabla1[[#This Row],[NPS]]&lt;7,-1,IF(Tabla1[[#This Row],[NPS]]&lt;8,0,1))," ")</f>
        <v>#N/A</v>
      </c>
    </row>
    <row r="306" spans="1:116" x14ac:dyDescent="0.25">
      <c r="A306">
        <v>386</v>
      </c>
      <c r="B306" t="str">
        <f>IF(MONTH(Tabla1[[#This Row],[FECHA DE MONITOREO]])=MONTH($B$356),IF(DAY(Tabla1[[#This Row],[FECHA DE MONITOREO]])&lt;8,"SEMANA 1",IF(DAY(Tabla1[[#This Row],[FECHA DE MONITOREO]])&lt;15,"SEMANA 2",IF(DAY(Tabla1[[#This Row],[FECHA DE MONITOREO]])&lt;22,"SEMANA 3","SEMANA 4"))),"SEMANA 4")</f>
        <v>SEMANA 2</v>
      </c>
      <c r="C30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306" s="10" t="s">
        <v>1947</v>
      </c>
      <c r="E306" s="11" t="s">
        <v>1948</v>
      </c>
      <c r="F306" s="12">
        <v>3</v>
      </c>
      <c r="G306" s="12" t="s">
        <v>118</v>
      </c>
      <c r="H306" s="12" t="s">
        <v>1394</v>
      </c>
      <c r="I306" s="6">
        <v>43657</v>
      </c>
      <c r="J306" s="12" t="s">
        <v>120</v>
      </c>
      <c r="K306" s="13" t="s">
        <v>2073</v>
      </c>
      <c r="L306" s="6">
        <v>43655</v>
      </c>
      <c r="M306" s="14">
        <v>0.75694444444444453</v>
      </c>
      <c r="N306" s="11">
        <v>472</v>
      </c>
      <c r="O306" s="12" t="s">
        <v>2074</v>
      </c>
      <c r="P306" s="12">
        <v>12337876</v>
      </c>
      <c r="Q306" s="12">
        <v>32794810</v>
      </c>
      <c r="R306" s="12" t="s">
        <v>1407</v>
      </c>
      <c r="S306" s="12" t="s">
        <v>451</v>
      </c>
      <c r="T306" s="12" t="s">
        <v>2060</v>
      </c>
      <c r="U306" s="12" t="s">
        <v>1399</v>
      </c>
      <c r="V306" s="11" t="s">
        <v>131</v>
      </c>
      <c r="W306" s="12" t="s">
        <v>130</v>
      </c>
      <c r="X306" s="15" t="s">
        <v>161</v>
      </c>
      <c r="Y306" s="15" t="s">
        <v>131</v>
      </c>
      <c r="Z306" s="15" t="s">
        <v>132</v>
      </c>
      <c r="AA306" s="15" t="s">
        <v>133</v>
      </c>
      <c r="AB306" s="15" t="s">
        <v>131</v>
      </c>
      <c r="AC306" s="12" t="s">
        <v>1400</v>
      </c>
      <c r="AD306" s="12" t="s">
        <v>131</v>
      </c>
      <c r="AE306" s="12" t="s">
        <v>131</v>
      </c>
      <c r="AF306" s="12" t="s">
        <v>131</v>
      </c>
      <c r="AG306" s="12" t="s">
        <v>131</v>
      </c>
      <c r="AH306" s="12" t="s">
        <v>131</v>
      </c>
      <c r="AI306" s="16">
        <v>100</v>
      </c>
      <c r="AJ306" s="12" t="s">
        <v>131</v>
      </c>
      <c r="AK306" s="12" t="s">
        <v>133</v>
      </c>
      <c r="AL306" s="12" t="s">
        <v>131</v>
      </c>
      <c r="AM306" s="12" t="s">
        <v>131</v>
      </c>
      <c r="AN306" s="16">
        <v>100</v>
      </c>
      <c r="AO306" s="12" t="s">
        <v>131</v>
      </c>
      <c r="AP306" s="12" t="s">
        <v>131</v>
      </c>
      <c r="AQ306" s="12" t="s">
        <v>131</v>
      </c>
      <c r="AR306" s="12" t="s">
        <v>131</v>
      </c>
      <c r="AS306" s="12" t="s">
        <v>131</v>
      </c>
      <c r="AT306" s="12" t="s">
        <v>131</v>
      </c>
      <c r="AU306" s="12" t="s">
        <v>131</v>
      </c>
      <c r="AV306" s="12" t="s">
        <v>133</v>
      </c>
      <c r="AW306" s="12" t="s">
        <v>133</v>
      </c>
      <c r="AX306" s="12" t="s">
        <v>131</v>
      </c>
      <c r="AY306" s="12" t="s">
        <v>129</v>
      </c>
      <c r="AZ306" s="16">
        <v>94.285714285714278</v>
      </c>
      <c r="BA306" s="12" t="s">
        <v>131</v>
      </c>
      <c r="BB306" s="12" t="s">
        <v>129</v>
      </c>
      <c r="BC306" s="12" t="s">
        <v>129</v>
      </c>
      <c r="BD306" s="12" t="s">
        <v>129</v>
      </c>
      <c r="BE306" s="16">
        <v>62.5</v>
      </c>
      <c r="BF306" s="12" t="s">
        <v>131</v>
      </c>
      <c r="BG306" s="12" t="s">
        <v>131</v>
      </c>
      <c r="BH306" s="12" t="s">
        <v>131</v>
      </c>
      <c r="BI306" s="16">
        <v>100</v>
      </c>
      <c r="BJ306" s="12" t="s">
        <v>133</v>
      </c>
      <c r="BK306" s="16">
        <v>100</v>
      </c>
      <c r="BL306" s="16">
        <v>89</v>
      </c>
      <c r="BM306" s="17">
        <v>1</v>
      </c>
      <c r="BN306" s="17">
        <v>3</v>
      </c>
      <c r="BO306" s="17">
        <v>0</v>
      </c>
      <c r="BP306" s="11">
        <v>4</v>
      </c>
      <c r="BQ306" s="11">
        <v>0</v>
      </c>
      <c r="BR306" s="16">
        <v>89</v>
      </c>
      <c r="BS306" s="15" t="s">
        <v>129</v>
      </c>
      <c r="BT306" s="15" t="s">
        <v>129</v>
      </c>
      <c r="BU306" s="15" t="s">
        <v>129</v>
      </c>
      <c r="BV306" s="15" t="s">
        <v>129</v>
      </c>
      <c r="BW306" s="15" t="s">
        <v>129</v>
      </c>
      <c r="BX306" s="12" t="s">
        <v>129</v>
      </c>
      <c r="BY306" s="12" t="s">
        <v>135</v>
      </c>
      <c r="BZ306" s="12" t="s">
        <v>136</v>
      </c>
      <c r="CA306" s="12" t="s">
        <v>137</v>
      </c>
      <c r="CB306" s="12" t="s">
        <v>349</v>
      </c>
      <c r="CC306" s="12" t="s">
        <v>289</v>
      </c>
      <c r="CD306" s="5" t="e">
        <v>#N/A</v>
      </c>
      <c r="CE306" s="5" t="e">
        <v>#N/A</v>
      </c>
      <c r="CF306" s="18" t="s">
        <v>129</v>
      </c>
      <c r="CG306" s="18" t="s">
        <v>2075</v>
      </c>
      <c r="CH306">
        <f>IF(Tabla1[[#This Row],[1.1 Saluda y se despide del cliente, de acuerdo a lo establecido en el manual de campaña.]]="NO",1,0)</f>
        <v>0</v>
      </c>
      <c r="CI306">
        <f>IF(Tabla1[[#This Row],[1.2 Se dirige al cliente por su nombre durante el transcurso de la llamada, sin tutearlo en ninguna ocasión.]]="NO",1,0)</f>
        <v>0</v>
      </c>
      <c r="CJ306">
        <f>IF(Tabla1[[#This Row],[1.3 Interactua con el cliente mientras realiza las validaciones en el sistema.]]="NO",1,0)</f>
        <v>0</v>
      </c>
      <c r="CK306">
        <f>IF(Tabla1[[#This Row],[1.4 Evita el uso de tecnicismos.]]="NO",1,0)</f>
        <v>0</v>
      </c>
      <c r="CL306">
        <f>IF(Tabla1[[#This Row],[1.5 Se despide de acuerdo a lo indicado en el Manual de Campaña]]="NO",1,0)</f>
        <v>0</v>
      </c>
      <c r="CM306">
        <f>IF(Tabla1[[#This Row],[2.1 Valida si la consulta o transacción corresponde a un producto/servicio/línea de la campaña.]]="NO",1,0)</f>
        <v>0</v>
      </c>
      <c r="CN306">
        <f>IF(Tabla1[[#This Row],[2.2 Si lo expuesto por el cliente no es claro, realiza preguntas de precisión o preguntas filtro.]]="NO",1,0)</f>
        <v>0</v>
      </c>
      <c r="CO306">
        <f>IF(Tabla1[[#This Row],[2.3 Valida el MOTIVO REAL de la necesidad (información, preocupación, problema) mediante parafraseo o pregunta de confirmación.]]="NO",1,0)</f>
        <v>0</v>
      </c>
      <c r="CP306">
        <f>IF(Tabla1[[#This Row],[2.4 De acuerdo con lo expuesto por el cliente por el cliente y/o por lo revisado en sistemas, valida si existe alguna atención previa por el mismo motivo.]]="NO",1,0)</f>
        <v>0</v>
      </c>
      <c r="CQ306">
        <f>IF(Tabla1[[#This Row],[3.1 Valida en el CES el estado de los servicios y equipos, estado de cuenta y adicionalmente si se encuentra en averia.]]="NO",1,0)</f>
        <v>0</v>
      </c>
      <c r="CR306">
        <f>IF(Tabla1[[#This Row],[3.2 La atencion se realizo siguiendo el paso a paso de la herramienta o el proceso establecido en el portal de conocimiento (en caso no se encuentre en la herramienta), no se vuelve a evaluar el ingreso al CES.]]="NO",1,0)</f>
        <v>0</v>
      </c>
      <c r="CS306">
        <f>IF(Tabla1[[#This Row],[3.2.1 Solicita el número de documento de identidad, nombres y apellidos del titular para identificar el servicio y en caso lo amerite fecha y lugar de nacimiento.]]="NO",1,0)</f>
        <v>0</v>
      </c>
      <c r="CT306">
        <f>IF(Tabla1[[#This Row],[3.2.2  Valida en TRACER que el servicio del cliente esta conectado, no se encuentra en averia y no tiene algun flag alarmado]]="NO",1,0)</f>
        <v>0</v>
      </c>
      <c r="CU306">
        <f>IF(Tabla1[[#This Row],[3.2.3  Verifica en la web de averias si el servicio esta afectado]]="NO",1,0)</f>
        <v>0</v>
      </c>
      <c r="CV306">
        <f>IF(Tabla1[[#This Row],[3.2.4  Verifica en Incognito si los parametros de los servicios estan correctos. ]]="NO",1,0)</f>
        <v>0</v>
      </c>
      <c r="CW30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06">
        <f>IF(Tabla1[[#This Row],[3.2.6  Para telefonia, ingresa a JANUS y validad que la linea este configurada y tenga saldo, tambien se debe validar con el cliente si la linea esta en Tel 1 o Tel 1/2, en caso no haya servicio]]="NO",1,0)</f>
        <v>0</v>
      </c>
      <c r="CY306">
        <f>IF(Tabla1[[#This Row],[3.2.7  Para internet, cuando el problema es con SmarTV se le sugiere que utilice internet de manera cableada]]="NO",1,0)</f>
        <v>0</v>
      </c>
      <c r="CZ306">
        <f>IF(Tabla1[[#This Row],[3.3  La explicación brindada al cliente corresponde con el paso a paso de la herramienta o el proceso establecido en el portal de conocimiento (en caso no se encuentre en la herramienta).]]="NO",1,0)</f>
        <v>0</v>
      </c>
      <c r="DA306">
        <f>IF(Tabla1[[#This Row],[3.4  Valida con el cliente si la gestión/información brindada fue clara]]="NO",1,0)</f>
        <v>1</v>
      </c>
      <c r="DB306">
        <f>IF(Tabla1[[#This Row],[4.1 Ejecuta las acciones en los aplicativos de acuerdo al proceso establecido en el portal de conocimiento.]]="NO",1,0)</f>
        <v>0</v>
      </c>
      <c r="DC306">
        <f>IF(Tabla1[[#This Row],[4.2 Se tipifica en siac acorde con la gestión.]]="NO",1,0)</f>
        <v>1</v>
      </c>
      <c r="DD306">
        <f>IF(Tabla1[[#This Row],[4.3 Notas y/o plantilla de la tipificación son correctas.]]="NO",1,0)</f>
        <v>1</v>
      </c>
      <c r="DE306">
        <f>IF(Tabla1[[#This Row],[4.4 Se tipifica en siac durante la llamada.]]="NO",1,0)</f>
        <v>1</v>
      </c>
      <c r="DF306">
        <f>IF(Tabla1[[#This Row],[5.1 Evita comentarios negativos de la empresa y/o sus proveedores.]]="NO",1,0)</f>
        <v>0</v>
      </c>
      <c r="DG306">
        <f>IF(Tabla1[[#This Row],[5.2 Evita palabras soeces]]="NO",1,0)</f>
        <v>0</v>
      </c>
      <c r="DH306">
        <f>IF(Tabla1[[#This Row],[5.3 Escucha al cliente sin interrumpirlo.]]="NO",1,0)</f>
        <v>0</v>
      </c>
      <c r="DI306">
        <f>IF(Tabla1[[#This Row],[6.1 Cumple con dar la información establecida y/o fomenta en el cliente la adquisición/activación/uso de algún servicio/producto/promoción CLARO (definido por cada campaña)]]="NO",1,0)</f>
        <v>0</v>
      </c>
      <c r="DJ306">
        <v>1</v>
      </c>
      <c r="DK306" t="e">
        <f>IF(Tabla1[[#This Row],[TNPS]]&lt;6,-1,IF(Tabla1[[#This Row],[TNPS]]&lt;8,0,1))</f>
        <v>#N/A</v>
      </c>
      <c r="DL306" t="e">
        <f>IF(Tabla1[[#This Row],[NPS]]&lt;&gt;"",IF(Tabla1[[#This Row],[NPS]]&lt;7,-1,IF(Tabla1[[#This Row],[NPS]]&lt;8,0,1))," ")</f>
        <v>#N/A</v>
      </c>
    </row>
    <row r="307" spans="1:116" x14ac:dyDescent="0.25">
      <c r="A307">
        <v>386</v>
      </c>
      <c r="B307" t="str">
        <f>IF(MONTH(Tabla1[[#This Row],[FECHA DE MONITOREO]])=MONTH($B$356),IF(DAY(Tabla1[[#This Row],[FECHA DE MONITOREO]])&lt;8,"SEMANA 1",IF(DAY(Tabla1[[#This Row],[FECHA DE MONITOREO]])&lt;15,"SEMANA 2",IF(DAY(Tabla1[[#This Row],[FECHA DE MONITOREO]])&lt;22,"SEMANA 3","SEMANA 4"))),"SEMANA 4")</f>
        <v>SEMANA 2</v>
      </c>
      <c r="C30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307" s="10" t="s">
        <v>1480</v>
      </c>
      <c r="E307" s="11" t="s">
        <v>1481</v>
      </c>
      <c r="F307" s="12">
        <v>2</v>
      </c>
      <c r="G307" s="12" t="s">
        <v>118</v>
      </c>
      <c r="H307" s="12" t="s">
        <v>1394</v>
      </c>
      <c r="I307" s="6">
        <v>43657</v>
      </c>
      <c r="J307" s="12" t="s">
        <v>120</v>
      </c>
      <c r="K307" s="13" t="s">
        <v>2076</v>
      </c>
      <c r="L307" s="6">
        <v>43655</v>
      </c>
      <c r="M307" s="14">
        <v>0.65902777777777777</v>
      </c>
      <c r="N307" s="11">
        <v>521</v>
      </c>
      <c r="O307" s="12" t="s">
        <v>2077</v>
      </c>
      <c r="P307" s="12">
        <v>992423818</v>
      </c>
      <c r="Q307" s="12">
        <v>21081845</v>
      </c>
      <c r="R307" s="12" t="s">
        <v>1407</v>
      </c>
      <c r="S307" s="12" t="s">
        <v>184</v>
      </c>
      <c r="T307" s="12" t="s">
        <v>2078</v>
      </c>
      <c r="U307" s="12" t="s">
        <v>2079</v>
      </c>
      <c r="V307" s="11" t="s">
        <v>129</v>
      </c>
      <c r="W307" s="12" t="s">
        <v>130</v>
      </c>
      <c r="X307" s="15" t="s">
        <v>161</v>
      </c>
      <c r="Y307" s="15" t="s">
        <v>131</v>
      </c>
      <c r="Z307" s="15" t="s">
        <v>132</v>
      </c>
      <c r="AA307" s="15" t="s">
        <v>133</v>
      </c>
      <c r="AB307" s="15" t="s">
        <v>131</v>
      </c>
      <c r="AC307" s="12" t="s">
        <v>1400</v>
      </c>
      <c r="AD307" s="12" t="s">
        <v>131</v>
      </c>
      <c r="AE307" s="12" t="s">
        <v>131</v>
      </c>
      <c r="AF307" s="12" t="s">
        <v>131</v>
      </c>
      <c r="AG307" s="12" t="s">
        <v>131</v>
      </c>
      <c r="AH307" s="12" t="s">
        <v>131</v>
      </c>
      <c r="AI307" s="16">
        <v>100</v>
      </c>
      <c r="AJ307" s="12" t="s">
        <v>131</v>
      </c>
      <c r="AK307" s="12" t="s">
        <v>133</v>
      </c>
      <c r="AL307" s="12" t="s">
        <v>129</v>
      </c>
      <c r="AM307" s="12" t="s">
        <v>131</v>
      </c>
      <c r="AN307" s="16">
        <v>47.368421052631568</v>
      </c>
      <c r="AO307" s="12" t="s">
        <v>131</v>
      </c>
      <c r="AP307" s="12" t="s">
        <v>129</v>
      </c>
      <c r="AQ307" s="12" t="s">
        <v>131</v>
      </c>
      <c r="AR307" s="12" t="s">
        <v>131</v>
      </c>
      <c r="AS307" s="12" t="s">
        <v>129</v>
      </c>
      <c r="AT307" s="12" t="s">
        <v>131</v>
      </c>
      <c r="AU307" s="12" t="s">
        <v>129</v>
      </c>
      <c r="AV307" s="12" t="s">
        <v>133</v>
      </c>
      <c r="AW307" s="12" t="s">
        <v>133</v>
      </c>
      <c r="AX307" s="12" t="s">
        <v>129</v>
      </c>
      <c r="AY307" s="12" t="s">
        <v>131</v>
      </c>
      <c r="AZ307" s="16">
        <v>17.142857142857149</v>
      </c>
      <c r="BA307" s="12" t="s">
        <v>129</v>
      </c>
      <c r="BB307" s="12" t="s">
        <v>129</v>
      </c>
      <c r="BC307" s="12" t="s">
        <v>129</v>
      </c>
      <c r="BD307" s="12" t="s">
        <v>131</v>
      </c>
      <c r="BE307" s="16">
        <v>12.5</v>
      </c>
      <c r="BF307" s="12" t="s">
        <v>131</v>
      </c>
      <c r="BG307" s="12" t="s">
        <v>131</v>
      </c>
      <c r="BH307" s="12" t="s">
        <v>131</v>
      </c>
      <c r="BI307" s="16">
        <v>100</v>
      </c>
      <c r="BJ307" s="12" t="s">
        <v>133</v>
      </c>
      <c r="BK307" s="16">
        <v>100</v>
      </c>
      <c r="BL307" s="16">
        <v>37.894736842105267</v>
      </c>
      <c r="BM307" s="17">
        <v>4</v>
      </c>
      <c r="BN307" s="17">
        <v>2</v>
      </c>
      <c r="BO307" s="17">
        <v>0</v>
      </c>
      <c r="BP307" s="11">
        <v>6</v>
      </c>
      <c r="BQ307" s="11">
        <v>2</v>
      </c>
      <c r="BR307" s="16">
        <v>37.894736842105267</v>
      </c>
      <c r="BS307" s="15" t="s">
        <v>129</v>
      </c>
      <c r="BT307" s="15" t="s">
        <v>129</v>
      </c>
      <c r="BU307" s="15" t="s">
        <v>129</v>
      </c>
      <c r="BV307" s="15" t="s">
        <v>129</v>
      </c>
      <c r="BW307" s="15" t="s">
        <v>129</v>
      </c>
      <c r="BX307" s="12" t="s">
        <v>129</v>
      </c>
      <c r="BY307" s="12" t="s">
        <v>346</v>
      </c>
      <c r="BZ307" s="12" t="s">
        <v>347</v>
      </c>
      <c r="CA307" s="12" t="s">
        <v>348</v>
      </c>
      <c r="CB307" s="12" t="s">
        <v>1444</v>
      </c>
      <c r="CC307" s="12" t="s">
        <v>350</v>
      </c>
      <c r="CD307" s="5">
        <v>5</v>
      </c>
      <c r="CE307" s="5" t="s">
        <v>132</v>
      </c>
      <c r="CF307" s="18" t="s">
        <v>129</v>
      </c>
      <c r="CG307" s="18" t="s">
        <v>2080</v>
      </c>
      <c r="CH307">
        <f>IF(Tabla1[[#This Row],[1.1 Saluda y se despide del cliente, de acuerdo a lo establecido en el manual de campaña.]]="NO",1,0)</f>
        <v>0</v>
      </c>
      <c r="CI307">
        <f>IF(Tabla1[[#This Row],[1.2 Se dirige al cliente por su nombre durante el transcurso de la llamada, sin tutearlo en ninguna ocasión.]]="NO",1,0)</f>
        <v>0</v>
      </c>
      <c r="CJ307">
        <f>IF(Tabla1[[#This Row],[1.3 Interactua con el cliente mientras realiza las validaciones en el sistema.]]="NO",1,0)</f>
        <v>0</v>
      </c>
      <c r="CK307">
        <f>IF(Tabla1[[#This Row],[1.4 Evita el uso de tecnicismos.]]="NO",1,0)</f>
        <v>0</v>
      </c>
      <c r="CL307">
        <f>IF(Tabla1[[#This Row],[1.5 Se despide de acuerdo a lo indicado en el Manual de Campaña]]="NO",1,0)</f>
        <v>0</v>
      </c>
      <c r="CM307">
        <f>IF(Tabla1[[#This Row],[2.1 Valida si la consulta o transacción corresponde a un producto/servicio/línea de la campaña.]]="NO",1,0)</f>
        <v>0</v>
      </c>
      <c r="CN307">
        <f>IF(Tabla1[[#This Row],[2.2 Si lo expuesto por el cliente no es claro, realiza preguntas de precisión o preguntas filtro.]]="NO",1,0)</f>
        <v>0</v>
      </c>
      <c r="CO307">
        <f>IF(Tabla1[[#This Row],[2.3 Valida el MOTIVO REAL de la necesidad (información, preocupación, problema) mediante parafraseo o pregunta de confirmación.]]="NO",1,0)</f>
        <v>1</v>
      </c>
      <c r="CP307">
        <f>IF(Tabla1[[#This Row],[2.4 De acuerdo con lo expuesto por el cliente por el cliente y/o por lo revisado en sistemas, valida si existe alguna atención previa por el mismo motivo.]]="NO",1,0)</f>
        <v>0</v>
      </c>
      <c r="CQ307">
        <f>IF(Tabla1[[#This Row],[3.1 Valida en el CES el estado de los servicios y equipos, estado de cuenta y adicionalmente si se encuentra en averia.]]="NO",1,0)</f>
        <v>0</v>
      </c>
      <c r="CR307">
        <f>IF(Tabla1[[#This Row],[3.2 La atencion se realizo siguiendo el paso a paso de la herramienta o el proceso establecido en el portal de conocimiento (en caso no se encuentre en la herramienta), no se vuelve a evaluar el ingreso al CES.]]="NO",1,0)</f>
        <v>1</v>
      </c>
      <c r="CS307">
        <f>IF(Tabla1[[#This Row],[3.2.1 Solicita el número de documento de identidad, nombres y apellidos del titular para identificar el servicio y en caso lo amerite fecha y lugar de nacimiento.]]="NO",1,0)</f>
        <v>0</v>
      </c>
      <c r="CT307">
        <f>IF(Tabla1[[#This Row],[3.2.2  Valida en TRACER que el servicio del cliente esta conectado, no se encuentra en averia y no tiene algun flag alarmado]]="NO",1,0)</f>
        <v>0</v>
      </c>
      <c r="CU307">
        <f>IF(Tabla1[[#This Row],[3.2.3  Verifica en la web de averias si el servicio esta afectado]]="NO",1,0)</f>
        <v>1</v>
      </c>
      <c r="CV307">
        <f>IF(Tabla1[[#This Row],[3.2.4  Verifica en Incognito si los parametros de los servicios estan correctos. ]]="NO",1,0)</f>
        <v>0</v>
      </c>
      <c r="CW307">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307">
        <f>IF(Tabla1[[#This Row],[3.2.6  Para telefonia, ingresa a JANUS y validad que la linea este configurada y tenga saldo, tambien se debe validar con el cliente si la linea esta en Tel 1 o Tel 1/2, en caso no haya servicio]]="NO",1,0)</f>
        <v>0</v>
      </c>
      <c r="CY307">
        <f>IF(Tabla1[[#This Row],[3.2.7  Para internet, cuando el problema es con SmarTV se le sugiere que utilice internet de manera cableada]]="NO",1,0)</f>
        <v>0</v>
      </c>
      <c r="CZ307">
        <f>IF(Tabla1[[#This Row],[3.3  La explicación brindada al cliente corresponde con el paso a paso de la herramienta o el proceso establecido en el portal de conocimiento (en caso no se encuentre en la herramienta).]]="NO",1,0)</f>
        <v>1</v>
      </c>
      <c r="DA307">
        <f>IF(Tabla1[[#This Row],[3.4  Valida con el cliente si la gestión/información brindada fue clara]]="NO",1,0)</f>
        <v>0</v>
      </c>
      <c r="DB307">
        <f>IF(Tabla1[[#This Row],[4.1 Ejecuta las acciones en los aplicativos de acuerdo al proceso establecido en el portal de conocimiento.]]="NO",1,0)</f>
        <v>1</v>
      </c>
      <c r="DC307">
        <f>IF(Tabla1[[#This Row],[4.2 Se tipifica en siac acorde con la gestión.]]="NO",1,0)</f>
        <v>1</v>
      </c>
      <c r="DD307">
        <f>IF(Tabla1[[#This Row],[4.3 Notas y/o plantilla de la tipificación son correctas.]]="NO",1,0)</f>
        <v>1</v>
      </c>
      <c r="DE307">
        <f>IF(Tabla1[[#This Row],[4.4 Se tipifica en siac durante la llamada.]]="NO",1,0)</f>
        <v>0</v>
      </c>
      <c r="DF307">
        <f>IF(Tabla1[[#This Row],[5.1 Evita comentarios negativos de la empresa y/o sus proveedores.]]="NO",1,0)</f>
        <v>0</v>
      </c>
      <c r="DG307">
        <f>IF(Tabla1[[#This Row],[5.2 Evita palabras soeces]]="NO",1,0)</f>
        <v>0</v>
      </c>
      <c r="DH307">
        <f>IF(Tabla1[[#This Row],[5.3 Escucha al cliente sin interrumpirlo.]]="NO",1,0)</f>
        <v>0</v>
      </c>
      <c r="DI307">
        <f>IF(Tabla1[[#This Row],[6.1 Cumple con dar la información establecida y/o fomenta en el cliente la adquisición/activación/uso de algún servicio/producto/promoción CLARO (definido por cada campaña)]]="NO",1,0)</f>
        <v>0</v>
      </c>
      <c r="DJ307">
        <v>1</v>
      </c>
      <c r="DK307">
        <f>IF(Tabla1[[#This Row],[TNPS]]&lt;6,-1,IF(Tabla1[[#This Row],[TNPS]]&lt;8,0,1))</f>
        <v>-1</v>
      </c>
      <c r="DL307" t="str">
        <f>IF(Tabla1[[#This Row],[NPS]]&lt;&gt;"",IF(Tabla1[[#This Row],[NPS]]&lt;7,-1,IF(Tabla1[[#This Row],[NPS]]&lt;8,0,1))," ")</f>
        <v xml:space="preserve"> </v>
      </c>
    </row>
    <row r="308" spans="1:116" x14ac:dyDescent="0.25">
      <c r="A308">
        <v>386</v>
      </c>
      <c r="B308" t="str">
        <f>IF(MONTH(Tabla1[[#This Row],[FECHA DE MONITOREO]])=MONTH($B$356),IF(DAY(Tabla1[[#This Row],[FECHA DE MONITOREO]])&lt;8,"SEMANA 1",IF(DAY(Tabla1[[#This Row],[FECHA DE MONITOREO]])&lt;15,"SEMANA 2",IF(DAY(Tabla1[[#This Row],[FECHA DE MONITOREO]])&lt;22,"SEMANA 3","SEMANA 4"))),"SEMANA 4")</f>
        <v>SEMANA 2</v>
      </c>
      <c r="C30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308" s="10" t="s">
        <v>1558</v>
      </c>
      <c r="E308" s="11" t="s">
        <v>1559</v>
      </c>
      <c r="F308" s="12">
        <v>2</v>
      </c>
      <c r="G308" s="12" t="s">
        <v>118</v>
      </c>
      <c r="H308" s="12" t="s">
        <v>1394</v>
      </c>
      <c r="I308" s="6">
        <v>43657</v>
      </c>
      <c r="J308" s="12" t="s">
        <v>120</v>
      </c>
      <c r="K308" s="13" t="s">
        <v>2081</v>
      </c>
      <c r="L308" s="6">
        <v>43655</v>
      </c>
      <c r="M308" s="14">
        <v>0.83124999999999993</v>
      </c>
      <c r="N308" s="11">
        <v>901</v>
      </c>
      <c r="O308" s="12" t="s">
        <v>2082</v>
      </c>
      <c r="P308" s="12">
        <v>14521730</v>
      </c>
      <c r="Q308" s="12">
        <v>31365464</v>
      </c>
      <c r="R308" s="12" t="s">
        <v>1407</v>
      </c>
      <c r="S308" s="12" t="s">
        <v>184</v>
      </c>
      <c r="T308" s="12" t="s">
        <v>2083</v>
      </c>
      <c r="U308" s="12" t="s">
        <v>1416</v>
      </c>
      <c r="V308" s="11" t="s">
        <v>129</v>
      </c>
      <c r="W308" s="12" t="s">
        <v>130</v>
      </c>
      <c r="X308" s="15" t="s">
        <v>161</v>
      </c>
      <c r="Y308" s="15" t="s">
        <v>131</v>
      </c>
      <c r="Z308" s="15" t="s">
        <v>132</v>
      </c>
      <c r="AA308" s="15" t="s">
        <v>133</v>
      </c>
      <c r="AB308" s="15" t="s">
        <v>131</v>
      </c>
      <c r="AC308" s="12" t="s">
        <v>1400</v>
      </c>
      <c r="AD308" s="12" t="s">
        <v>131</v>
      </c>
      <c r="AE308" s="12" t="s">
        <v>131</v>
      </c>
      <c r="AF308" s="12" t="s">
        <v>131</v>
      </c>
      <c r="AG308" s="12" t="s">
        <v>131</v>
      </c>
      <c r="AH308" s="12" t="s">
        <v>131</v>
      </c>
      <c r="AI308" s="16">
        <v>100</v>
      </c>
      <c r="AJ308" s="12" t="s">
        <v>133</v>
      </c>
      <c r="AK308" s="12" t="s">
        <v>133</v>
      </c>
      <c r="AL308" s="12" t="s">
        <v>131</v>
      </c>
      <c r="AM308" s="12" t="s">
        <v>131</v>
      </c>
      <c r="AN308" s="16">
        <v>100</v>
      </c>
      <c r="AO308" s="12" t="s">
        <v>131</v>
      </c>
      <c r="AP308" s="12" t="s">
        <v>131</v>
      </c>
      <c r="AQ308" s="12" t="s">
        <v>131</v>
      </c>
      <c r="AR308" s="12" t="s">
        <v>131</v>
      </c>
      <c r="AS308" s="12" t="s">
        <v>131</v>
      </c>
      <c r="AT308" s="12" t="s">
        <v>131</v>
      </c>
      <c r="AU308" s="12" t="s">
        <v>133</v>
      </c>
      <c r="AV308" s="12" t="s">
        <v>133</v>
      </c>
      <c r="AW308" s="12" t="s">
        <v>131</v>
      </c>
      <c r="AX308" s="12" t="s">
        <v>129</v>
      </c>
      <c r="AY308" s="12" t="s">
        <v>131</v>
      </c>
      <c r="AZ308" s="16">
        <v>80</v>
      </c>
      <c r="BA308" s="12" t="s">
        <v>133</v>
      </c>
      <c r="BB308" s="12" t="s">
        <v>131</v>
      </c>
      <c r="BC308" s="12" t="s">
        <v>131</v>
      </c>
      <c r="BD308" s="12" t="s">
        <v>131</v>
      </c>
      <c r="BE308" s="16">
        <v>100</v>
      </c>
      <c r="BF308" s="12" t="s">
        <v>131</v>
      </c>
      <c r="BG308" s="12" t="s">
        <v>131</v>
      </c>
      <c r="BH308" s="12" t="s">
        <v>131</v>
      </c>
      <c r="BI308" s="16">
        <v>100</v>
      </c>
      <c r="BJ308" s="12" t="s">
        <v>129</v>
      </c>
      <c r="BK308" s="16">
        <v>0</v>
      </c>
      <c r="BL308" s="16">
        <v>90</v>
      </c>
      <c r="BM308" s="17">
        <v>1</v>
      </c>
      <c r="BN308" s="17">
        <v>0</v>
      </c>
      <c r="BO308" s="17">
        <v>0</v>
      </c>
      <c r="BP308" s="11">
        <v>1</v>
      </c>
      <c r="BQ308" s="11">
        <v>1</v>
      </c>
      <c r="BR308" s="16">
        <v>90</v>
      </c>
      <c r="BS308" s="15" t="s">
        <v>129</v>
      </c>
      <c r="BT308" s="15" t="s">
        <v>129</v>
      </c>
      <c r="BU308" s="15" t="s">
        <v>129</v>
      </c>
      <c r="BV308" s="15" t="s">
        <v>129</v>
      </c>
      <c r="BW308" s="15" t="s">
        <v>129</v>
      </c>
      <c r="BX308" s="12" t="s">
        <v>131</v>
      </c>
      <c r="BY308" s="12" t="s">
        <v>132</v>
      </c>
      <c r="BZ308" s="12" t="s">
        <v>132</v>
      </c>
      <c r="CA308" s="12" t="s">
        <v>132</v>
      </c>
      <c r="CB308" s="12" t="s">
        <v>132</v>
      </c>
      <c r="CC308" s="12" t="s">
        <v>132</v>
      </c>
      <c r="CD308" s="5" t="e">
        <v>#N/A</v>
      </c>
      <c r="CE308" s="5" t="e">
        <v>#N/A</v>
      </c>
      <c r="CF308" s="18" t="s">
        <v>129</v>
      </c>
      <c r="CG308" s="18" t="s">
        <v>2084</v>
      </c>
      <c r="CH308">
        <f>IF(Tabla1[[#This Row],[1.1 Saluda y se despide del cliente, de acuerdo a lo establecido en el manual de campaña.]]="NO",1,0)</f>
        <v>0</v>
      </c>
      <c r="CI308">
        <f>IF(Tabla1[[#This Row],[1.2 Se dirige al cliente por su nombre durante el transcurso de la llamada, sin tutearlo en ninguna ocasión.]]="NO",1,0)</f>
        <v>0</v>
      </c>
      <c r="CJ308">
        <f>IF(Tabla1[[#This Row],[1.3 Interactua con el cliente mientras realiza las validaciones en el sistema.]]="NO",1,0)</f>
        <v>0</v>
      </c>
      <c r="CK308">
        <f>IF(Tabla1[[#This Row],[1.4 Evita el uso de tecnicismos.]]="NO",1,0)</f>
        <v>0</v>
      </c>
      <c r="CL308">
        <f>IF(Tabla1[[#This Row],[1.5 Se despide de acuerdo a lo indicado en el Manual de Campaña]]="NO",1,0)</f>
        <v>0</v>
      </c>
      <c r="CM308">
        <f>IF(Tabla1[[#This Row],[2.1 Valida si la consulta o transacción corresponde a un producto/servicio/línea de la campaña.]]="NO",1,0)</f>
        <v>0</v>
      </c>
      <c r="CN308">
        <f>IF(Tabla1[[#This Row],[2.2 Si lo expuesto por el cliente no es claro, realiza preguntas de precisión o preguntas filtro.]]="NO",1,0)</f>
        <v>0</v>
      </c>
      <c r="CO308">
        <f>IF(Tabla1[[#This Row],[2.3 Valida el MOTIVO REAL de la necesidad (información, preocupación, problema) mediante parafraseo o pregunta de confirmación.]]="NO",1,0)</f>
        <v>0</v>
      </c>
      <c r="CP308">
        <f>IF(Tabla1[[#This Row],[2.4 De acuerdo con lo expuesto por el cliente por el cliente y/o por lo revisado en sistemas, valida si existe alguna atención previa por el mismo motivo.]]="NO",1,0)</f>
        <v>0</v>
      </c>
      <c r="CQ308">
        <f>IF(Tabla1[[#This Row],[3.1 Valida en el CES el estado de los servicios y equipos, estado de cuenta y adicionalmente si se encuentra en averia.]]="NO",1,0)</f>
        <v>0</v>
      </c>
      <c r="CR308">
        <f>IF(Tabla1[[#This Row],[3.2 La atencion se realizo siguiendo el paso a paso de la herramienta o el proceso establecido en el portal de conocimiento (en caso no se encuentre en la herramienta), no se vuelve a evaluar el ingreso al CES.]]="NO",1,0)</f>
        <v>0</v>
      </c>
      <c r="CS308">
        <f>IF(Tabla1[[#This Row],[3.2.1 Solicita el número de documento de identidad, nombres y apellidos del titular para identificar el servicio y en caso lo amerite fecha y lugar de nacimiento.]]="NO",1,0)</f>
        <v>0</v>
      </c>
      <c r="CT308">
        <f>IF(Tabla1[[#This Row],[3.2.2  Valida en TRACER que el servicio del cliente esta conectado, no se encuentra en averia y no tiene algun flag alarmado]]="NO",1,0)</f>
        <v>0</v>
      </c>
      <c r="CU308">
        <f>IF(Tabla1[[#This Row],[3.2.3  Verifica en la web de averias si el servicio esta afectado]]="NO",1,0)</f>
        <v>0</v>
      </c>
      <c r="CV308">
        <f>IF(Tabla1[[#This Row],[3.2.4  Verifica en Incognito si los parametros de los servicios estan correctos. ]]="NO",1,0)</f>
        <v>0</v>
      </c>
      <c r="CW30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08">
        <f>IF(Tabla1[[#This Row],[3.2.6  Para telefonia, ingresa a JANUS y validad que la linea este configurada y tenga saldo, tambien se debe validar con el cliente si la linea esta en Tel 1 o Tel 1/2, en caso no haya servicio]]="NO",1,0)</f>
        <v>0</v>
      </c>
      <c r="CY308">
        <f>IF(Tabla1[[#This Row],[3.2.7  Para internet, cuando el problema es con SmarTV se le sugiere que utilice internet de manera cableada]]="NO",1,0)</f>
        <v>0</v>
      </c>
      <c r="CZ308">
        <f>IF(Tabla1[[#This Row],[3.3  La explicación brindada al cliente corresponde con el paso a paso de la herramienta o el proceso establecido en el portal de conocimiento (en caso no se encuentre en la herramienta).]]="NO",1,0)</f>
        <v>1</v>
      </c>
      <c r="DA308">
        <f>IF(Tabla1[[#This Row],[3.4  Valida con el cliente si la gestión/información brindada fue clara]]="NO",1,0)</f>
        <v>0</v>
      </c>
      <c r="DB308">
        <f>IF(Tabla1[[#This Row],[4.1 Ejecuta las acciones en los aplicativos de acuerdo al proceso establecido en el portal de conocimiento.]]="NO",1,0)</f>
        <v>0</v>
      </c>
      <c r="DC308">
        <f>IF(Tabla1[[#This Row],[4.2 Se tipifica en siac acorde con la gestión.]]="NO",1,0)</f>
        <v>0</v>
      </c>
      <c r="DD308">
        <f>IF(Tabla1[[#This Row],[4.3 Notas y/o plantilla de la tipificación son correctas.]]="NO",1,0)</f>
        <v>0</v>
      </c>
      <c r="DE308">
        <f>IF(Tabla1[[#This Row],[4.4 Se tipifica en siac durante la llamada.]]="NO",1,0)</f>
        <v>0</v>
      </c>
      <c r="DF308">
        <f>IF(Tabla1[[#This Row],[5.1 Evita comentarios negativos de la empresa y/o sus proveedores.]]="NO",1,0)</f>
        <v>0</v>
      </c>
      <c r="DG308">
        <f>IF(Tabla1[[#This Row],[5.2 Evita palabras soeces]]="NO",1,0)</f>
        <v>0</v>
      </c>
      <c r="DH308">
        <f>IF(Tabla1[[#This Row],[5.3 Escucha al cliente sin interrumpirlo.]]="NO",1,0)</f>
        <v>0</v>
      </c>
      <c r="DI308">
        <f>IF(Tabla1[[#This Row],[6.1 Cumple con dar la información establecida y/o fomenta en el cliente la adquisición/activación/uso de algún servicio/producto/promoción CLARO (definido por cada campaña)]]="NO",1,0)</f>
        <v>1</v>
      </c>
      <c r="DJ308">
        <v>1</v>
      </c>
      <c r="DK308" t="e">
        <f>IF(Tabla1[[#This Row],[TNPS]]&lt;6,-1,IF(Tabla1[[#This Row],[TNPS]]&lt;8,0,1))</f>
        <v>#N/A</v>
      </c>
      <c r="DL308" t="e">
        <f>IF(Tabla1[[#This Row],[NPS]]&lt;&gt;"",IF(Tabla1[[#This Row],[NPS]]&lt;7,-1,IF(Tabla1[[#This Row],[NPS]]&lt;8,0,1))," ")</f>
        <v>#N/A</v>
      </c>
    </row>
    <row r="309" spans="1:116" x14ac:dyDescent="0.25">
      <c r="A309">
        <v>386</v>
      </c>
      <c r="B309" t="str">
        <f>IF(MONTH(Tabla1[[#This Row],[FECHA DE MONITOREO]])=MONTH($B$356),IF(DAY(Tabla1[[#This Row],[FECHA DE MONITOREO]])&lt;8,"SEMANA 1",IF(DAY(Tabla1[[#This Row],[FECHA DE MONITOREO]])&lt;15,"SEMANA 2",IF(DAY(Tabla1[[#This Row],[FECHA DE MONITOREO]])&lt;22,"SEMANA 3","SEMANA 4"))),"SEMANA 4")</f>
        <v>SEMANA 2</v>
      </c>
      <c r="C30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309" s="10" t="s">
        <v>2085</v>
      </c>
      <c r="E309" s="11" t="s">
        <v>2086</v>
      </c>
      <c r="F309" s="12">
        <v>2</v>
      </c>
      <c r="G309" s="12" t="s">
        <v>118</v>
      </c>
      <c r="H309" s="12" t="s">
        <v>1394</v>
      </c>
      <c r="I309" s="6">
        <v>43657</v>
      </c>
      <c r="J309" s="12" t="s">
        <v>120</v>
      </c>
      <c r="K309" s="13" t="s">
        <v>2087</v>
      </c>
      <c r="L309" s="6">
        <v>43655</v>
      </c>
      <c r="M309" s="14">
        <v>0.8256944444444444</v>
      </c>
      <c r="N309" s="11">
        <v>1094</v>
      </c>
      <c r="O309" s="12" t="s">
        <v>2088</v>
      </c>
      <c r="P309" s="12">
        <v>982361610</v>
      </c>
      <c r="Q309" s="12">
        <v>35919079</v>
      </c>
      <c r="R309" s="12" t="s">
        <v>1407</v>
      </c>
      <c r="S309" s="12" t="s">
        <v>358</v>
      </c>
      <c r="T309" s="12" t="s">
        <v>2089</v>
      </c>
      <c r="U309" s="12" t="s">
        <v>1416</v>
      </c>
      <c r="V309" s="11" t="s">
        <v>131</v>
      </c>
      <c r="W309" s="12" t="s">
        <v>130</v>
      </c>
      <c r="X309" s="15" t="s">
        <v>161</v>
      </c>
      <c r="Y309" s="15" t="s">
        <v>131</v>
      </c>
      <c r="Z309" s="15" t="s">
        <v>132</v>
      </c>
      <c r="AA309" s="15" t="s">
        <v>133</v>
      </c>
      <c r="AB309" s="15" t="s">
        <v>131</v>
      </c>
      <c r="AC309" s="12" t="s">
        <v>1400</v>
      </c>
      <c r="AD309" s="12" t="s">
        <v>131</v>
      </c>
      <c r="AE309" s="12" t="s">
        <v>131</v>
      </c>
      <c r="AF309" s="12" t="s">
        <v>131</v>
      </c>
      <c r="AG309" s="12" t="s">
        <v>131</v>
      </c>
      <c r="AH309" s="12" t="s">
        <v>131</v>
      </c>
      <c r="AI309" s="16">
        <v>100</v>
      </c>
      <c r="AJ309" s="12" t="s">
        <v>133</v>
      </c>
      <c r="AK309" s="12" t="s">
        <v>133</v>
      </c>
      <c r="AL309" s="12" t="s">
        <v>131</v>
      </c>
      <c r="AM309" s="12" t="s">
        <v>131</v>
      </c>
      <c r="AN309" s="16">
        <v>100</v>
      </c>
      <c r="AO309" s="12" t="s">
        <v>131</v>
      </c>
      <c r="AP309" s="12" t="s">
        <v>129</v>
      </c>
      <c r="AQ309" s="12" t="s">
        <v>131</v>
      </c>
      <c r="AR309" s="12" t="s">
        <v>129</v>
      </c>
      <c r="AS309" s="12" t="s">
        <v>129</v>
      </c>
      <c r="AT309" s="12" t="s">
        <v>131</v>
      </c>
      <c r="AU309" s="12" t="s">
        <v>133</v>
      </c>
      <c r="AV309" s="12" t="s">
        <v>133</v>
      </c>
      <c r="AW309" s="12" t="s">
        <v>133</v>
      </c>
      <c r="AX309" s="12" t="s">
        <v>131</v>
      </c>
      <c r="AY309" s="12" t="s">
        <v>131</v>
      </c>
      <c r="AZ309" s="16">
        <v>37.142857142857146</v>
      </c>
      <c r="BA309" s="12" t="s">
        <v>129</v>
      </c>
      <c r="BB309" s="12" t="s">
        <v>129</v>
      </c>
      <c r="BC309" s="12" t="s">
        <v>131</v>
      </c>
      <c r="BD309" s="12" t="s">
        <v>131</v>
      </c>
      <c r="BE309" s="16">
        <v>25</v>
      </c>
      <c r="BF309" s="12" t="s">
        <v>131</v>
      </c>
      <c r="BG309" s="12" t="s">
        <v>131</v>
      </c>
      <c r="BH309" s="12" t="s">
        <v>131</v>
      </c>
      <c r="BI309" s="16">
        <v>100</v>
      </c>
      <c r="BJ309" s="12" t="s">
        <v>133</v>
      </c>
      <c r="BK309" s="16">
        <v>100</v>
      </c>
      <c r="BL309" s="16">
        <v>60</v>
      </c>
      <c r="BM309" s="17">
        <v>2</v>
      </c>
      <c r="BN309" s="17">
        <v>1</v>
      </c>
      <c r="BO309" s="17">
        <v>0</v>
      </c>
      <c r="BP309" s="11">
        <v>3</v>
      </c>
      <c r="BQ309" s="11">
        <v>2</v>
      </c>
      <c r="BR309" s="16">
        <v>60</v>
      </c>
      <c r="BS309" s="15" t="s">
        <v>129</v>
      </c>
      <c r="BT309" s="15" t="s">
        <v>129</v>
      </c>
      <c r="BU309" s="15" t="s">
        <v>129</v>
      </c>
      <c r="BV309" s="15" t="s">
        <v>129</v>
      </c>
      <c r="BW309" s="15" t="s">
        <v>129</v>
      </c>
      <c r="BX309" s="12" t="s">
        <v>129</v>
      </c>
      <c r="BY309" s="12" t="s">
        <v>135</v>
      </c>
      <c r="BZ309" s="12" t="s">
        <v>136</v>
      </c>
      <c r="CA309" s="12" t="s">
        <v>137</v>
      </c>
      <c r="CB309" s="12" t="s">
        <v>349</v>
      </c>
      <c r="CC309" s="12" t="s">
        <v>289</v>
      </c>
      <c r="CD309" s="5">
        <v>8</v>
      </c>
      <c r="CE309" s="5">
        <v>8</v>
      </c>
      <c r="CF309" s="18" t="s">
        <v>129</v>
      </c>
      <c r="CG309" s="18" t="s">
        <v>2090</v>
      </c>
      <c r="CH309">
        <f>IF(Tabla1[[#This Row],[1.1 Saluda y se despide del cliente, de acuerdo a lo establecido en el manual de campaña.]]="NO",1,0)</f>
        <v>0</v>
      </c>
      <c r="CI309">
        <f>IF(Tabla1[[#This Row],[1.2 Se dirige al cliente por su nombre durante el transcurso de la llamada, sin tutearlo en ninguna ocasión.]]="NO",1,0)</f>
        <v>0</v>
      </c>
      <c r="CJ309">
        <f>IF(Tabla1[[#This Row],[1.3 Interactua con el cliente mientras realiza las validaciones en el sistema.]]="NO",1,0)</f>
        <v>0</v>
      </c>
      <c r="CK309">
        <f>IF(Tabla1[[#This Row],[1.4 Evita el uso de tecnicismos.]]="NO",1,0)</f>
        <v>0</v>
      </c>
      <c r="CL309">
        <f>IF(Tabla1[[#This Row],[1.5 Se despide de acuerdo a lo indicado en el Manual de Campaña]]="NO",1,0)</f>
        <v>0</v>
      </c>
      <c r="CM309">
        <f>IF(Tabla1[[#This Row],[2.1 Valida si la consulta o transacción corresponde a un producto/servicio/línea de la campaña.]]="NO",1,0)</f>
        <v>0</v>
      </c>
      <c r="CN309">
        <f>IF(Tabla1[[#This Row],[2.2 Si lo expuesto por el cliente no es claro, realiza preguntas de precisión o preguntas filtro.]]="NO",1,0)</f>
        <v>0</v>
      </c>
      <c r="CO309">
        <f>IF(Tabla1[[#This Row],[2.3 Valida el MOTIVO REAL de la necesidad (información, preocupación, problema) mediante parafraseo o pregunta de confirmación.]]="NO",1,0)</f>
        <v>0</v>
      </c>
      <c r="CP309">
        <f>IF(Tabla1[[#This Row],[2.4 De acuerdo con lo expuesto por el cliente por el cliente y/o por lo revisado en sistemas, valida si existe alguna atención previa por el mismo motivo.]]="NO",1,0)</f>
        <v>0</v>
      </c>
      <c r="CQ309">
        <f>IF(Tabla1[[#This Row],[3.1 Valida en el CES el estado de los servicios y equipos, estado de cuenta y adicionalmente si se encuentra en averia.]]="NO",1,0)</f>
        <v>0</v>
      </c>
      <c r="CR309">
        <f>IF(Tabla1[[#This Row],[3.2 La atencion se realizo siguiendo el paso a paso de la herramienta o el proceso establecido en el portal de conocimiento (en caso no se encuentre en la herramienta), no se vuelve a evaluar el ingreso al CES.]]="NO",1,0)</f>
        <v>1</v>
      </c>
      <c r="CS309">
        <f>IF(Tabla1[[#This Row],[3.2.1 Solicita el número de documento de identidad, nombres y apellidos del titular para identificar el servicio y en caso lo amerite fecha y lugar de nacimiento.]]="NO",1,0)</f>
        <v>0</v>
      </c>
      <c r="CT309">
        <f>IF(Tabla1[[#This Row],[3.2.2  Valida en TRACER que el servicio del cliente esta conectado, no se encuentra en averia y no tiene algun flag alarmado]]="NO",1,0)</f>
        <v>1</v>
      </c>
      <c r="CU309">
        <f>IF(Tabla1[[#This Row],[3.2.3  Verifica en la web de averias si el servicio esta afectado]]="NO",1,0)</f>
        <v>1</v>
      </c>
      <c r="CV309">
        <f>IF(Tabla1[[#This Row],[3.2.4  Verifica en Incognito si los parametros de los servicios estan correctos. ]]="NO",1,0)</f>
        <v>0</v>
      </c>
      <c r="CW30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09">
        <f>IF(Tabla1[[#This Row],[3.2.6  Para telefonia, ingresa a JANUS y validad que la linea este configurada y tenga saldo, tambien se debe validar con el cliente si la linea esta en Tel 1 o Tel 1/2, en caso no haya servicio]]="NO",1,0)</f>
        <v>0</v>
      </c>
      <c r="CY309">
        <f>IF(Tabla1[[#This Row],[3.2.7  Para internet, cuando el problema es con SmarTV se le sugiere que utilice internet de manera cableada]]="NO",1,0)</f>
        <v>0</v>
      </c>
      <c r="CZ309">
        <f>IF(Tabla1[[#This Row],[3.3  La explicación brindada al cliente corresponde con el paso a paso de la herramienta o el proceso establecido en el portal de conocimiento (en caso no se encuentre en la herramienta).]]="NO",1,0)</f>
        <v>0</v>
      </c>
      <c r="DA309">
        <f>IF(Tabla1[[#This Row],[3.4  Valida con el cliente si la gestión/información brindada fue clara]]="NO",1,0)</f>
        <v>0</v>
      </c>
      <c r="DB309">
        <f>IF(Tabla1[[#This Row],[4.1 Ejecuta las acciones en los aplicativos de acuerdo al proceso establecido en el portal de conocimiento.]]="NO",1,0)</f>
        <v>1</v>
      </c>
      <c r="DC309">
        <f>IF(Tabla1[[#This Row],[4.2 Se tipifica en siac acorde con la gestión.]]="NO",1,0)</f>
        <v>1</v>
      </c>
      <c r="DD309">
        <f>IF(Tabla1[[#This Row],[4.3 Notas y/o plantilla de la tipificación son correctas.]]="NO",1,0)</f>
        <v>0</v>
      </c>
      <c r="DE309">
        <f>IF(Tabla1[[#This Row],[4.4 Se tipifica en siac durante la llamada.]]="NO",1,0)</f>
        <v>0</v>
      </c>
      <c r="DF309">
        <f>IF(Tabla1[[#This Row],[5.1 Evita comentarios negativos de la empresa y/o sus proveedores.]]="NO",1,0)</f>
        <v>0</v>
      </c>
      <c r="DG309">
        <f>IF(Tabla1[[#This Row],[5.2 Evita palabras soeces]]="NO",1,0)</f>
        <v>0</v>
      </c>
      <c r="DH309">
        <f>IF(Tabla1[[#This Row],[5.3 Escucha al cliente sin interrumpirlo.]]="NO",1,0)</f>
        <v>0</v>
      </c>
      <c r="DI309">
        <f>IF(Tabla1[[#This Row],[6.1 Cumple con dar la información establecida y/o fomenta en el cliente la adquisición/activación/uso de algún servicio/producto/promoción CLARO (definido por cada campaña)]]="NO",1,0)</f>
        <v>0</v>
      </c>
      <c r="DJ309">
        <v>1</v>
      </c>
      <c r="DK309">
        <f>IF(Tabla1[[#This Row],[TNPS]]&lt;6,-1,IF(Tabla1[[#This Row],[TNPS]]&lt;8,0,1))</f>
        <v>1</v>
      </c>
      <c r="DL309">
        <f>IF(Tabla1[[#This Row],[NPS]]&lt;&gt;"",IF(Tabla1[[#This Row],[NPS]]&lt;7,-1,IF(Tabla1[[#This Row],[NPS]]&lt;8,0,1))," ")</f>
        <v>1</v>
      </c>
    </row>
    <row r="310" spans="1:116" x14ac:dyDescent="0.25">
      <c r="A310">
        <v>386</v>
      </c>
      <c r="B310" t="str">
        <f>IF(MONTH(Tabla1[[#This Row],[FECHA DE MONITOREO]])=MONTH($B$356),IF(DAY(Tabla1[[#This Row],[FECHA DE MONITOREO]])&lt;8,"SEMANA 1",IF(DAY(Tabla1[[#This Row],[FECHA DE MONITOREO]])&lt;15,"SEMANA 2",IF(DAY(Tabla1[[#This Row],[FECHA DE MONITOREO]])&lt;22,"SEMANA 3","SEMANA 4"))),"SEMANA 4")</f>
        <v>SEMANA 2</v>
      </c>
      <c r="C31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310" s="10" t="s">
        <v>2091</v>
      </c>
      <c r="E310" s="11" t="s">
        <v>2092</v>
      </c>
      <c r="F310" s="12">
        <v>14</v>
      </c>
      <c r="G310" s="12" t="s">
        <v>118</v>
      </c>
      <c r="H310" s="12" t="s">
        <v>1394</v>
      </c>
      <c r="I310" s="6">
        <v>43657</v>
      </c>
      <c r="J310" s="12" t="s">
        <v>120</v>
      </c>
      <c r="K310" s="13" t="s">
        <v>2093</v>
      </c>
      <c r="L310" s="6">
        <v>43655</v>
      </c>
      <c r="M310" s="14">
        <v>0.85625000000000007</v>
      </c>
      <c r="N310" s="11">
        <v>401</v>
      </c>
      <c r="O310" s="12" t="s">
        <v>2094</v>
      </c>
      <c r="P310" s="12">
        <v>951778011</v>
      </c>
      <c r="Q310" s="12">
        <v>12985779</v>
      </c>
      <c r="R310" s="12" t="s">
        <v>1407</v>
      </c>
      <c r="S310" s="12" t="s">
        <v>147</v>
      </c>
      <c r="T310" s="12" t="s">
        <v>1530</v>
      </c>
      <c r="U310" s="12" t="s">
        <v>1463</v>
      </c>
      <c r="V310" s="11" t="s">
        <v>129</v>
      </c>
      <c r="W310" s="12" t="s">
        <v>130</v>
      </c>
      <c r="X310" s="15" t="s">
        <v>161</v>
      </c>
      <c r="Y310" s="15" t="s">
        <v>131</v>
      </c>
      <c r="Z310" s="15" t="s">
        <v>132</v>
      </c>
      <c r="AA310" s="15" t="s">
        <v>133</v>
      </c>
      <c r="AB310" s="15" t="s">
        <v>131</v>
      </c>
      <c r="AC310" s="12" t="s">
        <v>1400</v>
      </c>
      <c r="AD310" s="12" t="s">
        <v>131</v>
      </c>
      <c r="AE310" s="12" t="s">
        <v>131</v>
      </c>
      <c r="AF310" s="12" t="s">
        <v>131</v>
      </c>
      <c r="AG310" s="12" t="s">
        <v>131</v>
      </c>
      <c r="AH310" s="12" t="s">
        <v>131</v>
      </c>
      <c r="AI310" s="16">
        <v>100</v>
      </c>
      <c r="AJ310" s="12" t="s">
        <v>131</v>
      </c>
      <c r="AK310" s="12" t="s">
        <v>133</v>
      </c>
      <c r="AL310" s="12" t="s">
        <v>131</v>
      </c>
      <c r="AM310" s="12" t="s">
        <v>131</v>
      </c>
      <c r="AN310" s="16">
        <v>100</v>
      </c>
      <c r="AO310" s="12" t="s">
        <v>131</v>
      </c>
      <c r="AP310" s="12" t="s">
        <v>131</v>
      </c>
      <c r="AQ310" s="12" t="s">
        <v>131</v>
      </c>
      <c r="AR310" s="12" t="s">
        <v>133</v>
      </c>
      <c r="AS310" s="12" t="s">
        <v>133</v>
      </c>
      <c r="AT310" s="12" t="s">
        <v>131</v>
      </c>
      <c r="AU310" s="12" t="s">
        <v>133</v>
      </c>
      <c r="AV310" s="12" t="s">
        <v>133</v>
      </c>
      <c r="AW310" s="12" t="s">
        <v>133</v>
      </c>
      <c r="AX310" s="12" t="s">
        <v>129</v>
      </c>
      <c r="AY310" s="12" t="s">
        <v>131</v>
      </c>
      <c r="AZ310" s="16">
        <v>80</v>
      </c>
      <c r="BA310" s="12" t="s">
        <v>131</v>
      </c>
      <c r="BB310" s="12" t="s">
        <v>131</v>
      </c>
      <c r="BC310" s="12" t="s">
        <v>131</v>
      </c>
      <c r="BD310" s="12" t="s">
        <v>131</v>
      </c>
      <c r="BE310" s="16">
        <v>100</v>
      </c>
      <c r="BF310" s="12" t="s">
        <v>131</v>
      </c>
      <c r="BG310" s="12" t="s">
        <v>131</v>
      </c>
      <c r="BH310" s="12" t="s">
        <v>131</v>
      </c>
      <c r="BI310" s="16">
        <v>100</v>
      </c>
      <c r="BJ310" s="12" t="s">
        <v>129</v>
      </c>
      <c r="BK310" s="16">
        <v>0</v>
      </c>
      <c r="BL310" s="16">
        <v>90</v>
      </c>
      <c r="BM310" s="17">
        <v>1</v>
      </c>
      <c r="BN310" s="17">
        <v>0</v>
      </c>
      <c r="BO310" s="17">
        <v>0</v>
      </c>
      <c r="BP310" s="11">
        <v>1</v>
      </c>
      <c r="BQ310" s="11">
        <v>1</v>
      </c>
      <c r="BR310" s="16">
        <v>90</v>
      </c>
      <c r="BS310" s="15" t="s">
        <v>129</v>
      </c>
      <c r="BT310" s="15" t="s">
        <v>129</v>
      </c>
      <c r="BU310" s="15" t="s">
        <v>129</v>
      </c>
      <c r="BV310" s="15" t="s">
        <v>129</v>
      </c>
      <c r="BW310" s="15" t="s">
        <v>129</v>
      </c>
      <c r="BX310" s="12" t="s">
        <v>131</v>
      </c>
      <c r="BY310" s="12" t="s">
        <v>132</v>
      </c>
      <c r="BZ310" s="12" t="s">
        <v>132</v>
      </c>
      <c r="CA310" s="12" t="s">
        <v>132</v>
      </c>
      <c r="CB310" s="12" t="s">
        <v>132</v>
      </c>
      <c r="CC310" s="12" t="s">
        <v>132</v>
      </c>
      <c r="CD310" s="5">
        <v>9</v>
      </c>
      <c r="CE310" s="5">
        <v>9</v>
      </c>
      <c r="CF310" s="18" t="s">
        <v>129</v>
      </c>
      <c r="CG310" s="18" t="s">
        <v>2095</v>
      </c>
      <c r="CH310">
        <f>IF(Tabla1[[#This Row],[1.1 Saluda y se despide del cliente, de acuerdo a lo establecido en el manual de campaña.]]="NO",1,0)</f>
        <v>0</v>
      </c>
      <c r="CI310">
        <f>IF(Tabla1[[#This Row],[1.2 Se dirige al cliente por su nombre durante el transcurso de la llamada, sin tutearlo en ninguna ocasión.]]="NO",1,0)</f>
        <v>0</v>
      </c>
      <c r="CJ310">
        <f>IF(Tabla1[[#This Row],[1.3 Interactua con el cliente mientras realiza las validaciones en el sistema.]]="NO",1,0)</f>
        <v>0</v>
      </c>
      <c r="CK310">
        <f>IF(Tabla1[[#This Row],[1.4 Evita el uso de tecnicismos.]]="NO",1,0)</f>
        <v>0</v>
      </c>
      <c r="CL310">
        <f>IF(Tabla1[[#This Row],[1.5 Se despide de acuerdo a lo indicado en el Manual de Campaña]]="NO",1,0)</f>
        <v>0</v>
      </c>
      <c r="CM310">
        <f>IF(Tabla1[[#This Row],[2.1 Valida si la consulta o transacción corresponde a un producto/servicio/línea de la campaña.]]="NO",1,0)</f>
        <v>0</v>
      </c>
      <c r="CN310">
        <f>IF(Tabla1[[#This Row],[2.2 Si lo expuesto por el cliente no es claro, realiza preguntas de precisión o preguntas filtro.]]="NO",1,0)</f>
        <v>0</v>
      </c>
      <c r="CO310">
        <f>IF(Tabla1[[#This Row],[2.3 Valida el MOTIVO REAL de la necesidad (información, preocupación, problema) mediante parafraseo o pregunta de confirmación.]]="NO",1,0)</f>
        <v>0</v>
      </c>
      <c r="CP310">
        <f>IF(Tabla1[[#This Row],[2.4 De acuerdo con lo expuesto por el cliente por el cliente y/o por lo revisado en sistemas, valida si existe alguna atención previa por el mismo motivo.]]="NO",1,0)</f>
        <v>0</v>
      </c>
      <c r="CQ310">
        <f>IF(Tabla1[[#This Row],[3.1 Valida en el CES el estado de los servicios y equipos, estado de cuenta y adicionalmente si se encuentra en averia.]]="NO",1,0)</f>
        <v>0</v>
      </c>
      <c r="CR310">
        <f>IF(Tabla1[[#This Row],[3.2 La atencion se realizo siguiendo el paso a paso de la herramienta o el proceso establecido en el portal de conocimiento (en caso no se encuentre en la herramienta), no se vuelve a evaluar el ingreso al CES.]]="NO",1,0)</f>
        <v>0</v>
      </c>
      <c r="CS310">
        <f>IF(Tabla1[[#This Row],[3.2.1 Solicita el número de documento de identidad, nombres y apellidos del titular para identificar el servicio y en caso lo amerite fecha y lugar de nacimiento.]]="NO",1,0)</f>
        <v>0</v>
      </c>
      <c r="CT310">
        <f>IF(Tabla1[[#This Row],[3.2.2  Valida en TRACER que el servicio del cliente esta conectado, no se encuentra en averia y no tiene algun flag alarmado]]="NO",1,0)</f>
        <v>0</v>
      </c>
      <c r="CU310">
        <f>IF(Tabla1[[#This Row],[3.2.3  Verifica en la web de averias si el servicio esta afectado]]="NO",1,0)</f>
        <v>0</v>
      </c>
      <c r="CV310">
        <f>IF(Tabla1[[#This Row],[3.2.4  Verifica en Incognito si los parametros de los servicios estan correctos. ]]="NO",1,0)</f>
        <v>0</v>
      </c>
      <c r="CW31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10">
        <f>IF(Tabla1[[#This Row],[3.2.6  Para telefonia, ingresa a JANUS y validad que la linea este configurada y tenga saldo, tambien se debe validar con el cliente si la linea esta en Tel 1 o Tel 1/2, en caso no haya servicio]]="NO",1,0)</f>
        <v>0</v>
      </c>
      <c r="CY310">
        <f>IF(Tabla1[[#This Row],[3.2.7  Para internet, cuando el problema es con SmarTV se le sugiere que utilice internet de manera cableada]]="NO",1,0)</f>
        <v>0</v>
      </c>
      <c r="CZ310">
        <f>IF(Tabla1[[#This Row],[3.3  La explicación brindada al cliente corresponde con el paso a paso de la herramienta o el proceso establecido en el portal de conocimiento (en caso no se encuentre en la herramienta).]]="NO",1,0)</f>
        <v>1</v>
      </c>
      <c r="DA310">
        <f>IF(Tabla1[[#This Row],[3.4  Valida con el cliente si la gestión/información brindada fue clara]]="NO",1,0)</f>
        <v>0</v>
      </c>
      <c r="DB310">
        <f>IF(Tabla1[[#This Row],[4.1 Ejecuta las acciones en los aplicativos de acuerdo al proceso establecido en el portal de conocimiento.]]="NO",1,0)</f>
        <v>0</v>
      </c>
      <c r="DC310">
        <f>IF(Tabla1[[#This Row],[4.2 Se tipifica en siac acorde con la gestión.]]="NO",1,0)</f>
        <v>0</v>
      </c>
      <c r="DD310">
        <f>IF(Tabla1[[#This Row],[4.3 Notas y/o plantilla de la tipificación son correctas.]]="NO",1,0)</f>
        <v>0</v>
      </c>
      <c r="DE310">
        <f>IF(Tabla1[[#This Row],[4.4 Se tipifica en siac durante la llamada.]]="NO",1,0)</f>
        <v>0</v>
      </c>
      <c r="DF310">
        <f>IF(Tabla1[[#This Row],[5.1 Evita comentarios negativos de la empresa y/o sus proveedores.]]="NO",1,0)</f>
        <v>0</v>
      </c>
      <c r="DG310">
        <f>IF(Tabla1[[#This Row],[5.2 Evita palabras soeces]]="NO",1,0)</f>
        <v>0</v>
      </c>
      <c r="DH310">
        <f>IF(Tabla1[[#This Row],[5.3 Escucha al cliente sin interrumpirlo.]]="NO",1,0)</f>
        <v>0</v>
      </c>
      <c r="DI310">
        <f>IF(Tabla1[[#This Row],[6.1 Cumple con dar la información establecida y/o fomenta en el cliente la adquisición/activación/uso de algún servicio/producto/promoción CLARO (definido por cada campaña)]]="NO",1,0)</f>
        <v>1</v>
      </c>
      <c r="DJ310">
        <v>1</v>
      </c>
      <c r="DK310">
        <f>IF(Tabla1[[#This Row],[TNPS]]&lt;6,-1,IF(Tabla1[[#This Row],[TNPS]]&lt;8,0,1))</f>
        <v>1</v>
      </c>
      <c r="DL310">
        <f>IF(Tabla1[[#This Row],[NPS]]&lt;&gt;"",IF(Tabla1[[#This Row],[NPS]]&lt;7,-1,IF(Tabla1[[#This Row],[NPS]]&lt;8,0,1))," ")</f>
        <v>1</v>
      </c>
    </row>
    <row r="311" spans="1:116" x14ac:dyDescent="0.25">
      <c r="A311">
        <v>386</v>
      </c>
      <c r="B311" t="str">
        <f>IF(MONTH(Tabla1[[#This Row],[FECHA DE MONITOREO]])=MONTH($B$356),IF(DAY(Tabla1[[#This Row],[FECHA DE MONITOREO]])&lt;8,"SEMANA 1",IF(DAY(Tabla1[[#This Row],[FECHA DE MONITOREO]])&lt;15,"SEMANA 2",IF(DAY(Tabla1[[#This Row],[FECHA DE MONITOREO]])&lt;22,"SEMANA 3","SEMANA 4"))),"SEMANA 4")</f>
        <v>SEMANA 2</v>
      </c>
      <c r="C31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311" s="10" t="s">
        <v>2096</v>
      </c>
      <c r="E311" s="11" t="s">
        <v>2097</v>
      </c>
      <c r="F311" s="12">
        <v>3</v>
      </c>
      <c r="G311" s="12" t="s">
        <v>118</v>
      </c>
      <c r="H311" s="12" t="s">
        <v>1394</v>
      </c>
      <c r="I311" s="6">
        <v>43657</v>
      </c>
      <c r="J311" s="12" t="s">
        <v>120</v>
      </c>
      <c r="K311" s="13" t="s">
        <v>2098</v>
      </c>
      <c r="L311" s="6">
        <v>43655</v>
      </c>
      <c r="M311" s="14">
        <v>0.43402777777777773</v>
      </c>
      <c r="N311" s="11">
        <v>439</v>
      </c>
      <c r="O311" s="12" t="s">
        <v>2099</v>
      </c>
      <c r="P311" s="12" t="s">
        <v>132</v>
      </c>
      <c r="Q311" s="12">
        <v>16156953</v>
      </c>
      <c r="R311" s="12" t="s">
        <v>1407</v>
      </c>
      <c r="S311" s="12" t="s">
        <v>227</v>
      </c>
      <c r="T311" s="12" t="s">
        <v>2100</v>
      </c>
      <c r="U311" s="12" t="s">
        <v>1429</v>
      </c>
      <c r="V311" s="11" t="s">
        <v>129</v>
      </c>
      <c r="W311" s="12" t="s">
        <v>130</v>
      </c>
      <c r="X311" s="15" t="s">
        <v>161</v>
      </c>
      <c r="Y311" s="15" t="s">
        <v>131</v>
      </c>
      <c r="Z311" s="15" t="s">
        <v>132</v>
      </c>
      <c r="AA311" s="15" t="s">
        <v>133</v>
      </c>
      <c r="AB311" s="15" t="s">
        <v>131</v>
      </c>
      <c r="AC311" s="12" t="s">
        <v>1400</v>
      </c>
      <c r="AD311" s="12" t="s">
        <v>131</v>
      </c>
      <c r="AE311" s="12" t="s">
        <v>131</v>
      </c>
      <c r="AF311" s="12" t="s">
        <v>131</v>
      </c>
      <c r="AG311" s="12" t="s">
        <v>131</v>
      </c>
      <c r="AH311" s="12" t="s">
        <v>131</v>
      </c>
      <c r="AI311" s="16">
        <v>100</v>
      </c>
      <c r="AJ311" s="12" t="s">
        <v>131</v>
      </c>
      <c r="AK311" s="12" t="s">
        <v>131</v>
      </c>
      <c r="AL311" s="12" t="s">
        <v>131</v>
      </c>
      <c r="AM311" s="12" t="s">
        <v>131</v>
      </c>
      <c r="AN311" s="16">
        <v>100</v>
      </c>
      <c r="AO311" s="12" t="s">
        <v>131</v>
      </c>
      <c r="AP311" s="12" t="s">
        <v>129</v>
      </c>
      <c r="AQ311" s="12" t="s">
        <v>131</v>
      </c>
      <c r="AR311" s="12" t="s">
        <v>131</v>
      </c>
      <c r="AS311" s="12" t="s">
        <v>129</v>
      </c>
      <c r="AT311" s="12" t="s">
        <v>131</v>
      </c>
      <c r="AU311" s="12" t="s">
        <v>133</v>
      </c>
      <c r="AV311" s="12" t="s">
        <v>133</v>
      </c>
      <c r="AW311" s="12" t="s">
        <v>133</v>
      </c>
      <c r="AX311" s="12" t="s">
        <v>131</v>
      </c>
      <c r="AY311" s="12" t="s">
        <v>131</v>
      </c>
      <c r="AZ311" s="16">
        <v>37.142857142857146</v>
      </c>
      <c r="BA311" s="12" t="s">
        <v>133</v>
      </c>
      <c r="BB311" s="12" t="s">
        <v>131</v>
      </c>
      <c r="BC311" s="12" t="s">
        <v>131</v>
      </c>
      <c r="BD311" s="12" t="s">
        <v>131</v>
      </c>
      <c r="BE311" s="16">
        <v>100</v>
      </c>
      <c r="BF311" s="12" t="s">
        <v>131</v>
      </c>
      <c r="BG311" s="12" t="s">
        <v>131</v>
      </c>
      <c r="BH311" s="12" t="s">
        <v>131</v>
      </c>
      <c r="BI311" s="16">
        <v>100</v>
      </c>
      <c r="BJ311" s="12" t="s">
        <v>129</v>
      </c>
      <c r="BK311" s="16">
        <v>0</v>
      </c>
      <c r="BL311" s="16">
        <v>75</v>
      </c>
      <c r="BM311" s="17">
        <v>1</v>
      </c>
      <c r="BN311" s="17">
        <v>0</v>
      </c>
      <c r="BO311" s="17">
        <v>0</v>
      </c>
      <c r="BP311" s="11">
        <v>1</v>
      </c>
      <c r="BQ311" s="11">
        <v>2</v>
      </c>
      <c r="BR311" s="16">
        <v>75</v>
      </c>
      <c r="BS311" s="15" t="s">
        <v>129</v>
      </c>
      <c r="BT311" s="15" t="s">
        <v>129</v>
      </c>
      <c r="BU311" s="15" t="s">
        <v>129</v>
      </c>
      <c r="BV311" s="15" t="s">
        <v>129</v>
      </c>
      <c r="BW311" s="15" t="s">
        <v>129</v>
      </c>
      <c r="BX311" s="12" t="s">
        <v>131</v>
      </c>
      <c r="BY311" s="12" t="s">
        <v>132</v>
      </c>
      <c r="BZ311" s="12" t="s">
        <v>132</v>
      </c>
      <c r="CA311" s="12" t="s">
        <v>132</v>
      </c>
      <c r="CB311" s="12" t="s">
        <v>132</v>
      </c>
      <c r="CC311" s="12" t="s">
        <v>132</v>
      </c>
      <c r="CD311" s="5" t="e">
        <v>#N/A</v>
      </c>
      <c r="CE311" s="5" t="e">
        <v>#N/A</v>
      </c>
      <c r="CF311" s="18" t="s">
        <v>129</v>
      </c>
      <c r="CG311" s="18" t="s">
        <v>2101</v>
      </c>
      <c r="CH311">
        <f>IF(Tabla1[[#This Row],[1.1 Saluda y se despide del cliente, de acuerdo a lo establecido en el manual de campaña.]]="NO",1,0)</f>
        <v>0</v>
      </c>
      <c r="CI311">
        <f>IF(Tabla1[[#This Row],[1.2 Se dirige al cliente por su nombre durante el transcurso de la llamada, sin tutearlo en ninguna ocasión.]]="NO",1,0)</f>
        <v>0</v>
      </c>
      <c r="CJ311">
        <f>IF(Tabla1[[#This Row],[1.3 Interactua con el cliente mientras realiza las validaciones en el sistema.]]="NO",1,0)</f>
        <v>0</v>
      </c>
      <c r="CK311">
        <f>IF(Tabla1[[#This Row],[1.4 Evita el uso de tecnicismos.]]="NO",1,0)</f>
        <v>0</v>
      </c>
      <c r="CL311">
        <f>IF(Tabla1[[#This Row],[1.5 Se despide de acuerdo a lo indicado en el Manual de Campaña]]="NO",1,0)</f>
        <v>0</v>
      </c>
      <c r="CM311">
        <f>IF(Tabla1[[#This Row],[2.1 Valida si la consulta o transacción corresponde a un producto/servicio/línea de la campaña.]]="NO",1,0)</f>
        <v>0</v>
      </c>
      <c r="CN311">
        <f>IF(Tabla1[[#This Row],[2.2 Si lo expuesto por el cliente no es claro, realiza preguntas de precisión o preguntas filtro.]]="NO",1,0)</f>
        <v>0</v>
      </c>
      <c r="CO311">
        <f>IF(Tabla1[[#This Row],[2.3 Valida el MOTIVO REAL de la necesidad (información, preocupación, problema) mediante parafraseo o pregunta de confirmación.]]="NO",1,0)</f>
        <v>0</v>
      </c>
      <c r="CP311">
        <f>IF(Tabla1[[#This Row],[2.4 De acuerdo con lo expuesto por el cliente por el cliente y/o por lo revisado en sistemas, valida si existe alguna atención previa por el mismo motivo.]]="NO",1,0)</f>
        <v>0</v>
      </c>
      <c r="CQ311">
        <f>IF(Tabla1[[#This Row],[3.1 Valida en el CES el estado de los servicios y equipos, estado de cuenta y adicionalmente si se encuentra en averia.]]="NO",1,0)</f>
        <v>0</v>
      </c>
      <c r="CR311">
        <f>IF(Tabla1[[#This Row],[3.2 La atencion se realizo siguiendo el paso a paso de la herramienta o el proceso establecido en el portal de conocimiento (en caso no se encuentre en la herramienta), no se vuelve a evaluar el ingreso al CES.]]="NO",1,0)</f>
        <v>1</v>
      </c>
      <c r="CS311">
        <f>IF(Tabla1[[#This Row],[3.2.1 Solicita el número de documento de identidad, nombres y apellidos del titular para identificar el servicio y en caso lo amerite fecha y lugar de nacimiento.]]="NO",1,0)</f>
        <v>0</v>
      </c>
      <c r="CT311">
        <f>IF(Tabla1[[#This Row],[3.2.2  Valida en TRACER que el servicio del cliente esta conectado, no se encuentra en averia y no tiene algun flag alarmado]]="NO",1,0)</f>
        <v>0</v>
      </c>
      <c r="CU311">
        <f>IF(Tabla1[[#This Row],[3.2.3  Verifica en la web de averias si el servicio esta afectado]]="NO",1,0)</f>
        <v>1</v>
      </c>
      <c r="CV311">
        <f>IF(Tabla1[[#This Row],[3.2.4  Verifica en Incognito si los parametros de los servicios estan correctos. ]]="NO",1,0)</f>
        <v>0</v>
      </c>
      <c r="CW31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11">
        <f>IF(Tabla1[[#This Row],[3.2.6  Para telefonia, ingresa a JANUS y validad que la linea este configurada y tenga saldo, tambien se debe validar con el cliente si la linea esta en Tel 1 o Tel 1/2, en caso no haya servicio]]="NO",1,0)</f>
        <v>0</v>
      </c>
      <c r="CY311">
        <f>IF(Tabla1[[#This Row],[3.2.7  Para internet, cuando el problema es con SmarTV se le sugiere que utilice internet de manera cableada]]="NO",1,0)</f>
        <v>0</v>
      </c>
      <c r="CZ311">
        <f>IF(Tabla1[[#This Row],[3.3  La explicación brindada al cliente corresponde con el paso a paso de la herramienta o el proceso establecido en el portal de conocimiento (en caso no se encuentre en la herramienta).]]="NO",1,0)</f>
        <v>0</v>
      </c>
      <c r="DA311">
        <f>IF(Tabla1[[#This Row],[3.4  Valida con el cliente si la gestión/información brindada fue clara]]="NO",1,0)</f>
        <v>0</v>
      </c>
      <c r="DB311">
        <f>IF(Tabla1[[#This Row],[4.1 Ejecuta las acciones en los aplicativos de acuerdo al proceso establecido en el portal de conocimiento.]]="NO",1,0)</f>
        <v>0</v>
      </c>
      <c r="DC311">
        <f>IF(Tabla1[[#This Row],[4.2 Se tipifica en siac acorde con la gestión.]]="NO",1,0)</f>
        <v>0</v>
      </c>
      <c r="DD311">
        <f>IF(Tabla1[[#This Row],[4.3 Notas y/o plantilla de la tipificación son correctas.]]="NO",1,0)</f>
        <v>0</v>
      </c>
      <c r="DE311">
        <f>IF(Tabla1[[#This Row],[4.4 Se tipifica en siac durante la llamada.]]="NO",1,0)</f>
        <v>0</v>
      </c>
      <c r="DF311">
        <f>IF(Tabla1[[#This Row],[5.1 Evita comentarios negativos de la empresa y/o sus proveedores.]]="NO",1,0)</f>
        <v>0</v>
      </c>
      <c r="DG311">
        <f>IF(Tabla1[[#This Row],[5.2 Evita palabras soeces]]="NO",1,0)</f>
        <v>0</v>
      </c>
      <c r="DH311">
        <f>IF(Tabla1[[#This Row],[5.3 Escucha al cliente sin interrumpirlo.]]="NO",1,0)</f>
        <v>0</v>
      </c>
      <c r="DI311">
        <f>IF(Tabla1[[#This Row],[6.1 Cumple con dar la información establecida y/o fomenta en el cliente la adquisición/activación/uso de algún servicio/producto/promoción CLARO (definido por cada campaña)]]="NO",1,0)</f>
        <v>1</v>
      </c>
      <c r="DJ311">
        <v>1</v>
      </c>
      <c r="DK311" t="e">
        <f>IF(Tabla1[[#This Row],[TNPS]]&lt;6,-1,IF(Tabla1[[#This Row],[TNPS]]&lt;8,0,1))</f>
        <v>#N/A</v>
      </c>
      <c r="DL311" t="e">
        <f>IF(Tabla1[[#This Row],[NPS]]&lt;&gt;"",IF(Tabla1[[#This Row],[NPS]]&lt;7,-1,IF(Tabla1[[#This Row],[NPS]]&lt;8,0,1))," ")</f>
        <v>#N/A</v>
      </c>
    </row>
    <row r="312" spans="1:116" x14ac:dyDescent="0.25">
      <c r="A312">
        <v>386</v>
      </c>
      <c r="B312" t="str">
        <f>IF(MONTH(Tabla1[[#This Row],[FECHA DE MONITOREO]])=MONTH($B$356),IF(DAY(Tabla1[[#This Row],[FECHA DE MONITOREO]])&lt;8,"SEMANA 1",IF(DAY(Tabla1[[#This Row],[FECHA DE MONITOREO]])&lt;15,"SEMANA 2",IF(DAY(Tabla1[[#This Row],[FECHA DE MONITOREO]])&lt;22,"SEMANA 3","SEMANA 4"))),"SEMANA 4")</f>
        <v>SEMANA 2</v>
      </c>
      <c r="C31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3</v>
      </c>
      <c r="D312" s="10" t="s">
        <v>1451</v>
      </c>
      <c r="E312" s="11" t="s">
        <v>1452</v>
      </c>
      <c r="F312" s="12">
        <v>15</v>
      </c>
      <c r="G312" s="12" t="s">
        <v>118</v>
      </c>
      <c r="H312" s="12" t="s">
        <v>1394</v>
      </c>
      <c r="I312" s="6">
        <v>43657</v>
      </c>
      <c r="J312" s="12" t="s">
        <v>120</v>
      </c>
      <c r="K312" s="13" t="s">
        <v>2102</v>
      </c>
      <c r="L312" s="6">
        <v>43655</v>
      </c>
      <c r="M312" s="14">
        <v>0.34861111111111115</v>
      </c>
      <c r="N312" s="11">
        <v>115</v>
      </c>
      <c r="O312" s="12" t="s">
        <v>2103</v>
      </c>
      <c r="P312" s="12">
        <v>13620827</v>
      </c>
      <c r="Q312" s="12">
        <v>13630195</v>
      </c>
      <c r="R312" s="12" t="s">
        <v>1397</v>
      </c>
      <c r="S312" s="12" t="s">
        <v>1874</v>
      </c>
      <c r="T312" s="12" t="s">
        <v>2104</v>
      </c>
      <c r="U312" s="12" t="s">
        <v>1443</v>
      </c>
      <c r="V312" s="11" t="s">
        <v>129</v>
      </c>
      <c r="W312" s="12" t="s">
        <v>130</v>
      </c>
      <c r="X312" s="15" t="s">
        <v>161</v>
      </c>
      <c r="Y312" s="15" t="s">
        <v>131</v>
      </c>
      <c r="Z312" s="15" t="s">
        <v>132</v>
      </c>
      <c r="AA312" s="15" t="s">
        <v>133</v>
      </c>
      <c r="AB312" s="15" t="s">
        <v>131</v>
      </c>
      <c r="AC312" s="12" t="s">
        <v>1400</v>
      </c>
      <c r="AD312" s="12" t="s">
        <v>131</v>
      </c>
      <c r="AE312" s="12" t="s">
        <v>131</v>
      </c>
      <c r="AF312" s="12" t="s">
        <v>131</v>
      </c>
      <c r="AG312" s="12" t="s">
        <v>131</v>
      </c>
      <c r="AH312" s="12" t="s">
        <v>131</v>
      </c>
      <c r="AI312" s="16">
        <v>100</v>
      </c>
      <c r="AJ312" s="12" t="s">
        <v>131</v>
      </c>
      <c r="AK312" s="12" t="s">
        <v>133</v>
      </c>
      <c r="AL312" s="12" t="s">
        <v>131</v>
      </c>
      <c r="AM312" s="12" t="s">
        <v>131</v>
      </c>
      <c r="AN312" s="16">
        <v>100</v>
      </c>
      <c r="AO312" s="12" t="s">
        <v>131</v>
      </c>
      <c r="AP312" s="12" t="s">
        <v>131</v>
      </c>
      <c r="AQ312" s="12" t="s">
        <v>131</v>
      </c>
      <c r="AR312" s="12" t="s">
        <v>133</v>
      </c>
      <c r="AS312" s="12" t="s">
        <v>133</v>
      </c>
      <c r="AT312" s="12" t="s">
        <v>133</v>
      </c>
      <c r="AU312" s="12" t="s">
        <v>133</v>
      </c>
      <c r="AV312" s="12" t="s">
        <v>133</v>
      </c>
      <c r="AW312" s="12" t="s">
        <v>133</v>
      </c>
      <c r="AX312" s="12" t="s">
        <v>133</v>
      </c>
      <c r="AY312" s="12" t="s">
        <v>131</v>
      </c>
      <c r="AZ312" s="16">
        <v>100</v>
      </c>
      <c r="BA312" s="12" t="s">
        <v>131</v>
      </c>
      <c r="BB312" s="12" t="s">
        <v>131</v>
      </c>
      <c r="BC312" s="12" t="s">
        <v>131</v>
      </c>
      <c r="BD312" s="12" t="s">
        <v>131</v>
      </c>
      <c r="BE312" s="16">
        <v>100</v>
      </c>
      <c r="BF312" s="12" t="s">
        <v>131</v>
      </c>
      <c r="BG312" s="12" t="s">
        <v>131</v>
      </c>
      <c r="BH312" s="12" t="s">
        <v>131</v>
      </c>
      <c r="BI312" s="16">
        <v>100</v>
      </c>
      <c r="BJ312" s="12" t="s">
        <v>133</v>
      </c>
      <c r="BK312" s="16">
        <v>100</v>
      </c>
      <c r="BL312" s="16">
        <v>100</v>
      </c>
      <c r="BM312" s="17">
        <v>0</v>
      </c>
      <c r="BN312" s="17">
        <v>0</v>
      </c>
      <c r="BO312" s="17">
        <v>0</v>
      </c>
      <c r="BP312" s="11">
        <v>0</v>
      </c>
      <c r="BQ312" s="11">
        <v>0</v>
      </c>
      <c r="BR312" s="16">
        <v>100</v>
      </c>
      <c r="BS312" s="15" t="s">
        <v>129</v>
      </c>
      <c r="BT312" s="15" t="s">
        <v>129</v>
      </c>
      <c r="BU312" s="15" t="s">
        <v>129</v>
      </c>
      <c r="BV312" s="15" t="s">
        <v>129</v>
      </c>
      <c r="BW312" s="15" t="s">
        <v>129</v>
      </c>
      <c r="BX312" s="12" t="s">
        <v>129</v>
      </c>
      <c r="BY312" s="12" t="s">
        <v>135</v>
      </c>
      <c r="BZ312" s="12" t="s">
        <v>174</v>
      </c>
      <c r="CA312" s="12" t="s">
        <v>175</v>
      </c>
      <c r="CB312" s="12" t="s">
        <v>176</v>
      </c>
      <c r="CC312" s="12" t="s">
        <v>250</v>
      </c>
      <c r="CD312" s="5" t="e">
        <v>#N/A</v>
      </c>
      <c r="CE312" s="5" t="e">
        <v>#N/A</v>
      </c>
      <c r="CF312" s="18" t="s">
        <v>129</v>
      </c>
      <c r="CG312" s="18"/>
      <c r="CH312">
        <f>IF(Tabla1[[#This Row],[1.1 Saluda y se despide del cliente, de acuerdo a lo establecido en el manual de campaña.]]="NO",1,0)</f>
        <v>0</v>
      </c>
      <c r="CI312">
        <f>IF(Tabla1[[#This Row],[1.2 Se dirige al cliente por su nombre durante el transcurso de la llamada, sin tutearlo en ninguna ocasión.]]="NO",1,0)</f>
        <v>0</v>
      </c>
      <c r="CJ312">
        <f>IF(Tabla1[[#This Row],[1.3 Interactua con el cliente mientras realiza las validaciones en el sistema.]]="NO",1,0)</f>
        <v>0</v>
      </c>
      <c r="CK312">
        <f>IF(Tabla1[[#This Row],[1.4 Evita el uso de tecnicismos.]]="NO",1,0)</f>
        <v>0</v>
      </c>
      <c r="CL312">
        <f>IF(Tabla1[[#This Row],[1.5 Se despide de acuerdo a lo indicado en el Manual de Campaña]]="NO",1,0)</f>
        <v>0</v>
      </c>
      <c r="CM312">
        <f>IF(Tabla1[[#This Row],[2.1 Valida si la consulta o transacción corresponde a un producto/servicio/línea de la campaña.]]="NO",1,0)</f>
        <v>0</v>
      </c>
      <c r="CN312">
        <f>IF(Tabla1[[#This Row],[2.2 Si lo expuesto por el cliente no es claro, realiza preguntas de precisión o preguntas filtro.]]="NO",1,0)</f>
        <v>0</v>
      </c>
      <c r="CO312">
        <f>IF(Tabla1[[#This Row],[2.3 Valida el MOTIVO REAL de la necesidad (información, preocupación, problema) mediante parafraseo o pregunta de confirmación.]]="NO",1,0)</f>
        <v>0</v>
      </c>
      <c r="CP312">
        <f>IF(Tabla1[[#This Row],[2.4 De acuerdo con lo expuesto por el cliente por el cliente y/o por lo revisado en sistemas, valida si existe alguna atención previa por el mismo motivo.]]="NO",1,0)</f>
        <v>0</v>
      </c>
      <c r="CQ312">
        <f>IF(Tabla1[[#This Row],[3.1 Valida en el CES el estado de los servicios y equipos, estado de cuenta y adicionalmente si se encuentra en averia.]]="NO",1,0)</f>
        <v>0</v>
      </c>
      <c r="CR312">
        <f>IF(Tabla1[[#This Row],[3.2 La atencion se realizo siguiendo el paso a paso de la herramienta o el proceso establecido en el portal de conocimiento (en caso no se encuentre en la herramienta), no se vuelve a evaluar el ingreso al CES.]]="NO",1,0)</f>
        <v>0</v>
      </c>
      <c r="CS312">
        <f>IF(Tabla1[[#This Row],[3.2.1 Solicita el número de documento de identidad, nombres y apellidos del titular para identificar el servicio y en caso lo amerite fecha y lugar de nacimiento.]]="NO",1,0)</f>
        <v>0</v>
      </c>
      <c r="CT312">
        <f>IF(Tabla1[[#This Row],[3.2.2  Valida en TRACER que el servicio del cliente esta conectado, no se encuentra en averia y no tiene algun flag alarmado]]="NO",1,0)</f>
        <v>0</v>
      </c>
      <c r="CU312">
        <f>IF(Tabla1[[#This Row],[3.2.3  Verifica en la web de averias si el servicio esta afectado]]="NO",1,0)</f>
        <v>0</v>
      </c>
      <c r="CV312">
        <f>IF(Tabla1[[#This Row],[3.2.4  Verifica en Incognito si los parametros de los servicios estan correctos. ]]="NO",1,0)</f>
        <v>0</v>
      </c>
      <c r="CW31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12">
        <f>IF(Tabla1[[#This Row],[3.2.6  Para telefonia, ingresa a JANUS y validad que la linea este configurada y tenga saldo, tambien se debe validar con el cliente si la linea esta en Tel 1 o Tel 1/2, en caso no haya servicio]]="NO",1,0)</f>
        <v>0</v>
      </c>
      <c r="CY312">
        <f>IF(Tabla1[[#This Row],[3.2.7  Para internet, cuando el problema es con SmarTV se le sugiere que utilice internet de manera cableada]]="NO",1,0)</f>
        <v>0</v>
      </c>
      <c r="CZ312">
        <f>IF(Tabla1[[#This Row],[3.3  La explicación brindada al cliente corresponde con el paso a paso de la herramienta o el proceso establecido en el portal de conocimiento (en caso no se encuentre en la herramienta).]]="NO",1,0)</f>
        <v>0</v>
      </c>
      <c r="DA312">
        <f>IF(Tabla1[[#This Row],[3.4  Valida con el cliente si la gestión/información brindada fue clara]]="NO",1,0)</f>
        <v>0</v>
      </c>
      <c r="DB312">
        <f>IF(Tabla1[[#This Row],[4.1 Ejecuta las acciones en los aplicativos de acuerdo al proceso establecido en el portal de conocimiento.]]="NO",1,0)</f>
        <v>0</v>
      </c>
      <c r="DC312">
        <f>IF(Tabla1[[#This Row],[4.2 Se tipifica en siac acorde con la gestión.]]="NO",1,0)</f>
        <v>0</v>
      </c>
      <c r="DD312">
        <f>IF(Tabla1[[#This Row],[4.3 Notas y/o plantilla de la tipificación son correctas.]]="NO",1,0)</f>
        <v>0</v>
      </c>
      <c r="DE312">
        <f>IF(Tabla1[[#This Row],[4.4 Se tipifica en siac durante la llamada.]]="NO",1,0)</f>
        <v>0</v>
      </c>
      <c r="DF312">
        <f>IF(Tabla1[[#This Row],[5.1 Evita comentarios negativos de la empresa y/o sus proveedores.]]="NO",1,0)</f>
        <v>0</v>
      </c>
      <c r="DG312">
        <f>IF(Tabla1[[#This Row],[5.2 Evita palabras soeces]]="NO",1,0)</f>
        <v>0</v>
      </c>
      <c r="DH312">
        <f>IF(Tabla1[[#This Row],[5.3 Escucha al cliente sin interrumpirlo.]]="NO",1,0)</f>
        <v>0</v>
      </c>
      <c r="DI312">
        <f>IF(Tabla1[[#This Row],[6.1 Cumple con dar la información establecida y/o fomenta en el cliente la adquisición/activación/uso de algún servicio/producto/promoción CLARO (definido por cada campaña)]]="NO",1,0)</f>
        <v>0</v>
      </c>
      <c r="DJ312">
        <v>1</v>
      </c>
      <c r="DK312" t="e">
        <f>IF(Tabla1[[#This Row],[TNPS]]&lt;6,-1,IF(Tabla1[[#This Row],[TNPS]]&lt;8,0,1))</f>
        <v>#N/A</v>
      </c>
      <c r="DL312" t="e">
        <f>IF(Tabla1[[#This Row],[NPS]]&lt;&gt;"",IF(Tabla1[[#This Row],[NPS]]&lt;7,-1,IF(Tabla1[[#This Row],[NPS]]&lt;8,0,1))," ")</f>
        <v>#N/A</v>
      </c>
    </row>
    <row r="313" spans="1:116" x14ac:dyDescent="0.25">
      <c r="A313">
        <v>386</v>
      </c>
      <c r="B313" t="str">
        <f>IF(MONTH(Tabla1[[#This Row],[FECHA DE MONITOREO]])=MONTH($B$356),IF(DAY(Tabla1[[#This Row],[FECHA DE MONITOREO]])&lt;8,"SEMANA 1",IF(DAY(Tabla1[[#This Row],[FECHA DE MONITOREO]])&lt;15,"SEMANA 2",IF(DAY(Tabla1[[#This Row],[FECHA DE MONITOREO]])&lt;22,"SEMANA 3","SEMANA 4"))),"SEMANA 4")</f>
        <v>SEMANA 2</v>
      </c>
      <c r="C31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13" s="10" t="s">
        <v>1977</v>
      </c>
      <c r="E313" s="11" t="s">
        <v>1978</v>
      </c>
      <c r="F313" s="12">
        <v>2</v>
      </c>
      <c r="G313" s="12" t="s">
        <v>118</v>
      </c>
      <c r="H313" s="12" t="s">
        <v>1394</v>
      </c>
      <c r="I313" s="6">
        <v>43658</v>
      </c>
      <c r="J313" s="12" t="s">
        <v>120</v>
      </c>
      <c r="K313" s="13" t="s">
        <v>2105</v>
      </c>
      <c r="L313" s="6">
        <v>43656</v>
      </c>
      <c r="M313" s="14">
        <v>0.7993055555555556</v>
      </c>
      <c r="N313" s="11">
        <v>330</v>
      </c>
      <c r="O313" s="12" t="s">
        <v>2106</v>
      </c>
      <c r="P313" s="12">
        <v>5116390121</v>
      </c>
      <c r="Q313" s="12">
        <v>18507311</v>
      </c>
      <c r="R313" s="12" t="s">
        <v>1407</v>
      </c>
      <c r="S313" s="12" t="s">
        <v>391</v>
      </c>
      <c r="T313" s="12" t="s">
        <v>2107</v>
      </c>
      <c r="U313" s="12" t="s">
        <v>2045</v>
      </c>
      <c r="V313" s="11" t="s">
        <v>129</v>
      </c>
      <c r="W313" s="12" t="s">
        <v>130</v>
      </c>
      <c r="X313" s="15" t="s">
        <v>161</v>
      </c>
      <c r="Y313" s="15" t="s">
        <v>131</v>
      </c>
      <c r="Z313" s="15" t="s">
        <v>132</v>
      </c>
      <c r="AA313" s="15" t="s">
        <v>133</v>
      </c>
      <c r="AB313" s="15" t="s">
        <v>131</v>
      </c>
      <c r="AC313" s="12" t="s">
        <v>1400</v>
      </c>
      <c r="AD313" s="12" t="s">
        <v>131</v>
      </c>
      <c r="AE313" s="12" t="s">
        <v>129</v>
      </c>
      <c r="AF313" s="12" t="s">
        <v>131</v>
      </c>
      <c r="AG313" s="12" t="s">
        <v>131</v>
      </c>
      <c r="AH313" s="12" t="s">
        <v>131</v>
      </c>
      <c r="AI313" s="16">
        <v>75</v>
      </c>
      <c r="AJ313" s="12" t="s">
        <v>133</v>
      </c>
      <c r="AK313" s="12" t="s">
        <v>133</v>
      </c>
      <c r="AL313" s="12" t="s">
        <v>131</v>
      </c>
      <c r="AM313" s="12" t="s">
        <v>131</v>
      </c>
      <c r="AN313" s="16">
        <v>100</v>
      </c>
      <c r="AO313" s="12" t="s">
        <v>131</v>
      </c>
      <c r="AP313" s="12" t="s">
        <v>129</v>
      </c>
      <c r="AQ313" s="12" t="s">
        <v>131</v>
      </c>
      <c r="AR313" s="12" t="s">
        <v>129</v>
      </c>
      <c r="AS313" s="12" t="s">
        <v>129</v>
      </c>
      <c r="AT313" s="12" t="s">
        <v>129</v>
      </c>
      <c r="AU313" s="12" t="s">
        <v>133</v>
      </c>
      <c r="AV313" s="12" t="s">
        <v>133</v>
      </c>
      <c r="AW313" s="12" t="s">
        <v>133</v>
      </c>
      <c r="AX313" s="12" t="s">
        <v>129</v>
      </c>
      <c r="AY313" s="12" t="s">
        <v>131</v>
      </c>
      <c r="AZ313" s="16">
        <v>17.142857142857149</v>
      </c>
      <c r="BA313" s="12" t="s">
        <v>129</v>
      </c>
      <c r="BB313" s="12" t="s">
        <v>129</v>
      </c>
      <c r="BC313" s="12" t="s">
        <v>129</v>
      </c>
      <c r="BD313" s="12" t="s">
        <v>131</v>
      </c>
      <c r="BE313" s="16">
        <v>12.5</v>
      </c>
      <c r="BF313" s="12" t="s">
        <v>131</v>
      </c>
      <c r="BG313" s="12" t="s">
        <v>131</v>
      </c>
      <c r="BH313" s="12" t="s">
        <v>131</v>
      </c>
      <c r="BI313" s="16">
        <v>100</v>
      </c>
      <c r="BJ313" s="12" t="s">
        <v>133</v>
      </c>
      <c r="BK313" s="16">
        <v>100</v>
      </c>
      <c r="BL313" s="16">
        <v>48</v>
      </c>
      <c r="BM313" s="17">
        <v>3</v>
      </c>
      <c r="BN313" s="17">
        <v>2</v>
      </c>
      <c r="BO313" s="17">
        <v>0</v>
      </c>
      <c r="BP313" s="11">
        <v>5</v>
      </c>
      <c r="BQ313" s="11">
        <v>4</v>
      </c>
      <c r="BR313" s="16">
        <v>48</v>
      </c>
      <c r="BS313" s="15" t="s">
        <v>129</v>
      </c>
      <c r="BT313" s="15" t="s">
        <v>129</v>
      </c>
      <c r="BU313" s="15" t="s">
        <v>129</v>
      </c>
      <c r="BV313" s="15" t="s">
        <v>129</v>
      </c>
      <c r="BW313" s="15" t="s">
        <v>129</v>
      </c>
      <c r="BX313" s="12" t="s">
        <v>129</v>
      </c>
      <c r="BY313" s="12" t="s">
        <v>346</v>
      </c>
      <c r="BZ313" s="12" t="s">
        <v>347</v>
      </c>
      <c r="CA313" s="12" t="s">
        <v>348</v>
      </c>
      <c r="CB313" s="12" t="s">
        <v>1444</v>
      </c>
      <c r="CC313" s="12" t="s">
        <v>350</v>
      </c>
      <c r="CD313" s="5">
        <v>4</v>
      </c>
      <c r="CE313" s="5" t="s">
        <v>132</v>
      </c>
      <c r="CF313" s="18" t="s">
        <v>129</v>
      </c>
      <c r="CG313" s="18" t="s">
        <v>2108</v>
      </c>
      <c r="CH313">
        <f>IF(Tabla1[[#This Row],[1.1 Saluda y se despide del cliente, de acuerdo a lo establecido en el manual de campaña.]]="NO",1,0)</f>
        <v>0</v>
      </c>
      <c r="CI313">
        <f>IF(Tabla1[[#This Row],[1.2 Se dirige al cliente por su nombre durante el transcurso de la llamada, sin tutearlo en ninguna ocasión.]]="NO",1,0)</f>
        <v>1</v>
      </c>
      <c r="CJ313">
        <f>IF(Tabla1[[#This Row],[1.3 Interactua con el cliente mientras realiza las validaciones en el sistema.]]="NO",1,0)</f>
        <v>0</v>
      </c>
      <c r="CK313">
        <f>IF(Tabla1[[#This Row],[1.4 Evita el uso de tecnicismos.]]="NO",1,0)</f>
        <v>0</v>
      </c>
      <c r="CL313">
        <f>IF(Tabla1[[#This Row],[1.5 Se despide de acuerdo a lo indicado en el Manual de Campaña]]="NO",1,0)</f>
        <v>0</v>
      </c>
      <c r="CM313">
        <f>IF(Tabla1[[#This Row],[2.1 Valida si la consulta o transacción corresponde a un producto/servicio/línea de la campaña.]]="NO",1,0)</f>
        <v>0</v>
      </c>
      <c r="CN313">
        <f>IF(Tabla1[[#This Row],[2.2 Si lo expuesto por el cliente no es claro, realiza preguntas de precisión o preguntas filtro.]]="NO",1,0)</f>
        <v>0</v>
      </c>
      <c r="CO313">
        <f>IF(Tabla1[[#This Row],[2.3 Valida el MOTIVO REAL de la necesidad (información, preocupación, problema) mediante parafraseo o pregunta de confirmación.]]="NO",1,0)</f>
        <v>0</v>
      </c>
      <c r="CP313">
        <f>IF(Tabla1[[#This Row],[2.4 De acuerdo con lo expuesto por el cliente por el cliente y/o por lo revisado en sistemas, valida si existe alguna atención previa por el mismo motivo.]]="NO",1,0)</f>
        <v>0</v>
      </c>
      <c r="CQ313">
        <f>IF(Tabla1[[#This Row],[3.1 Valida en el CES el estado de los servicios y equipos, estado de cuenta y adicionalmente si se encuentra en averia.]]="NO",1,0)</f>
        <v>0</v>
      </c>
      <c r="CR313">
        <f>IF(Tabla1[[#This Row],[3.2 La atencion se realizo siguiendo el paso a paso de la herramienta o el proceso establecido en el portal de conocimiento (en caso no se encuentre en la herramienta), no se vuelve a evaluar el ingreso al CES.]]="NO",1,0)</f>
        <v>1</v>
      </c>
      <c r="CS313">
        <f>IF(Tabla1[[#This Row],[3.2.1 Solicita el número de documento de identidad, nombres y apellidos del titular para identificar el servicio y en caso lo amerite fecha y lugar de nacimiento.]]="NO",1,0)</f>
        <v>0</v>
      </c>
      <c r="CT313">
        <f>IF(Tabla1[[#This Row],[3.2.2  Valida en TRACER que el servicio del cliente esta conectado, no se encuentra en averia y no tiene algun flag alarmado]]="NO",1,0)</f>
        <v>1</v>
      </c>
      <c r="CU313">
        <f>IF(Tabla1[[#This Row],[3.2.3  Verifica en la web de averias si el servicio esta afectado]]="NO",1,0)</f>
        <v>1</v>
      </c>
      <c r="CV313">
        <f>IF(Tabla1[[#This Row],[3.2.4  Verifica en Incognito si los parametros de los servicios estan correctos. ]]="NO",1,0)</f>
        <v>1</v>
      </c>
      <c r="CW31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13">
        <f>IF(Tabla1[[#This Row],[3.2.6  Para telefonia, ingresa a JANUS y validad que la linea este configurada y tenga saldo, tambien se debe validar con el cliente si la linea esta en Tel 1 o Tel 1/2, en caso no haya servicio]]="NO",1,0)</f>
        <v>0</v>
      </c>
      <c r="CY313">
        <f>IF(Tabla1[[#This Row],[3.2.7  Para internet, cuando el problema es con SmarTV se le sugiere que utilice internet de manera cableada]]="NO",1,0)</f>
        <v>0</v>
      </c>
      <c r="CZ313">
        <f>IF(Tabla1[[#This Row],[3.3  La explicación brindada al cliente corresponde con el paso a paso de la herramienta o el proceso establecido en el portal de conocimiento (en caso no se encuentre en la herramienta).]]="NO",1,0)</f>
        <v>1</v>
      </c>
      <c r="DA313">
        <f>IF(Tabla1[[#This Row],[3.4  Valida con el cliente si la gestión/información brindada fue clara]]="NO",1,0)</f>
        <v>0</v>
      </c>
      <c r="DB313">
        <f>IF(Tabla1[[#This Row],[4.1 Ejecuta las acciones en los aplicativos de acuerdo al proceso establecido en el portal de conocimiento.]]="NO",1,0)</f>
        <v>1</v>
      </c>
      <c r="DC313">
        <f>IF(Tabla1[[#This Row],[4.2 Se tipifica en siac acorde con la gestión.]]="NO",1,0)</f>
        <v>1</v>
      </c>
      <c r="DD313">
        <f>IF(Tabla1[[#This Row],[4.3 Notas y/o plantilla de la tipificación son correctas.]]="NO",1,0)</f>
        <v>1</v>
      </c>
      <c r="DE313">
        <f>IF(Tabla1[[#This Row],[4.4 Se tipifica en siac durante la llamada.]]="NO",1,0)</f>
        <v>0</v>
      </c>
      <c r="DF313">
        <f>IF(Tabla1[[#This Row],[5.1 Evita comentarios negativos de la empresa y/o sus proveedores.]]="NO",1,0)</f>
        <v>0</v>
      </c>
      <c r="DG313">
        <f>IF(Tabla1[[#This Row],[5.2 Evita palabras soeces]]="NO",1,0)</f>
        <v>0</v>
      </c>
      <c r="DH313">
        <f>IF(Tabla1[[#This Row],[5.3 Escucha al cliente sin interrumpirlo.]]="NO",1,0)</f>
        <v>0</v>
      </c>
      <c r="DI313">
        <f>IF(Tabla1[[#This Row],[6.1 Cumple con dar la información establecida y/o fomenta en el cliente la adquisición/activación/uso de algún servicio/producto/promoción CLARO (definido por cada campaña)]]="NO",1,0)</f>
        <v>0</v>
      </c>
      <c r="DJ313">
        <v>1</v>
      </c>
      <c r="DK313">
        <f>IF(Tabla1[[#This Row],[TNPS]]&lt;6,-1,IF(Tabla1[[#This Row],[TNPS]]&lt;8,0,1))</f>
        <v>-1</v>
      </c>
      <c r="DL313" t="str">
        <f>IF(Tabla1[[#This Row],[NPS]]&lt;&gt;"",IF(Tabla1[[#This Row],[NPS]]&lt;7,-1,IF(Tabla1[[#This Row],[NPS]]&lt;8,0,1))," ")</f>
        <v xml:space="preserve"> </v>
      </c>
    </row>
    <row r="314" spans="1:116" x14ac:dyDescent="0.25">
      <c r="A314">
        <v>386</v>
      </c>
      <c r="B314" t="str">
        <f>IF(MONTH(Tabla1[[#This Row],[FECHA DE MONITOREO]])=MONTH($B$356),IF(DAY(Tabla1[[#This Row],[FECHA DE MONITOREO]])&lt;8,"SEMANA 1",IF(DAY(Tabla1[[#This Row],[FECHA DE MONITOREO]])&lt;15,"SEMANA 2",IF(DAY(Tabla1[[#This Row],[FECHA DE MONITOREO]])&lt;22,"SEMANA 3","SEMANA 4"))),"SEMANA 4")</f>
        <v>SEMANA 2</v>
      </c>
      <c r="C31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14" s="10" t="s">
        <v>1927</v>
      </c>
      <c r="E314" s="11" t="s">
        <v>1928</v>
      </c>
      <c r="F314" s="12">
        <v>2</v>
      </c>
      <c r="G314" s="12" t="s">
        <v>118</v>
      </c>
      <c r="H314" s="12" t="s">
        <v>1394</v>
      </c>
      <c r="I314" s="6">
        <v>43658</v>
      </c>
      <c r="J314" s="12" t="s">
        <v>120</v>
      </c>
      <c r="K314" s="13" t="s">
        <v>2109</v>
      </c>
      <c r="L314" s="6">
        <v>43656</v>
      </c>
      <c r="M314" s="14">
        <v>0.39999999999999997</v>
      </c>
      <c r="N314" s="11">
        <v>548</v>
      </c>
      <c r="O314" s="12" t="s">
        <v>2110</v>
      </c>
      <c r="P314" s="12">
        <v>74315313</v>
      </c>
      <c r="Q314" s="12">
        <v>31569093</v>
      </c>
      <c r="R314" s="12" t="s">
        <v>1407</v>
      </c>
      <c r="S314" s="12" t="s">
        <v>451</v>
      </c>
      <c r="T314" s="12" t="s">
        <v>2111</v>
      </c>
      <c r="U314" s="12" t="s">
        <v>1416</v>
      </c>
      <c r="V314" s="11" t="s">
        <v>129</v>
      </c>
      <c r="W314" s="12" t="s">
        <v>130</v>
      </c>
      <c r="X314" s="15" t="s">
        <v>161</v>
      </c>
      <c r="Y314" s="15" t="s">
        <v>131</v>
      </c>
      <c r="Z314" s="15" t="s">
        <v>132</v>
      </c>
      <c r="AA314" s="15" t="s">
        <v>133</v>
      </c>
      <c r="AB314" s="15" t="s">
        <v>131</v>
      </c>
      <c r="AC314" s="12" t="s">
        <v>1400</v>
      </c>
      <c r="AD314" s="12" t="s">
        <v>131</v>
      </c>
      <c r="AE314" s="12" t="s">
        <v>131</v>
      </c>
      <c r="AF314" s="12" t="s">
        <v>131</v>
      </c>
      <c r="AG314" s="12" t="s">
        <v>131</v>
      </c>
      <c r="AH314" s="12" t="s">
        <v>129</v>
      </c>
      <c r="AI314" s="16">
        <v>87.5</v>
      </c>
      <c r="AJ314" s="12" t="s">
        <v>131</v>
      </c>
      <c r="AK314" s="12" t="s">
        <v>133</v>
      </c>
      <c r="AL314" s="12" t="s">
        <v>131</v>
      </c>
      <c r="AM314" s="12" t="s">
        <v>131</v>
      </c>
      <c r="AN314" s="16">
        <v>100</v>
      </c>
      <c r="AO314" s="12" t="s">
        <v>131</v>
      </c>
      <c r="AP314" s="12" t="s">
        <v>131</v>
      </c>
      <c r="AQ314" s="12" t="s">
        <v>131</v>
      </c>
      <c r="AR314" s="12" t="s">
        <v>131</v>
      </c>
      <c r="AS314" s="12" t="s">
        <v>131</v>
      </c>
      <c r="AT314" s="12" t="s">
        <v>131</v>
      </c>
      <c r="AU314" s="12" t="s">
        <v>131</v>
      </c>
      <c r="AV314" s="12" t="s">
        <v>133</v>
      </c>
      <c r="AW314" s="12" t="s">
        <v>133</v>
      </c>
      <c r="AX314" s="12" t="s">
        <v>129</v>
      </c>
      <c r="AY314" s="12" t="s">
        <v>129</v>
      </c>
      <c r="AZ314" s="16">
        <v>74.285714285714292</v>
      </c>
      <c r="BA314" s="12" t="s">
        <v>129</v>
      </c>
      <c r="BB314" s="12" t="s">
        <v>129</v>
      </c>
      <c r="BC314" s="12" t="s">
        <v>129</v>
      </c>
      <c r="BD314" s="12" t="s">
        <v>129</v>
      </c>
      <c r="BE314" s="16">
        <v>0</v>
      </c>
      <c r="BF314" s="12" t="s">
        <v>131</v>
      </c>
      <c r="BG314" s="12" t="s">
        <v>131</v>
      </c>
      <c r="BH314" s="12" t="s">
        <v>131</v>
      </c>
      <c r="BI314" s="16">
        <v>100</v>
      </c>
      <c r="BJ314" s="12" t="s">
        <v>129</v>
      </c>
      <c r="BK314" s="16">
        <v>0</v>
      </c>
      <c r="BL314" s="16">
        <v>63.000000000000007</v>
      </c>
      <c r="BM314" s="17">
        <v>3</v>
      </c>
      <c r="BN314" s="17">
        <v>3</v>
      </c>
      <c r="BO314" s="17">
        <v>0</v>
      </c>
      <c r="BP314" s="11">
        <v>6</v>
      </c>
      <c r="BQ314" s="11">
        <v>2</v>
      </c>
      <c r="BR314" s="16">
        <v>63.000000000000007</v>
      </c>
      <c r="BS314" s="15" t="s">
        <v>129</v>
      </c>
      <c r="BT314" s="15" t="s">
        <v>129</v>
      </c>
      <c r="BU314" s="15" t="s">
        <v>129</v>
      </c>
      <c r="BV314" s="15" t="s">
        <v>129</v>
      </c>
      <c r="BW314" s="15" t="s">
        <v>129</v>
      </c>
      <c r="BX314" s="12" t="s">
        <v>131</v>
      </c>
      <c r="BY314" s="12" t="s">
        <v>132</v>
      </c>
      <c r="BZ314" s="12" t="s">
        <v>132</v>
      </c>
      <c r="CA314" s="12" t="s">
        <v>132</v>
      </c>
      <c r="CB314" s="12" t="s">
        <v>132</v>
      </c>
      <c r="CC314" s="12" t="s">
        <v>132</v>
      </c>
      <c r="CD314" s="5">
        <v>8</v>
      </c>
      <c r="CE314" s="5">
        <v>9</v>
      </c>
      <c r="CF314" s="18" t="s">
        <v>129</v>
      </c>
      <c r="CG314" s="18" t="s">
        <v>2112</v>
      </c>
      <c r="CH314">
        <f>IF(Tabla1[[#This Row],[1.1 Saluda y se despide del cliente, de acuerdo a lo establecido en el manual de campaña.]]="NO",1,0)</f>
        <v>0</v>
      </c>
      <c r="CI314">
        <f>IF(Tabla1[[#This Row],[1.2 Se dirige al cliente por su nombre durante el transcurso de la llamada, sin tutearlo en ninguna ocasión.]]="NO",1,0)</f>
        <v>0</v>
      </c>
      <c r="CJ314">
        <f>IF(Tabla1[[#This Row],[1.3 Interactua con el cliente mientras realiza las validaciones en el sistema.]]="NO",1,0)</f>
        <v>0</v>
      </c>
      <c r="CK314">
        <f>IF(Tabla1[[#This Row],[1.4 Evita el uso de tecnicismos.]]="NO",1,0)</f>
        <v>0</v>
      </c>
      <c r="CL314">
        <f>IF(Tabla1[[#This Row],[1.5 Se despide de acuerdo a lo indicado en el Manual de Campaña]]="NO",1,0)</f>
        <v>1</v>
      </c>
      <c r="CM314">
        <f>IF(Tabla1[[#This Row],[2.1 Valida si la consulta o transacción corresponde a un producto/servicio/línea de la campaña.]]="NO",1,0)</f>
        <v>0</v>
      </c>
      <c r="CN314">
        <f>IF(Tabla1[[#This Row],[2.2 Si lo expuesto por el cliente no es claro, realiza preguntas de precisión o preguntas filtro.]]="NO",1,0)</f>
        <v>0</v>
      </c>
      <c r="CO314">
        <f>IF(Tabla1[[#This Row],[2.3 Valida el MOTIVO REAL de la necesidad (información, preocupación, problema) mediante parafraseo o pregunta de confirmación.]]="NO",1,0)</f>
        <v>0</v>
      </c>
      <c r="CP314">
        <f>IF(Tabla1[[#This Row],[2.4 De acuerdo con lo expuesto por el cliente por el cliente y/o por lo revisado en sistemas, valida si existe alguna atención previa por el mismo motivo.]]="NO",1,0)</f>
        <v>0</v>
      </c>
      <c r="CQ314">
        <f>IF(Tabla1[[#This Row],[3.1 Valida en el CES el estado de los servicios y equipos, estado de cuenta y adicionalmente si se encuentra en averia.]]="NO",1,0)</f>
        <v>0</v>
      </c>
      <c r="CR314">
        <f>IF(Tabla1[[#This Row],[3.2 La atencion se realizo siguiendo el paso a paso de la herramienta o el proceso establecido en el portal de conocimiento (en caso no se encuentre en la herramienta), no se vuelve a evaluar el ingreso al CES.]]="NO",1,0)</f>
        <v>0</v>
      </c>
      <c r="CS314">
        <f>IF(Tabla1[[#This Row],[3.2.1 Solicita el número de documento de identidad, nombres y apellidos del titular para identificar el servicio y en caso lo amerite fecha y lugar de nacimiento.]]="NO",1,0)</f>
        <v>0</v>
      </c>
      <c r="CT314">
        <f>IF(Tabla1[[#This Row],[3.2.2  Valida en TRACER que el servicio del cliente esta conectado, no se encuentra en averia y no tiene algun flag alarmado]]="NO",1,0)</f>
        <v>0</v>
      </c>
      <c r="CU314">
        <f>IF(Tabla1[[#This Row],[3.2.3  Verifica en la web de averias si el servicio esta afectado]]="NO",1,0)</f>
        <v>0</v>
      </c>
      <c r="CV314">
        <f>IF(Tabla1[[#This Row],[3.2.4  Verifica en Incognito si los parametros de los servicios estan correctos. ]]="NO",1,0)</f>
        <v>0</v>
      </c>
      <c r="CW31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14">
        <f>IF(Tabla1[[#This Row],[3.2.6  Para telefonia, ingresa a JANUS y validad que la linea este configurada y tenga saldo, tambien se debe validar con el cliente si la linea esta en Tel 1 o Tel 1/2, en caso no haya servicio]]="NO",1,0)</f>
        <v>0</v>
      </c>
      <c r="CY314">
        <f>IF(Tabla1[[#This Row],[3.2.7  Para internet, cuando el problema es con SmarTV se le sugiere que utilice internet de manera cableada]]="NO",1,0)</f>
        <v>0</v>
      </c>
      <c r="CZ314">
        <f>IF(Tabla1[[#This Row],[3.3  La explicación brindada al cliente corresponde con el paso a paso de la herramienta o el proceso establecido en el portal de conocimiento (en caso no se encuentre en la herramienta).]]="NO",1,0)</f>
        <v>1</v>
      </c>
      <c r="DA314">
        <f>IF(Tabla1[[#This Row],[3.4  Valida con el cliente si la gestión/información brindada fue clara]]="NO",1,0)</f>
        <v>1</v>
      </c>
      <c r="DB314">
        <f>IF(Tabla1[[#This Row],[4.1 Ejecuta las acciones en los aplicativos de acuerdo al proceso establecido en el portal de conocimiento.]]="NO",1,0)</f>
        <v>1</v>
      </c>
      <c r="DC314">
        <f>IF(Tabla1[[#This Row],[4.2 Se tipifica en siac acorde con la gestión.]]="NO",1,0)</f>
        <v>1</v>
      </c>
      <c r="DD314">
        <f>IF(Tabla1[[#This Row],[4.3 Notas y/o plantilla de la tipificación son correctas.]]="NO",1,0)</f>
        <v>1</v>
      </c>
      <c r="DE314">
        <f>IF(Tabla1[[#This Row],[4.4 Se tipifica en siac durante la llamada.]]="NO",1,0)</f>
        <v>1</v>
      </c>
      <c r="DF314">
        <f>IF(Tabla1[[#This Row],[5.1 Evita comentarios negativos de la empresa y/o sus proveedores.]]="NO",1,0)</f>
        <v>0</v>
      </c>
      <c r="DG314">
        <f>IF(Tabla1[[#This Row],[5.2 Evita palabras soeces]]="NO",1,0)</f>
        <v>0</v>
      </c>
      <c r="DH314">
        <f>IF(Tabla1[[#This Row],[5.3 Escucha al cliente sin interrumpirlo.]]="NO",1,0)</f>
        <v>0</v>
      </c>
      <c r="DI314">
        <f>IF(Tabla1[[#This Row],[6.1 Cumple con dar la información establecida y/o fomenta en el cliente la adquisición/activación/uso de algún servicio/producto/promoción CLARO (definido por cada campaña)]]="NO",1,0)</f>
        <v>1</v>
      </c>
      <c r="DJ314">
        <v>1</v>
      </c>
      <c r="DK314">
        <f>IF(Tabla1[[#This Row],[TNPS]]&lt;6,-1,IF(Tabla1[[#This Row],[TNPS]]&lt;8,0,1))</f>
        <v>1</v>
      </c>
      <c r="DL314">
        <f>IF(Tabla1[[#This Row],[NPS]]&lt;&gt;"",IF(Tabla1[[#This Row],[NPS]]&lt;7,-1,IF(Tabla1[[#This Row],[NPS]]&lt;8,0,1))," ")</f>
        <v>1</v>
      </c>
    </row>
    <row r="315" spans="1:116" x14ac:dyDescent="0.25">
      <c r="A315">
        <v>386</v>
      </c>
      <c r="B315" t="str">
        <f>IF(MONTH(Tabla1[[#This Row],[FECHA DE MONITOREO]])=MONTH($B$356),IF(DAY(Tabla1[[#This Row],[FECHA DE MONITOREO]])&lt;8,"SEMANA 1",IF(DAY(Tabla1[[#This Row],[FECHA DE MONITOREO]])&lt;15,"SEMANA 2",IF(DAY(Tabla1[[#This Row],[FECHA DE MONITOREO]])&lt;22,"SEMANA 3","SEMANA 4"))),"SEMANA 4")</f>
        <v>SEMANA 2</v>
      </c>
      <c r="C31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15" s="10" t="s">
        <v>1672</v>
      </c>
      <c r="E315" s="11" t="s">
        <v>1673</v>
      </c>
      <c r="F315" s="12">
        <v>2</v>
      </c>
      <c r="G315" s="12" t="s">
        <v>118</v>
      </c>
      <c r="H315" s="12" t="s">
        <v>1394</v>
      </c>
      <c r="I315" s="6">
        <v>43658</v>
      </c>
      <c r="J315" s="12" t="s">
        <v>120</v>
      </c>
      <c r="K315" s="13" t="s">
        <v>2113</v>
      </c>
      <c r="L315" s="6">
        <v>43656</v>
      </c>
      <c r="M315" s="14">
        <v>0.80347222222222225</v>
      </c>
      <c r="N315" s="11">
        <v>382</v>
      </c>
      <c r="O315" s="12" t="s">
        <v>2114</v>
      </c>
      <c r="P315" s="12">
        <v>985885801</v>
      </c>
      <c r="Q315" s="12">
        <v>18038717</v>
      </c>
      <c r="R315" s="12" t="s">
        <v>1407</v>
      </c>
      <c r="S315" s="12" t="s">
        <v>404</v>
      </c>
      <c r="T315" s="12" t="s">
        <v>1852</v>
      </c>
      <c r="U315" s="12" t="s">
        <v>1732</v>
      </c>
      <c r="V315" s="11" t="s">
        <v>129</v>
      </c>
      <c r="W315" s="12" t="s">
        <v>130</v>
      </c>
      <c r="X315" s="15" t="s">
        <v>161</v>
      </c>
      <c r="Y315" s="15" t="s">
        <v>131</v>
      </c>
      <c r="Z315" s="15" t="s">
        <v>132</v>
      </c>
      <c r="AA315" s="15" t="s">
        <v>133</v>
      </c>
      <c r="AB315" s="15" t="s">
        <v>131</v>
      </c>
      <c r="AC315" s="12" t="s">
        <v>1400</v>
      </c>
      <c r="AD315" s="12" t="s">
        <v>131</v>
      </c>
      <c r="AE315" s="12" t="s">
        <v>131</v>
      </c>
      <c r="AF315" s="12" t="s">
        <v>129</v>
      </c>
      <c r="AG315" s="12" t="s">
        <v>131</v>
      </c>
      <c r="AH315" s="12" t="s">
        <v>131</v>
      </c>
      <c r="AI315" s="16">
        <v>75</v>
      </c>
      <c r="AJ315" s="12" t="s">
        <v>131</v>
      </c>
      <c r="AK315" s="12" t="s">
        <v>133</v>
      </c>
      <c r="AL315" s="12" t="s">
        <v>131</v>
      </c>
      <c r="AM315" s="12" t="s">
        <v>131</v>
      </c>
      <c r="AN315" s="16">
        <v>100</v>
      </c>
      <c r="AO315" s="12" t="s">
        <v>131</v>
      </c>
      <c r="AP315" s="12" t="s">
        <v>131</v>
      </c>
      <c r="AQ315" s="12" t="s">
        <v>131</v>
      </c>
      <c r="AR315" s="12" t="s">
        <v>131</v>
      </c>
      <c r="AS315" s="12" t="s">
        <v>131</v>
      </c>
      <c r="AT315" s="12" t="s">
        <v>131</v>
      </c>
      <c r="AU315" s="12" t="s">
        <v>133</v>
      </c>
      <c r="AV315" s="12" t="s">
        <v>133</v>
      </c>
      <c r="AW315" s="12" t="s">
        <v>133</v>
      </c>
      <c r="AX315" s="12" t="s">
        <v>131</v>
      </c>
      <c r="AY315" s="12" t="s">
        <v>131</v>
      </c>
      <c r="AZ315" s="16">
        <v>100</v>
      </c>
      <c r="BA315" s="12" t="s">
        <v>133</v>
      </c>
      <c r="BB315" s="12" t="s">
        <v>129</v>
      </c>
      <c r="BC315" s="12" t="s">
        <v>129</v>
      </c>
      <c r="BD315" s="12" t="s">
        <v>131</v>
      </c>
      <c r="BE315" s="16">
        <v>33.333333333333336</v>
      </c>
      <c r="BF315" s="12" t="s">
        <v>131</v>
      </c>
      <c r="BG315" s="12" t="s">
        <v>131</v>
      </c>
      <c r="BH315" s="12" t="s">
        <v>131</v>
      </c>
      <c r="BI315" s="16">
        <v>100</v>
      </c>
      <c r="BJ315" s="12" t="s">
        <v>131</v>
      </c>
      <c r="BK315" s="16">
        <v>100</v>
      </c>
      <c r="BL315" s="16">
        <v>82</v>
      </c>
      <c r="BM315" s="17">
        <v>0</v>
      </c>
      <c r="BN315" s="17">
        <v>2</v>
      </c>
      <c r="BO315" s="17">
        <v>0</v>
      </c>
      <c r="BP315" s="11">
        <v>2</v>
      </c>
      <c r="BQ315" s="11">
        <v>1</v>
      </c>
      <c r="BR315" s="16">
        <v>82</v>
      </c>
      <c r="BS315" s="15" t="s">
        <v>129</v>
      </c>
      <c r="BT315" s="15" t="s">
        <v>129</v>
      </c>
      <c r="BU315" s="15" t="s">
        <v>129</v>
      </c>
      <c r="BV315" s="15" t="s">
        <v>129</v>
      </c>
      <c r="BW315" s="15" t="s">
        <v>129</v>
      </c>
      <c r="BX315" s="12" t="s">
        <v>129</v>
      </c>
      <c r="BY315" s="12" t="s">
        <v>135</v>
      </c>
      <c r="BZ315" s="12" t="s">
        <v>136</v>
      </c>
      <c r="CA315" s="12" t="s">
        <v>137</v>
      </c>
      <c r="CB315" s="12" t="s">
        <v>349</v>
      </c>
      <c r="CC315" s="12" t="s">
        <v>139</v>
      </c>
      <c r="CD315" s="5">
        <v>8</v>
      </c>
      <c r="CE315" s="5" t="s">
        <v>132</v>
      </c>
      <c r="CF315" s="18" t="s">
        <v>129</v>
      </c>
      <c r="CG315" s="18" t="s">
        <v>2115</v>
      </c>
      <c r="CH315">
        <f>IF(Tabla1[[#This Row],[1.1 Saluda y se despide del cliente, de acuerdo a lo establecido en el manual de campaña.]]="NO",1,0)</f>
        <v>0</v>
      </c>
      <c r="CI315">
        <f>IF(Tabla1[[#This Row],[1.2 Se dirige al cliente por su nombre durante el transcurso de la llamada, sin tutearlo en ninguna ocasión.]]="NO",1,0)</f>
        <v>0</v>
      </c>
      <c r="CJ315">
        <f>IF(Tabla1[[#This Row],[1.3 Interactua con el cliente mientras realiza las validaciones en el sistema.]]="NO",1,0)</f>
        <v>1</v>
      </c>
      <c r="CK315">
        <f>IF(Tabla1[[#This Row],[1.4 Evita el uso de tecnicismos.]]="NO",1,0)</f>
        <v>0</v>
      </c>
      <c r="CL315">
        <f>IF(Tabla1[[#This Row],[1.5 Se despide de acuerdo a lo indicado en el Manual de Campaña]]="NO",1,0)</f>
        <v>0</v>
      </c>
      <c r="CM315">
        <f>IF(Tabla1[[#This Row],[2.1 Valida si la consulta o transacción corresponde a un producto/servicio/línea de la campaña.]]="NO",1,0)</f>
        <v>0</v>
      </c>
      <c r="CN315">
        <f>IF(Tabla1[[#This Row],[2.2 Si lo expuesto por el cliente no es claro, realiza preguntas de precisión o preguntas filtro.]]="NO",1,0)</f>
        <v>0</v>
      </c>
      <c r="CO315">
        <f>IF(Tabla1[[#This Row],[2.3 Valida el MOTIVO REAL de la necesidad (información, preocupación, problema) mediante parafraseo o pregunta de confirmación.]]="NO",1,0)</f>
        <v>0</v>
      </c>
      <c r="CP315">
        <f>IF(Tabla1[[#This Row],[2.4 De acuerdo con lo expuesto por el cliente por el cliente y/o por lo revisado en sistemas, valida si existe alguna atención previa por el mismo motivo.]]="NO",1,0)</f>
        <v>0</v>
      </c>
      <c r="CQ315">
        <f>IF(Tabla1[[#This Row],[3.1 Valida en el CES el estado de los servicios y equipos, estado de cuenta y adicionalmente si se encuentra en averia.]]="NO",1,0)</f>
        <v>0</v>
      </c>
      <c r="CR315">
        <f>IF(Tabla1[[#This Row],[3.2 La atencion se realizo siguiendo el paso a paso de la herramienta o el proceso establecido en el portal de conocimiento (en caso no se encuentre en la herramienta), no se vuelve a evaluar el ingreso al CES.]]="NO",1,0)</f>
        <v>0</v>
      </c>
      <c r="CS315">
        <f>IF(Tabla1[[#This Row],[3.2.1 Solicita el número de documento de identidad, nombres y apellidos del titular para identificar el servicio y en caso lo amerite fecha y lugar de nacimiento.]]="NO",1,0)</f>
        <v>0</v>
      </c>
      <c r="CT315">
        <f>IF(Tabla1[[#This Row],[3.2.2  Valida en TRACER que el servicio del cliente esta conectado, no se encuentra en averia y no tiene algun flag alarmado]]="NO",1,0)</f>
        <v>0</v>
      </c>
      <c r="CU315">
        <f>IF(Tabla1[[#This Row],[3.2.3  Verifica en la web de averias si el servicio esta afectado]]="NO",1,0)</f>
        <v>0</v>
      </c>
      <c r="CV315">
        <f>IF(Tabla1[[#This Row],[3.2.4  Verifica en Incognito si los parametros de los servicios estan correctos. ]]="NO",1,0)</f>
        <v>0</v>
      </c>
      <c r="CW31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15">
        <f>IF(Tabla1[[#This Row],[3.2.6  Para telefonia, ingresa a JANUS y validad que la linea este configurada y tenga saldo, tambien se debe validar con el cliente si la linea esta en Tel 1 o Tel 1/2, en caso no haya servicio]]="NO",1,0)</f>
        <v>0</v>
      </c>
      <c r="CY315">
        <f>IF(Tabla1[[#This Row],[3.2.7  Para internet, cuando el problema es con SmarTV se le sugiere que utilice internet de manera cableada]]="NO",1,0)</f>
        <v>0</v>
      </c>
      <c r="CZ315">
        <f>IF(Tabla1[[#This Row],[3.3  La explicación brindada al cliente corresponde con el paso a paso de la herramienta o el proceso establecido en el portal de conocimiento (en caso no se encuentre en la herramienta).]]="NO",1,0)</f>
        <v>0</v>
      </c>
      <c r="DA315">
        <f>IF(Tabla1[[#This Row],[3.4  Valida con el cliente si la gestión/información brindada fue clara]]="NO",1,0)</f>
        <v>0</v>
      </c>
      <c r="DB315">
        <f>IF(Tabla1[[#This Row],[4.1 Ejecuta las acciones en los aplicativos de acuerdo al proceso establecido en el portal de conocimiento.]]="NO",1,0)</f>
        <v>0</v>
      </c>
      <c r="DC315">
        <f>IF(Tabla1[[#This Row],[4.2 Se tipifica en siac acorde con la gestión.]]="NO",1,0)</f>
        <v>1</v>
      </c>
      <c r="DD315">
        <f>IF(Tabla1[[#This Row],[4.3 Notas y/o plantilla de la tipificación son correctas.]]="NO",1,0)</f>
        <v>1</v>
      </c>
      <c r="DE315">
        <f>IF(Tabla1[[#This Row],[4.4 Se tipifica en siac durante la llamada.]]="NO",1,0)</f>
        <v>0</v>
      </c>
      <c r="DF315">
        <f>IF(Tabla1[[#This Row],[5.1 Evita comentarios negativos de la empresa y/o sus proveedores.]]="NO",1,0)</f>
        <v>0</v>
      </c>
      <c r="DG315">
        <f>IF(Tabla1[[#This Row],[5.2 Evita palabras soeces]]="NO",1,0)</f>
        <v>0</v>
      </c>
      <c r="DH315">
        <f>IF(Tabla1[[#This Row],[5.3 Escucha al cliente sin interrumpirlo.]]="NO",1,0)</f>
        <v>0</v>
      </c>
      <c r="DI315">
        <f>IF(Tabla1[[#This Row],[6.1 Cumple con dar la información establecida y/o fomenta en el cliente la adquisición/activación/uso de algún servicio/producto/promoción CLARO (definido por cada campaña)]]="NO",1,0)</f>
        <v>0</v>
      </c>
      <c r="DJ315">
        <v>1</v>
      </c>
      <c r="DK315">
        <f>IF(Tabla1[[#This Row],[TNPS]]&lt;6,-1,IF(Tabla1[[#This Row],[TNPS]]&lt;8,0,1))</f>
        <v>1</v>
      </c>
      <c r="DL315" t="str">
        <f>IF(Tabla1[[#This Row],[NPS]]&lt;&gt;"",IF(Tabla1[[#This Row],[NPS]]&lt;7,-1,IF(Tabla1[[#This Row],[NPS]]&lt;8,0,1))," ")</f>
        <v xml:space="preserve"> </v>
      </c>
    </row>
    <row r="316" spans="1:116" x14ac:dyDescent="0.25">
      <c r="A316">
        <v>386</v>
      </c>
      <c r="B316" t="str">
        <f>IF(MONTH(Tabla1[[#This Row],[FECHA DE MONITOREO]])=MONTH($B$356),IF(DAY(Tabla1[[#This Row],[FECHA DE MONITOREO]])&lt;8,"SEMANA 1",IF(DAY(Tabla1[[#This Row],[FECHA DE MONITOREO]])&lt;15,"SEMANA 2",IF(DAY(Tabla1[[#This Row],[FECHA DE MONITOREO]])&lt;22,"SEMANA 3","SEMANA 4"))),"SEMANA 4")</f>
        <v>SEMANA 2</v>
      </c>
      <c r="C31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16" s="10" t="s">
        <v>1684</v>
      </c>
      <c r="E316" s="11" t="s">
        <v>1685</v>
      </c>
      <c r="F316" s="12">
        <v>3</v>
      </c>
      <c r="G316" s="12" t="s">
        <v>118</v>
      </c>
      <c r="H316" s="12" t="s">
        <v>1394</v>
      </c>
      <c r="I316" s="6">
        <v>43658</v>
      </c>
      <c r="J316" s="12" t="s">
        <v>120</v>
      </c>
      <c r="K316" s="13" t="s">
        <v>2116</v>
      </c>
      <c r="L316" s="6">
        <v>43656</v>
      </c>
      <c r="M316" s="14">
        <v>0.44166666666666665</v>
      </c>
      <c r="N316" s="11">
        <v>689</v>
      </c>
      <c r="O316" s="12" t="s">
        <v>2117</v>
      </c>
      <c r="P316" s="12">
        <v>72633351</v>
      </c>
      <c r="Q316" s="12">
        <v>26048567</v>
      </c>
      <c r="R316" s="12" t="s">
        <v>1407</v>
      </c>
      <c r="S316" s="12" t="s">
        <v>227</v>
      </c>
      <c r="T316" s="12" t="s">
        <v>2118</v>
      </c>
      <c r="U316" s="12" t="s">
        <v>1429</v>
      </c>
      <c r="V316" s="11" t="s">
        <v>129</v>
      </c>
      <c r="W316" s="12" t="s">
        <v>130</v>
      </c>
      <c r="X316" s="15" t="s">
        <v>161</v>
      </c>
      <c r="Y316" s="15" t="s">
        <v>131</v>
      </c>
      <c r="Z316" s="15" t="s">
        <v>132</v>
      </c>
      <c r="AA316" s="15" t="s">
        <v>133</v>
      </c>
      <c r="AB316" s="15" t="s">
        <v>131</v>
      </c>
      <c r="AC316" s="12" t="s">
        <v>1400</v>
      </c>
      <c r="AD316" s="12" t="s">
        <v>131</v>
      </c>
      <c r="AE316" s="12" t="s">
        <v>131</v>
      </c>
      <c r="AF316" s="12" t="s">
        <v>131</v>
      </c>
      <c r="AG316" s="12" t="s">
        <v>131</v>
      </c>
      <c r="AH316" s="12" t="s">
        <v>133</v>
      </c>
      <c r="AI316" s="16">
        <v>100</v>
      </c>
      <c r="AJ316" s="12" t="s">
        <v>131</v>
      </c>
      <c r="AK316" s="12" t="s">
        <v>133</v>
      </c>
      <c r="AL316" s="12" t="s">
        <v>131</v>
      </c>
      <c r="AM316" s="12" t="s">
        <v>131</v>
      </c>
      <c r="AN316" s="16">
        <v>100</v>
      </c>
      <c r="AO316" s="12" t="s">
        <v>131</v>
      </c>
      <c r="AP316" s="12" t="s">
        <v>129</v>
      </c>
      <c r="AQ316" s="12" t="s">
        <v>131</v>
      </c>
      <c r="AR316" s="12" t="s">
        <v>129</v>
      </c>
      <c r="AS316" s="12" t="s">
        <v>129</v>
      </c>
      <c r="AT316" s="12" t="s">
        <v>129</v>
      </c>
      <c r="AU316" s="12" t="s">
        <v>133</v>
      </c>
      <c r="AV316" s="12" t="s">
        <v>133</v>
      </c>
      <c r="AW316" s="12" t="s">
        <v>133</v>
      </c>
      <c r="AX316" s="12" t="s">
        <v>131</v>
      </c>
      <c r="AY316" s="12" t="s">
        <v>133</v>
      </c>
      <c r="AZ316" s="16">
        <v>33.333333333333336</v>
      </c>
      <c r="BA316" s="12" t="s">
        <v>131</v>
      </c>
      <c r="BB316" s="12" t="s">
        <v>131</v>
      </c>
      <c r="BC316" s="12" t="s">
        <v>129</v>
      </c>
      <c r="BD316" s="12" t="s">
        <v>131</v>
      </c>
      <c r="BE316" s="16">
        <v>87.5</v>
      </c>
      <c r="BF316" s="12" t="s">
        <v>131</v>
      </c>
      <c r="BG316" s="12" t="s">
        <v>131</v>
      </c>
      <c r="BH316" s="12" t="s">
        <v>131</v>
      </c>
      <c r="BI316" s="16">
        <v>100</v>
      </c>
      <c r="BJ316" s="12" t="s">
        <v>133</v>
      </c>
      <c r="BK316" s="16">
        <v>100</v>
      </c>
      <c r="BL316" s="16">
        <v>73.666666666666671</v>
      </c>
      <c r="BM316" s="17">
        <v>1</v>
      </c>
      <c r="BN316" s="17">
        <v>1</v>
      </c>
      <c r="BO316" s="17">
        <v>0</v>
      </c>
      <c r="BP316" s="11">
        <v>2</v>
      </c>
      <c r="BQ316" s="11">
        <v>3</v>
      </c>
      <c r="BR316" s="16">
        <v>73.666666666666671</v>
      </c>
      <c r="BS316" s="15" t="s">
        <v>129</v>
      </c>
      <c r="BT316" s="15" t="s">
        <v>129</v>
      </c>
      <c r="BU316" s="15" t="s">
        <v>129</v>
      </c>
      <c r="BV316" s="15" t="s">
        <v>129</v>
      </c>
      <c r="BW316" s="15" t="s">
        <v>129</v>
      </c>
      <c r="BX316" s="12" t="s">
        <v>129</v>
      </c>
      <c r="BY316" s="12" t="s">
        <v>162</v>
      </c>
      <c r="BZ316" s="12" t="s">
        <v>541</v>
      </c>
      <c r="CA316" s="12" t="s">
        <v>541</v>
      </c>
      <c r="CB316" s="12" t="s">
        <v>541</v>
      </c>
      <c r="CC316" s="12" t="s">
        <v>541</v>
      </c>
      <c r="CD316" s="5" t="e">
        <v>#N/A</v>
      </c>
      <c r="CE316" s="5" t="e">
        <v>#N/A</v>
      </c>
      <c r="CF316" s="18" t="s">
        <v>129</v>
      </c>
      <c r="CG316" s="18" t="s">
        <v>2119</v>
      </c>
      <c r="CH316">
        <f>IF(Tabla1[[#This Row],[1.1 Saluda y se despide del cliente, de acuerdo a lo establecido en el manual de campaña.]]="NO",1,0)</f>
        <v>0</v>
      </c>
      <c r="CI316">
        <f>IF(Tabla1[[#This Row],[1.2 Se dirige al cliente por su nombre durante el transcurso de la llamada, sin tutearlo en ninguna ocasión.]]="NO",1,0)</f>
        <v>0</v>
      </c>
      <c r="CJ316">
        <f>IF(Tabla1[[#This Row],[1.3 Interactua con el cliente mientras realiza las validaciones en el sistema.]]="NO",1,0)</f>
        <v>0</v>
      </c>
      <c r="CK316">
        <f>IF(Tabla1[[#This Row],[1.4 Evita el uso de tecnicismos.]]="NO",1,0)</f>
        <v>0</v>
      </c>
      <c r="CL316">
        <f>IF(Tabla1[[#This Row],[1.5 Se despide de acuerdo a lo indicado en el Manual de Campaña]]="NO",1,0)</f>
        <v>0</v>
      </c>
      <c r="CM316">
        <f>IF(Tabla1[[#This Row],[2.1 Valida si la consulta o transacción corresponde a un producto/servicio/línea de la campaña.]]="NO",1,0)</f>
        <v>0</v>
      </c>
      <c r="CN316">
        <f>IF(Tabla1[[#This Row],[2.2 Si lo expuesto por el cliente no es claro, realiza preguntas de precisión o preguntas filtro.]]="NO",1,0)</f>
        <v>0</v>
      </c>
      <c r="CO316">
        <f>IF(Tabla1[[#This Row],[2.3 Valida el MOTIVO REAL de la necesidad (información, preocupación, problema) mediante parafraseo o pregunta de confirmación.]]="NO",1,0)</f>
        <v>0</v>
      </c>
      <c r="CP316">
        <f>IF(Tabla1[[#This Row],[2.4 De acuerdo con lo expuesto por el cliente por el cliente y/o por lo revisado en sistemas, valida si existe alguna atención previa por el mismo motivo.]]="NO",1,0)</f>
        <v>0</v>
      </c>
      <c r="CQ316">
        <f>IF(Tabla1[[#This Row],[3.1 Valida en el CES el estado de los servicios y equipos, estado de cuenta y adicionalmente si se encuentra en averia.]]="NO",1,0)</f>
        <v>0</v>
      </c>
      <c r="CR316">
        <f>IF(Tabla1[[#This Row],[3.2 La atencion se realizo siguiendo el paso a paso de la herramienta o el proceso establecido en el portal de conocimiento (en caso no se encuentre en la herramienta), no se vuelve a evaluar el ingreso al CES.]]="NO",1,0)</f>
        <v>1</v>
      </c>
      <c r="CS316">
        <f>IF(Tabla1[[#This Row],[3.2.1 Solicita el número de documento de identidad, nombres y apellidos del titular para identificar el servicio y en caso lo amerite fecha y lugar de nacimiento.]]="NO",1,0)</f>
        <v>0</v>
      </c>
      <c r="CT316">
        <f>IF(Tabla1[[#This Row],[3.2.2  Valida en TRACER que el servicio del cliente esta conectado, no se encuentra en averia y no tiene algun flag alarmado]]="NO",1,0)</f>
        <v>1</v>
      </c>
      <c r="CU316">
        <f>IF(Tabla1[[#This Row],[3.2.3  Verifica en la web de averias si el servicio esta afectado]]="NO",1,0)</f>
        <v>1</v>
      </c>
      <c r="CV316">
        <f>IF(Tabla1[[#This Row],[3.2.4  Verifica en Incognito si los parametros de los servicios estan correctos. ]]="NO",1,0)</f>
        <v>1</v>
      </c>
      <c r="CW31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16">
        <f>IF(Tabla1[[#This Row],[3.2.6  Para telefonia, ingresa a JANUS y validad que la linea este configurada y tenga saldo, tambien se debe validar con el cliente si la linea esta en Tel 1 o Tel 1/2, en caso no haya servicio]]="NO",1,0)</f>
        <v>0</v>
      </c>
      <c r="CY316">
        <f>IF(Tabla1[[#This Row],[3.2.7  Para internet, cuando el problema es con SmarTV se le sugiere que utilice internet de manera cableada]]="NO",1,0)</f>
        <v>0</v>
      </c>
      <c r="CZ316">
        <f>IF(Tabla1[[#This Row],[3.3  La explicación brindada al cliente corresponde con el paso a paso de la herramienta o el proceso establecido en el portal de conocimiento (en caso no se encuentre en la herramienta).]]="NO",1,0)</f>
        <v>0</v>
      </c>
      <c r="DA316">
        <f>IF(Tabla1[[#This Row],[3.4  Valida con el cliente si la gestión/información brindada fue clara]]="NO",1,0)</f>
        <v>0</v>
      </c>
      <c r="DB316">
        <f>IF(Tabla1[[#This Row],[4.1 Ejecuta las acciones en los aplicativos de acuerdo al proceso establecido en el portal de conocimiento.]]="NO",1,0)</f>
        <v>0</v>
      </c>
      <c r="DC316">
        <f>IF(Tabla1[[#This Row],[4.2 Se tipifica en siac acorde con la gestión.]]="NO",1,0)</f>
        <v>0</v>
      </c>
      <c r="DD316">
        <f>IF(Tabla1[[#This Row],[4.3 Notas y/o plantilla de la tipificación son correctas.]]="NO",1,0)</f>
        <v>1</v>
      </c>
      <c r="DE316">
        <f>IF(Tabla1[[#This Row],[4.4 Se tipifica en siac durante la llamada.]]="NO",1,0)</f>
        <v>0</v>
      </c>
      <c r="DF316">
        <f>IF(Tabla1[[#This Row],[5.1 Evita comentarios negativos de la empresa y/o sus proveedores.]]="NO",1,0)</f>
        <v>0</v>
      </c>
      <c r="DG316">
        <f>IF(Tabla1[[#This Row],[5.2 Evita palabras soeces]]="NO",1,0)</f>
        <v>0</v>
      </c>
      <c r="DH316">
        <f>IF(Tabla1[[#This Row],[5.3 Escucha al cliente sin interrumpirlo.]]="NO",1,0)</f>
        <v>0</v>
      </c>
      <c r="DI316">
        <f>IF(Tabla1[[#This Row],[6.1 Cumple con dar la información establecida y/o fomenta en el cliente la adquisición/activación/uso de algún servicio/producto/promoción CLARO (definido por cada campaña)]]="NO",1,0)</f>
        <v>0</v>
      </c>
      <c r="DJ316">
        <v>1</v>
      </c>
      <c r="DK316" t="e">
        <f>IF(Tabla1[[#This Row],[TNPS]]&lt;6,-1,IF(Tabla1[[#This Row],[TNPS]]&lt;8,0,1))</f>
        <v>#N/A</v>
      </c>
      <c r="DL316" t="e">
        <f>IF(Tabla1[[#This Row],[NPS]]&lt;&gt;"",IF(Tabla1[[#This Row],[NPS]]&lt;7,-1,IF(Tabla1[[#This Row],[NPS]]&lt;8,0,1))," ")</f>
        <v>#N/A</v>
      </c>
    </row>
    <row r="317" spans="1:116" x14ac:dyDescent="0.25">
      <c r="A317">
        <v>386</v>
      </c>
      <c r="B317" t="str">
        <f>IF(MONTH(Tabla1[[#This Row],[FECHA DE MONITOREO]])=MONTH($B$356),IF(DAY(Tabla1[[#This Row],[FECHA DE MONITOREO]])&lt;8,"SEMANA 1",IF(DAY(Tabla1[[#This Row],[FECHA DE MONITOREO]])&lt;15,"SEMANA 2",IF(DAY(Tabla1[[#This Row],[FECHA DE MONITOREO]])&lt;22,"SEMANA 3","SEMANA 4"))),"SEMANA 4")</f>
        <v>SEMANA 2</v>
      </c>
      <c r="C31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17" s="10" t="s">
        <v>1545</v>
      </c>
      <c r="E317" s="11" t="s">
        <v>1546</v>
      </c>
      <c r="F317" s="12">
        <v>3</v>
      </c>
      <c r="G317" s="12" t="s">
        <v>118</v>
      </c>
      <c r="H317" s="12" t="s">
        <v>1394</v>
      </c>
      <c r="I317" s="6">
        <v>43658</v>
      </c>
      <c r="J317" s="12" t="s">
        <v>120</v>
      </c>
      <c r="K317" s="13" t="s">
        <v>2120</v>
      </c>
      <c r="L317" s="6">
        <v>43656</v>
      </c>
      <c r="M317" s="14">
        <v>0.42222222222222222</v>
      </c>
      <c r="N317" s="11">
        <v>382</v>
      </c>
      <c r="O317" s="12" t="s">
        <v>2121</v>
      </c>
      <c r="P317" s="12">
        <v>924222405</v>
      </c>
      <c r="Q317" s="12" t="s">
        <v>132</v>
      </c>
      <c r="R317" s="12" t="s">
        <v>1397</v>
      </c>
      <c r="S317" s="12" t="s">
        <v>172</v>
      </c>
      <c r="T317" s="12" t="s">
        <v>2122</v>
      </c>
      <c r="U317" s="12" t="s">
        <v>1399</v>
      </c>
      <c r="V317" s="11" t="s">
        <v>129</v>
      </c>
      <c r="W317" s="12" t="s">
        <v>130</v>
      </c>
      <c r="X317" s="15" t="s">
        <v>161</v>
      </c>
      <c r="Y317" s="15" t="s">
        <v>131</v>
      </c>
      <c r="Z317" s="15" t="s">
        <v>132</v>
      </c>
      <c r="AA317" s="15" t="s">
        <v>133</v>
      </c>
      <c r="AB317" s="15" t="s">
        <v>131</v>
      </c>
      <c r="AC317" s="12" t="s">
        <v>1400</v>
      </c>
      <c r="AD317" s="12" t="s">
        <v>131</v>
      </c>
      <c r="AE317" s="12" t="s">
        <v>131</v>
      </c>
      <c r="AF317" s="12" t="s">
        <v>131</v>
      </c>
      <c r="AG317" s="12" t="s">
        <v>131</v>
      </c>
      <c r="AH317" s="12" t="s">
        <v>131</v>
      </c>
      <c r="AI317" s="16">
        <v>100</v>
      </c>
      <c r="AJ317" s="12" t="s">
        <v>133</v>
      </c>
      <c r="AK317" s="12" t="s">
        <v>133</v>
      </c>
      <c r="AL317" s="12" t="s">
        <v>131</v>
      </c>
      <c r="AM317" s="12" t="s">
        <v>133</v>
      </c>
      <c r="AN317" s="16">
        <v>100</v>
      </c>
      <c r="AO317" s="12" t="s">
        <v>133</v>
      </c>
      <c r="AP317" s="12" t="s">
        <v>131</v>
      </c>
      <c r="AQ317" s="12" t="s">
        <v>131</v>
      </c>
      <c r="AR317" s="12" t="s">
        <v>133</v>
      </c>
      <c r="AS317" s="12" t="s">
        <v>133</v>
      </c>
      <c r="AT317" s="12" t="s">
        <v>133</v>
      </c>
      <c r="AU317" s="12" t="s">
        <v>133</v>
      </c>
      <c r="AV317" s="12" t="s">
        <v>133</v>
      </c>
      <c r="AW317" s="12" t="s">
        <v>133</v>
      </c>
      <c r="AX317" s="12" t="s">
        <v>131</v>
      </c>
      <c r="AY317" s="12" t="s">
        <v>131</v>
      </c>
      <c r="AZ317" s="16">
        <v>100</v>
      </c>
      <c r="BA317" s="12" t="s">
        <v>133</v>
      </c>
      <c r="BB317" s="12" t="s">
        <v>133</v>
      </c>
      <c r="BC317" s="12" t="s">
        <v>133</v>
      </c>
      <c r="BD317" s="12" t="s">
        <v>133</v>
      </c>
      <c r="BE317" s="16">
        <v>100</v>
      </c>
      <c r="BF317" s="12" t="s">
        <v>131</v>
      </c>
      <c r="BG317" s="12" t="s">
        <v>131</v>
      </c>
      <c r="BH317" s="12" t="s">
        <v>131</v>
      </c>
      <c r="BI317" s="16">
        <v>100</v>
      </c>
      <c r="BJ317" s="12" t="s">
        <v>133</v>
      </c>
      <c r="BK317" s="16">
        <v>100</v>
      </c>
      <c r="BL317" s="16">
        <v>100</v>
      </c>
      <c r="BM317" s="17">
        <v>0</v>
      </c>
      <c r="BN317" s="17">
        <v>0</v>
      </c>
      <c r="BO317" s="17">
        <v>0</v>
      </c>
      <c r="BP317" s="11">
        <v>0</v>
      </c>
      <c r="BQ317" s="11">
        <v>0</v>
      </c>
      <c r="BR317" s="16">
        <v>100</v>
      </c>
      <c r="BS317" s="15" t="s">
        <v>129</v>
      </c>
      <c r="BT317" s="15" t="s">
        <v>129</v>
      </c>
      <c r="BU317" s="15" t="s">
        <v>129</v>
      </c>
      <c r="BV317" s="15" t="s">
        <v>129</v>
      </c>
      <c r="BW317" s="15" t="s">
        <v>129</v>
      </c>
      <c r="BX317" s="12" t="s">
        <v>129</v>
      </c>
      <c r="BY317" s="12" t="s">
        <v>135</v>
      </c>
      <c r="BZ317" s="12" t="s">
        <v>174</v>
      </c>
      <c r="CA317" s="12" t="s">
        <v>175</v>
      </c>
      <c r="CB317" s="12" t="s">
        <v>176</v>
      </c>
      <c r="CC317" s="12" t="s">
        <v>177</v>
      </c>
      <c r="CD317" s="5" t="e">
        <v>#N/A</v>
      </c>
      <c r="CE317" s="5" t="e">
        <v>#N/A</v>
      </c>
      <c r="CF317" s="18" t="s">
        <v>129</v>
      </c>
      <c r="CG317" s="18"/>
      <c r="CH317">
        <f>IF(Tabla1[[#This Row],[1.1 Saluda y se despide del cliente, de acuerdo a lo establecido en el manual de campaña.]]="NO",1,0)</f>
        <v>0</v>
      </c>
      <c r="CI317">
        <f>IF(Tabla1[[#This Row],[1.2 Se dirige al cliente por su nombre durante el transcurso de la llamada, sin tutearlo en ninguna ocasión.]]="NO",1,0)</f>
        <v>0</v>
      </c>
      <c r="CJ317">
        <f>IF(Tabla1[[#This Row],[1.3 Interactua con el cliente mientras realiza las validaciones en el sistema.]]="NO",1,0)</f>
        <v>0</v>
      </c>
      <c r="CK317">
        <f>IF(Tabla1[[#This Row],[1.4 Evita el uso de tecnicismos.]]="NO",1,0)</f>
        <v>0</v>
      </c>
      <c r="CL317">
        <f>IF(Tabla1[[#This Row],[1.5 Se despide de acuerdo a lo indicado en el Manual de Campaña]]="NO",1,0)</f>
        <v>0</v>
      </c>
      <c r="CM317">
        <f>IF(Tabla1[[#This Row],[2.1 Valida si la consulta o transacción corresponde a un producto/servicio/línea de la campaña.]]="NO",1,0)</f>
        <v>0</v>
      </c>
      <c r="CN317">
        <f>IF(Tabla1[[#This Row],[2.2 Si lo expuesto por el cliente no es claro, realiza preguntas de precisión o preguntas filtro.]]="NO",1,0)</f>
        <v>0</v>
      </c>
      <c r="CO317">
        <f>IF(Tabla1[[#This Row],[2.3 Valida el MOTIVO REAL de la necesidad (información, preocupación, problema) mediante parafraseo o pregunta de confirmación.]]="NO",1,0)</f>
        <v>0</v>
      </c>
      <c r="CP317">
        <f>IF(Tabla1[[#This Row],[2.4 De acuerdo con lo expuesto por el cliente por el cliente y/o por lo revisado en sistemas, valida si existe alguna atención previa por el mismo motivo.]]="NO",1,0)</f>
        <v>0</v>
      </c>
      <c r="CQ317">
        <f>IF(Tabla1[[#This Row],[3.1 Valida en el CES el estado de los servicios y equipos, estado de cuenta y adicionalmente si se encuentra en averia.]]="NO",1,0)</f>
        <v>0</v>
      </c>
      <c r="CR317">
        <f>IF(Tabla1[[#This Row],[3.2 La atencion se realizo siguiendo el paso a paso de la herramienta o el proceso establecido en el portal de conocimiento (en caso no se encuentre en la herramienta), no se vuelve a evaluar el ingreso al CES.]]="NO",1,0)</f>
        <v>0</v>
      </c>
      <c r="CS317">
        <f>IF(Tabla1[[#This Row],[3.2.1 Solicita el número de documento de identidad, nombres y apellidos del titular para identificar el servicio y en caso lo amerite fecha y lugar de nacimiento.]]="NO",1,0)</f>
        <v>0</v>
      </c>
      <c r="CT317">
        <f>IF(Tabla1[[#This Row],[3.2.2  Valida en TRACER que el servicio del cliente esta conectado, no se encuentra en averia y no tiene algun flag alarmado]]="NO",1,0)</f>
        <v>0</v>
      </c>
      <c r="CU317">
        <f>IF(Tabla1[[#This Row],[3.2.3  Verifica en la web de averias si el servicio esta afectado]]="NO",1,0)</f>
        <v>0</v>
      </c>
      <c r="CV317">
        <f>IF(Tabla1[[#This Row],[3.2.4  Verifica en Incognito si los parametros de los servicios estan correctos. ]]="NO",1,0)</f>
        <v>0</v>
      </c>
      <c r="CW31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17">
        <f>IF(Tabla1[[#This Row],[3.2.6  Para telefonia, ingresa a JANUS y validad que la linea este configurada y tenga saldo, tambien se debe validar con el cliente si la linea esta en Tel 1 o Tel 1/2, en caso no haya servicio]]="NO",1,0)</f>
        <v>0</v>
      </c>
      <c r="CY317">
        <f>IF(Tabla1[[#This Row],[3.2.7  Para internet, cuando el problema es con SmarTV se le sugiere que utilice internet de manera cableada]]="NO",1,0)</f>
        <v>0</v>
      </c>
      <c r="CZ317">
        <f>IF(Tabla1[[#This Row],[3.3  La explicación brindada al cliente corresponde con el paso a paso de la herramienta o el proceso establecido en el portal de conocimiento (en caso no se encuentre en la herramienta).]]="NO",1,0)</f>
        <v>0</v>
      </c>
      <c r="DA317">
        <f>IF(Tabla1[[#This Row],[3.4  Valida con el cliente si la gestión/información brindada fue clara]]="NO",1,0)</f>
        <v>0</v>
      </c>
      <c r="DB317">
        <f>IF(Tabla1[[#This Row],[4.1 Ejecuta las acciones en los aplicativos de acuerdo al proceso establecido en el portal de conocimiento.]]="NO",1,0)</f>
        <v>0</v>
      </c>
      <c r="DC317">
        <f>IF(Tabla1[[#This Row],[4.2 Se tipifica en siac acorde con la gestión.]]="NO",1,0)</f>
        <v>0</v>
      </c>
      <c r="DD317">
        <f>IF(Tabla1[[#This Row],[4.3 Notas y/o plantilla de la tipificación son correctas.]]="NO",1,0)</f>
        <v>0</v>
      </c>
      <c r="DE317">
        <f>IF(Tabla1[[#This Row],[4.4 Se tipifica en siac durante la llamada.]]="NO",1,0)</f>
        <v>0</v>
      </c>
      <c r="DF317">
        <f>IF(Tabla1[[#This Row],[5.1 Evita comentarios negativos de la empresa y/o sus proveedores.]]="NO",1,0)</f>
        <v>0</v>
      </c>
      <c r="DG317">
        <f>IF(Tabla1[[#This Row],[5.2 Evita palabras soeces]]="NO",1,0)</f>
        <v>0</v>
      </c>
      <c r="DH317">
        <f>IF(Tabla1[[#This Row],[5.3 Escucha al cliente sin interrumpirlo.]]="NO",1,0)</f>
        <v>0</v>
      </c>
      <c r="DI317">
        <f>IF(Tabla1[[#This Row],[6.1 Cumple con dar la información establecida y/o fomenta en el cliente la adquisición/activación/uso de algún servicio/producto/promoción CLARO (definido por cada campaña)]]="NO",1,0)</f>
        <v>0</v>
      </c>
      <c r="DJ317">
        <v>1</v>
      </c>
      <c r="DK317" t="e">
        <f>IF(Tabla1[[#This Row],[TNPS]]&lt;6,-1,IF(Tabla1[[#This Row],[TNPS]]&lt;8,0,1))</f>
        <v>#N/A</v>
      </c>
      <c r="DL317" t="e">
        <f>IF(Tabla1[[#This Row],[NPS]]&lt;&gt;"",IF(Tabla1[[#This Row],[NPS]]&lt;7,-1,IF(Tabla1[[#This Row],[NPS]]&lt;8,0,1))," ")</f>
        <v>#N/A</v>
      </c>
    </row>
    <row r="318" spans="1:116" x14ac:dyDescent="0.25">
      <c r="A318">
        <v>386</v>
      </c>
      <c r="B318" t="str">
        <f>IF(MONTH(Tabla1[[#This Row],[FECHA DE MONITOREO]])=MONTH($B$356),IF(DAY(Tabla1[[#This Row],[FECHA DE MONITOREO]])&lt;8,"SEMANA 1",IF(DAY(Tabla1[[#This Row],[FECHA DE MONITOREO]])&lt;15,"SEMANA 2",IF(DAY(Tabla1[[#This Row],[FECHA DE MONITOREO]])&lt;22,"SEMANA 3","SEMANA 4"))),"SEMANA 4")</f>
        <v>SEMANA 2</v>
      </c>
      <c r="C31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18" s="10" t="s">
        <v>1947</v>
      </c>
      <c r="E318" s="11" t="s">
        <v>1948</v>
      </c>
      <c r="F318" s="12">
        <v>3</v>
      </c>
      <c r="G318" s="12" t="s">
        <v>118</v>
      </c>
      <c r="H318" s="12" t="s">
        <v>1394</v>
      </c>
      <c r="I318" s="6">
        <v>43658</v>
      </c>
      <c r="J318" s="12" t="s">
        <v>120</v>
      </c>
      <c r="K318" s="13" t="s">
        <v>2123</v>
      </c>
      <c r="L318" s="6">
        <v>43656</v>
      </c>
      <c r="M318" s="14">
        <v>0.67986111111111114</v>
      </c>
      <c r="N318" s="11">
        <v>245</v>
      </c>
      <c r="O318" s="12" t="s">
        <v>2124</v>
      </c>
      <c r="P318" s="12">
        <v>999139203</v>
      </c>
      <c r="Q318" s="12">
        <v>12396116</v>
      </c>
      <c r="R318" s="12" t="s">
        <v>1397</v>
      </c>
      <c r="S318" s="12" t="s">
        <v>158</v>
      </c>
      <c r="T318" s="12" t="s">
        <v>2125</v>
      </c>
      <c r="U318" s="12" t="s">
        <v>1443</v>
      </c>
      <c r="V318" s="11" t="s">
        <v>129</v>
      </c>
      <c r="W318" s="12" t="s">
        <v>130</v>
      </c>
      <c r="X318" s="15" t="s">
        <v>161</v>
      </c>
      <c r="Y318" s="15" t="s">
        <v>131</v>
      </c>
      <c r="Z318" s="15" t="s">
        <v>132</v>
      </c>
      <c r="AA318" s="15" t="s">
        <v>133</v>
      </c>
      <c r="AB318" s="15" t="s">
        <v>131</v>
      </c>
      <c r="AC318" s="12" t="s">
        <v>1400</v>
      </c>
      <c r="AD318" s="12" t="s">
        <v>129</v>
      </c>
      <c r="AE318" s="12" t="s">
        <v>129</v>
      </c>
      <c r="AF318" s="12" t="s">
        <v>129</v>
      </c>
      <c r="AG318" s="12" t="s">
        <v>129</v>
      </c>
      <c r="AH318" s="12" t="s">
        <v>129</v>
      </c>
      <c r="AI318" s="16">
        <v>0</v>
      </c>
      <c r="AJ318" s="12" t="s">
        <v>129</v>
      </c>
      <c r="AK318" s="12" t="s">
        <v>129</v>
      </c>
      <c r="AL318" s="12" t="s">
        <v>129</v>
      </c>
      <c r="AM318" s="12" t="s">
        <v>129</v>
      </c>
      <c r="AN318" s="16">
        <v>-2.2204460492503131E-14</v>
      </c>
      <c r="AO318" s="12" t="s">
        <v>129</v>
      </c>
      <c r="AP318" s="12" t="s">
        <v>129</v>
      </c>
      <c r="AQ318" s="12" t="s">
        <v>129</v>
      </c>
      <c r="AR318" s="12" t="s">
        <v>129</v>
      </c>
      <c r="AS318" s="12" t="s">
        <v>129</v>
      </c>
      <c r="AT318" s="12" t="s">
        <v>129</v>
      </c>
      <c r="AU318" s="12" t="s">
        <v>129</v>
      </c>
      <c r="AV318" s="12" t="s">
        <v>129</v>
      </c>
      <c r="AW318" s="12" t="s">
        <v>129</v>
      </c>
      <c r="AX318" s="12" t="s">
        <v>129</v>
      </c>
      <c r="AY318" s="12" t="s">
        <v>129</v>
      </c>
      <c r="AZ318" s="16">
        <v>0</v>
      </c>
      <c r="BA318" s="12" t="s">
        <v>129</v>
      </c>
      <c r="BB318" s="12" t="s">
        <v>129</v>
      </c>
      <c r="BC318" s="12" t="s">
        <v>129</v>
      </c>
      <c r="BD318" s="12" t="s">
        <v>129</v>
      </c>
      <c r="BE318" s="16">
        <v>0</v>
      </c>
      <c r="BF318" s="12" t="s">
        <v>129</v>
      </c>
      <c r="BG318" s="12" t="s">
        <v>129</v>
      </c>
      <c r="BH318" s="12" t="s">
        <v>129</v>
      </c>
      <c r="BI318" s="16">
        <v>0</v>
      </c>
      <c r="BJ318" s="12" t="s">
        <v>129</v>
      </c>
      <c r="BK318" s="16">
        <v>0</v>
      </c>
      <c r="BL318" s="16">
        <v>-5.1070259132757201E-15</v>
      </c>
      <c r="BM318" s="17">
        <v>9</v>
      </c>
      <c r="BN318" s="17">
        <v>4</v>
      </c>
      <c r="BO318" s="17">
        <v>1</v>
      </c>
      <c r="BP318" s="11">
        <v>14</v>
      </c>
      <c r="BQ318" s="11">
        <v>14</v>
      </c>
      <c r="BR318" s="16">
        <v>-5.1070259132757201E-15</v>
      </c>
      <c r="BS318" s="15" t="s">
        <v>129</v>
      </c>
      <c r="BT318" s="15" t="s">
        <v>131</v>
      </c>
      <c r="BU318" s="15" t="s">
        <v>129</v>
      </c>
      <c r="BV318" s="15" t="s">
        <v>129</v>
      </c>
      <c r="BW318" s="15" t="s">
        <v>129</v>
      </c>
      <c r="BX318" s="12" t="s">
        <v>129</v>
      </c>
      <c r="BY318" s="12" t="s">
        <v>346</v>
      </c>
      <c r="BZ318" s="12" t="s">
        <v>347</v>
      </c>
      <c r="CA318" s="12" t="s">
        <v>348</v>
      </c>
      <c r="CB318" s="12" t="s">
        <v>1444</v>
      </c>
      <c r="CC318" s="12" t="s">
        <v>416</v>
      </c>
      <c r="CD318" s="5" t="e">
        <v>#N/A</v>
      </c>
      <c r="CE318" s="5" t="e">
        <v>#N/A</v>
      </c>
      <c r="CF318" s="18" t="s">
        <v>131</v>
      </c>
      <c r="CG318" s="18" t="s">
        <v>2126</v>
      </c>
      <c r="CH318">
        <f>IF(Tabla1[[#This Row],[1.1 Saluda y se despide del cliente, de acuerdo a lo establecido en el manual de campaña.]]="NO",1,0)</f>
        <v>1</v>
      </c>
      <c r="CI318">
        <f>IF(Tabla1[[#This Row],[1.2 Se dirige al cliente por su nombre durante el transcurso de la llamada, sin tutearlo en ninguna ocasión.]]="NO",1,0)</f>
        <v>1</v>
      </c>
      <c r="CJ318">
        <f>IF(Tabla1[[#This Row],[1.3 Interactua con el cliente mientras realiza las validaciones en el sistema.]]="NO",1,0)</f>
        <v>1</v>
      </c>
      <c r="CK318">
        <f>IF(Tabla1[[#This Row],[1.4 Evita el uso de tecnicismos.]]="NO",1,0)</f>
        <v>1</v>
      </c>
      <c r="CL318">
        <f>IF(Tabla1[[#This Row],[1.5 Se despide de acuerdo a lo indicado en el Manual de Campaña]]="NO",1,0)</f>
        <v>1</v>
      </c>
      <c r="CM318">
        <f>IF(Tabla1[[#This Row],[2.1 Valida si la consulta o transacción corresponde a un producto/servicio/línea de la campaña.]]="NO",1,0)</f>
        <v>1</v>
      </c>
      <c r="CN318">
        <f>IF(Tabla1[[#This Row],[2.2 Si lo expuesto por el cliente no es claro, realiza preguntas de precisión o preguntas filtro.]]="NO",1,0)</f>
        <v>1</v>
      </c>
      <c r="CO318">
        <f>IF(Tabla1[[#This Row],[2.3 Valida el MOTIVO REAL de la necesidad (información, preocupación, problema) mediante parafraseo o pregunta de confirmación.]]="NO",1,0)</f>
        <v>1</v>
      </c>
      <c r="CP318">
        <f>IF(Tabla1[[#This Row],[2.4 De acuerdo con lo expuesto por el cliente por el cliente y/o por lo revisado en sistemas, valida si existe alguna atención previa por el mismo motivo.]]="NO",1,0)</f>
        <v>1</v>
      </c>
      <c r="CQ318">
        <f>IF(Tabla1[[#This Row],[3.1 Valida en el CES el estado de los servicios y equipos, estado de cuenta y adicionalmente si se encuentra en averia.]]="NO",1,0)</f>
        <v>1</v>
      </c>
      <c r="CR318">
        <f>IF(Tabla1[[#This Row],[3.2 La atencion se realizo siguiendo el paso a paso de la herramienta o el proceso establecido en el portal de conocimiento (en caso no se encuentre en la herramienta), no se vuelve a evaluar el ingreso al CES.]]="NO",1,0)</f>
        <v>1</v>
      </c>
      <c r="CS318">
        <f>IF(Tabla1[[#This Row],[3.2.1 Solicita el número de documento de identidad, nombres y apellidos del titular para identificar el servicio y en caso lo amerite fecha y lugar de nacimiento.]]="NO",1,0)</f>
        <v>1</v>
      </c>
      <c r="CT318">
        <f>IF(Tabla1[[#This Row],[3.2.2  Valida en TRACER que el servicio del cliente esta conectado, no se encuentra en averia y no tiene algun flag alarmado]]="NO",1,0)</f>
        <v>1</v>
      </c>
      <c r="CU318">
        <f>IF(Tabla1[[#This Row],[3.2.3  Verifica en la web de averias si el servicio esta afectado]]="NO",1,0)</f>
        <v>1</v>
      </c>
      <c r="CV318">
        <f>IF(Tabla1[[#This Row],[3.2.4  Verifica en Incognito si los parametros de los servicios estan correctos. ]]="NO",1,0)</f>
        <v>1</v>
      </c>
      <c r="CW318">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318">
        <f>IF(Tabla1[[#This Row],[3.2.6  Para telefonia, ingresa a JANUS y validad que la linea este configurada y tenga saldo, tambien se debe validar con el cliente si la linea esta en Tel 1 o Tel 1/2, en caso no haya servicio]]="NO",1,0)</f>
        <v>1</v>
      </c>
      <c r="CY318">
        <f>IF(Tabla1[[#This Row],[3.2.7  Para internet, cuando el problema es con SmarTV se le sugiere que utilice internet de manera cableada]]="NO",1,0)</f>
        <v>1</v>
      </c>
      <c r="CZ318">
        <f>IF(Tabla1[[#This Row],[3.3  La explicación brindada al cliente corresponde con el paso a paso de la herramienta o el proceso establecido en el portal de conocimiento (en caso no se encuentre en la herramienta).]]="NO",1,0)</f>
        <v>1</v>
      </c>
      <c r="DA318">
        <f>IF(Tabla1[[#This Row],[3.4  Valida con el cliente si la gestión/información brindada fue clara]]="NO",1,0)</f>
        <v>1</v>
      </c>
      <c r="DB318">
        <f>IF(Tabla1[[#This Row],[4.1 Ejecuta las acciones en los aplicativos de acuerdo al proceso establecido en el portal de conocimiento.]]="NO",1,0)</f>
        <v>1</v>
      </c>
      <c r="DC318">
        <f>IF(Tabla1[[#This Row],[4.2 Se tipifica en siac acorde con la gestión.]]="NO",1,0)</f>
        <v>1</v>
      </c>
      <c r="DD318">
        <f>IF(Tabla1[[#This Row],[4.3 Notas y/o plantilla de la tipificación son correctas.]]="NO",1,0)</f>
        <v>1</v>
      </c>
      <c r="DE318">
        <f>IF(Tabla1[[#This Row],[4.4 Se tipifica en siac durante la llamada.]]="NO",1,0)</f>
        <v>1</v>
      </c>
      <c r="DF318">
        <f>IF(Tabla1[[#This Row],[5.1 Evita comentarios negativos de la empresa y/o sus proveedores.]]="NO",1,0)</f>
        <v>1</v>
      </c>
      <c r="DG318">
        <f>IF(Tabla1[[#This Row],[5.2 Evita palabras soeces]]="NO",1,0)</f>
        <v>1</v>
      </c>
      <c r="DH318">
        <f>IF(Tabla1[[#This Row],[5.3 Escucha al cliente sin interrumpirlo.]]="NO",1,0)</f>
        <v>1</v>
      </c>
      <c r="DI318">
        <f>IF(Tabla1[[#This Row],[6.1 Cumple con dar la información establecida y/o fomenta en el cliente la adquisición/activación/uso de algún servicio/producto/promoción CLARO (definido por cada campaña)]]="NO",1,0)</f>
        <v>1</v>
      </c>
      <c r="DJ318">
        <v>1</v>
      </c>
      <c r="DK318" t="e">
        <f>IF(Tabla1[[#This Row],[TNPS]]&lt;6,-1,IF(Tabla1[[#This Row],[TNPS]]&lt;8,0,1))</f>
        <v>#N/A</v>
      </c>
      <c r="DL318" t="e">
        <f>IF(Tabla1[[#This Row],[NPS]]&lt;&gt;"",IF(Tabla1[[#This Row],[NPS]]&lt;7,-1,IF(Tabla1[[#This Row],[NPS]]&lt;8,0,1))," ")</f>
        <v>#N/A</v>
      </c>
    </row>
    <row r="319" spans="1:116" x14ac:dyDescent="0.25">
      <c r="A319">
        <v>386</v>
      </c>
      <c r="B319" t="str">
        <f>IF(MONTH(Tabla1[[#This Row],[FECHA DE MONITOREO]])=MONTH($B$356),IF(DAY(Tabla1[[#This Row],[FECHA DE MONITOREO]])&lt;8,"SEMANA 1",IF(DAY(Tabla1[[#This Row],[FECHA DE MONITOREO]])&lt;15,"SEMANA 2",IF(DAY(Tabla1[[#This Row],[FECHA DE MONITOREO]])&lt;22,"SEMANA 3","SEMANA 4"))),"SEMANA 4")</f>
        <v>SEMANA 2</v>
      </c>
      <c r="C31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19" s="10" t="s">
        <v>2127</v>
      </c>
      <c r="E319" s="11" t="s">
        <v>2128</v>
      </c>
      <c r="F319" s="12">
        <v>3</v>
      </c>
      <c r="G319" s="12" t="s">
        <v>118</v>
      </c>
      <c r="H319" s="12" t="s">
        <v>1394</v>
      </c>
      <c r="I319" s="6">
        <v>43658</v>
      </c>
      <c r="J319" s="12" t="s">
        <v>120</v>
      </c>
      <c r="K319" s="13" t="s">
        <v>2129</v>
      </c>
      <c r="L319" s="6">
        <v>43656</v>
      </c>
      <c r="M319" s="14">
        <v>0.5493055555555556</v>
      </c>
      <c r="N319" s="11">
        <v>647</v>
      </c>
      <c r="O319" s="12" t="s">
        <v>2130</v>
      </c>
      <c r="P319" s="12">
        <v>921196101</v>
      </c>
      <c r="Q319" s="12">
        <v>2436771</v>
      </c>
      <c r="R319" s="12" t="s">
        <v>1407</v>
      </c>
      <c r="S319" s="12" t="s">
        <v>451</v>
      </c>
      <c r="T319" s="12" t="s">
        <v>2060</v>
      </c>
      <c r="U319" s="12" t="s">
        <v>1563</v>
      </c>
      <c r="V319" s="11" t="s">
        <v>131</v>
      </c>
      <c r="W319" s="12" t="s">
        <v>279</v>
      </c>
      <c r="X319" s="15" t="s">
        <v>279</v>
      </c>
      <c r="Y319" s="15" t="s">
        <v>131</v>
      </c>
      <c r="Z319" s="15" t="s">
        <v>132</v>
      </c>
      <c r="AA319" s="15" t="s">
        <v>133</v>
      </c>
      <c r="AB319" s="15" t="s">
        <v>131</v>
      </c>
      <c r="AC319" s="12" t="s">
        <v>1400</v>
      </c>
      <c r="AD319" s="12" t="s">
        <v>131</v>
      </c>
      <c r="AE319" s="12" t="s">
        <v>131</v>
      </c>
      <c r="AF319" s="12" t="s">
        <v>131</v>
      </c>
      <c r="AG319" s="12" t="s">
        <v>131</v>
      </c>
      <c r="AH319" s="12" t="s">
        <v>131</v>
      </c>
      <c r="AI319" s="16">
        <v>100</v>
      </c>
      <c r="AJ319" s="12" t="s">
        <v>131</v>
      </c>
      <c r="AK319" s="12" t="s">
        <v>133</v>
      </c>
      <c r="AL319" s="12" t="s">
        <v>131</v>
      </c>
      <c r="AM319" s="12" t="s">
        <v>131</v>
      </c>
      <c r="AN319" s="16">
        <v>100</v>
      </c>
      <c r="AO319" s="12" t="s">
        <v>133</v>
      </c>
      <c r="AP319" s="12" t="s">
        <v>131</v>
      </c>
      <c r="AQ319" s="12" t="s">
        <v>131</v>
      </c>
      <c r="AR319" s="12" t="s">
        <v>131</v>
      </c>
      <c r="AS319" s="12" t="s">
        <v>131</v>
      </c>
      <c r="AT319" s="12" t="s">
        <v>131</v>
      </c>
      <c r="AU319" s="12" t="s">
        <v>133</v>
      </c>
      <c r="AV319" s="12" t="s">
        <v>133</v>
      </c>
      <c r="AW319" s="12" t="s">
        <v>133</v>
      </c>
      <c r="AX319" s="12" t="s">
        <v>129</v>
      </c>
      <c r="AY319" s="12" t="s">
        <v>131</v>
      </c>
      <c r="AZ319" s="16">
        <v>77.41935483870968</v>
      </c>
      <c r="BA319" s="12" t="s">
        <v>129</v>
      </c>
      <c r="BB319" s="12" t="s">
        <v>129</v>
      </c>
      <c r="BC319" s="12" t="s">
        <v>129</v>
      </c>
      <c r="BD319" s="12" t="s">
        <v>131</v>
      </c>
      <c r="BE319" s="16">
        <v>12.5</v>
      </c>
      <c r="BF319" s="12" t="s">
        <v>131</v>
      </c>
      <c r="BG319" s="12" t="s">
        <v>131</v>
      </c>
      <c r="BH319" s="12" t="s">
        <v>131</v>
      </c>
      <c r="BI319" s="16">
        <v>100</v>
      </c>
      <c r="BJ319" s="12" t="s">
        <v>133</v>
      </c>
      <c r="BK319" s="16">
        <v>100</v>
      </c>
      <c r="BL319" s="16">
        <v>71.096774193548384</v>
      </c>
      <c r="BM319" s="17">
        <v>2</v>
      </c>
      <c r="BN319" s="17">
        <v>2</v>
      </c>
      <c r="BO319" s="17">
        <v>0</v>
      </c>
      <c r="BP319" s="11">
        <v>4</v>
      </c>
      <c r="BQ319" s="11">
        <v>0</v>
      </c>
      <c r="BR319" s="16">
        <v>71.096774193548384</v>
      </c>
      <c r="BS319" s="15" t="s">
        <v>129</v>
      </c>
      <c r="BT319" s="15" t="s">
        <v>129</v>
      </c>
      <c r="BU319" s="15" t="s">
        <v>129</v>
      </c>
      <c r="BV319" s="15" t="s">
        <v>129</v>
      </c>
      <c r="BW319" s="15" t="s">
        <v>129</v>
      </c>
      <c r="BX319" s="12" t="s">
        <v>129</v>
      </c>
      <c r="BY319" s="12" t="s">
        <v>346</v>
      </c>
      <c r="BZ319" s="12" t="s">
        <v>347</v>
      </c>
      <c r="CA319" s="12" t="s">
        <v>348</v>
      </c>
      <c r="CB319" s="12" t="s">
        <v>1444</v>
      </c>
      <c r="CC319" s="12" t="s">
        <v>350</v>
      </c>
      <c r="CD319" s="5" t="e">
        <v>#N/A</v>
      </c>
      <c r="CE319" s="5" t="e">
        <v>#N/A</v>
      </c>
      <c r="CF319" s="18" t="s">
        <v>129</v>
      </c>
      <c r="CG319" s="18" t="s">
        <v>2131</v>
      </c>
      <c r="CH319">
        <f>IF(Tabla1[[#This Row],[1.1 Saluda y se despide del cliente, de acuerdo a lo establecido en el manual de campaña.]]="NO",1,0)</f>
        <v>0</v>
      </c>
      <c r="CI319">
        <f>IF(Tabla1[[#This Row],[1.2 Se dirige al cliente por su nombre durante el transcurso de la llamada, sin tutearlo en ninguna ocasión.]]="NO",1,0)</f>
        <v>0</v>
      </c>
      <c r="CJ319">
        <f>IF(Tabla1[[#This Row],[1.3 Interactua con el cliente mientras realiza las validaciones en el sistema.]]="NO",1,0)</f>
        <v>0</v>
      </c>
      <c r="CK319">
        <f>IF(Tabla1[[#This Row],[1.4 Evita el uso de tecnicismos.]]="NO",1,0)</f>
        <v>0</v>
      </c>
      <c r="CL319">
        <f>IF(Tabla1[[#This Row],[1.5 Se despide de acuerdo a lo indicado en el Manual de Campaña]]="NO",1,0)</f>
        <v>0</v>
      </c>
      <c r="CM319">
        <f>IF(Tabla1[[#This Row],[2.1 Valida si la consulta o transacción corresponde a un producto/servicio/línea de la campaña.]]="NO",1,0)</f>
        <v>0</v>
      </c>
      <c r="CN319">
        <f>IF(Tabla1[[#This Row],[2.2 Si lo expuesto por el cliente no es claro, realiza preguntas de precisión o preguntas filtro.]]="NO",1,0)</f>
        <v>0</v>
      </c>
      <c r="CO319">
        <f>IF(Tabla1[[#This Row],[2.3 Valida el MOTIVO REAL de la necesidad (información, preocupación, problema) mediante parafraseo o pregunta de confirmación.]]="NO",1,0)</f>
        <v>0</v>
      </c>
      <c r="CP319">
        <f>IF(Tabla1[[#This Row],[2.4 De acuerdo con lo expuesto por el cliente por el cliente y/o por lo revisado en sistemas, valida si existe alguna atención previa por el mismo motivo.]]="NO",1,0)</f>
        <v>0</v>
      </c>
      <c r="CQ319">
        <f>IF(Tabla1[[#This Row],[3.1 Valida en el CES el estado de los servicios y equipos, estado de cuenta y adicionalmente si se encuentra en averia.]]="NO",1,0)</f>
        <v>0</v>
      </c>
      <c r="CR319">
        <f>IF(Tabla1[[#This Row],[3.2 La atencion se realizo siguiendo el paso a paso de la herramienta o el proceso establecido en el portal de conocimiento (en caso no se encuentre en la herramienta), no se vuelve a evaluar el ingreso al CES.]]="NO",1,0)</f>
        <v>0</v>
      </c>
      <c r="CS319">
        <f>IF(Tabla1[[#This Row],[3.2.1 Solicita el número de documento de identidad, nombres y apellidos del titular para identificar el servicio y en caso lo amerite fecha y lugar de nacimiento.]]="NO",1,0)</f>
        <v>0</v>
      </c>
      <c r="CT319">
        <f>IF(Tabla1[[#This Row],[3.2.2  Valida en TRACER que el servicio del cliente esta conectado, no se encuentra en averia y no tiene algun flag alarmado]]="NO",1,0)</f>
        <v>0</v>
      </c>
      <c r="CU319">
        <f>IF(Tabla1[[#This Row],[3.2.3  Verifica en la web de averias si el servicio esta afectado]]="NO",1,0)</f>
        <v>0</v>
      </c>
      <c r="CV319">
        <f>IF(Tabla1[[#This Row],[3.2.4  Verifica en Incognito si los parametros de los servicios estan correctos. ]]="NO",1,0)</f>
        <v>0</v>
      </c>
      <c r="CW31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19">
        <f>IF(Tabla1[[#This Row],[3.2.6  Para telefonia, ingresa a JANUS y validad que la linea este configurada y tenga saldo, tambien se debe validar con el cliente si la linea esta en Tel 1 o Tel 1/2, en caso no haya servicio]]="NO",1,0)</f>
        <v>0</v>
      </c>
      <c r="CY319">
        <f>IF(Tabla1[[#This Row],[3.2.7  Para internet, cuando el problema es con SmarTV se le sugiere que utilice internet de manera cableada]]="NO",1,0)</f>
        <v>0</v>
      </c>
      <c r="CZ319">
        <f>IF(Tabla1[[#This Row],[3.3  La explicación brindada al cliente corresponde con el paso a paso de la herramienta o el proceso establecido en el portal de conocimiento (en caso no se encuentre en la herramienta).]]="NO",1,0)</f>
        <v>1</v>
      </c>
      <c r="DA319">
        <f>IF(Tabla1[[#This Row],[3.4  Valida con el cliente si la gestión/información brindada fue clara]]="NO",1,0)</f>
        <v>0</v>
      </c>
      <c r="DB319">
        <f>IF(Tabla1[[#This Row],[4.1 Ejecuta las acciones en los aplicativos de acuerdo al proceso establecido en el portal de conocimiento.]]="NO",1,0)</f>
        <v>1</v>
      </c>
      <c r="DC319">
        <f>IF(Tabla1[[#This Row],[4.2 Se tipifica en siac acorde con la gestión.]]="NO",1,0)</f>
        <v>1</v>
      </c>
      <c r="DD319">
        <f>IF(Tabla1[[#This Row],[4.3 Notas y/o plantilla de la tipificación son correctas.]]="NO",1,0)</f>
        <v>1</v>
      </c>
      <c r="DE319">
        <f>IF(Tabla1[[#This Row],[4.4 Se tipifica en siac durante la llamada.]]="NO",1,0)</f>
        <v>0</v>
      </c>
      <c r="DF319">
        <f>IF(Tabla1[[#This Row],[5.1 Evita comentarios negativos de la empresa y/o sus proveedores.]]="NO",1,0)</f>
        <v>0</v>
      </c>
      <c r="DG319">
        <f>IF(Tabla1[[#This Row],[5.2 Evita palabras soeces]]="NO",1,0)</f>
        <v>0</v>
      </c>
      <c r="DH319">
        <f>IF(Tabla1[[#This Row],[5.3 Escucha al cliente sin interrumpirlo.]]="NO",1,0)</f>
        <v>0</v>
      </c>
      <c r="DI319">
        <f>IF(Tabla1[[#This Row],[6.1 Cumple con dar la información establecida y/o fomenta en el cliente la adquisición/activación/uso de algún servicio/producto/promoción CLARO (definido por cada campaña)]]="NO",1,0)</f>
        <v>0</v>
      </c>
      <c r="DJ319">
        <v>1</v>
      </c>
      <c r="DK319" t="e">
        <f>IF(Tabla1[[#This Row],[TNPS]]&lt;6,-1,IF(Tabla1[[#This Row],[TNPS]]&lt;8,0,1))</f>
        <v>#N/A</v>
      </c>
      <c r="DL319" t="e">
        <f>IF(Tabla1[[#This Row],[NPS]]&lt;&gt;"",IF(Tabla1[[#This Row],[NPS]]&lt;7,-1,IF(Tabla1[[#This Row],[NPS]]&lt;8,0,1))," ")</f>
        <v>#N/A</v>
      </c>
    </row>
    <row r="320" spans="1:116" x14ac:dyDescent="0.25">
      <c r="A320">
        <v>386</v>
      </c>
      <c r="B320" t="str">
        <f>IF(MONTH(Tabla1[[#This Row],[FECHA DE MONITOREO]])=MONTH($B$356),IF(DAY(Tabla1[[#This Row],[FECHA DE MONITOREO]])&lt;8,"SEMANA 1",IF(DAY(Tabla1[[#This Row],[FECHA DE MONITOREO]])&lt;15,"SEMANA 2",IF(DAY(Tabla1[[#This Row],[FECHA DE MONITOREO]])&lt;22,"SEMANA 3","SEMANA 4"))),"SEMANA 4")</f>
        <v>SEMANA 2</v>
      </c>
      <c r="C32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20" s="10" t="s">
        <v>2091</v>
      </c>
      <c r="E320" s="11" t="s">
        <v>2092</v>
      </c>
      <c r="F320" s="12">
        <v>14</v>
      </c>
      <c r="G320" s="12" t="s">
        <v>118</v>
      </c>
      <c r="H320" s="12" t="s">
        <v>1394</v>
      </c>
      <c r="I320" s="6">
        <v>43658</v>
      </c>
      <c r="J320" s="12" t="s">
        <v>120</v>
      </c>
      <c r="K320" s="13" t="s">
        <v>2132</v>
      </c>
      <c r="L320" s="6">
        <v>43656</v>
      </c>
      <c r="M320" s="14">
        <v>0.84583333333333333</v>
      </c>
      <c r="N320" s="11">
        <v>539</v>
      </c>
      <c r="O320" s="12" t="s">
        <v>2133</v>
      </c>
      <c r="P320" s="12">
        <v>17446907</v>
      </c>
      <c r="Q320" s="12">
        <v>14064785</v>
      </c>
      <c r="R320" s="12" t="s">
        <v>1397</v>
      </c>
      <c r="S320" s="12" t="s">
        <v>1868</v>
      </c>
      <c r="T320" s="12" t="s">
        <v>2134</v>
      </c>
      <c r="U320" s="12" t="s">
        <v>2135</v>
      </c>
      <c r="V320" s="11" t="s">
        <v>129</v>
      </c>
      <c r="W320" s="12" t="s">
        <v>130</v>
      </c>
      <c r="X320" s="15" t="s">
        <v>161</v>
      </c>
      <c r="Y320" s="15" t="s">
        <v>131</v>
      </c>
      <c r="Z320" s="15" t="s">
        <v>132</v>
      </c>
      <c r="AA320" s="15" t="s">
        <v>133</v>
      </c>
      <c r="AB320" s="15" t="s">
        <v>131</v>
      </c>
      <c r="AC320" s="12" t="s">
        <v>1400</v>
      </c>
      <c r="AD320" s="12" t="s">
        <v>129</v>
      </c>
      <c r="AE320" s="12" t="s">
        <v>129</v>
      </c>
      <c r="AF320" s="12" t="s">
        <v>129</v>
      </c>
      <c r="AG320" s="12" t="s">
        <v>129</v>
      </c>
      <c r="AH320" s="12" t="s">
        <v>129</v>
      </c>
      <c r="AI320" s="16">
        <v>0</v>
      </c>
      <c r="AJ320" s="12" t="s">
        <v>129</v>
      </c>
      <c r="AK320" s="12" t="s">
        <v>129</v>
      </c>
      <c r="AL320" s="12" t="s">
        <v>129</v>
      </c>
      <c r="AM320" s="12" t="s">
        <v>129</v>
      </c>
      <c r="AN320" s="16">
        <v>-2.2204460492503131E-14</v>
      </c>
      <c r="AO320" s="12" t="s">
        <v>129</v>
      </c>
      <c r="AP320" s="12" t="s">
        <v>129</v>
      </c>
      <c r="AQ320" s="12" t="s">
        <v>129</v>
      </c>
      <c r="AR320" s="12" t="s">
        <v>129</v>
      </c>
      <c r="AS320" s="12" t="s">
        <v>129</v>
      </c>
      <c r="AT320" s="12" t="s">
        <v>129</v>
      </c>
      <c r="AU320" s="12" t="s">
        <v>129</v>
      </c>
      <c r="AV320" s="12" t="s">
        <v>129</v>
      </c>
      <c r="AW320" s="12" t="s">
        <v>129</v>
      </c>
      <c r="AX320" s="12" t="s">
        <v>129</v>
      </c>
      <c r="AY320" s="12" t="s">
        <v>129</v>
      </c>
      <c r="AZ320" s="16">
        <v>0</v>
      </c>
      <c r="BA320" s="12" t="s">
        <v>129</v>
      </c>
      <c r="BB320" s="12" t="s">
        <v>129</v>
      </c>
      <c r="BC320" s="12" t="s">
        <v>129</v>
      </c>
      <c r="BD320" s="12" t="s">
        <v>129</v>
      </c>
      <c r="BE320" s="16">
        <v>0</v>
      </c>
      <c r="BF320" s="12" t="s">
        <v>129</v>
      </c>
      <c r="BG320" s="12" t="s">
        <v>129</v>
      </c>
      <c r="BH320" s="12" t="s">
        <v>129</v>
      </c>
      <c r="BI320" s="16">
        <v>0</v>
      </c>
      <c r="BJ320" s="12" t="s">
        <v>129</v>
      </c>
      <c r="BK320" s="16">
        <v>0</v>
      </c>
      <c r="BL320" s="16">
        <v>-5.1070259132757201E-15</v>
      </c>
      <c r="BM320" s="17">
        <v>9</v>
      </c>
      <c r="BN320" s="17">
        <v>4</v>
      </c>
      <c r="BO320" s="17">
        <v>1</v>
      </c>
      <c r="BP320" s="11">
        <v>14</v>
      </c>
      <c r="BQ320" s="11">
        <v>14</v>
      </c>
      <c r="BR320" s="16">
        <v>-5.1070259132757201E-15</v>
      </c>
      <c r="BS320" s="15" t="s">
        <v>129</v>
      </c>
      <c r="BT320" s="15" t="s">
        <v>131</v>
      </c>
      <c r="BU320" s="15" t="s">
        <v>129</v>
      </c>
      <c r="BV320" s="15" t="s">
        <v>129</v>
      </c>
      <c r="BW320" s="15" t="s">
        <v>129</v>
      </c>
      <c r="BX320" s="12" t="s">
        <v>129</v>
      </c>
      <c r="BY320" s="12" t="s">
        <v>346</v>
      </c>
      <c r="BZ320" s="12" t="s">
        <v>347</v>
      </c>
      <c r="CA320" s="12" t="s">
        <v>348</v>
      </c>
      <c r="CB320" s="12" t="s">
        <v>1444</v>
      </c>
      <c r="CC320" s="12" t="s">
        <v>416</v>
      </c>
      <c r="CD320" s="5" t="e">
        <v>#N/A</v>
      </c>
      <c r="CE320" s="5" t="e">
        <v>#N/A</v>
      </c>
      <c r="CF320" s="18" t="s">
        <v>131</v>
      </c>
      <c r="CG320" s="18" t="s">
        <v>2136</v>
      </c>
      <c r="CH320">
        <f>IF(Tabla1[[#This Row],[1.1 Saluda y se despide del cliente, de acuerdo a lo establecido en el manual de campaña.]]="NO",1,0)</f>
        <v>1</v>
      </c>
      <c r="CI320">
        <f>IF(Tabla1[[#This Row],[1.2 Se dirige al cliente por su nombre durante el transcurso de la llamada, sin tutearlo en ninguna ocasión.]]="NO",1,0)</f>
        <v>1</v>
      </c>
      <c r="CJ320">
        <f>IF(Tabla1[[#This Row],[1.3 Interactua con el cliente mientras realiza las validaciones en el sistema.]]="NO",1,0)</f>
        <v>1</v>
      </c>
      <c r="CK320">
        <f>IF(Tabla1[[#This Row],[1.4 Evita el uso de tecnicismos.]]="NO",1,0)</f>
        <v>1</v>
      </c>
      <c r="CL320">
        <f>IF(Tabla1[[#This Row],[1.5 Se despide de acuerdo a lo indicado en el Manual de Campaña]]="NO",1,0)</f>
        <v>1</v>
      </c>
      <c r="CM320">
        <f>IF(Tabla1[[#This Row],[2.1 Valida si la consulta o transacción corresponde a un producto/servicio/línea de la campaña.]]="NO",1,0)</f>
        <v>1</v>
      </c>
      <c r="CN320">
        <f>IF(Tabla1[[#This Row],[2.2 Si lo expuesto por el cliente no es claro, realiza preguntas de precisión o preguntas filtro.]]="NO",1,0)</f>
        <v>1</v>
      </c>
      <c r="CO320">
        <f>IF(Tabla1[[#This Row],[2.3 Valida el MOTIVO REAL de la necesidad (información, preocupación, problema) mediante parafraseo o pregunta de confirmación.]]="NO",1,0)</f>
        <v>1</v>
      </c>
      <c r="CP320">
        <f>IF(Tabla1[[#This Row],[2.4 De acuerdo con lo expuesto por el cliente por el cliente y/o por lo revisado en sistemas, valida si existe alguna atención previa por el mismo motivo.]]="NO",1,0)</f>
        <v>1</v>
      </c>
      <c r="CQ320">
        <f>IF(Tabla1[[#This Row],[3.1 Valida en el CES el estado de los servicios y equipos, estado de cuenta y adicionalmente si se encuentra en averia.]]="NO",1,0)</f>
        <v>1</v>
      </c>
      <c r="CR320">
        <f>IF(Tabla1[[#This Row],[3.2 La atencion se realizo siguiendo el paso a paso de la herramienta o el proceso establecido en el portal de conocimiento (en caso no se encuentre en la herramienta), no se vuelve a evaluar el ingreso al CES.]]="NO",1,0)</f>
        <v>1</v>
      </c>
      <c r="CS320">
        <f>IF(Tabla1[[#This Row],[3.2.1 Solicita el número de documento de identidad, nombres y apellidos del titular para identificar el servicio y en caso lo amerite fecha y lugar de nacimiento.]]="NO",1,0)</f>
        <v>1</v>
      </c>
      <c r="CT320">
        <f>IF(Tabla1[[#This Row],[3.2.2  Valida en TRACER que el servicio del cliente esta conectado, no se encuentra en averia y no tiene algun flag alarmado]]="NO",1,0)</f>
        <v>1</v>
      </c>
      <c r="CU320">
        <f>IF(Tabla1[[#This Row],[3.2.3  Verifica en la web de averias si el servicio esta afectado]]="NO",1,0)</f>
        <v>1</v>
      </c>
      <c r="CV320">
        <f>IF(Tabla1[[#This Row],[3.2.4  Verifica en Incognito si los parametros de los servicios estan correctos. ]]="NO",1,0)</f>
        <v>1</v>
      </c>
      <c r="CW320">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320">
        <f>IF(Tabla1[[#This Row],[3.2.6  Para telefonia, ingresa a JANUS y validad que la linea este configurada y tenga saldo, tambien se debe validar con el cliente si la linea esta en Tel 1 o Tel 1/2, en caso no haya servicio]]="NO",1,0)</f>
        <v>1</v>
      </c>
      <c r="CY320">
        <f>IF(Tabla1[[#This Row],[3.2.7  Para internet, cuando el problema es con SmarTV se le sugiere que utilice internet de manera cableada]]="NO",1,0)</f>
        <v>1</v>
      </c>
      <c r="CZ320">
        <f>IF(Tabla1[[#This Row],[3.3  La explicación brindada al cliente corresponde con el paso a paso de la herramienta o el proceso establecido en el portal de conocimiento (en caso no se encuentre en la herramienta).]]="NO",1,0)</f>
        <v>1</v>
      </c>
      <c r="DA320">
        <f>IF(Tabla1[[#This Row],[3.4  Valida con el cliente si la gestión/información brindada fue clara]]="NO",1,0)</f>
        <v>1</v>
      </c>
      <c r="DB320">
        <f>IF(Tabla1[[#This Row],[4.1 Ejecuta las acciones en los aplicativos de acuerdo al proceso establecido en el portal de conocimiento.]]="NO",1,0)</f>
        <v>1</v>
      </c>
      <c r="DC320">
        <f>IF(Tabla1[[#This Row],[4.2 Se tipifica en siac acorde con la gestión.]]="NO",1,0)</f>
        <v>1</v>
      </c>
      <c r="DD320">
        <f>IF(Tabla1[[#This Row],[4.3 Notas y/o plantilla de la tipificación son correctas.]]="NO",1,0)</f>
        <v>1</v>
      </c>
      <c r="DE320">
        <f>IF(Tabla1[[#This Row],[4.4 Se tipifica en siac durante la llamada.]]="NO",1,0)</f>
        <v>1</v>
      </c>
      <c r="DF320">
        <f>IF(Tabla1[[#This Row],[5.1 Evita comentarios negativos de la empresa y/o sus proveedores.]]="NO",1,0)</f>
        <v>1</v>
      </c>
      <c r="DG320">
        <f>IF(Tabla1[[#This Row],[5.2 Evita palabras soeces]]="NO",1,0)</f>
        <v>1</v>
      </c>
      <c r="DH320">
        <f>IF(Tabla1[[#This Row],[5.3 Escucha al cliente sin interrumpirlo.]]="NO",1,0)</f>
        <v>1</v>
      </c>
      <c r="DI320">
        <f>IF(Tabla1[[#This Row],[6.1 Cumple con dar la información establecida y/o fomenta en el cliente la adquisición/activación/uso de algún servicio/producto/promoción CLARO (definido por cada campaña)]]="NO",1,0)</f>
        <v>1</v>
      </c>
      <c r="DJ320">
        <v>1</v>
      </c>
      <c r="DK320" t="e">
        <f>IF(Tabla1[[#This Row],[TNPS]]&lt;6,-1,IF(Tabla1[[#This Row],[TNPS]]&lt;8,0,1))</f>
        <v>#N/A</v>
      </c>
      <c r="DL320" t="e">
        <f>IF(Tabla1[[#This Row],[NPS]]&lt;&gt;"",IF(Tabla1[[#This Row],[NPS]]&lt;7,-1,IF(Tabla1[[#This Row],[NPS]]&lt;8,0,1))," ")</f>
        <v>#N/A</v>
      </c>
    </row>
    <row r="321" spans="1:116" x14ac:dyDescent="0.25">
      <c r="A321">
        <v>386</v>
      </c>
      <c r="B321" t="str">
        <f>IF(MONTH(Tabla1[[#This Row],[FECHA DE MONITOREO]])=MONTH($B$356),IF(DAY(Tabla1[[#This Row],[FECHA DE MONITOREO]])&lt;8,"SEMANA 1",IF(DAY(Tabla1[[#This Row],[FECHA DE MONITOREO]])&lt;15,"SEMANA 2",IF(DAY(Tabla1[[#This Row],[FECHA DE MONITOREO]])&lt;22,"SEMANA 3","SEMANA 4"))),"SEMANA 4")</f>
        <v>SEMANA 2</v>
      </c>
      <c r="C32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21" s="10" t="s">
        <v>1552</v>
      </c>
      <c r="E321" s="11" t="s">
        <v>1553</v>
      </c>
      <c r="F321" s="12">
        <v>3</v>
      </c>
      <c r="G321" s="12" t="s">
        <v>118</v>
      </c>
      <c r="H321" s="12" t="s">
        <v>1394</v>
      </c>
      <c r="I321" s="6">
        <v>43658</v>
      </c>
      <c r="J321" s="12" t="s">
        <v>120</v>
      </c>
      <c r="K321" s="13" t="s">
        <v>2137</v>
      </c>
      <c r="L321" s="6">
        <v>43656</v>
      </c>
      <c r="M321" s="14">
        <v>0.53680555555555554</v>
      </c>
      <c r="N321" s="11">
        <v>223</v>
      </c>
      <c r="O321" s="12" t="s">
        <v>2138</v>
      </c>
      <c r="P321" s="12">
        <v>988400020</v>
      </c>
      <c r="Q321" s="12">
        <v>17840382</v>
      </c>
      <c r="R321" s="12" t="s">
        <v>1397</v>
      </c>
      <c r="S321" s="12" t="s">
        <v>227</v>
      </c>
      <c r="T321" s="12" t="s">
        <v>2139</v>
      </c>
      <c r="U321" s="12" t="s">
        <v>1456</v>
      </c>
      <c r="V321" s="11" t="s">
        <v>131</v>
      </c>
      <c r="W321" s="12" t="s">
        <v>130</v>
      </c>
      <c r="X321" s="15" t="s">
        <v>161</v>
      </c>
      <c r="Y321" s="15" t="s">
        <v>131</v>
      </c>
      <c r="Z321" s="15" t="s">
        <v>132</v>
      </c>
      <c r="AA321" s="15" t="s">
        <v>133</v>
      </c>
      <c r="AB321" s="15" t="s">
        <v>131</v>
      </c>
      <c r="AC321" s="12" t="s">
        <v>1400</v>
      </c>
      <c r="AD321" s="12" t="s">
        <v>129</v>
      </c>
      <c r="AE321" s="12" t="s">
        <v>129</v>
      </c>
      <c r="AF321" s="12" t="s">
        <v>129</v>
      </c>
      <c r="AG321" s="12" t="s">
        <v>129</v>
      </c>
      <c r="AH321" s="12" t="s">
        <v>129</v>
      </c>
      <c r="AI321" s="16">
        <v>0</v>
      </c>
      <c r="AJ321" s="12" t="s">
        <v>129</v>
      </c>
      <c r="AK321" s="12" t="s">
        <v>129</v>
      </c>
      <c r="AL321" s="12" t="s">
        <v>129</v>
      </c>
      <c r="AM321" s="12" t="s">
        <v>129</v>
      </c>
      <c r="AN321" s="16">
        <v>-2.2204460492503131E-14</v>
      </c>
      <c r="AO321" s="12" t="s">
        <v>129</v>
      </c>
      <c r="AP321" s="12" t="s">
        <v>129</v>
      </c>
      <c r="AQ321" s="12" t="s">
        <v>129</v>
      </c>
      <c r="AR321" s="12" t="s">
        <v>129</v>
      </c>
      <c r="AS321" s="12" t="s">
        <v>129</v>
      </c>
      <c r="AT321" s="12" t="s">
        <v>129</v>
      </c>
      <c r="AU321" s="12" t="s">
        <v>129</v>
      </c>
      <c r="AV321" s="12" t="s">
        <v>129</v>
      </c>
      <c r="AW321" s="12" t="s">
        <v>129</v>
      </c>
      <c r="AX321" s="12" t="s">
        <v>129</v>
      </c>
      <c r="AY321" s="12" t="s">
        <v>129</v>
      </c>
      <c r="AZ321" s="16">
        <v>0</v>
      </c>
      <c r="BA321" s="12" t="s">
        <v>129</v>
      </c>
      <c r="BB321" s="12" t="s">
        <v>129</v>
      </c>
      <c r="BC321" s="12" t="s">
        <v>129</v>
      </c>
      <c r="BD321" s="12" t="s">
        <v>129</v>
      </c>
      <c r="BE321" s="16">
        <v>0</v>
      </c>
      <c r="BF321" s="12" t="s">
        <v>129</v>
      </c>
      <c r="BG321" s="12" t="s">
        <v>129</v>
      </c>
      <c r="BH321" s="12" t="s">
        <v>129</v>
      </c>
      <c r="BI321" s="16">
        <v>0</v>
      </c>
      <c r="BJ321" s="12" t="s">
        <v>129</v>
      </c>
      <c r="BK321" s="16">
        <v>0</v>
      </c>
      <c r="BL321" s="16">
        <v>-5.1070259132757201E-15</v>
      </c>
      <c r="BM321" s="17">
        <v>9</v>
      </c>
      <c r="BN321" s="17">
        <v>4</v>
      </c>
      <c r="BO321" s="17">
        <v>1</v>
      </c>
      <c r="BP321" s="11">
        <v>14</v>
      </c>
      <c r="BQ321" s="11">
        <v>14</v>
      </c>
      <c r="BR321" s="16">
        <v>-5.1070259132757201E-15</v>
      </c>
      <c r="BS321" s="15" t="s">
        <v>131</v>
      </c>
      <c r="BT321" s="15" t="s">
        <v>129</v>
      </c>
      <c r="BU321" s="15" t="s">
        <v>129</v>
      </c>
      <c r="BV321" s="15" t="s">
        <v>129</v>
      </c>
      <c r="BW321" s="15" t="s">
        <v>129</v>
      </c>
      <c r="BX321" s="12" t="s">
        <v>129</v>
      </c>
      <c r="BY321" s="12" t="s">
        <v>346</v>
      </c>
      <c r="BZ321" s="12" t="s">
        <v>347</v>
      </c>
      <c r="CA321" s="12" t="s">
        <v>348</v>
      </c>
      <c r="CB321" s="12" t="s">
        <v>1444</v>
      </c>
      <c r="CC321" s="12" t="s">
        <v>1711</v>
      </c>
      <c r="CD321" s="5" t="e">
        <v>#N/A</v>
      </c>
      <c r="CE321" s="5" t="e">
        <v>#N/A</v>
      </c>
      <c r="CF321" s="18" t="s">
        <v>131</v>
      </c>
      <c r="CG321" s="18" t="s">
        <v>2140</v>
      </c>
      <c r="CH321">
        <f>IF(Tabla1[[#This Row],[1.1 Saluda y se despide del cliente, de acuerdo a lo establecido en el manual de campaña.]]="NO",1,0)</f>
        <v>1</v>
      </c>
      <c r="CI321">
        <f>IF(Tabla1[[#This Row],[1.2 Se dirige al cliente por su nombre durante el transcurso de la llamada, sin tutearlo en ninguna ocasión.]]="NO",1,0)</f>
        <v>1</v>
      </c>
      <c r="CJ321">
        <f>IF(Tabla1[[#This Row],[1.3 Interactua con el cliente mientras realiza las validaciones en el sistema.]]="NO",1,0)</f>
        <v>1</v>
      </c>
      <c r="CK321">
        <f>IF(Tabla1[[#This Row],[1.4 Evita el uso de tecnicismos.]]="NO",1,0)</f>
        <v>1</v>
      </c>
      <c r="CL321">
        <f>IF(Tabla1[[#This Row],[1.5 Se despide de acuerdo a lo indicado en el Manual de Campaña]]="NO",1,0)</f>
        <v>1</v>
      </c>
      <c r="CM321">
        <f>IF(Tabla1[[#This Row],[2.1 Valida si la consulta o transacción corresponde a un producto/servicio/línea de la campaña.]]="NO",1,0)</f>
        <v>1</v>
      </c>
      <c r="CN321">
        <f>IF(Tabla1[[#This Row],[2.2 Si lo expuesto por el cliente no es claro, realiza preguntas de precisión o preguntas filtro.]]="NO",1,0)</f>
        <v>1</v>
      </c>
      <c r="CO321">
        <f>IF(Tabla1[[#This Row],[2.3 Valida el MOTIVO REAL de la necesidad (información, preocupación, problema) mediante parafraseo o pregunta de confirmación.]]="NO",1,0)</f>
        <v>1</v>
      </c>
      <c r="CP321">
        <f>IF(Tabla1[[#This Row],[2.4 De acuerdo con lo expuesto por el cliente por el cliente y/o por lo revisado en sistemas, valida si existe alguna atención previa por el mismo motivo.]]="NO",1,0)</f>
        <v>1</v>
      </c>
      <c r="CQ321">
        <f>IF(Tabla1[[#This Row],[3.1 Valida en el CES el estado de los servicios y equipos, estado de cuenta y adicionalmente si se encuentra en averia.]]="NO",1,0)</f>
        <v>1</v>
      </c>
      <c r="CR321">
        <f>IF(Tabla1[[#This Row],[3.2 La atencion se realizo siguiendo el paso a paso de la herramienta o el proceso establecido en el portal de conocimiento (en caso no se encuentre en la herramienta), no se vuelve a evaluar el ingreso al CES.]]="NO",1,0)</f>
        <v>1</v>
      </c>
      <c r="CS321">
        <f>IF(Tabla1[[#This Row],[3.2.1 Solicita el número de documento de identidad, nombres y apellidos del titular para identificar el servicio y en caso lo amerite fecha y lugar de nacimiento.]]="NO",1,0)</f>
        <v>1</v>
      </c>
      <c r="CT321">
        <f>IF(Tabla1[[#This Row],[3.2.2  Valida en TRACER que el servicio del cliente esta conectado, no se encuentra en averia y no tiene algun flag alarmado]]="NO",1,0)</f>
        <v>1</v>
      </c>
      <c r="CU321">
        <f>IF(Tabla1[[#This Row],[3.2.3  Verifica en la web de averias si el servicio esta afectado]]="NO",1,0)</f>
        <v>1</v>
      </c>
      <c r="CV321">
        <f>IF(Tabla1[[#This Row],[3.2.4  Verifica en Incognito si los parametros de los servicios estan correctos. ]]="NO",1,0)</f>
        <v>1</v>
      </c>
      <c r="CW321">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321">
        <f>IF(Tabla1[[#This Row],[3.2.6  Para telefonia, ingresa a JANUS y validad que la linea este configurada y tenga saldo, tambien se debe validar con el cliente si la linea esta en Tel 1 o Tel 1/2, en caso no haya servicio]]="NO",1,0)</f>
        <v>1</v>
      </c>
      <c r="CY321">
        <f>IF(Tabla1[[#This Row],[3.2.7  Para internet, cuando el problema es con SmarTV se le sugiere que utilice internet de manera cableada]]="NO",1,0)</f>
        <v>1</v>
      </c>
      <c r="CZ321">
        <f>IF(Tabla1[[#This Row],[3.3  La explicación brindada al cliente corresponde con el paso a paso de la herramienta o el proceso establecido en el portal de conocimiento (en caso no se encuentre en la herramienta).]]="NO",1,0)</f>
        <v>1</v>
      </c>
      <c r="DA321">
        <f>IF(Tabla1[[#This Row],[3.4  Valida con el cliente si la gestión/información brindada fue clara]]="NO",1,0)</f>
        <v>1</v>
      </c>
      <c r="DB321">
        <f>IF(Tabla1[[#This Row],[4.1 Ejecuta las acciones en los aplicativos de acuerdo al proceso establecido en el portal de conocimiento.]]="NO",1,0)</f>
        <v>1</v>
      </c>
      <c r="DC321">
        <f>IF(Tabla1[[#This Row],[4.2 Se tipifica en siac acorde con la gestión.]]="NO",1,0)</f>
        <v>1</v>
      </c>
      <c r="DD321">
        <f>IF(Tabla1[[#This Row],[4.3 Notas y/o plantilla de la tipificación son correctas.]]="NO",1,0)</f>
        <v>1</v>
      </c>
      <c r="DE321">
        <f>IF(Tabla1[[#This Row],[4.4 Se tipifica en siac durante la llamada.]]="NO",1,0)</f>
        <v>1</v>
      </c>
      <c r="DF321">
        <f>IF(Tabla1[[#This Row],[5.1 Evita comentarios negativos de la empresa y/o sus proveedores.]]="NO",1,0)</f>
        <v>1</v>
      </c>
      <c r="DG321">
        <f>IF(Tabla1[[#This Row],[5.2 Evita palabras soeces]]="NO",1,0)</f>
        <v>1</v>
      </c>
      <c r="DH321">
        <f>IF(Tabla1[[#This Row],[5.3 Escucha al cliente sin interrumpirlo.]]="NO",1,0)</f>
        <v>1</v>
      </c>
      <c r="DI321">
        <f>IF(Tabla1[[#This Row],[6.1 Cumple con dar la información establecida y/o fomenta en el cliente la adquisición/activación/uso de algún servicio/producto/promoción CLARO (definido por cada campaña)]]="NO",1,0)</f>
        <v>1</v>
      </c>
      <c r="DJ321">
        <v>1</v>
      </c>
      <c r="DK321" t="e">
        <f>IF(Tabla1[[#This Row],[TNPS]]&lt;6,-1,IF(Tabla1[[#This Row],[TNPS]]&lt;8,0,1))</f>
        <v>#N/A</v>
      </c>
      <c r="DL321" t="e">
        <f>IF(Tabla1[[#This Row],[NPS]]&lt;&gt;"",IF(Tabla1[[#This Row],[NPS]]&lt;7,-1,IF(Tabla1[[#This Row],[NPS]]&lt;8,0,1))," ")</f>
        <v>#N/A</v>
      </c>
    </row>
    <row r="322" spans="1:116" x14ac:dyDescent="0.25">
      <c r="A322">
        <v>386</v>
      </c>
      <c r="B322" t="str">
        <f>IF(MONTH(Tabla1[[#This Row],[FECHA DE MONITOREO]])=MONTH($B$356),IF(DAY(Tabla1[[#This Row],[FECHA DE MONITOREO]])&lt;8,"SEMANA 1",IF(DAY(Tabla1[[#This Row],[FECHA DE MONITOREO]])&lt;15,"SEMANA 2",IF(DAY(Tabla1[[#This Row],[FECHA DE MONITOREO]])&lt;22,"SEMANA 3","SEMANA 4"))),"SEMANA 4")</f>
        <v>SEMANA 2</v>
      </c>
      <c r="C32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22" s="10" t="s">
        <v>1608</v>
      </c>
      <c r="E322" s="11" t="s">
        <v>1609</v>
      </c>
      <c r="F322" s="12">
        <v>2</v>
      </c>
      <c r="G322" s="12" t="s">
        <v>118</v>
      </c>
      <c r="H322" s="12" t="s">
        <v>1394</v>
      </c>
      <c r="I322" s="6">
        <v>43658</v>
      </c>
      <c r="J322" s="12" t="s">
        <v>120</v>
      </c>
      <c r="K322" s="13" t="s">
        <v>2141</v>
      </c>
      <c r="L322" s="6">
        <v>43656</v>
      </c>
      <c r="M322" s="14">
        <v>0.9243055555555556</v>
      </c>
      <c r="N322" s="11">
        <v>1269</v>
      </c>
      <c r="O322" s="12" t="s">
        <v>2142</v>
      </c>
      <c r="P322" s="12">
        <v>998015609</v>
      </c>
      <c r="Q322" s="12">
        <v>2167705</v>
      </c>
      <c r="R322" s="12" t="s">
        <v>1397</v>
      </c>
      <c r="S322" s="12" t="s">
        <v>287</v>
      </c>
      <c r="T322" s="12" t="s">
        <v>2143</v>
      </c>
      <c r="U322" s="12" t="s">
        <v>2144</v>
      </c>
      <c r="V322" s="11" t="s">
        <v>129</v>
      </c>
      <c r="W322" s="12" t="s">
        <v>279</v>
      </c>
      <c r="X322" s="15" t="s">
        <v>279</v>
      </c>
      <c r="Y322" s="15" t="s">
        <v>131</v>
      </c>
      <c r="Z322" s="15" t="s">
        <v>132</v>
      </c>
      <c r="AA322" s="15" t="s">
        <v>133</v>
      </c>
      <c r="AB322" s="15" t="s">
        <v>131</v>
      </c>
      <c r="AC322" s="12" t="s">
        <v>1400</v>
      </c>
      <c r="AD322" s="12" t="s">
        <v>131</v>
      </c>
      <c r="AE322" s="12" t="s">
        <v>129</v>
      </c>
      <c r="AF322" s="12" t="s">
        <v>131</v>
      </c>
      <c r="AG322" s="12" t="s">
        <v>131</v>
      </c>
      <c r="AH322" s="12" t="s">
        <v>131</v>
      </c>
      <c r="AI322" s="16">
        <v>75</v>
      </c>
      <c r="AJ322" s="12" t="s">
        <v>131</v>
      </c>
      <c r="AK322" s="12" t="s">
        <v>133</v>
      </c>
      <c r="AL322" s="12" t="s">
        <v>131</v>
      </c>
      <c r="AM322" s="12" t="s">
        <v>129</v>
      </c>
      <c r="AN322" s="16">
        <v>78.94736842105263</v>
      </c>
      <c r="AO322" s="12" t="s">
        <v>133</v>
      </c>
      <c r="AP322" s="12" t="s">
        <v>129</v>
      </c>
      <c r="AQ322" s="12" t="s">
        <v>131</v>
      </c>
      <c r="AR322" s="12" t="s">
        <v>129</v>
      </c>
      <c r="AS322" s="12" t="s">
        <v>129</v>
      </c>
      <c r="AT322" s="12" t="s">
        <v>129</v>
      </c>
      <c r="AU322" s="12" t="s">
        <v>133</v>
      </c>
      <c r="AV322" s="12" t="s">
        <v>133</v>
      </c>
      <c r="AW322" s="12" t="s">
        <v>133</v>
      </c>
      <c r="AX322" s="12" t="s">
        <v>131</v>
      </c>
      <c r="AY322" s="12" t="s">
        <v>131</v>
      </c>
      <c r="AZ322" s="16">
        <v>29.032258064516125</v>
      </c>
      <c r="BA322" s="12" t="s">
        <v>133</v>
      </c>
      <c r="BB322" s="12" t="s">
        <v>131</v>
      </c>
      <c r="BC322" s="12" t="s">
        <v>131</v>
      </c>
      <c r="BD322" s="12" t="s">
        <v>131</v>
      </c>
      <c r="BE322" s="16">
        <v>100</v>
      </c>
      <c r="BF322" s="12" t="s">
        <v>131</v>
      </c>
      <c r="BG322" s="12" t="s">
        <v>131</v>
      </c>
      <c r="BH322" s="12" t="s">
        <v>131</v>
      </c>
      <c r="BI322" s="16">
        <v>100</v>
      </c>
      <c r="BJ322" s="12" t="s">
        <v>133</v>
      </c>
      <c r="BK322" s="16">
        <v>100</v>
      </c>
      <c r="BL322" s="16">
        <v>68.31918505942275</v>
      </c>
      <c r="BM322" s="17">
        <v>2</v>
      </c>
      <c r="BN322" s="17">
        <v>0</v>
      </c>
      <c r="BO322" s="17">
        <v>0</v>
      </c>
      <c r="BP322" s="11">
        <v>2</v>
      </c>
      <c r="BQ322" s="11">
        <v>4</v>
      </c>
      <c r="BR322" s="16">
        <v>68.31918505942275</v>
      </c>
      <c r="BS322" s="15" t="s">
        <v>129</v>
      </c>
      <c r="BT322" s="15" t="s">
        <v>129</v>
      </c>
      <c r="BU322" s="15" t="s">
        <v>129</v>
      </c>
      <c r="BV322" s="15" t="s">
        <v>129</v>
      </c>
      <c r="BW322" s="15" t="s">
        <v>129</v>
      </c>
      <c r="BX322" s="12" t="s">
        <v>129</v>
      </c>
      <c r="BY322" s="12" t="s">
        <v>135</v>
      </c>
      <c r="BZ322" s="12" t="s">
        <v>136</v>
      </c>
      <c r="CA322" s="12" t="s">
        <v>137</v>
      </c>
      <c r="CB322" s="12" t="s">
        <v>349</v>
      </c>
      <c r="CC322" s="12" t="s">
        <v>637</v>
      </c>
      <c r="CD322" s="5">
        <v>8</v>
      </c>
      <c r="CE322" s="5">
        <v>8</v>
      </c>
      <c r="CF322" s="18" t="s">
        <v>129</v>
      </c>
      <c r="CG322" s="18" t="s">
        <v>2145</v>
      </c>
      <c r="CH322">
        <f>IF(Tabla1[[#This Row],[1.1 Saluda y se despide del cliente, de acuerdo a lo establecido en el manual de campaña.]]="NO",1,0)</f>
        <v>0</v>
      </c>
      <c r="CI322">
        <f>IF(Tabla1[[#This Row],[1.2 Se dirige al cliente por su nombre durante el transcurso de la llamada, sin tutearlo en ninguna ocasión.]]="NO",1,0)</f>
        <v>1</v>
      </c>
      <c r="CJ322">
        <f>IF(Tabla1[[#This Row],[1.3 Interactua con el cliente mientras realiza las validaciones en el sistema.]]="NO",1,0)</f>
        <v>0</v>
      </c>
      <c r="CK322">
        <f>IF(Tabla1[[#This Row],[1.4 Evita el uso de tecnicismos.]]="NO",1,0)</f>
        <v>0</v>
      </c>
      <c r="CL322">
        <f>IF(Tabla1[[#This Row],[1.5 Se despide de acuerdo a lo indicado en el Manual de Campaña]]="NO",1,0)</f>
        <v>0</v>
      </c>
      <c r="CM322">
        <f>IF(Tabla1[[#This Row],[2.1 Valida si la consulta o transacción corresponde a un producto/servicio/línea de la campaña.]]="NO",1,0)</f>
        <v>0</v>
      </c>
      <c r="CN322">
        <f>IF(Tabla1[[#This Row],[2.2 Si lo expuesto por el cliente no es claro, realiza preguntas de precisión o preguntas filtro.]]="NO",1,0)</f>
        <v>0</v>
      </c>
      <c r="CO322">
        <f>IF(Tabla1[[#This Row],[2.3 Valida el MOTIVO REAL de la necesidad (información, preocupación, problema) mediante parafraseo o pregunta de confirmación.]]="NO",1,0)</f>
        <v>0</v>
      </c>
      <c r="CP322">
        <f>IF(Tabla1[[#This Row],[2.4 De acuerdo con lo expuesto por el cliente por el cliente y/o por lo revisado en sistemas, valida si existe alguna atención previa por el mismo motivo.]]="NO",1,0)</f>
        <v>1</v>
      </c>
      <c r="CQ322">
        <f>IF(Tabla1[[#This Row],[3.1 Valida en el CES el estado de los servicios y equipos, estado de cuenta y adicionalmente si se encuentra en averia.]]="NO",1,0)</f>
        <v>0</v>
      </c>
      <c r="CR322">
        <f>IF(Tabla1[[#This Row],[3.2 La atencion se realizo siguiendo el paso a paso de la herramienta o el proceso establecido en el portal de conocimiento (en caso no se encuentre en la herramienta), no se vuelve a evaluar el ingreso al CES.]]="NO",1,0)</f>
        <v>1</v>
      </c>
      <c r="CS322">
        <f>IF(Tabla1[[#This Row],[3.2.1 Solicita el número de documento de identidad, nombres y apellidos del titular para identificar el servicio y en caso lo amerite fecha y lugar de nacimiento.]]="NO",1,0)</f>
        <v>0</v>
      </c>
      <c r="CT322">
        <f>IF(Tabla1[[#This Row],[3.2.2  Valida en TRACER que el servicio del cliente esta conectado, no se encuentra en averia y no tiene algun flag alarmado]]="NO",1,0)</f>
        <v>1</v>
      </c>
      <c r="CU322">
        <f>IF(Tabla1[[#This Row],[3.2.3  Verifica en la web de averias si el servicio esta afectado]]="NO",1,0)</f>
        <v>1</v>
      </c>
      <c r="CV322">
        <f>IF(Tabla1[[#This Row],[3.2.4  Verifica en Incognito si los parametros de los servicios estan correctos. ]]="NO",1,0)</f>
        <v>1</v>
      </c>
      <c r="CW32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22">
        <f>IF(Tabla1[[#This Row],[3.2.6  Para telefonia, ingresa a JANUS y validad que la linea este configurada y tenga saldo, tambien se debe validar con el cliente si la linea esta en Tel 1 o Tel 1/2, en caso no haya servicio]]="NO",1,0)</f>
        <v>0</v>
      </c>
      <c r="CY322">
        <f>IF(Tabla1[[#This Row],[3.2.7  Para internet, cuando el problema es con SmarTV se le sugiere que utilice internet de manera cableada]]="NO",1,0)</f>
        <v>0</v>
      </c>
      <c r="CZ322">
        <f>IF(Tabla1[[#This Row],[3.3  La explicación brindada al cliente corresponde con el paso a paso de la herramienta o el proceso establecido en el portal de conocimiento (en caso no se encuentre en la herramienta).]]="NO",1,0)</f>
        <v>0</v>
      </c>
      <c r="DA322">
        <f>IF(Tabla1[[#This Row],[3.4  Valida con el cliente si la gestión/información brindada fue clara]]="NO",1,0)</f>
        <v>0</v>
      </c>
      <c r="DB322">
        <f>IF(Tabla1[[#This Row],[4.1 Ejecuta las acciones en los aplicativos de acuerdo al proceso establecido en el portal de conocimiento.]]="NO",1,0)</f>
        <v>0</v>
      </c>
      <c r="DC322">
        <f>IF(Tabla1[[#This Row],[4.2 Se tipifica en siac acorde con la gestión.]]="NO",1,0)</f>
        <v>0</v>
      </c>
      <c r="DD322">
        <f>IF(Tabla1[[#This Row],[4.3 Notas y/o plantilla de la tipificación son correctas.]]="NO",1,0)</f>
        <v>0</v>
      </c>
      <c r="DE322">
        <f>IF(Tabla1[[#This Row],[4.4 Se tipifica en siac durante la llamada.]]="NO",1,0)</f>
        <v>0</v>
      </c>
      <c r="DF322">
        <f>IF(Tabla1[[#This Row],[5.1 Evita comentarios negativos de la empresa y/o sus proveedores.]]="NO",1,0)</f>
        <v>0</v>
      </c>
      <c r="DG322">
        <f>IF(Tabla1[[#This Row],[5.2 Evita palabras soeces]]="NO",1,0)</f>
        <v>0</v>
      </c>
      <c r="DH322">
        <f>IF(Tabla1[[#This Row],[5.3 Escucha al cliente sin interrumpirlo.]]="NO",1,0)</f>
        <v>0</v>
      </c>
      <c r="DI322">
        <f>IF(Tabla1[[#This Row],[6.1 Cumple con dar la información establecida y/o fomenta en el cliente la adquisición/activación/uso de algún servicio/producto/promoción CLARO (definido por cada campaña)]]="NO",1,0)</f>
        <v>0</v>
      </c>
      <c r="DJ322">
        <v>1</v>
      </c>
      <c r="DK322">
        <f>IF(Tabla1[[#This Row],[TNPS]]&lt;6,-1,IF(Tabla1[[#This Row],[TNPS]]&lt;8,0,1))</f>
        <v>1</v>
      </c>
      <c r="DL322">
        <f>IF(Tabla1[[#This Row],[NPS]]&lt;&gt;"",IF(Tabla1[[#This Row],[NPS]]&lt;7,-1,IF(Tabla1[[#This Row],[NPS]]&lt;8,0,1))," ")</f>
        <v>1</v>
      </c>
    </row>
    <row r="323" spans="1:116" x14ac:dyDescent="0.25">
      <c r="A323">
        <v>386</v>
      </c>
      <c r="B323" t="str">
        <f>IF(MONTH(Tabla1[[#This Row],[FECHA DE MONITOREO]])=MONTH($B$356),IF(DAY(Tabla1[[#This Row],[FECHA DE MONITOREO]])&lt;8,"SEMANA 1",IF(DAY(Tabla1[[#This Row],[FECHA DE MONITOREO]])&lt;15,"SEMANA 2",IF(DAY(Tabla1[[#This Row],[FECHA DE MONITOREO]])&lt;22,"SEMANA 3","SEMANA 4"))),"SEMANA 4")</f>
        <v>SEMANA 2</v>
      </c>
      <c r="C32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23" s="10" t="s">
        <v>1424</v>
      </c>
      <c r="E323" s="11" t="s">
        <v>1425</v>
      </c>
      <c r="F323" s="12">
        <v>4</v>
      </c>
      <c r="G323" s="12" t="s">
        <v>118</v>
      </c>
      <c r="H323" s="12" t="s">
        <v>1394</v>
      </c>
      <c r="I323" s="6">
        <v>43658</v>
      </c>
      <c r="J323" s="12" t="s">
        <v>120</v>
      </c>
      <c r="K323" s="13" t="s">
        <v>2146</v>
      </c>
      <c r="L323" s="6">
        <v>43656</v>
      </c>
      <c r="M323" s="14">
        <v>0.50138888888888888</v>
      </c>
      <c r="N323" s="11">
        <v>758</v>
      </c>
      <c r="O323" s="12" t="s">
        <v>2147</v>
      </c>
      <c r="P323" s="12">
        <v>5173612820</v>
      </c>
      <c r="Q323" s="12">
        <v>29066297</v>
      </c>
      <c r="R323" s="12" t="s">
        <v>1407</v>
      </c>
      <c r="S323" s="12" t="s">
        <v>227</v>
      </c>
      <c r="T323" s="12" t="s">
        <v>2148</v>
      </c>
      <c r="U323" s="12" t="s">
        <v>1429</v>
      </c>
      <c r="V323" s="11" t="s">
        <v>129</v>
      </c>
      <c r="W323" s="12" t="s">
        <v>130</v>
      </c>
      <c r="X323" s="15" t="s">
        <v>161</v>
      </c>
      <c r="Y323" s="15" t="s">
        <v>131</v>
      </c>
      <c r="Z323" s="15" t="s">
        <v>132</v>
      </c>
      <c r="AA323" s="15" t="s">
        <v>133</v>
      </c>
      <c r="AB323" s="15" t="s">
        <v>131</v>
      </c>
      <c r="AC323" s="12" t="s">
        <v>1400</v>
      </c>
      <c r="AD323" s="12" t="s">
        <v>131</v>
      </c>
      <c r="AE323" s="12" t="s">
        <v>131</v>
      </c>
      <c r="AF323" s="12" t="s">
        <v>131</v>
      </c>
      <c r="AG323" s="12" t="s">
        <v>131</v>
      </c>
      <c r="AH323" s="12" t="s">
        <v>131</v>
      </c>
      <c r="AI323" s="16">
        <v>100</v>
      </c>
      <c r="AJ323" s="12" t="s">
        <v>131</v>
      </c>
      <c r="AK323" s="12" t="s">
        <v>131</v>
      </c>
      <c r="AL323" s="12" t="s">
        <v>131</v>
      </c>
      <c r="AM323" s="12" t="s">
        <v>131</v>
      </c>
      <c r="AN323" s="16">
        <v>100</v>
      </c>
      <c r="AO323" s="12" t="s">
        <v>131</v>
      </c>
      <c r="AP323" s="12" t="s">
        <v>131</v>
      </c>
      <c r="AQ323" s="12" t="s">
        <v>131</v>
      </c>
      <c r="AR323" s="12" t="s">
        <v>131</v>
      </c>
      <c r="AS323" s="12" t="s">
        <v>131</v>
      </c>
      <c r="AT323" s="12" t="s">
        <v>131</v>
      </c>
      <c r="AU323" s="12" t="s">
        <v>133</v>
      </c>
      <c r="AV323" s="12" t="s">
        <v>133</v>
      </c>
      <c r="AW323" s="12" t="s">
        <v>133</v>
      </c>
      <c r="AX323" s="12" t="s">
        <v>131</v>
      </c>
      <c r="AY323" s="12" t="s">
        <v>131</v>
      </c>
      <c r="AZ323" s="16">
        <v>100</v>
      </c>
      <c r="BA323" s="12" t="s">
        <v>131</v>
      </c>
      <c r="BB323" s="12" t="s">
        <v>131</v>
      </c>
      <c r="BC323" s="12" t="s">
        <v>131</v>
      </c>
      <c r="BD323" s="12" t="s">
        <v>131</v>
      </c>
      <c r="BE323" s="16">
        <v>100</v>
      </c>
      <c r="BF323" s="12" t="s">
        <v>131</v>
      </c>
      <c r="BG323" s="12" t="s">
        <v>131</v>
      </c>
      <c r="BH323" s="12" t="s">
        <v>131</v>
      </c>
      <c r="BI323" s="16">
        <v>100</v>
      </c>
      <c r="BJ323" s="12" t="s">
        <v>133</v>
      </c>
      <c r="BK323" s="16">
        <v>100</v>
      </c>
      <c r="BL323" s="16">
        <v>100</v>
      </c>
      <c r="BM323" s="17">
        <v>0</v>
      </c>
      <c r="BN323" s="17">
        <v>0</v>
      </c>
      <c r="BO323" s="17">
        <v>0</v>
      </c>
      <c r="BP323" s="11">
        <v>0</v>
      </c>
      <c r="BQ323" s="11">
        <v>0</v>
      </c>
      <c r="BR323" s="16">
        <v>100</v>
      </c>
      <c r="BS323" s="15" t="s">
        <v>129</v>
      </c>
      <c r="BT323" s="15" t="s">
        <v>129</v>
      </c>
      <c r="BU323" s="15" t="s">
        <v>129</v>
      </c>
      <c r="BV323" s="15" t="s">
        <v>129</v>
      </c>
      <c r="BW323" s="15" t="s">
        <v>129</v>
      </c>
      <c r="BX323" s="12" t="s">
        <v>129</v>
      </c>
      <c r="BY323" s="12" t="s">
        <v>135</v>
      </c>
      <c r="BZ323" s="12" t="s">
        <v>136</v>
      </c>
      <c r="CA323" s="12" t="s">
        <v>137</v>
      </c>
      <c r="CB323" s="12" t="s">
        <v>349</v>
      </c>
      <c r="CC323" s="12" t="s">
        <v>240</v>
      </c>
      <c r="CD323" s="5">
        <v>8</v>
      </c>
      <c r="CE323" s="5">
        <v>8</v>
      </c>
      <c r="CF323" s="18" t="s">
        <v>129</v>
      </c>
      <c r="CG323" s="18"/>
      <c r="CH323">
        <f>IF(Tabla1[[#This Row],[1.1 Saluda y se despide del cliente, de acuerdo a lo establecido en el manual de campaña.]]="NO",1,0)</f>
        <v>0</v>
      </c>
      <c r="CI323">
        <f>IF(Tabla1[[#This Row],[1.2 Se dirige al cliente por su nombre durante el transcurso de la llamada, sin tutearlo en ninguna ocasión.]]="NO",1,0)</f>
        <v>0</v>
      </c>
      <c r="CJ323">
        <f>IF(Tabla1[[#This Row],[1.3 Interactua con el cliente mientras realiza las validaciones en el sistema.]]="NO",1,0)</f>
        <v>0</v>
      </c>
      <c r="CK323">
        <f>IF(Tabla1[[#This Row],[1.4 Evita el uso de tecnicismos.]]="NO",1,0)</f>
        <v>0</v>
      </c>
      <c r="CL323">
        <f>IF(Tabla1[[#This Row],[1.5 Se despide de acuerdo a lo indicado en el Manual de Campaña]]="NO",1,0)</f>
        <v>0</v>
      </c>
      <c r="CM323">
        <f>IF(Tabla1[[#This Row],[2.1 Valida si la consulta o transacción corresponde a un producto/servicio/línea de la campaña.]]="NO",1,0)</f>
        <v>0</v>
      </c>
      <c r="CN323">
        <f>IF(Tabla1[[#This Row],[2.2 Si lo expuesto por el cliente no es claro, realiza preguntas de precisión o preguntas filtro.]]="NO",1,0)</f>
        <v>0</v>
      </c>
      <c r="CO323">
        <f>IF(Tabla1[[#This Row],[2.3 Valida el MOTIVO REAL de la necesidad (información, preocupación, problema) mediante parafraseo o pregunta de confirmación.]]="NO",1,0)</f>
        <v>0</v>
      </c>
      <c r="CP323">
        <f>IF(Tabla1[[#This Row],[2.4 De acuerdo con lo expuesto por el cliente por el cliente y/o por lo revisado en sistemas, valida si existe alguna atención previa por el mismo motivo.]]="NO",1,0)</f>
        <v>0</v>
      </c>
      <c r="CQ323">
        <f>IF(Tabla1[[#This Row],[3.1 Valida en el CES el estado de los servicios y equipos, estado de cuenta y adicionalmente si se encuentra en averia.]]="NO",1,0)</f>
        <v>0</v>
      </c>
      <c r="CR323">
        <f>IF(Tabla1[[#This Row],[3.2 La atencion se realizo siguiendo el paso a paso de la herramienta o el proceso establecido en el portal de conocimiento (en caso no se encuentre en la herramienta), no se vuelve a evaluar el ingreso al CES.]]="NO",1,0)</f>
        <v>0</v>
      </c>
      <c r="CS323">
        <f>IF(Tabla1[[#This Row],[3.2.1 Solicita el número de documento de identidad, nombres y apellidos del titular para identificar el servicio y en caso lo amerite fecha y lugar de nacimiento.]]="NO",1,0)</f>
        <v>0</v>
      </c>
      <c r="CT323">
        <f>IF(Tabla1[[#This Row],[3.2.2  Valida en TRACER que el servicio del cliente esta conectado, no se encuentra en averia y no tiene algun flag alarmado]]="NO",1,0)</f>
        <v>0</v>
      </c>
      <c r="CU323">
        <f>IF(Tabla1[[#This Row],[3.2.3  Verifica en la web de averias si el servicio esta afectado]]="NO",1,0)</f>
        <v>0</v>
      </c>
      <c r="CV323">
        <f>IF(Tabla1[[#This Row],[3.2.4  Verifica en Incognito si los parametros de los servicios estan correctos. ]]="NO",1,0)</f>
        <v>0</v>
      </c>
      <c r="CW32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23">
        <f>IF(Tabla1[[#This Row],[3.2.6  Para telefonia, ingresa a JANUS y validad que la linea este configurada y tenga saldo, tambien se debe validar con el cliente si la linea esta en Tel 1 o Tel 1/2, en caso no haya servicio]]="NO",1,0)</f>
        <v>0</v>
      </c>
      <c r="CY323">
        <f>IF(Tabla1[[#This Row],[3.2.7  Para internet, cuando el problema es con SmarTV se le sugiere que utilice internet de manera cableada]]="NO",1,0)</f>
        <v>0</v>
      </c>
      <c r="CZ323">
        <f>IF(Tabla1[[#This Row],[3.3  La explicación brindada al cliente corresponde con el paso a paso de la herramienta o el proceso establecido en el portal de conocimiento (en caso no se encuentre en la herramienta).]]="NO",1,0)</f>
        <v>0</v>
      </c>
      <c r="DA323">
        <f>IF(Tabla1[[#This Row],[3.4  Valida con el cliente si la gestión/información brindada fue clara]]="NO",1,0)</f>
        <v>0</v>
      </c>
      <c r="DB323">
        <f>IF(Tabla1[[#This Row],[4.1 Ejecuta las acciones en los aplicativos de acuerdo al proceso establecido en el portal de conocimiento.]]="NO",1,0)</f>
        <v>0</v>
      </c>
      <c r="DC323">
        <f>IF(Tabla1[[#This Row],[4.2 Se tipifica en siac acorde con la gestión.]]="NO",1,0)</f>
        <v>0</v>
      </c>
      <c r="DD323">
        <f>IF(Tabla1[[#This Row],[4.3 Notas y/o plantilla de la tipificación son correctas.]]="NO",1,0)</f>
        <v>0</v>
      </c>
      <c r="DE323">
        <f>IF(Tabla1[[#This Row],[4.4 Se tipifica en siac durante la llamada.]]="NO",1,0)</f>
        <v>0</v>
      </c>
      <c r="DF323">
        <f>IF(Tabla1[[#This Row],[5.1 Evita comentarios negativos de la empresa y/o sus proveedores.]]="NO",1,0)</f>
        <v>0</v>
      </c>
      <c r="DG323">
        <f>IF(Tabla1[[#This Row],[5.2 Evita palabras soeces]]="NO",1,0)</f>
        <v>0</v>
      </c>
      <c r="DH323">
        <f>IF(Tabla1[[#This Row],[5.3 Escucha al cliente sin interrumpirlo.]]="NO",1,0)</f>
        <v>0</v>
      </c>
      <c r="DI323">
        <f>IF(Tabla1[[#This Row],[6.1 Cumple con dar la información establecida y/o fomenta en el cliente la adquisición/activación/uso de algún servicio/producto/promoción CLARO (definido por cada campaña)]]="NO",1,0)</f>
        <v>0</v>
      </c>
      <c r="DJ323">
        <v>1</v>
      </c>
      <c r="DK323">
        <f>IF(Tabla1[[#This Row],[TNPS]]&lt;6,-1,IF(Tabla1[[#This Row],[TNPS]]&lt;8,0,1))</f>
        <v>1</v>
      </c>
      <c r="DL323">
        <f>IF(Tabla1[[#This Row],[NPS]]&lt;&gt;"",IF(Tabla1[[#This Row],[NPS]]&lt;7,-1,IF(Tabla1[[#This Row],[NPS]]&lt;8,0,1))," ")</f>
        <v>1</v>
      </c>
    </row>
    <row r="324" spans="1:116" x14ac:dyDescent="0.25">
      <c r="A324">
        <v>386</v>
      </c>
      <c r="B324" t="str">
        <f>IF(MONTH(Tabla1[[#This Row],[FECHA DE MONITOREO]])=MONTH($B$356),IF(DAY(Tabla1[[#This Row],[FECHA DE MONITOREO]])&lt;8,"SEMANA 1",IF(DAY(Tabla1[[#This Row],[FECHA DE MONITOREO]])&lt;15,"SEMANA 2",IF(DAY(Tabla1[[#This Row],[FECHA DE MONITOREO]])&lt;22,"SEMANA 3","SEMANA 4"))),"SEMANA 4")</f>
        <v>SEMANA 2</v>
      </c>
      <c r="C32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24" s="10" t="s">
        <v>1738</v>
      </c>
      <c r="E324" s="11" t="s">
        <v>1739</v>
      </c>
      <c r="F324" s="12">
        <v>5</v>
      </c>
      <c r="G324" s="12" t="s">
        <v>118</v>
      </c>
      <c r="H324" s="12" t="s">
        <v>1394</v>
      </c>
      <c r="I324" s="6">
        <v>43658</v>
      </c>
      <c r="J324" s="12" t="s">
        <v>120</v>
      </c>
      <c r="K324" s="13" t="s">
        <v>2149</v>
      </c>
      <c r="L324" s="6">
        <v>43656</v>
      </c>
      <c r="M324" s="14">
        <v>0.86388888888888893</v>
      </c>
      <c r="N324" s="11">
        <v>748</v>
      </c>
      <c r="O324" s="12" t="s">
        <v>2150</v>
      </c>
      <c r="P324" s="12">
        <v>969979124</v>
      </c>
      <c r="Q324" s="12">
        <v>32939474</v>
      </c>
      <c r="R324" s="12" t="s">
        <v>1407</v>
      </c>
      <c r="S324" s="12" t="s">
        <v>451</v>
      </c>
      <c r="T324" s="12" t="s">
        <v>1773</v>
      </c>
      <c r="U324" s="12" t="s">
        <v>1409</v>
      </c>
      <c r="V324" s="11" t="s">
        <v>129</v>
      </c>
      <c r="W324" s="12" t="s">
        <v>130</v>
      </c>
      <c r="X324" s="15" t="s">
        <v>161</v>
      </c>
      <c r="Y324" s="15" t="s">
        <v>131</v>
      </c>
      <c r="Z324" s="15" t="s">
        <v>132</v>
      </c>
      <c r="AA324" s="15" t="s">
        <v>133</v>
      </c>
      <c r="AB324" s="15" t="s">
        <v>131</v>
      </c>
      <c r="AC324" s="12" t="s">
        <v>1400</v>
      </c>
      <c r="AD324" s="12" t="s">
        <v>131</v>
      </c>
      <c r="AE324" s="12" t="s">
        <v>131</v>
      </c>
      <c r="AF324" s="12" t="s">
        <v>131</v>
      </c>
      <c r="AG324" s="12" t="s">
        <v>131</v>
      </c>
      <c r="AH324" s="12" t="s">
        <v>131</v>
      </c>
      <c r="AI324" s="16">
        <v>100</v>
      </c>
      <c r="AJ324" s="12" t="s">
        <v>131</v>
      </c>
      <c r="AK324" s="12" t="s">
        <v>131</v>
      </c>
      <c r="AL324" s="12" t="s">
        <v>131</v>
      </c>
      <c r="AM324" s="12" t="s">
        <v>131</v>
      </c>
      <c r="AN324" s="16">
        <v>100</v>
      </c>
      <c r="AO324" s="12" t="s">
        <v>131</v>
      </c>
      <c r="AP324" s="12" t="s">
        <v>129</v>
      </c>
      <c r="AQ324" s="12" t="s">
        <v>131</v>
      </c>
      <c r="AR324" s="12" t="s">
        <v>131</v>
      </c>
      <c r="AS324" s="12" t="s">
        <v>129</v>
      </c>
      <c r="AT324" s="12" t="s">
        <v>131</v>
      </c>
      <c r="AU324" s="12" t="s">
        <v>133</v>
      </c>
      <c r="AV324" s="12" t="s">
        <v>133</v>
      </c>
      <c r="AW324" s="12" t="s">
        <v>133</v>
      </c>
      <c r="AX324" s="12" t="s">
        <v>131</v>
      </c>
      <c r="AY324" s="12" t="s">
        <v>131</v>
      </c>
      <c r="AZ324" s="16">
        <v>37.142857142857146</v>
      </c>
      <c r="BA324" s="12" t="s">
        <v>133</v>
      </c>
      <c r="BB324" s="12" t="s">
        <v>131</v>
      </c>
      <c r="BC324" s="12" t="s">
        <v>131</v>
      </c>
      <c r="BD324" s="12" t="s">
        <v>131</v>
      </c>
      <c r="BE324" s="16">
        <v>100</v>
      </c>
      <c r="BF324" s="12" t="s">
        <v>131</v>
      </c>
      <c r="BG324" s="12" t="s">
        <v>131</v>
      </c>
      <c r="BH324" s="12" t="s">
        <v>131</v>
      </c>
      <c r="BI324" s="16">
        <v>100</v>
      </c>
      <c r="BJ324" s="12" t="s">
        <v>133</v>
      </c>
      <c r="BK324" s="16">
        <v>100</v>
      </c>
      <c r="BL324" s="16">
        <v>78</v>
      </c>
      <c r="BM324" s="17">
        <v>1</v>
      </c>
      <c r="BN324" s="17">
        <v>0</v>
      </c>
      <c r="BO324" s="17">
        <v>0</v>
      </c>
      <c r="BP324" s="11">
        <v>1</v>
      </c>
      <c r="BQ324" s="11">
        <v>1</v>
      </c>
      <c r="BR324" s="16">
        <v>78</v>
      </c>
      <c r="BS324" s="15" t="s">
        <v>129</v>
      </c>
      <c r="BT324" s="15" t="s">
        <v>129</v>
      </c>
      <c r="BU324" s="15" t="s">
        <v>129</v>
      </c>
      <c r="BV324" s="15" t="s">
        <v>129</v>
      </c>
      <c r="BW324" s="15" t="s">
        <v>129</v>
      </c>
      <c r="BX324" s="12" t="s">
        <v>129</v>
      </c>
      <c r="BY324" s="12" t="s">
        <v>135</v>
      </c>
      <c r="BZ324" s="12" t="s">
        <v>136</v>
      </c>
      <c r="CA324" s="12" t="s">
        <v>137</v>
      </c>
      <c r="CB324" s="12" t="s">
        <v>349</v>
      </c>
      <c r="CC324" s="12" t="s">
        <v>637</v>
      </c>
      <c r="CD324" s="5">
        <v>9</v>
      </c>
      <c r="CE324" s="5">
        <v>9</v>
      </c>
      <c r="CF324" s="18" t="s">
        <v>129</v>
      </c>
      <c r="CG324" s="18" t="s">
        <v>2151</v>
      </c>
      <c r="CH324">
        <f>IF(Tabla1[[#This Row],[1.1 Saluda y se despide del cliente, de acuerdo a lo establecido en el manual de campaña.]]="NO",1,0)</f>
        <v>0</v>
      </c>
      <c r="CI324">
        <f>IF(Tabla1[[#This Row],[1.2 Se dirige al cliente por su nombre durante el transcurso de la llamada, sin tutearlo en ninguna ocasión.]]="NO",1,0)</f>
        <v>0</v>
      </c>
      <c r="CJ324">
        <f>IF(Tabla1[[#This Row],[1.3 Interactua con el cliente mientras realiza las validaciones en el sistema.]]="NO",1,0)</f>
        <v>0</v>
      </c>
      <c r="CK324">
        <f>IF(Tabla1[[#This Row],[1.4 Evita el uso de tecnicismos.]]="NO",1,0)</f>
        <v>0</v>
      </c>
      <c r="CL324">
        <f>IF(Tabla1[[#This Row],[1.5 Se despide de acuerdo a lo indicado en el Manual de Campaña]]="NO",1,0)</f>
        <v>0</v>
      </c>
      <c r="CM324">
        <f>IF(Tabla1[[#This Row],[2.1 Valida si la consulta o transacción corresponde a un producto/servicio/línea de la campaña.]]="NO",1,0)</f>
        <v>0</v>
      </c>
      <c r="CN324">
        <f>IF(Tabla1[[#This Row],[2.2 Si lo expuesto por el cliente no es claro, realiza preguntas de precisión o preguntas filtro.]]="NO",1,0)</f>
        <v>0</v>
      </c>
      <c r="CO324">
        <f>IF(Tabla1[[#This Row],[2.3 Valida el MOTIVO REAL de la necesidad (información, preocupación, problema) mediante parafraseo o pregunta de confirmación.]]="NO",1,0)</f>
        <v>0</v>
      </c>
      <c r="CP324">
        <f>IF(Tabla1[[#This Row],[2.4 De acuerdo con lo expuesto por el cliente por el cliente y/o por lo revisado en sistemas, valida si existe alguna atención previa por el mismo motivo.]]="NO",1,0)</f>
        <v>0</v>
      </c>
      <c r="CQ324">
        <f>IF(Tabla1[[#This Row],[3.1 Valida en el CES el estado de los servicios y equipos, estado de cuenta y adicionalmente si se encuentra en averia.]]="NO",1,0)</f>
        <v>0</v>
      </c>
      <c r="CR324">
        <f>IF(Tabla1[[#This Row],[3.2 La atencion se realizo siguiendo el paso a paso de la herramienta o el proceso establecido en el portal de conocimiento (en caso no se encuentre en la herramienta), no se vuelve a evaluar el ingreso al CES.]]="NO",1,0)</f>
        <v>1</v>
      </c>
      <c r="CS324">
        <f>IF(Tabla1[[#This Row],[3.2.1 Solicita el número de documento de identidad, nombres y apellidos del titular para identificar el servicio y en caso lo amerite fecha y lugar de nacimiento.]]="NO",1,0)</f>
        <v>0</v>
      </c>
      <c r="CT324">
        <f>IF(Tabla1[[#This Row],[3.2.2  Valida en TRACER que el servicio del cliente esta conectado, no se encuentra en averia y no tiene algun flag alarmado]]="NO",1,0)</f>
        <v>0</v>
      </c>
      <c r="CU324">
        <f>IF(Tabla1[[#This Row],[3.2.3  Verifica en la web de averias si el servicio esta afectado]]="NO",1,0)</f>
        <v>1</v>
      </c>
      <c r="CV324">
        <f>IF(Tabla1[[#This Row],[3.2.4  Verifica en Incognito si los parametros de los servicios estan correctos. ]]="NO",1,0)</f>
        <v>0</v>
      </c>
      <c r="CW32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24">
        <f>IF(Tabla1[[#This Row],[3.2.6  Para telefonia, ingresa a JANUS y validad que la linea este configurada y tenga saldo, tambien se debe validar con el cliente si la linea esta en Tel 1 o Tel 1/2, en caso no haya servicio]]="NO",1,0)</f>
        <v>0</v>
      </c>
      <c r="CY324">
        <f>IF(Tabla1[[#This Row],[3.2.7  Para internet, cuando el problema es con SmarTV se le sugiere que utilice internet de manera cableada]]="NO",1,0)</f>
        <v>0</v>
      </c>
      <c r="CZ324">
        <f>IF(Tabla1[[#This Row],[3.3  La explicación brindada al cliente corresponde con el paso a paso de la herramienta o el proceso establecido en el portal de conocimiento (en caso no se encuentre en la herramienta).]]="NO",1,0)</f>
        <v>0</v>
      </c>
      <c r="DA324">
        <f>IF(Tabla1[[#This Row],[3.4  Valida con el cliente si la gestión/información brindada fue clara]]="NO",1,0)</f>
        <v>0</v>
      </c>
      <c r="DB324">
        <f>IF(Tabla1[[#This Row],[4.1 Ejecuta las acciones en los aplicativos de acuerdo al proceso establecido en el portal de conocimiento.]]="NO",1,0)</f>
        <v>0</v>
      </c>
      <c r="DC324">
        <f>IF(Tabla1[[#This Row],[4.2 Se tipifica en siac acorde con la gestión.]]="NO",1,0)</f>
        <v>0</v>
      </c>
      <c r="DD324">
        <f>IF(Tabla1[[#This Row],[4.3 Notas y/o plantilla de la tipificación son correctas.]]="NO",1,0)</f>
        <v>0</v>
      </c>
      <c r="DE324">
        <f>IF(Tabla1[[#This Row],[4.4 Se tipifica en siac durante la llamada.]]="NO",1,0)</f>
        <v>0</v>
      </c>
      <c r="DF324">
        <f>IF(Tabla1[[#This Row],[5.1 Evita comentarios negativos de la empresa y/o sus proveedores.]]="NO",1,0)</f>
        <v>0</v>
      </c>
      <c r="DG324">
        <f>IF(Tabla1[[#This Row],[5.2 Evita palabras soeces]]="NO",1,0)</f>
        <v>0</v>
      </c>
      <c r="DH324">
        <f>IF(Tabla1[[#This Row],[5.3 Escucha al cliente sin interrumpirlo.]]="NO",1,0)</f>
        <v>0</v>
      </c>
      <c r="DI324">
        <f>IF(Tabla1[[#This Row],[6.1 Cumple con dar la información establecida y/o fomenta en el cliente la adquisición/activación/uso de algún servicio/producto/promoción CLARO (definido por cada campaña)]]="NO",1,0)</f>
        <v>0</v>
      </c>
      <c r="DJ324">
        <v>1</v>
      </c>
      <c r="DK324">
        <f>IF(Tabla1[[#This Row],[TNPS]]&lt;6,-1,IF(Tabla1[[#This Row],[TNPS]]&lt;8,0,1))</f>
        <v>1</v>
      </c>
      <c r="DL324">
        <f>IF(Tabla1[[#This Row],[NPS]]&lt;&gt;"",IF(Tabla1[[#This Row],[NPS]]&lt;7,-1,IF(Tabla1[[#This Row],[NPS]]&lt;8,0,1))," ")</f>
        <v>1</v>
      </c>
    </row>
    <row r="325" spans="1:116" x14ac:dyDescent="0.25">
      <c r="A325">
        <v>386</v>
      </c>
      <c r="B325" t="str">
        <f>IF(MONTH(Tabla1[[#This Row],[FECHA DE MONITOREO]])=MONTH($B$356),IF(DAY(Tabla1[[#This Row],[FECHA DE MONITOREO]])&lt;8,"SEMANA 1",IF(DAY(Tabla1[[#This Row],[FECHA DE MONITOREO]])&lt;15,"SEMANA 2",IF(DAY(Tabla1[[#This Row],[FECHA DE MONITOREO]])&lt;22,"SEMANA 3","SEMANA 4"))),"SEMANA 4")</f>
        <v>SEMANA 2</v>
      </c>
      <c r="C32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25" s="10" t="s">
        <v>2152</v>
      </c>
      <c r="E325" s="11" t="s">
        <v>2153</v>
      </c>
      <c r="F325" s="12">
        <v>18</v>
      </c>
      <c r="G325" s="12" t="s">
        <v>118</v>
      </c>
      <c r="H325" s="12" t="s">
        <v>1394</v>
      </c>
      <c r="I325" s="6">
        <v>43658</v>
      </c>
      <c r="J325" s="12" t="s">
        <v>120</v>
      </c>
      <c r="K325" s="13" t="s">
        <v>2154</v>
      </c>
      <c r="L325" s="6">
        <v>43656</v>
      </c>
      <c r="M325" s="14">
        <v>0.8520833333333333</v>
      </c>
      <c r="N325" s="11">
        <v>528</v>
      </c>
      <c r="O325" s="12" t="s">
        <v>2155</v>
      </c>
      <c r="P325" s="12">
        <v>947054420</v>
      </c>
      <c r="Q325" s="12">
        <v>32205985</v>
      </c>
      <c r="R325" s="12" t="s">
        <v>1407</v>
      </c>
      <c r="S325" s="12" t="s">
        <v>383</v>
      </c>
      <c r="T325" s="12" t="s">
        <v>2156</v>
      </c>
      <c r="U325" s="12" t="s">
        <v>1423</v>
      </c>
      <c r="V325" s="11" t="s">
        <v>131</v>
      </c>
      <c r="W325" s="12" t="s">
        <v>130</v>
      </c>
      <c r="X325" s="15" t="s">
        <v>161</v>
      </c>
      <c r="Y325" s="15" t="s">
        <v>131</v>
      </c>
      <c r="Z325" s="15" t="s">
        <v>132</v>
      </c>
      <c r="AA325" s="15" t="s">
        <v>133</v>
      </c>
      <c r="AB325" s="15" t="s">
        <v>131</v>
      </c>
      <c r="AC325" s="12" t="s">
        <v>1400</v>
      </c>
      <c r="AD325" s="12" t="s">
        <v>131</v>
      </c>
      <c r="AE325" s="12" t="s">
        <v>131</v>
      </c>
      <c r="AF325" s="12" t="s">
        <v>131</v>
      </c>
      <c r="AG325" s="12" t="s">
        <v>131</v>
      </c>
      <c r="AH325" s="12" t="s">
        <v>131</v>
      </c>
      <c r="AI325" s="16">
        <v>100</v>
      </c>
      <c r="AJ325" s="12" t="s">
        <v>131</v>
      </c>
      <c r="AK325" s="12" t="s">
        <v>133</v>
      </c>
      <c r="AL325" s="12" t="s">
        <v>131</v>
      </c>
      <c r="AM325" s="12" t="s">
        <v>131</v>
      </c>
      <c r="AN325" s="16">
        <v>100</v>
      </c>
      <c r="AO325" s="12" t="s">
        <v>131</v>
      </c>
      <c r="AP325" s="12" t="s">
        <v>131</v>
      </c>
      <c r="AQ325" s="12" t="s">
        <v>131</v>
      </c>
      <c r="AR325" s="12" t="s">
        <v>131</v>
      </c>
      <c r="AS325" s="12" t="s">
        <v>131</v>
      </c>
      <c r="AT325" s="12" t="s">
        <v>131</v>
      </c>
      <c r="AU325" s="12" t="s">
        <v>133</v>
      </c>
      <c r="AV325" s="12" t="s">
        <v>133</v>
      </c>
      <c r="AW325" s="12" t="s">
        <v>133</v>
      </c>
      <c r="AX325" s="12" t="s">
        <v>131</v>
      </c>
      <c r="AY325" s="12" t="s">
        <v>131</v>
      </c>
      <c r="AZ325" s="16">
        <v>100</v>
      </c>
      <c r="BA325" s="12" t="s">
        <v>131</v>
      </c>
      <c r="BB325" s="12" t="s">
        <v>131</v>
      </c>
      <c r="BC325" s="12" t="s">
        <v>131</v>
      </c>
      <c r="BD325" s="12" t="s">
        <v>131</v>
      </c>
      <c r="BE325" s="16">
        <v>100</v>
      </c>
      <c r="BF325" s="12" t="s">
        <v>131</v>
      </c>
      <c r="BG325" s="12" t="s">
        <v>131</v>
      </c>
      <c r="BH325" s="12" t="s">
        <v>131</v>
      </c>
      <c r="BI325" s="16">
        <v>100</v>
      </c>
      <c r="BJ325" s="12" t="s">
        <v>133</v>
      </c>
      <c r="BK325" s="16">
        <v>100</v>
      </c>
      <c r="BL325" s="16">
        <v>100</v>
      </c>
      <c r="BM325" s="17">
        <v>0</v>
      </c>
      <c r="BN325" s="17">
        <v>0</v>
      </c>
      <c r="BO325" s="17">
        <v>0</v>
      </c>
      <c r="BP325" s="11">
        <v>0</v>
      </c>
      <c r="BQ325" s="11">
        <v>0</v>
      </c>
      <c r="BR325" s="16">
        <v>100</v>
      </c>
      <c r="BS325" s="15" t="s">
        <v>129</v>
      </c>
      <c r="BT325" s="15" t="s">
        <v>129</v>
      </c>
      <c r="BU325" s="15" t="s">
        <v>129</v>
      </c>
      <c r="BV325" s="15" t="s">
        <v>129</v>
      </c>
      <c r="BW325" s="15" t="s">
        <v>129</v>
      </c>
      <c r="BX325" s="12" t="s">
        <v>129</v>
      </c>
      <c r="BY325" s="12" t="s">
        <v>135</v>
      </c>
      <c r="BZ325" s="12" t="s">
        <v>136</v>
      </c>
      <c r="CA325" s="12" t="s">
        <v>137</v>
      </c>
      <c r="CB325" s="12" t="s">
        <v>349</v>
      </c>
      <c r="CC325" s="12" t="s">
        <v>637</v>
      </c>
      <c r="CD325" s="5">
        <v>9</v>
      </c>
      <c r="CE325" s="5">
        <v>9</v>
      </c>
      <c r="CF325" s="18" t="s">
        <v>129</v>
      </c>
      <c r="CG325" s="18"/>
      <c r="CH325">
        <f>IF(Tabla1[[#This Row],[1.1 Saluda y se despide del cliente, de acuerdo a lo establecido en el manual de campaña.]]="NO",1,0)</f>
        <v>0</v>
      </c>
      <c r="CI325">
        <f>IF(Tabla1[[#This Row],[1.2 Se dirige al cliente por su nombre durante el transcurso de la llamada, sin tutearlo en ninguna ocasión.]]="NO",1,0)</f>
        <v>0</v>
      </c>
      <c r="CJ325">
        <f>IF(Tabla1[[#This Row],[1.3 Interactua con el cliente mientras realiza las validaciones en el sistema.]]="NO",1,0)</f>
        <v>0</v>
      </c>
      <c r="CK325">
        <f>IF(Tabla1[[#This Row],[1.4 Evita el uso de tecnicismos.]]="NO",1,0)</f>
        <v>0</v>
      </c>
      <c r="CL325">
        <f>IF(Tabla1[[#This Row],[1.5 Se despide de acuerdo a lo indicado en el Manual de Campaña]]="NO",1,0)</f>
        <v>0</v>
      </c>
      <c r="CM325">
        <f>IF(Tabla1[[#This Row],[2.1 Valida si la consulta o transacción corresponde a un producto/servicio/línea de la campaña.]]="NO",1,0)</f>
        <v>0</v>
      </c>
      <c r="CN325">
        <f>IF(Tabla1[[#This Row],[2.2 Si lo expuesto por el cliente no es claro, realiza preguntas de precisión o preguntas filtro.]]="NO",1,0)</f>
        <v>0</v>
      </c>
      <c r="CO325">
        <f>IF(Tabla1[[#This Row],[2.3 Valida el MOTIVO REAL de la necesidad (información, preocupación, problema) mediante parafraseo o pregunta de confirmación.]]="NO",1,0)</f>
        <v>0</v>
      </c>
      <c r="CP325">
        <f>IF(Tabla1[[#This Row],[2.4 De acuerdo con lo expuesto por el cliente por el cliente y/o por lo revisado en sistemas, valida si existe alguna atención previa por el mismo motivo.]]="NO",1,0)</f>
        <v>0</v>
      </c>
      <c r="CQ325">
        <f>IF(Tabla1[[#This Row],[3.1 Valida en el CES el estado de los servicios y equipos, estado de cuenta y adicionalmente si se encuentra en averia.]]="NO",1,0)</f>
        <v>0</v>
      </c>
      <c r="CR325">
        <f>IF(Tabla1[[#This Row],[3.2 La atencion se realizo siguiendo el paso a paso de la herramienta o el proceso establecido en el portal de conocimiento (en caso no se encuentre en la herramienta), no se vuelve a evaluar el ingreso al CES.]]="NO",1,0)</f>
        <v>0</v>
      </c>
      <c r="CS325">
        <f>IF(Tabla1[[#This Row],[3.2.1 Solicita el número de documento de identidad, nombres y apellidos del titular para identificar el servicio y en caso lo amerite fecha y lugar de nacimiento.]]="NO",1,0)</f>
        <v>0</v>
      </c>
      <c r="CT325">
        <f>IF(Tabla1[[#This Row],[3.2.2  Valida en TRACER que el servicio del cliente esta conectado, no se encuentra en averia y no tiene algun flag alarmado]]="NO",1,0)</f>
        <v>0</v>
      </c>
      <c r="CU325">
        <f>IF(Tabla1[[#This Row],[3.2.3  Verifica en la web de averias si el servicio esta afectado]]="NO",1,0)</f>
        <v>0</v>
      </c>
      <c r="CV325">
        <f>IF(Tabla1[[#This Row],[3.2.4  Verifica en Incognito si los parametros de los servicios estan correctos. ]]="NO",1,0)</f>
        <v>0</v>
      </c>
      <c r="CW32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25">
        <f>IF(Tabla1[[#This Row],[3.2.6  Para telefonia, ingresa a JANUS y validad que la linea este configurada y tenga saldo, tambien se debe validar con el cliente si la linea esta en Tel 1 o Tel 1/2, en caso no haya servicio]]="NO",1,0)</f>
        <v>0</v>
      </c>
      <c r="CY325">
        <f>IF(Tabla1[[#This Row],[3.2.7  Para internet, cuando el problema es con SmarTV se le sugiere que utilice internet de manera cableada]]="NO",1,0)</f>
        <v>0</v>
      </c>
      <c r="CZ325">
        <f>IF(Tabla1[[#This Row],[3.3  La explicación brindada al cliente corresponde con el paso a paso de la herramienta o el proceso establecido en el portal de conocimiento (en caso no se encuentre en la herramienta).]]="NO",1,0)</f>
        <v>0</v>
      </c>
      <c r="DA325">
        <f>IF(Tabla1[[#This Row],[3.4  Valida con el cliente si la gestión/información brindada fue clara]]="NO",1,0)</f>
        <v>0</v>
      </c>
      <c r="DB325">
        <f>IF(Tabla1[[#This Row],[4.1 Ejecuta las acciones en los aplicativos de acuerdo al proceso establecido en el portal de conocimiento.]]="NO",1,0)</f>
        <v>0</v>
      </c>
      <c r="DC325">
        <f>IF(Tabla1[[#This Row],[4.2 Se tipifica en siac acorde con la gestión.]]="NO",1,0)</f>
        <v>0</v>
      </c>
      <c r="DD325">
        <f>IF(Tabla1[[#This Row],[4.3 Notas y/o plantilla de la tipificación son correctas.]]="NO",1,0)</f>
        <v>0</v>
      </c>
      <c r="DE325">
        <f>IF(Tabla1[[#This Row],[4.4 Se tipifica en siac durante la llamada.]]="NO",1,0)</f>
        <v>0</v>
      </c>
      <c r="DF325">
        <f>IF(Tabla1[[#This Row],[5.1 Evita comentarios negativos de la empresa y/o sus proveedores.]]="NO",1,0)</f>
        <v>0</v>
      </c>
      <c r="DG325">
        <f>IF(Tabla1[[#This Row],[5.2 Evita palabras soeces]]="NO",1,0)</f>
        <v>0</v>
      </c>
      <c r="DH325">
        <f>IF(Tabla1[[#This Row],[5.3 Escucha al cliente sin interrumpirlo.]]="NO",1,0)</f>
        <v>0</v>
      </c>
      <c r="DI325">
        <f>IF(Tabla1[[#This Row],[6.1 Cumple con dar la información establecida y/o fomenta en el cliente la adquisición/activación/uso de algún servicio/producto/promoción CLARO (definido por cada campaña)]]="NO",1,0)</f>
        <v>0</v>
      </c>
      <c r="DJ325">
        <v>1</v>
      </c>
      <c r="DK325">
        <f>IF(Tabla1[[#This Row],[TNPS]]&lt;6,-1,IF(Tabla1[[#This Row],[TNPS]]&lt;8,0,1))</f>
        <v>1</v>
      </c>
      <c r="DL325">
        <f>IF(Tabla1[[#This Row],[NPS]]&lt;&gt;"",IF(Tabla1[[#This Row],[NPS]]&lt;7,-1,IF(Tabla1[[#This Row],[NPS]]&lt;8,0,1))," ")</f>
        <v>1</v>
      </c>
    </row>
    <row r="326" spans="1:116" x14ac:dyDescent="0.25">
      <c r="A326">
        <v>386</v>
      </c>
      <c r="B326" t="str">
        <f>IF(MONTH(Tabla1[[#This Row],[FECHA DE MONITOREO]])=MONTH($B$356),IF(DAY(Tabla1[[#This Row],[FECHA DE MONITOREO]])&lt;8,"SEMANA 1",IF(DAY(Tabla1[[#This Row],[FECHA DE MONITOREO]])&lt;15,"SEMANA 2",IF(DAY(Tabla1[[#This Row],[FECHA DE MONITOREO]])&lt;22,"SEMANA 3","SEMANA 4"))),"SEMANA 4")</f>
        <v>SEMANA 2</v>
      </c>
      <c r="C32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26" s="10" t="s">
        <v>1515</v>
      </c>
      <c r="E326" s="11" t="s">
        <v>1516</v>
      </c>
      <c r="F326" s="12">
        <v>17</v>
      </c>
      <c r="G326" s="12" t="s">
        <v>118</v>
      </c>
      <c r="H326" s="12" t="s">
        <v>1394</v>
      </c>
      <c r="I326" s="6">
        <v>43658</v>
      </c>
      <c r="J326" s="12" t="s">
        <v>120</v>
      </c>
      <c r="K326" s="13" t="s">
        <v>2157</v>
      </c>
      <c r="L326" s="6">
        <v>43656</v>
      </c>
      <c r="M326" s="14">
        <v>0.25763888888888892</v>
      </c>
      <c r="N326" s="11">
        <v>308</v>
      </c>
      <c r="O326" s="12" t="s">
        <v>2158</v>
      </c>
      <c r="P326" s="12">
        <v>946869326</v>
      </c>
      <c r="Q326" s="12">
        <v>28523873</v>
      </c>
      <c r="R326" s="12" t="s">
        <v>1407</v>
      </c>
      <c r="S326" s="12" t="s">
        <v>287</v>
      </c>
      <c r="T326" s="12" t="s">
        <v>2159</v>
      </c>
      <c r="U326" s="12" t="s">
        <v>1582</v>
      </c>
      <c r="V326" s="11" t="s">
        <v>129</v>
      </c>
      <c r="W326" s="12" t="s">
        <v>130</v>
      </c>
      <c r="X326" s="15" t="s">
        <v>161</v>
      </c>
      <c r="Y326" s="15" t="s">
        <v>131</v>
      </c>
      <c r="Z326" s="15" t="s">
        <v>132</v>
      </c>
      <c r="AA326" s="15" t="s">
        <v>133</v>
      </c>
      <c r="AB326" s="15" t="s">
        <v>131</v>
      </c>
      <c r="AC326" s="12" t="s">
        <v>1400</v>
      </c>
      <c r="AD326" s="12" t="s">
        <v>129</v>
      </c>
      <c r="AE326" s="12" t="s">
        <v>131</v>
      </c>
      <c r="AF326" s="12" t="s">
        <v>131</v>
      </c>
      <c r="AG326" s="12" t="s">
        <v>131</v>
      </c>
      <c r="AH326" s="12" t="s">
        <v>131</v>
      </c>
      <c r="AI326" s="16">
        <v>87.5</v>
      </c>
      <c r="AJ326" s="12" t="s">
        <v>131</v>
      </c>
      <c r="AK326" s="12" t="s">
        <v>133</v>
      </c>
      <c r="AL326" s="12" t="s">
        <v>131</v>
      </c>
      <c r="AM326" s="12" t="s">
        <v>131</v>
      </c>
      <c r="AN326" s="16">
        <v>100</v>
      </c>
      <c r="AO326" s="12" t="s">
        <v>131</v>
      </c>
      <c r="AP326" s="12" t="s">
        <v>129</v>
      </c>
      <c r="AQ326" s="12" t="s">
        <v>131</v>
      </c>
      <c r="AR326" s="12" t="s">
        <v>131</v>
      </c>
      <c r="AS326" s="12" t="s">
        <v>129</v>
      </c>
      <c r="AT326" s="12" t="s">
        <v>131</v>
      </c>
      <c r="AU326" s="12" t="s">
        <v>133</v>
      </c>
      <c r="AV326" s="12" t="s">
        <v>133</v>
      </c>
      <c r="AW326" s="12" t="s">
        <v>133</v>
      </c>
      <c r="AX326" s="12" t="s">
        <v>129</v>
      </c>
      <c r="AY326" s="12" t="s">
        <v>133</v>
      </c>
      <c r="AZ326" s="16">
        <v>12.121212121212121</v>
      </c>
      <c r="BA326" s="12" t="s">
        <v>133</v>
      </c>
      <c r="BB326" s="12" t="s">
        <v>129</v>
      </c>
      <c r="BC326" s="12" t="s">
        <v>129</v>
      </c>
      <c r="BD326" s="12" t="s">
        <v>131</v>
      </c>
      <c r="BE326" s="16">
        <v>33.333333333333336</v>
      </c>
      <c r="BF326" s="12" t="s">
        <v>131</v>
      </c>
      <c r="BG326" s="12" t="s">
        <v>131</v>
      </c>
      <c r="BH326" s="12" t="s">
        <v>131</v>
      </c>
      <c r="BI326" s="16">
        <v>100</v>
      </c>
      <c r="BJ326" s="12" t="s">
        <v>133</v>
      </c>
      <c r="BK326" s="16">
        <v>100</v>
      </c>
      <c r="BL326" s="16">
        <v>52.242424242424242</v>
      </c>
      <c r="BM326" s="17">
        <v>2</v>
      </c>
      <c r="BN326" s="17">
        <v>2</v>
      </c>
      <c r="BO326" s="17">
        <v>0</v>
      </c>
      <c r="BP326" s="11">
        <v>4</v>
      </c>
      <c r="BQ326" s="11">
        <v>2</v>
      </c>
      <c r="BR326" s="16">
        <v>52.242424242424242</v>
      </c>
      <c r="BS326" s="15" t="s">
        <v>129</v>
      </c>
      <c r="BT326" s="15" t="s">
        <v>129</v>
      </c>
      <c r="BU326" s="15" t="s">
        <v>129</v>
      </c>
      <c r="BV326" s="15" t="s">
        <v>129</v>
      </c>
      <c r="BW326" s="15" t="s">
        <v>129</v>
      </c>
      <c r="BX326" s="12" t="s">
        <v>129</v>
      </c>
      <c r="BY326" s="12" t="s">
        <v>135</v>
      </c>
      <c r="BZ326" s="12" t="s">
        <v>136</v>
      </c>
      <c r="CA326" s="12" t="s">
        <v>137</v>
      </c>
      <c r="CB326" s="12" t="s">
        <v>349</v>
      </c>
      <c r="CC326" s="12" t="s">
        <v>139</v>
      </c>
      <c r="CD326" s="5" t="e">
        <v>#N/A</v>
      </c>
      <c r="CE326" s="5" t="e">
        <v>#N/A</v>
      </c>
      <c r="CF326" s="18" t="s">
        <v>129</v>
      </c>
      <c r="CG326" s="18" t="s">
        <v>2160</v>
      </c>
      <c r="CH326">
        <f>IF(Tabla1[[#This Row],[1.1 Saluda y se despide del cliente, de acuerdo a lo establecido en el manual de campaña.]]="NO",1,0)</f>
        <v>1</v>
      </c>
      <c r="CI326">
        <f>IF(Tabla1[[#This Row],[1.2 Se dirige al cliente por su nombre durante el transcurso de la llamada, sin tutearlo en ninguna ocasión.]]="NO",1,0)</f>
        <v>0</v>
      </c>
      <c r="CJ326">
        <f>IF(Tabla1[[#This Row],[1.3 Interactua con el cliente mientras realiza las validaciones en el sistema.]]="NO",1,0)</f>
        <v>0</v>
      </c>
      <c r="CK326">
        <f>IF(Tabla1[[#This Row],[1.4 Evita el uso de tecnicismos.]]="NO",1,0)</f>
        <v>0</v>
      </c>
      <c r="CL326">
        <f>IF(Tabla1[[#This Row],[1.5 Se despide de acuerdo a lo indicado en el Manual de Campaña]]="NO",1,0)</f>
        <v>0</v>
      </c>
      <c r="CM326">
        <f>IF(Tabla1[[#This Row],[2.1 Valida si la consulta o transacción corresponde a un producto/servicio/línea de la campaña.]]="NO",1,0)</f>
        <v>0</v>
      </c>
      <c r="CN326">
        <f>IF(Tabla1[[#This Row],[2.2 Si lo expuesto por el cliente no es claro, realiza preguntas de precisión o preguntas filtro.]]="NO",1,0)</f>
        <v>0</v>
      </c>
      <c r="CO326">
        <f>IF(Tabla1[[#This Row],[2.3 Valida el MOTIVO REAL de la necesidad (información, preocupación, problema) mediante parafraseo o pregunta de confirmación.]]="NO",1,0)</f>
        <v>0</v>
      </c>
      <c r="CP326">
        <f>IF(Tabla1[[#This Row],[2.4 De acuerdo con lo expuesto por el cliente por el cliente y/o por lo revisado en sistemas, valida si existe alguna atención previa por el mismo motivo.]]="NO",1,0)</f>
        <v>0</v>
      </c>
      <c r="CQ326">
        <f>IF(Tabla1[[#This Row],[3.1 Valida en el CES el estado de los servicios y equipos, estado de cuenta y adicionalmente si se encuentra en averia.]]="NO",1,0)</f>
        <v>0</v>
      </c>
      <c r="CR326">
        <f>IF(Tabla1[[#This Row],[3.2 La atencion se realizo siguiendo el paso a paso de la herramienta o el proceso establecido en el portal de conocimiento (en caso no se encuentre en la herramienta), no se vuelve a evaluar el ingreso al CES.]]="NO",1,0)</f>
        <v>1</v>
      </c>
      <c r="CS326">
        <f>IF(Tabla1[[#This Row],[3.2.1 Solicita el número de documento de identidad, nombres y apellidos del titular para identificar el servicio y en caso lo amerite fecha y lugar de nacimiento.]]="NO",1,0)</f>
        <v>0</v>
      </c>
      <c r="CT326">
        <f>IF(Tabla1[[#This Row],[3.2.2  Valida en TRACER que el servicio del cliente esta conectado, no se encuentra en averia y no tiene algun flag alarmado]]="NO",1,0)</f>
        <v>0</v>
      </c>
      <c r="CU326">
        <f>IF(Tabla1[[#This Row],[3.2.3  Verifica en la web de averias si el servicio esta afectado]]="NO",1,0)</f>
        <v>1</v>
      </c>
      <c r="CV326">
        <f>IF(Tabla1[[#This Row],[3.2.4  Verifica en Incognito si los parametros de los servicios estan correctos. ]]="NO",1,0)</f>
        <v>0</v>
      </c>
      <c r="CW32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26">
        <f>IF(Tabla1[[#This Row],[3.2.6  Para telefonia, ingresa a JANUS y validad que la linea este configurada y tenga saldo, tambien se debe validar con el cliente si la linea esta en Tel 1 o Tel 1/2, en caso no haya servicio]]="NO",1,0)</f>
        <v>0</v>
      </c>
      <c r="CY326">
        <f>IF(Tabla1[[#This Row],[3.2.7  Para internet, cuando el problema es con SmarTV se le sugiere que utilice internet de manera cableada]]="NO",1,0)</f>
        <v>0</v>
      </c>
      <c r="CZ326">
        <f>IF(Tabla1[[#This Row],[3.3  La explicación brindada al cliente corresponde con el paso a paso de la herramienta o el proceso establecido en el portal de conocimiento (en caso no se encuentre en la herramienta).]]="NO",1,0)</f>
        <v>1</v>
      </c>
      <c r="DA326">
        <f>IF(Tabla1[[#This Row],[3.4  Valida con el cliente si la gestión/información brindada fue clara]]="NO",1,0)</f>
        <v>0</v>
      </c>
      <c r="DB326">
        <f>IF(Tabla1[[#This Row],[4.1 Ejecuta las acciones en los aplicativos de acuerdo al proceso establecido en el portal de conocimiento.]]="NO",1,0)</f>
        <v>0</v>
      </c>
      <c r="DC326">
        <f>IF(Tabla1[[#This Row],[4.2 Se tipifica en siac acorde con la gestión.]]="NO",1,0)</f>
        <v>1</v>
      </c>
      <c r="DD326">
        <f>IF(Tabla1[[#This Row],[4.3 Notas y/o plantilla de la tipificación son correctas.]]="NO",1,0)</f>
        <v>1</v>
      </c>
      <c r="DE326">
        <f>IF(Tabla1[[#This Row],[4.4 Se tipifica en siac durante la llamada.]]="NO",1,0)</f>
        <v>0</v>
      </c>
      <c r="DF326">
        <f>IF(Tabla1[[#This Row],[5.1 Evita comentarios negativos de la empresa y/o sus proveedores.]]="NO",1,0)</f>
        <v>0</v>
      </c>
      <c r="DG326">
        <f>IF(Tabla1[[#This Row],[5.2 Evita palabras soeces]]="NO",1,0)</f>
        <v>0</v>
      </c>
      <c r="DH326">
        <f>IF(Tabla1[[#This Row],[5.3 Escucha al cliente sin interrumpirlo.]]="NO",1,0)</f>
        <v>0</v>
      </c>
      <c r="DI326">
        <f>IF(Tabla1[[#This Row],[6.1 Cumple con dar la información establecida y/o fomenta en el cliente la adquisición/activación/uso de algún servicio/producto/promoción CLARO (definido por cada campaña)]]="NO",1,0)</f>
        <v>0</v>
      </c>
      <c r="DJ326">
        <v>1</v>
      </c>
      <c r="DK326" t="e">
        <f>IF(Tabla1[[#This Row],[TNPS]]&lt;6,-1,IF(Tabla1[[#This Row],[TNPS]]&lt;8,0,1))</f>
        <v>#N/A</v>
      </c>
      <c r="DL326" t="e">
        <f>IF(Tabla1[[#This Row],[NPS]]&lt;&gt;"",IF(Tabla1[[#This Row],[NPS]]&lt;7,-1,IF(Tabla1[[#This Row],[NPS]]&lt;8,0,1))," ")</f>
        <v>#N/A</v>
      </c>
    </row>
    <row r="327" spans="1:116" x14ac:dyDescent="0.25">
      <c r="A327">
        <v>386</v>
      </c>
      <c r="B327" t="str">
        <f>IF(MONTH(Tabla1[[#This Row],[FECHA DE MONITOREO]])=MONTH($B$356),IF(DAY(Tabla1[[#This Row],[FECHA DE MONITOREO]])&lt;8,"SEMANA 1",IF(DAY(Tabla1[[#This Row],[FECHA DE MONITOREO]])&lt;15,"SEMANA 2",IF(DAY(Tabla1[[#This Row],[FECHA DE MONITOREO]])&lt;22,"SEMANA 3","SEMANA 4"))),"SEMANA 4")</f>
        <v>SEMANA 2</v>
      </c>
      <c r="C32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27" s="10" t="s">
        <v>1759</v>
      </c>
      <c r="E327" s="11" t="s">
        <v>1760</v>
      </c>
      <c r="F327" s="12">
        <v>14</v>
      </c>
      <c r="G327" s="12" t="s">
        <v>118</v>
      </c>
      <c r="H327" s="12" t="s">
        <v>1394</v>
      </c>
      <c r="I327" s="6">
        <v>43658</v>
      </c>
      <c r="J327" s="12" t="s">
        <v>120</v>
      </c>
      <c r="K327" s="13" t="s">
        <v>2161</v>
      </c>
      <c r="L327" s="6">
        <v>43657</v>
      </c>
      <c r="M327" s="14">
        <v>0.37291666666666662</v>
      </c>
      <c r="N327" s="11">
        <v>273</v>
      </c>
      <c r="O327" s="12" t="s">
        <v>2162</v>
      </c>
      <c r="P327" s="12">
        <v>16236149</v>
      </c>
      <c r="Q327" s="12">
        <v>31649115</v>
      </c>
      <c r="R327" s="12" t="s">
        <v>1397</v>
      </c>
      <c r="S327" s="12" t="s">
        <v>1781</v>
      </c>
      <c r="T327" s="12" t="s">
        <v>2163</v>
      </c>
      <c r="U327" s="12" t="s">
        <v>1520</v>
      </c>
      <c r="V327" s="11" t="s">
        <v>129</v>
      </c>
      <c r="W327" s="12" t="s">
        <v>130</v>
      </c>
      <c r="X327" s="15" t="s">
        <v>161</v>
      </c>
      <c r="Y327" s="15" t="s">
        <v>131</v>
      </c>
      <c r="Z327" s="15" t="s">
        <v>132</v>
      </c>
      <c r="AA327" s="15" t="s">
        <v>133</v>
      </c>
      <c r="AB327" s="15" t="s">
        <v>131</v>
      </c>
      <c r="AC327" s="12" t="s">
        <v>1400</v>
      </c>
      <c r="AD327" s="12" t="s">
        <v>131</v>
      </c>
      <c r="AE327" s="12" t="s">
        <v>131</v>
      </c>
      <c r="AF327" s="12" t="s">
        <v>131</v>
      </c>
      <c r="AG327" s="12" t="s">
        <v>131</v>
      </c>
      <c r="AH327" s="12" t="s">
        <v>131</v>
      </c>
      <c r="AI327" s="16">
        <v>100</v>
      </c>
      <c r="AJ327" s="12" t="s">
        <v>131</v>
      </c>
      <c r="AK327" s="12" t="s">
        <v>133</v>
      </c>
      <c r="AL327" s="12" t="s">
        <v>129</v>
      </c>
      <c r="AM327" s="12" t="s">
        <v>131</v>
      </c>
      <c r="AN327" s="16">
        <v>47.368421052631568</v>
      </c>
      <c r="AO327" s="12" t="s">
        <v>131</v>
      </c>
      <c r="AP327" s="12" t="s">
        <v>129</v>
      </c>
      <c r="AQ327" s="12" t="s">
        <v>129</v>
      </c>
      <c r="AR327" s="12" t="s">
        <v>133</v>
      </c>
      <c r="AS327" s="12" t="s">
        <v>133</v>
      </c>
      <c r="AT327" s="12" t="s">
        <v>133</v>
      </c>
      <c r="AU327" s="12" t="s">
        <v>133</v>
      </c>
      <c r="AV327" s="12" t="s">
        <v>133</v>
      </c>
      <c r="AW327" s="12" t="s">
        <v>133</v>
      </c>
      <c r="AX327" s="12" t="s">
        <v>129</v>
      </c>
      <c r="AY327" s="12" t="s">
        <v>131</v>
      </c>
      <c r="AZ327" s="16">
        <v>17.142857142857149</v>
      </c>
      <c r="BA327" s="12" t="s">
        <v>133</v>
      </c>
      <c r="BB327" s="12" t="s">
        <v>129</v>
      </c>
      <c r="BC327" s="12" t="s">
        <v>131</v>
      </c>
      <c r="BD327" s="12" t="s">
        <v>131</v>
      </c>
      <c r="BE327" s="16">
        <v>66.666666666666671</v>
      </c>
      <c r="BF327" s="12" t="s">
        <v>131</v>
      </c>
      <c r="BG327" s="12" t="s">
        <v>131</v>
      </c>
      <c r="BH327" s="12" t="s">
        <v>131</v>
      </c>
      <c r="BI327" s="16">
        <v>100</v>
      </c>
      <c r="BJ327" s="12" t="s">
        <v>133</v>
      </c>
      <c r="BK327" s="16">
        <v>100</v>
      </c>
      <c r="BL327" s="16">
        <v>50.89473684210526</v>
      </c>
      <c r="BM327" s="17">
        <v>3</v>
      </c>
      <c r="BN327" s="17">
        <v>1</v>
      </c>
      <c r="BO327" s="17">
        <v>1</v>
      </c>
      <c r="BP327" s="11">
        <v>5</v>
      </c>
      <c r="BQ327" s="11">
        <v>0</v>
      </c>
      <c r="BR327" s="16">
        <v>50.89473684210526</v>
      </c>
      <c r="BS327" s="15" t="s">
        <v>129</v>
      </c>
      <c r="BT327" s="15" t="s">
        <v>129</v>
      </c>
      <c r="BU327" s="15" t="s">
        <v>129</v>
      </c>
      <c r="BV327" s="15" t="s">
        <v>129</v>
      </c>
      <c r="BW327" s="15" t="s">
        <v>129</v>
      </c>
      <c r="BX327" s="12" t="s">
        <v>131</v>
      </c>
      <c r="BY327" s="12" t="s">
        <v>132</v>
      </c>
      <c r="BZ327" s="12" t="s">
        <v>132</v>
      </c>
      <c r="CA327" s="12" t="s">
        <v>132</v>
      </c>
      <c r="CB327" s="12" t="s">
        <v>132</v>
      </c>
      <c r="CC327" s="12" t="s">
        <v>132</v>
      </c>
      <c r="CD327" s="5" t="e">
        <v>#N/A</v>
      </c>
      <c r="CE327" s="5" t="e">
        <v>#N/A</v>
      </c>
      <c r="CF327" s="18" t="s">
        <v>129</v>
      </c>
      <c r="CG327" s="18" t="s">
        <v>2164</v>
      </c>
      <c r="CH327">
        <f>IF(Tabla1[[#This Row],[1.1 Saluda y se despide del cliente, de acuerdo a lo establecido en el manual de campaña.]]="NO",1,0)</f>
        <v>0</v>
      </c>
      <c r="CI327">
        <f>IF(Tabla1[[#This Row],[1.2 Se dirige al cliente por su nombre durante el transcurso de la llamada, sin tutearlo en ninguna ocasión.]]="NO",1,0)</f>
        <v>0</v>
      </c>
      <c r="CJ327">
        <f>IF(Tabla1[[#This Row],[1.3 Interactua con el cliente mientras realiza las validaciones en el sistema.]]="NO",1,0)</f>
        <v>0</v>
      </c>
      <c r="CK327">
        <f>IF(Tabla1[[#This Row],[1.4 Evita el uso de tecnicismos.]]="NO",1,0)</f>
        <v>0</v>
      </c>
      <c r="CL327">
        <f>IF(Tabla1[[#This Row],[1.5 Se despide de acuerdo a lo indicado en el Manual de Campaña]]="NO",1,0)</f>
        <v>0</v>
      </c>
      <c r="CM327">
        <f>IF(Tabla1[[#This Row],[2.1 Valida si la consulta o transacción corresponde a un producto/servicio/línea de la campaña.]]="NO",1,0)</f>
        <v>0</v>
      </c>
      <c r="CN327">
        <f>IF(Tabla1[[#This Row],[2.2 Si lo expuesto por el cliente no es claro, realiza preguntas de precisión o preguntas filtro.]]="NO",1,0)</f>
        <v>0</v>
      </c>
      <c r="CO327">
        <f>IF(Tabla1[[#This Row],[2.3 Valida el MOTIVO REAL de la necesidad (información, preocupación, problema) mediante parafraseo o pregunta de confirmación.]]="NO",1,0)</f>
        <v>1</v>
      </c>
      <c r="CP327">
        <f>IF(Tabla1[[#This Row],[2.4 De acuerdo con lo expuesto por el cliente por el cliente y/o por lo revisado en sistemas, valida si existe alguna atención previa por el mismo motivo.]]="NO",1,0)</f>
        <v>0</v>
      </c>
      <c r="CQ327">
        <f>IF(Tabla1[[#This Row],[3.1 Valida en el CES el estado de los servicios y equipos, estado de cuenta y adicionalmente si se encuentra en averia.]]="NO",1,0)</f>
        <v>0</v>
      </c>
      <c r="CR327">
        <f>IF(Tabla1[[#This Row],[3.2 La atencion se realizo siguiendo el paso a paso de la herramienta o el proceso establecido en el portal de conocimiento (en caso no se encuentre en la herramienta), no se vuelve a evaluar el ingreso al CES.]]="NO",1,0)</f>
        <v>1</v>
      </c>
      <c r="CS327">
        <f>IF(Tabla1[[#This Row],[3.2.1 Solicita el número de documento de identidad, nombres y apellidos del titular para identificar el servicio y en caso lo amerite fecha y lugar de nacimiento.]]="NO",1,0)</f>
        <v>1</v>
      </c>
      <c r="CT327">
        <f>IF(Tabla1[[#This Row],[3.2.2  Valida en TRACER que el servicio del cliente esta conectado, no se encuentra en averia y no tiene algun flag alarmado]]="NO",1,0)</f>
        <v>0</v>
      </c>
      <c r="CU327">
        <f>IF(Tabla1[[#This Row],[3.2.3  Verifica en la web de averias si el servicio esta afectado]]="NO",1,0)</f>
        <v>0</v>
      </c>
      <c r="CV327">
        <f>IF(Tabla1[[#This Row],[3.2.4  Verifica en Incognito si los parametros de los servicios estan correctos. ]]="NO",1,0)</f>
        <v>0</v>
      </c>
      <c r="CW32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27">
        <f>IF(Tabla1[[#This Row],[3.2.6  Para telefonia, ingresa a JANUS y validad que la linea este configurada y tenga saldo, tambien se debe validar con el cliente si la linea esta en Tel 1 o Tel 1/2, en caso no haya servicio]]="NO",1,0)</f>
        <v>0</v>
      </c>
      <c r="CY327">
        <f>IF(Tabla1[[#This Row],[3.2.7  Para internet, cuando el problema es con SmarTV se le sugiere que utilice internet de manera cableada]]="NO",1,0)</f>
        <v>0</v>
      </c>
      <c r="CZ327">
        <f>IF(Tabla1[[#This Row],[3.3  La explicación brindada al cliente corresponde con el paso a paso de la herramienta o el proceso establecido en el portal de conocimiento (en caso no se encuentre en la herramienta).]]="NO",1,0)</f>
        <v>1</v>
      </c>
      <c r="DA327">
        <f>IF(Tabla1[[#This Row],[3.4  Valida con el cliente si la gestión/información brindada fue clara]]="NO",1,0)</f>
        <v>0</v>
      </c>
      <c r="DB327">
        <f>IF(Tabla1[[#This Row],[4.1 Ejecuta las acciones en los aplicativos de acuerdo al proceso establecido en el portal de conocimiento.]]="NO",1,0)</f>
        <v>0</v>
      </c>
      <c r="DC327">
        <f>IF(Tabla1[[#This Row],[4.2 Se tipifica en siac acorde con la gestión.]]="NO",1,0)</f>
        <v>1</v>
      </c>
      <c r="DD327">
        <f>IF(Tabla1[[#This Row],[4.3 Notas y/o plantilla de la tipificación son correctas.]]="NO",1,0)</f>
        <v>0</v>
      </c>
      <c r="DE327">
        <f>IF(Tabla1[[#This Row],[4.4 Se tipifica en siac durante la llamada.]]="NO",1,0)</f>
        <v>0</v>
      </c>
      <c r="DF327">
        <f>IF(Tabla1[[#This Row],[5.1 Evita comentarios negativos de la empresa y/o sus proveedores.]]="NO",1,0)</f>
        <v>0</v>
      </c>
      <c r="DG327">
        <f>IF(Tabla1[[#This Row],[5.2 Evita palabras soeces]]="NO",1,0)</f>
        <v>0</v>
      </c>
      <c r="DH327">
        <f>IF(Tabla1[[#This Row],[5.3 Escucha al cliente sin interrumpirlo.]]="NO",1,0)</f>
        <v>0</v>
      </c>
      <c r="DI327">
        <f>IF(Tabla1[[#This Row],[6.1 Cumple con dar la información establecida y/o fomenta en el cliente la adquisición/activación/uso de algún servicio/producto/promoción CLARO (definido por cada campaña)]]="NO",1,0)</f>
        <v>0</v>
      </c>
      <c r="DJ327">
        <v>1</v>
      </c>
      <c r="DK327" t="e">
        <f>IF(Tabla1[[#This Row],[TNPS]]&lt;6,-1,IF(Tabla1[[#This Row],[TNPS]]&lt;8,0,1))</f>
        <v>#N/A</v>
      </c>
      <c r="DL327" t="e">
        <f>IF(Tabla1[[#This Row],[NPS]]&lt;&gt;"",IF(Tabla1[[#This Row],[NPS]]&lt;7,-1,IF(Tabla1[[#This Row],[NPS]]&lt;8,0,1))," ")</f>
        <v>#N/A</v>
      </c>
    </row>
    <row r="328" spans="1:116" x14ac:dyDescent="0.25">
      <c r="A328">
        <v>386</v>
      </c>
      <c r="B328" t="str">
        <f>IF(MONTH(Tabla1[[#This Row],[FECHA DE MONITOREO]])=MONTH($B$356),IF(DAY(Tabla1[[#This Row],[FECHA DE MONITOREO]])&lt;8,"SEMANA 1",IF(DAY(Tabla1[[#This Row],[FECHA DE MONITOREO]])&lt;15,"SEMANA 2",IF(DAY(Tabla1[[#This Row],[FECHA DE MONITOREO]])&lt;22,"SEMANA 3","SEMANA 4"))),"SEMANA 4")</f>
        <v>SEMANA 2</v>
      </c>
      <c r="C32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28" s="10" t="s">
        <v>1538</v>
      </c>
      <c r="E328" s="11" t="s">
        <v>1539</v>
      </c>
      <c r="F328" s="12">
        <v>9</v>
      </c>
      <c r="G328" s="12" t="s">
        <v>118</v>
      </c>
      <c r="H328" s="12" t="s">
        <v>1394</v>
      </c>
      <c r="I328" s="6">
        <v>43658</v>
      </c>
      <c r="J328" s="12" t="s">
        <v>120</v>
      </c>
      <c r="K328" s="13" t="s">
        <v>2165</v>
      </c>
      <c r="L328" s="6">
        <v>43657</v>
      </c>
      <c r="M328" s="14">
        <v>0.4236111111111111</v>
      </c>
      <c r="N328" s="11">
        <v>754</v>
      </c>
      <c r="O328" s="12" t="s">
        <v>2166</v>
      </c>
      <c r="P328" s="12">
        <v>953230508</v>
      </c>
      <c r="Q328" s="12">
        <v>33986042</v>
      </c>
      <c r="R328" s="12" t="s">
        <v>1407</v>
      </c>
      <c r="S328" s="12" t="s">
        <v>460</v>
      </c>
      <c r="T328" s="12" t="s">
        <v>2167</v>
      </c>
      <c r="U328" s="12" t="s">
        <v>1882</v>
      </c>
      <c r="V328" s="11" t="s">
        <v>129</v>
      </c>
      <c r="W328" s="12" t="s">
        <v>130</v>
      </c>
      <c r="X328" s="15" t="s">
        <v>161</v>
      </c>
      <c r="Y328" s="15" t="s">
        <v>131</v>
      </c>
      <c r="Z328" s="15" t="s">
        <v>132</v>
      </c>
      <c r="AA328" s="15" t="s">
        <v>133</v>
      </c>
      <c r="AB328" s="15" t="s">
        <v>131</v>
      </c>
      <c r="AC328" s="12" t="s">
        <v>1400</v>
      </c>
      <c r="AD328" s="12" t="s">
        <v>131</v>
      </c>
      <c r="AE328" s="12" t="s">
        <v>131</v>
      </c>
      <c r="AF328" s="12" t="s">
        <v>131</v>
      </c>
      <c r="AG328" s="12" t="s">
        <v>131</v>
      </c>
      <c r="AH328" s="12" t="s">
        <v>131</v>
      </c>
      <c r="AI328" s="16">
        <v>100</v>
      </c>
      <c r="AJ328" s="12" t="s">
        <v>133</v>
      </c>
      <c r="AK328" s="12" t="s">
        <v>133</v>
      </c>
      <c r="AL328" s="12" t="s">
        <v>131</v>
      </c>
      <c r="AM328" s="12" t="s">
        <v>131</v>
      </c>
      <c r="AN328" s="16">
        <v>100</v>
      </c>
      <c r="AO328" s="12" t="s">
        <v>131</v>
      </c>
      <c r="AP328" s="12" t="s">
        <v>129</v>
      </c>
      <c r="AQ328" s="12" t="s">
        <v>131</v>
      </c>
      <c r="AR328" s="12" t="s">
        <v>131</v>
      </c>
      <c r="AS328" s="12" t="s">
        <v>131</v>
      </c>
      <c r="AT328" s="12" t="s">
        <v>131</v>
      </c>
      <c r="AU328" s="12" t="s">
        <v>133</v>
      </c>
      <c r="AV328" s="12" t="s">
        <v>131</v>
      </c>
      <c r="AW328" s="12" t="s">
        <v>133</v>
      </c>
      <c r="AX328" s="12" t="s">
        <v>129</v>
      </c>
      <c r="AY328" s="12" t="s">
        <v>131</v>
      </c>
      <c r="AZ328" s="16">
        <v>17.142857142857149</v>
      </c>
      <c r="BA328" s="12" t="s">
        <v>129</v>
      </c>
      <c r="BB328" s="12" t="s">
        <v>129</v>
      </c>
      <c r="BC328" s="12" t="s">
        <v>129</v>
      </c>
      <c r="BD328" s="12" t="s">
        <v>131</v>
      </c>
      <c r="BE328" s="16">
        <v>12.5</v>
      </c>
      <c r="BF328" s="12" t="s">
        <v>131</v>
      </c>
      <c r="BG328" s="12" t="s">
        <v>131</v>
      </c>
      <c r="BH328" s="12" t="s">
        <v>131</v>
      </c>
      <c r="BI328" s="16">
        <v>100</v>
      </c>
      <c r="BJ328" s="12" t="s">
        <v>133</v>
      </c>
      <c r="BK328" s="16">
        <v>100</v>
      </c>
      <c r="BL328" s="16">
        <v>50</v>
      </c>
      <c r="BM328" s="17">
        <v>3</v>
      </c>
      <c r="BN328" s="17">
        <v>2</v>
      </c>
      <c r="BO328" s="17">
        <v>0</v>
      </c>
      <c r="BP328" s="11">
        <v>5</v>
      </c>
      <c r="BQ328" s="11">
        <v>0</v>
      </c>
      <c r="BR328" s="16">
        <v>50</v>
      </c>
      <c r="BS328" s="15" t="s">
        <v>129</v>
      </c>
      <c r="BT328" s="15" t="s">
        <v>129</v>
      </c>
      <c r="BU328" s="15" t="s">
        <v>129</v>
      </c>
      <c r="BV328" s="15" t="s">
        <v>129</v>
      </c>
      <c r="BW328" s="15" t="s">
        <v>129</v>
      </c>
      <c r="BX328" s="12" t="s">
        <v>129</v>
      </c>
      <c r="BY328" s="12" t="s">
        <v>346</v>
      </c>
      <c r="BZ328" s="12" t="s">
        <v>347</v>
      </c>
      <c r="CA328" s="12" t="s">
        <v>348</v>
      </c>
      <c r="CB328" s="12" t="s">
        <v>1444</v>
      </c>
      <c r="CC328" s="12" t="s">
        <v>350</v>
      </c>
      <c r="CD328" s="5">
        <v>5</v>
      </c>
      <c r="CE328" s="5">
        <v>8</v>
      </c>
      <c r="CF328" s="18" t="s">
        <v>129</v>
      </c>
      <c r="CG328" s="18" t="s">
        <v>2168</v>
      </c>
      <c r="CH328">
        <f>IF(Tabla1[[#This Row],[1.1 Saluda y se despide del cliente, de acuerdo a lo establecido en el manual de campaña.]]="NO",1,0)</f>
        <v>0</v>
      </c>
      <c r="CI328">
        <f>IF(Tabla1[[#This Row],[1.2 Se dirige al cliente por su nombre durante el transcurso de la llamada, sin tutearlo en ninguna ocasión.]]="NO",1,0)</f>
        <v>0</v>
      </c>
      <c r="CJ328">
        <f>IF(Tabla1[[#This Row],[1.3 Interactua con el cliente mientras realiza las validaciones en el sistema.]]="NO",1,0)</f>
        <v>0</v>
      </c>
      <c r="CK328">
        <f>IF(Tabla1[[#This Row],[1.4 Evita el uso de tecnicismos.]]="NO",1,0)</f>
        <v>0</v>
      </c>
      <c r="CL328">
        <f>IF(Tabla1[[#This Row],[1.5 Se despide de acuerdo a lo indicado en el Manual de Campaña]]="NO",1,0)</f>
        <v>0</v>
      </c>
      <c r="CM328">
        <f>IF(Tabla1[[#This Row],[2.1 Valida si la consulta o transacción corresponde a un producto/servicio/línea de la campaña.]]="NO",1,0)</f>
        <v>0</v>
      </c>
      <c r="CN328">
        <f>IF(Tabla1[[#This Row],[2.2 Si lo expuesto por el cliente no es claro, realiza preguntas de precisión o preguntas filtro.]]="NO",1,0)</f>
        <v>0</v>
      </c>
      <c r="CO328">
        <f>IF(Tabla1[[#This Row],[2.3 Valida el MOTIVO REAL de la necesidad (información, preocupación, problema) mediante parafraseo o pregunta de confirmación.]]="NO",1,0)</f>
        <v>0</v>
      </c>
      <c r="CP328">
        <f>IF(Tabla1[[#This Row],[2.4 De acuerdo con lo expuesto por el cliente por el cliente y/o por lo revisado en sistemas, valida si existe alguna atención previa por el mismo motivo.]]="NO",1,0)</f>
        <v>0</v>
      </c>
      <c r="CQ328">
        <f>IF(Tabla1[[#This Row],[3.1 Valida en el CES el estado de los servicios y equipos, estado de cuenta y adicionalmente si se encuentra en averia.]]="NO",1,0)</f>
        <v>0</v>
      </c>
      <c r="CR328">
        <f>IF(Tabla1[[#This Row],[3.2 La atencion se realizo siguiendo el paso a paso de la herramienta o el proceso establecido en el portal de conocimiento (en caso no se encuentre en la herramienta), no se vuelve a evaluar el ingreso al CES.]]="NO",1,0)</f>
        <v>1</v>
      </c>
      <c r="CS328">
        <f>IF(Tabla1[[#This Row],[3.2.1 Solicita el número de documento de identidad, nombres y apellidos del titular para identificar el servicio y en caso lo amerite fecha y lugar de nacimiento.]]="NO",1,0)</f>
        <v>0</v>
      </c>
      <c r="CT328">
        <f>IF(Tabla1[[#This Row],[3.2.2  Valida en TRACER que el servicio del cliente esta conectado, no se encuentra en averia y no tiene algun flag alarmado]]="NO",1,0)</f>
        <v>0</v>
      </c>
      <c r="CU328">
        <f>IF(Tabla1[[#This Row],[3.2.3  Verifica en la web de averias si el servicio esta afectado]]="NO",1,0)</f>
        <v>0</v>
      </c>
      <c r="CV328">
        <f>IF(Tabla1[[#This Row],[3.2.4  Verifica en Incognito si los parametros de los servicios estan correctos. ]]="NO",1,0)</f>
        <v>0</v>
      </c>
      <c r="CW32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28">
        <f>IF(Tabla1[[#This Row],[3.2.6  Para telefonia, ingresa a JANUS y validad que la linea este configurada y tenga saldo, tambien se debe validar con el cliente si la linea esta en Tel 1 o Tel 1/2, en caso no haya servicio]]="NO",1,0)</f>
        <v>0</v>
      </c>
      <c r="CY328">
        <f>IF(Tabla1[[#This Row],[3.2.7  Para internet, cuando el problema es con SmarTV se le sugiere que utilice internet de manera cableada]]="NO",1,0)</f>
        <v>0</v>
      </c>
      <c r="CZ328">
        <f>IF(Tabla1[[#This Row],[3.3  La explicación brindada al cliente corresponde con el paso a paso de la herramienta o el proceso establecido en el portal de conocimiento (en caso no se encuentre en la herramienta).]]="NO",1,0)</f>
        <v>1</v>
      </c>
      <c r="DA328">
        <f>IF(Tabla1[[#This Row],[3.4  Valida con el cliente si la gestión/información brindada fue clara]]="NO",1,0)</f>
        <v>0</v>
      </c>
      <c r="DB328">
        <f>IF(Tabla1[[#This Row],[4.1 Ejecuta las acciones en los aplicativos de acuerdo al proceso establecido en el portal de conocimiento.]]="NO",1,0)</f>
        <v>1</v>
      </c>
      <c r="DC328">
        <f>IF(Tabla1[[#This Row],[4.2 Se tipifica en siac acorde con la gestión.]]="NO",1,0)</f>
        <v>1</v>
      </c>
      <c r="DD328">
        <f>IF(Tabla1[[#This Row],[4.3 Notas y/o plantilla de la tipificación son correctas.]]="NO",1,0)</f>
        <v>1</v>
      </c>
      <c r="DE328">
        <f>IF(Tabla1[[#This Row],[4.4 Se tipifica en siac durante la llamada.]]="NO",1,0)</f>
        <v>0</v>
      </c>
      <c r="DF328">
        <f>IF(Tabla1[[#This Row],[5.1 Evita comentarios negativos de la empresa y/o sus proveedores.]]="NO",1,0)</f>
        <v>0</v>
      </c>
      <c r="DG328">
        <f>IF(Tabla1[[#This Row],[5.2 Evita palabras soeces]]="NO",1,0)</f>
        <v>0</v>
      </c>
      <c r="DH328">
        <f>IF(Tabla1[[#This Row],[5.3 Escucha al cliente sin interrumpirlo.]]="NO",1,0)</f>
        <v>0</v>
      </c>
      <c r="DI328">
        <f>IF(Tabla1[[#This Row],[6.1 Cumple con dar la información establecida y/o fomenta en el cliente la adquisición/activación/uso de algún servicio/producto/promoción CLARO (definido por cada campaña)]]="NO",1,0)</f>
        <v>0</v>
      </c>
      <c r="DJ328">
        <v>1</v>
      </c>
      <c r="DK328">
        <f>IF(Tabla1[[#This Row],[TNPS]]&lt;6,-1,IF(Tabla1[[#This Row],[TNPS]]&lt;8,0,1))</f>
        <v>-1</v>
      </c>
      <c r="DL328">
        <f>IF(Tabla1[[#This Row],[NPS]]&lt;&gt;"",IF(Tabla1[[#This Row],[NPS]]&lt;7,-1,IF(Tabla1[[#This Row],[NPS]]&lt;8,0,1))," ")</f>
        <v>1</v>
      </c>
    </row>
    <row r="329" spans="1:116" x14ac:dyDescent="0.25">
      <c r="A329">
        <v>386</v>
      </c>
      <c r="B329" t="str">
        <f>IF(MONTH(Tabla1[[#This Row],[FECHA DE MONITOREO]])=MONTH($B$356),IF(DAY(Tabla1[[#This Row],[FECHA DE MONITOREO]])&lt;8,"SEMANA 1",IF(DAY(Tabla1[[#This Row],[FECHA DE MONITOREO]])&lt;15,"SEMANA 2",IF(DAY(Tabla1[[#This Row],[FECHA DE MONITOREO]])&lt;22,"SEMANA 3","SEMANA 4"))),"SEMANA 4")</f>
        <v>SEMANA 2</v>
      </c>
      <c r="C32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29" s="10" t="s">
        <v>1894</v>
      </c>
      <c r="E329" s="11" t="s">
        <v>1895</v>
      </c>
      <c r="F329" s="12">
        <v>9</v>
      </c>
      <c r="G329" s="12" t="s">
        <v>118</v>
      </c>
      <c r="H329" s="12" t="s">
        <v>1394</v>
      </c>
      <c r="I329" s="6">
        <v>43658</v>
      </c>
      <c r="J329" s="12" t="s">
        <v>120</v>
      </c>
      <c r="K329" s="13" t="s">
        <v>2169</v>
      </c>
      <c r="L329" s="6">
        <v>43657</v>
      </c>
      <c r="M329" s="14">
        <v>0.26319444444444445</v>
      </c>
      <c r="N329" s="11">
        <v>594</v>
      </c>
      <c r="O329" s="12" t="s">
        <v>2170</v>
      </c>
      <c r="P329" s="12">
        <v>958827747</v>
      </c>
      <c r="Q329" s="12">
        <v>16649288</v>
      </c>
      <c r="R329" s="12" t="s">
        <v>1407</v>
      </c>
      <c r="S329" s="12" t="s">
        <v>404</v>
      </c>
      <c r="T329" s="12" t="s">
        <v>2171</v>
      </c>
      <c r="U329" s="12" t="s">
        <v>1485</v>
      </c>
      <c r="V329" s="11" t="s">
        <v>131</v>
      </c>
      <c r="W329" s="12" t="s">
        <v>130</v>
      </c>
      <c r="X329" s="15" t="s">
        <v>161</v>
      </c>
      <c r="Y329" s="15" t="s">
        <v>131</v>
      </c>
      <c r="Z329" s="15" t="s">
        <v>132</v>
      </c>
      <c r="AA329" s="15" t="s">
        <v>133</v>
      </c>
      <c r="AB329" s="15" t="s">
        <v>131</v>
      </c>
      <c r="AC329" s="12" t="s">
        <v>1400</v>
      </c>
      <c r="AD329" s="12" t="s">
        <v>129</v>
      </c>
      <c r="AE329" s="12" t="s">
        <v>129</v>
      </c>
      <c r="AF329" s="12" t="s">
        <v>131</v>
      </c>
      <c r="AG329" s="12" t="s">
        <v>131</v>
      </c>
      <c r="AH329" s="12" t="s">
        <v>131</v>
      </c>
      <c r="AI329" s="16">
        <v>62.5</v>
      </c>
      <c r="AJ329" s="12" t="s">
        <v>131</v>
      </c>
      <c r="AK329" s="12" t="s">
        <v>133</v>
      </c>
      <c r="AL329" s="12" t="s">
        <v>131</v>
      </c>
      <c r="AM329" s="12" t="s">
        <v>131</v>
      </c>
      <c r="AN329" s="16">
        <v>100</v>
      </c>
      <c r="AO329" s="12" t="s">
        <v>129</v>
      </c>
      <c r="AP329" s="12" t="s">
        <v>131</v>
      </c>
      <c r="AQ329" s="12" t="s">
        <v>131</v>
      </c>
      <c r="AR329" s="12" t="s">
        <v>131</v>
      </c>
      <c r="AS329" s="12" t="s">
        <v>131</v>
      </c>
      <c r="AT329" s="12" t="s">
        <v>131</v>
      </c>
      <c r="AU329" s="12" t="s">
        <v>133</v>
      </c>
      <c r="AV329" s="12" t="s">
        <v>133</v>
      </c>
      <c r="AW329" s="12" t="s">
        <v>133</v>
      </c>
      <c r="AX329" s="12" t="s">
        <v>131</v>
      </c>
      <c r="AY329" s="12" t="s">
        <v>131</v>
      </c>
      <c r="AZ329" s="16">
        <v>88.571428571428569</v>
      </c>
      <c r="BA329" s="12" t="s">
        <v>131</v>
      </c>
      <c r="BB329" s="12" t="s">
        <v>131</v>
      </c>
      <c r="BC329" s="12" t="s">
        <v>131</v>
      </c>
      <c r="BD329" s="12" t="s">
        <v>129</v>
      </c>
      <c r="BE329" s="16">
        <v>87.5</v>
      </c>
      <c r="BF329" s="12" t="s">
        <v>131</v>
      </c>
      <c r="BG329" s="12" t="s">
        <v>131</v>
      </c>
      <c r="BH329" s="12" t="s">
        <v>131</v>
      </c>
      <c r="BI329" s="16">
        <v>100</v>
      </c>
      <c r="BJ329" s="12" t="s">
        <v>133</v>
      </c>
      <c r="BK329" s="16">
        <v>100</v>
      </c>
      <c r="BL329" s="16">
        <v>90</v>
      </c>
      <c r="BM329" s="17">
        <v>1</v>
      </c>
      <c r="BN329" s="17">
        <v>1</v>
      </c>
      <c r="BO329" s="17">
        <v>0</v>
      </c>
      <c r="BP329" s="11">
        <v>2</v>
      </c>
      <c r="BQ329" s="11">
        <v>2</v>
      </c>
      <c r="BR329" s="16">
        <v>90</v>
      </c>
      <c r="BS329" s="15" t="s">
        <v>129</v>
      </c>
      <c r="BT329" s="15" t="s">
        <v>129</v>
      </c>
      <c r="BU329" s="15" t="s">
        <v>129</v>
      </c>
      <c r="BV329" s="15" t="s">
        <v>129</v>
      </c>
      <c r="BW329" s="15" t="s">
        <v>129</v>
      </c>
      <c r="BX329" s="12" t="s">
        <v>129</v>
      </c>
      <c r="BY329" s="12" t="s">
        <v>135</v>
      </c>
      <c r="BZ329" s="12" t="s">
        <v>136</v>
      </c>
      <c r="CA329" s="12" t="s">
        <v>137</v>
      </c>
      <c r="CB329" s="12" t="s">
        <v>349</v>
      </c>
      <c r="CC329" s="12" t="s">
        <v>289</v>
      </c>
      <c r="CD329" s="5" t="e">
        <v>#N/A</v>
      </c>
      <c r="CE329" s="5" t="e">
        <v>#N/A</v>
      </c>
      <c r="CF329" s="18" t="s">
        <v>129</v>
      </c>
      <c r="CG329" s="18" t="s">
        <v>2172</v>
      </c>
      <c r="CH329">
        <f>IF(Tabla1[[#This Row],[1.1 Saluda y se despide del cliente, de acuerdo a lo establecido en el manual de campaña.]]="NO",1,0)</f>
        <v>1</v>
      </c>
      <c r="CI329">
        <f>IF(Tabla1[[#This Row],[1.2 Se dirige al cliente por su nombre durante el transcurso de la llamada, sin tutearlo en ninguna ocasión.]]="NO",1,0)</f>
        <v>1</v>
      </c>
      <c r="CJ329">
        <f>IF(Tabla1[[#This Row],[1.3 Interactua con el cliente mientras realiza las validaciones en el sistema.]]="NO",1,0)</f>
        <v>0</v>
      </c>
      <c r="CK329">
        <f>IF(Tabla1[[#This Row],[1.4 Evita el uso de tecnicismos.]]="NO",1,0)</f>
        <v>0</v>
      </c>
      <c r="CL329">
        <f>IF(Tabla1[[#This Row],[1.5 Se despide de acuerdo a lo indicado en el Manual de Campaña]]="NO",1,0)</f>
        <v>0</v>
      </c>
      <c r="CM329">
        <f>IF(Tabla1[[#This Row],[2.1 Valida si la consulta o transacción corresponde a un producto/servicio/línea de la campaña.]]="NO",1,0)</f>
        <v>0</v>
      </c>
      <c r="CN329">
        <f>IF(Tabla1[[#This Row],[2.2 Si lo expuesto por el cliente no es claro, realiza preguntas de precisión o preguntas filtro.]]="NO",1,0)</f>
        <v>0</v>
      </c>
      <c r="CO329">
        <f>IF(Tabla1[[#This Row],[2.3 Valida el MOTIVO REAL de la necesidad (información, preocupación, problema) mediante parafraseo o pregunta de confirmación.]]="NO",1,0)</f>
        <v>0</v>
      </c>
      <c r="CP329">
        <f>IF(Tabla1[[#This Row],[2.4 De acuerdo con lo expuesto por el cliente por el cliente y/o por lo revisado en sistemas, valida si existe alguna atención previa por el mismo motivo.]]="NO",1,0)</f>
        <v>0</v>
      </c>
      <c r="CQ329">
        <f>IF(Tabla1[[#This Row],[3.1 Valida en el CES el estado de los servicios y equipos, estado de cuenta y adicionalmente si se encuentra en averia.]]="NO",1,0)</f>
        <v>1</v>
      </c>
      <c r="CR329">
        <f>IF(Tabla1[[#This Row],[3.2 La atencion se realizo siguiendo el paso a paso de la herramienta o el proceso establecido en el portal de conocimiento (en caso no se encuentre en la herramienta), no se vuelve a evaluar el ingreso al CES.]]="NO",1,0)</f>
        <v>0</v>
      </c>
      <c r="CS329">
        <f>IF(Tabla1[[#This Row],[3.2.1 Solicita el número de documento de identidad, nombres y apellidos del titular para identificar el servicio y en caso lo amerite fecha y lugar de nacimiento.]]="NO",1,0)</f>
        <v>0</v>
      </c>
      <c r="CT329">
        <f>IF(Tabla1[[#This Row],[3.2.2  Valida en TRACER que el servicio del cliente esta conectado, no se encuentra en averia y no tiene algun flag alarmado]]="NO",1,0)</f>
        <v>0</v>
      </c>
      <c r="CU329">
        <f>IF(Tabla1[[#This Row],[3.2.3  Verifica en la web de averias si el servicio esta afectado]]="NO",1,0)</f>
        <v>0</v>
      </c>
      <c r="CV329">
        <f>IF(Tabla1[[#This Row],[3.2.4  Verifica en Incognito si los parametros de los servicios estan correctos. ]]="NO",1,0)</f>
        <v>0</v>
      </c>
      <c r="CW32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29">
        <f>IF(Tabla1[[#This Row],[3.2.6  Para telefonia, ingresa a JANUS y validad que la linea este configurada y tenga saldo, tambien se debe validar con el cliente si la linea esta en Tel 1 o Tel 1/2, en caso no haya servicio]]="NO",1,0)</f>
        <v>0</v>
      </c>
      <c r="CY329">
        <f>IF(Tabla1[[#This Row],[3.2.7  Para internet, cuando el problema es con SmarTV se le sugiere que utilice internet de manera cableada]]="NO",1,0)</f>
        <v>0</v>
      </c>
      <c r="CZ329">
        <f>IF(Tabla1[[#This Row],[3.3  La explicación brindada al cliente corresponde con el paso a paso de la herramienta o el proceso establecido en el portal de conocimiento (en caso no se encuentre en la herramienta).]]="NO",1,0)</f>
        <v>0</v>
      </c>
      <c r="DA329">
        <f>IF(Tabla1[[#This Row],[3.4  Valida con el cliente si la gestión/información brindada fue clara]]="NO",1,0)</f>
        <v>0</v>
      </c>
      <c r="DB329">
        <f>IF(Tabla1[[#This Row],[4.1 Ejecuta las acciones en los aplicativos de acuerdo al proceso establecido en el portal de conocimiento.]]="NO",1,0)</f>
        <v>0</v>
      </c>
      <c r="DC329">
        <f>IF(Tabla1[[#This Row],[4.2 Se tipifica en siac acorde con la gestión.]]="NO",1,0)</f>
        <v>0</v>
      </c>
      <c r="DD329">
        <f>IF(Tabla1[[#This Row],[4.3 Notas y/o plantilla de la tipificación son correctas.]]="NO",1,0)</f>
        <v>0</v>
      </c>
      <c r="DE329">
        <f>IF(Tabla1[[#This Row],[4.4 Se tipifica en siac durante la llamada.]]="NO",1,0)</f>
        <v>1</v>
      </c>
      <c r="DF329">
        <f>IF(Tabla1[[#This Row],[5.1 Evita comentarios negativos de la empresa y/o sus proveedores.]]="NO",1,0)</f>
        <v>0</v>
      </c>
      <c r="DG329">
        <f>IF(Tabla1[[#This Row],[5.2 Evita palabras soeces]]="NO",1,0)</f>
        <v>0</v>
      </c>
      <c r="DH329">
        <f>IF(Tabla1[[#This Row],[5.3 Escucha al cliente sin interrumpirlo.]]="NO",1,0)</f>
        <v>0</v>
      </c>
      <c r="DI329">
        <f>IF(Tabla1[[#This Row],[6.1 Cumple con dar la información establecida y/o fomenta en el cliente la adquisición/activación/uso de algún servicio/producto/promoción CLARO (definido por cada campaña)]]="NO",1,0)</f>
        <v>0</v>
      </c>
      <c r="DJ329">
        <v>1</v>
      </c>
      <c r="DK329" t="e">
        <f>IF(Tabla1[[#This Row],[TNPS]]&lt;6,-1,IF(Tabla1[[#This Row],[TNPS]]&lt;8,0,1))</f>
        <v>#N/A</v>
      </c>
      <c r="DL329" t="e">
        <f>IF(Tabla1[[#This Row],[NPS]]&lt;&gt;"",IF(Tabla1[[#This Row],[NPS]]&lt;7,-1,IF(Tabla1[[#This Row],[NPS]]&lt;8,0,1))," ")</f>
        <v>#N/A</v>
      </c>
    </row>
    <row r="330" spans="1:116" x14ac:dyDescent="0.25">
      <c r="A330">
        <v>386</v>
      </c>
      <c r="B330" t="str">
        <f>IF(MONTH(Tabla1[[#This Row],[FECHA DE MONITOREO]])=MONTH($B$356),IF(DAY(Tabla1[[#This Row],[FECHA DE MONITOREO]])&lt;8,"SEMANA 1",IF(DAY(Tabla1[[#This Row],[FECHA DE MONITOREO]])&lt;15,"SEMANA 2",IF(DAY(Tabla1[[#This Row],[FECHA DE MONITOREO]])&lt;22,"SEMANA 3","SEMANA 4"))),"SEMANA 4")</f>
        <v>SEMANA 2</v>
      </c>
      <c r="C33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30" s="10" t="s">
        <v>2029</v>
      </c>
      <c r="E330" s="11" t="s">
        <v>2030</v>
      </c>
      <c r="F330" s="12">
        <v>10</v>
      </c>
      <c r="G330" s="12" t="s">
        <v>118</v>
      </c>
      <c r="H330" s="12" t="s">
        <v>1394</v>
      </c>
      <c r="I330" s="6">
        <v>43658</v>
      </c>
      <c r="J330" s="12" t="s">
        <v>120</v>
      </c>
      <c r="K330" s="13" t="s">
        <v>2173</v>
      </c>
      <c r="L330" s="6">
        <v>43657</v>
      </c>
      <c r="M330" s="14">
        <v>0.47986111111111113</v>
      </c>
      <c r="N330" s="11">
        <v>546</v>
      </c>
      <c r="O330" s="12" t="s">
        <v>2174</v>
      </c>
      <c r="P330" s="12">
        <v>946117403</v>
      </c>
      <c r="Q330" s="12">
        <v>35380456</v>
      </c>
      <c r="R330" s="12" t="s">
        <v>1397</v>
      </c>
      <c r="S330" s="12" t="s">
        <v>594</v>
      </c>
      <c r="T330" s="12" t="s">
        <v>2175</v>
      </c>
      <c r="U330" s="12" t="s">
        <v>1399</v>
      </c>
      <c r="V330" s="11" t="s">
        <v>129</v>
      </c>
      <c r="W330" s="12" t="s">
        <v>130</v>
      </c>
      <c r="X330" s="15" t="s">
        <v>161</v>
      </c>
      <c r="Y330" s="15" t="s">
        <v>131</v>
      </c>
      <c r="Z330" s="15" t="s">
        <v>132</v>
      </c>
      <c r="AA330" s="15" t="s">
        <v>133</v>
      </c>
      <c r="AB330" s="15" t="s">
        <v>131</v>
      </c>
      <c r="AC330" s="12" t="s">
        <v>1400</v>
      </c>
      <c r="AD330" s="12" t="s">
        <v>131</v>
      </c>
      <c r="AE330" s="12" t="s">
        <v>129</v>
      </c>
      <c r="AF330" s="12" t="s">
        <v>131</v>
      </c>
      <c r="AG330" s="12" t="s">
        <v>131</v>
      </c>
      <c r="AH330" s="12" t="s">
        <v>131</v>
      </c>
      <c r="AI330" s="16">
        <v>75</v>
      </c>
      <c r="AJ330" s="12" t="s">
        <v>131</v>
      </c>
      <c r="AK330" s="12" t="s">
        <v>133</v>
      </c>
      <c r="AL330" s="12" t="s">
        <v>131</v>
      </c>
      <c r="AM330" s="12" t="s">
        <v>133</v>
      </c>
      <c r="AN330" s="16">
        <v>100</v>
      </c>
      <c r="AO330" s="12" t="s">
        <v>133</v>
      </c>
      <c r="AP330" s="12" t="s">
        <v>131</v>
      </c>
      <c r="AQ330" s="12" t="s">
        <v>131</v>
      </c>
      <c r="AR330" s="12" t="s">
        <v>133</v>
      </c>
      <c r="AS330" s="12" t="s">
        <v>133</v>
      </c>
      <c r="AT330" s="12" t="s">
        <v>133</v>
      </c>
      <c r="AU330" s="12" t="s">
        <v>133</v>
      </c>
      <c r="AV330" s="12" t="s">
        <v>133</v>
      </c>
      <c r="AW330" s="12" t="s">
        <v>133</v>
      </c>
      <c r="AX330" s="12" t="s">
        <v>131</v>
      </c>
      <c r="AY330" s="12" t="s">
        <v>131</v>
      </c>
      <c r="AZ330" s="16">
        <v>100</v>
      </c>
      <c r="BA330" s="12" t="s">
        <v>133</v>
      </c>
      <c r="BB330" s="12" t="s">
        <v>133</v>
      </c>
      <c r="BC330" s="12" t="s">
        <v>133</v>
      </c>
      <c r="BD330" s="12" t="s">
        <v>133</v>
      </c>
      <c r="BE330" s="16">
        <v>100</v>
      </c>
      <c r="BF330" s="12" t="s">
        <v>131</v>
      </c>
      <c r="BG330" s="12" t="s">
        <v>131</v>
      </c>
      <c r="BH330" s="12" t="s">
        <v>131</v>
      </c>
      <c r="BI330" s="16">
        <v>100</v>
      </c>
      <c r="BJ330" s="12" t="s">
        <v>133</v>
      </c>
      <c r="BK330" s="16">
        <v>100</v>
      </c>
      <c r="BL330" s="16">
        <v>98</v>
      </c>
      <c r="BM330" s="17">
        <v>0</v>
      </c>
      <c r="BN330" s="17">
        <v>0</v>
      </c>
      <c r="BO330" s="17">
        <v>0</v>
      </c>
      <c r="BP330" s="11">
        <v>0</v>
      </c>
      <c r="BQ330" s="11">
        <v>1</v>
      </c>
      <c r="BR330" s="16">
        <v>98</v>
      </c>
      <c r="BS330" s="15" t="s">
        <v>129</v>
      </c>
      <c r="BT330" s="15" t="s">
        <v>129</v>
      </c>
      <c r="BU330" s="15" t="s">
        <v>129</v>
      </c>
      <c r="BV330" s="15" t="s">
        <v>129</v>
      </c>
      <c r="BW330" s="15" t="s">
        <v>129</v>
      </c>
      <c r="BX330" s="12" t="s">
        <v>129</v>
      </c>
      <c r="BY330" s="12" t="s">
        <v>135</v>
      </c>
      <c r="BZ330" s="12" t="s">
        <v>2176</v>
      </c>
      <c r="CA330" s="12" t="s">
        <v>2177</v>
      </c>
      <c r="CB330" s="12" t="s">
        <v>2178</v>
      </c>
      <c r="CC330" s="12" t="s">
        <v>2179</v>
      </c>
      <c r="CD330" s="5" t="e">
        <v>#N/A</v>
      </c>
      <c r="CE330" s="5" t="e">
        <v>#N/A</v>
      </c>
      <c r="CF330" s="18" t="s">
        <v>129</v>
      </c>
      <c r="CG330" s="18" t="s">
        <v>2180</v>
      </c>
      <c r="CH330">
        <f>IF(Tabla1[[#This Row],[1.1 Saluda y se despide del cliente, de acuerdo a lo establecido en el manual de campaña.]]="NO",1,0)</f>
        <v>0</v>
      </c>
      <c r="CI330">
        <f>IF(Tabla1[[#This Row],[1.2 Se dirige al cliente por su nombre durante el transcurso de la llamada, sin tutearlo en ninguna ocasión.]]="NO",1,0)</f>
        <v>1</v>
      </c>
      <c r="CJ330">
        <f>IF(Tabla1[[#This Row],[1.3 Interactua con el cliente mientras realiza las validaciones en el sistema.]]="NO",1,0)</f>
        <v>0</v>
      </c>
      <c r="CK330">
        <f>IF(Tabla1[[#This Row],[1.4 Evita el uso de tecnicismos.]]="NO",1,0)</f>
        <v>0</v>
      </c>
      <c r="CL330">
        <f>IF(Tabla1[[#This Row],[1.5 Se despide de acuerdo a lo indicado en el Manual de Campaña]]="NO",1,0)</f>
        <v>0</v>
      </c>
      <c r="CM330">
        <f>IF(Tabla1[[#This Row],[2.1 Valida si la consulta o transacción corresponde a un producto/servicio/línea de la campaña.]]="NO",1,0)</f>
        <v>0</v>
      </c>
      <c r="CN330">
        <f>IF(Tabla1[[#This Row],[2.2 Si lo expuesto por el cliente no es claro, realiza preguntas de precisión o preguntas filtro.]]="NO",1,0)</f>
        <v>0</v>
      </c>
      <c r="CO330">
        <f>IF(Tabla1[[#This Row],[2.3 Valida el MOTIVO REAL de la necesidad (información, preocupación, problema) mediante parafraseo o pregunta de confirmación.]]="NO",1,0)</f>
        <v>0</v>
      </c>
      <c r="CP330">
        <f>IF(Tabla1[[#This Row],[2.4 De acuerdo con lo expuesto por el cliente por el cliente y/o por lo revisado en sistemas, valida si existe alguna atención previa por el mismo motivo.]]="NO",1,0)</f>
        <v>0</v>
      </c>
      <c r="CQ330">
        <f>IF(Tabla1[[#This Row],[3.1 Valida en el CES el estado de los servicios y equipos, estado de cuenta y adicionalmente si se encuentra en averia.]]="NO",1,0)</f>
        <v>0</v>
      </c>
      <c r="CR330">
        <f>IF(Tabla1[[#This Row],[3.2 La atencion se realizo siguiendo el paso a paso de la herramienta o el proceso establecido en el portal de conocimiento (en caso no se encuentre en la herramienta), no se vuelve a evaluar el ingreso al CES.]]="NO",1,0)</f>
        <v>0</v>
      </c>
      <c r="CS330">
        <f>IF(Tabla1[[#This Row],[3.2.1 Solicita el número de documento de identidad, nombres y apellidos del titular para identificar el servicio y en caso lo amerite fecha y lugar de nacimiento.]]="NO",1,0)</f>
        <v>0</v>
      </c>
      <c r="CT330">
        <f>IF(Tabla1[[#This Row],[3.2.2  Valida en TRACER que el servicio del cliente esta conectado, no se encuentra en averia y no tiene algun flag alarmado]]="NO",1,0)</f>
        <v>0</v>
      </c>
      <c r="CU330">
        <f>IF(Tabla1[[#This Row],[3.2.3  Verifica en la web de averias si el servicio esta afectado]]="NO",1,0)</f>
        <v>0</v>
      </c>
      <c r="CV330">
        <f>IF(Tabla1[[#This Row],[3.2.4  Verifica en Incognito si los parametros de los servicios estan correctos. ]]="NO",1,0)</f>
        <v>0</v>
      </c>
      <c r="CW33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30">
        <f>IF(Tabla1[[#This Row],[3.2.6  Para telefonia, ingresa a JANUS y validad que la linea este configurada y tenga saldo, tambien se debe validar con el cliente si la linea esta en Tel 1 o Tel 1/2, en caso no haya servicio]]="NO",1,0)</f>
        <v>0</v>
      </c>
      <c r="CY330">
        <f>IF(Tabla1[[#This Row],[3.2.7  Para internet, cuando el problema es con SmarTV se le sugiere que utilice internet de manera cableada]]="NO",1,0)</f>
        <v>0</v>
      </c>
      <c r="CZ330">
        <f>IF(Tabla1[[#This Row],[3.3  La explicación brindada al cliente corresponde con el paso a paso de la herramienta o el proceso establecido en el portal de conocimiento (en caso no se encuentre en la herramienta).]]="NO",1,0)</f>
        <v>0</v>
      </c>
      <c r="DA330">
        <f>IF(Tabla1[[#This Row],[3.4  Valida con el cliente si la gestión/información brindada fue clara]]="NO",1,0)</f>
        <v>0</v>
      </c>
      <c r="DB330">
        <f>IF(Tabla1[[#This Row],[4.1 Ejecuta las acciones en los aplicativos de acuerdo al proceso establecido en el portal de conocimiento.]]="NO",1,0)</f>
        <v>0</v>
      </c>
      <c r="DC330">
        <f>IF(Tabla1[[#This Row],[4.2 Se tipifica en siac acorde con la gestión.]]="NO",1,0)</f>
        <v>0</v>
      </c>
      <c r="DD330">
        <f>IF(Tabla1[[#This Row],[4.3 Notas y/o plantilla de la tipificación son correctas.]]="NO",1,0)</f>
        <v>0</v>
      </c>
      <c r="DE330">
        <f>IF(Tabla1[[#This Row],[4.4 Se tipifica en siac durante la llamada.]]="NO",1,0)</f>
        <v>0</v>
      </c>
      <c r="DF330">
        <f>IF(Tabla1[[#This Row],[5.1 Evita comentarios negativos de la empresa y/o sus proveedores.]]="NO",1,0)</f>
        <v>0</v>
      </c>
      <c r="DG330">
        <f>IF(Tabla1[[#This Row],[5.2 Evita palabras soeces]]="NO",1,0)</f>
        <v>0</v>
      </c>
      <c r="DH330">
        <f>IF(Tabla1[[#This Row],[5.3 Escucha al cliente sin interrumpirlo.]]="NO",1,0)</f>
        <v>0</v>
      </c>
      <c r="DI330">
        <f>IF(Tabla1[[#This Row],[6.1 Cumple con dar la información establecida y/o fomenta en el cliente la adquisición/activación/uso de algún servicio/producto/promoción CLARO (definido por cada campaña)]]="NO",1,0)</f>
        <v>0</v>
      </c>
      <c r="DJ330">
        <v>1</v>
      </c>
      <c r="DK330" t="e">
        <f>IF(Tabla1[[#This Row],[TNPS]]&lt;6,-1,IF(Tabla1[[#This Row],[TNPS]]&lt;8,0,1))</f>
        <v>#N/A</v>
      </c>
      <c r="DL330" t="e">
        <f>IF(Tabla1[[#This Row],[NPS]]&lt;&gt;"",IF(Tabla1[[#This Row],[NPS]]&lt;7,-1,IF(Tabla1[[#This Row],[NPS]]&lt;8,0,1))," ")</f>
        <v>#N/A</v>
      </c>
    </row>
    <row r="331" spans="1:116" x14ac:dyDescent="0.25">
      <c r="A331">
        <v>386</v>
      </c>
      <c r="B331" t="str">
        <f>IF(MONTH(Tabla1[[#This Row],[FECHA DE MONITOREO]])=MONTH($B$356),IF(DAY(Tabla1[[#This Row],[FECHA DE MONITOREO]])&lt;8,"SEMANA 1",IF(DAY(Tabla1[[#This Row],[FECHA DE MONITOREO]])&lt;15,"SEMANA 2",IF(DAY(Tabla1[[#This Row],[FECHA DE MONITOREO]])&lt;22,"SEMANA 3","SEMANA 4"))),"SEMANA 4")</f>
        <v>SEMANA 2</v>
      </c>
      <c r="C33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31" s="10" t="s">
        <v>2035</v>
      </c>
      <c r="E331" s="11" t="s">
        <v>2036</v>
      </c>
      <c r="F331" s="12">
        <v>6</v>
      </c>
      <c r="G331" s="12" t="s">
        <v>118</v>
      </c>
      <c r="H331" s="12" t="s">
        <v>1394</v>
      </c>
      <c r="I331" s="6">
        <v>43658</v>
      </c>
      <c r="J331" s="12" t="s">
        <v>120</v>
      </c>
      <c r="K331" s="13" t="s">
        <v>2181</v>
      </c>
      <c r="L331" s="6">
        <v>43657</v>
      </c>
      <c r="M331" s="14">
        <v>0.51111111111111118</v>
      </c>
      <c r="N331" s="11">
        <v>293</v>
      </c>
      <c r="O331" s="12" t="s">
        <v>2182</v>
      </c>
      <c r="P331" s="12">
        <v>977155775</v>
      </c>
      <c r="Q331" s="12">
        <v>3008570</v>
      </c>
      <c r="R331" s="12" t="s">
        <v>1407</v>
      </c>
      <c r="S331" s="12" t="s">
        <v>358</v>
      </c>
      <c r="T331" s="12" t="s">
        <v>2183</v>
      </c>
      <c r="U331" s="12" t="s">
        <v>1563</v>
      </c>
      <c r="V331" s="11" t="s">
        <v>129</v>
      </c>
      <c r="W331" s="12" t="s">
        <v>279</v>
      </c>
      <c r="X331" s="15" t="s">
        <v>279</v>
      </c>
      <c r="Y331" s="15" t="s">
        <v>131</v>
      </c>
      <c r="Z331" s="15" t="s">
        <v>132</v>
      </c>
      <c r="AA331" s="15" t="s">
        <v>133</v>
      </c>
      <c r="AB331" s="15" t="s">
        <v>131</v>
      </c>
      <c r="AC331" s="12" t="s">
        <v>1400</v>
      </c>
      <c r="AD331" s="12" t="s">
        <v>129</v>
      </c>
      <c r="AE331" s="12" t="s">
        <v>131</v>
      </c>
      <c r="AF331" s="12" t="s">
        <v>131</v>
      </c>
      <c r="AG331" s="12" t="s">
        <v>131</v>
      </c>
      <c r="AH331" s="12" t="s">
        <v>131</v>
      </c>
      <c r="AI331" s="16">
        <v>87.5</v>
      </c>
      <c r="AJ331" s="12" t="s">
        <v>131</v>
      </c>
      <c r="AK331" s="12" t="s">
        <v>133</v>
      </c>
      <c r="AL331" s="12" t="s">
        <v>129</v>
      </c>
      <c r="AM331" s="12" t="s">
        <v>131</v>
      </c>
      <c r="AN331" s="16">
        <v>47.368421052631568</v>
      </c>
      <c r="AO331" s="12" t="s">
        <v>133</v>
      </c>
      <c r="AP331" s="12" t="s">
        <v>131</v>
      </c>
      <c r="AQ331" s="12" t="s">
        <v>131</v>
      </c>
      <c r="AR331" s="12" t="s">
        <v>131</v>
      </c>
      <c r="AS331" s="12" t="s">
        <v>131</v>
      </c>
      <c r="AT331" s="12" t="s">
        <v>131</v>
      </c>
      <c r="AU331" s="12" t="s">
        <v>133</v>
      </c>
      <c r="AV331" s="12" t="s">
        <v>133</v>
      </c>
      <c r="AW331" s="12" t="s">
        <v>133</v>
      </c>
      <c r="AX331" s="12" t="s">
        <v>131</v>
      </c>
      <c r="AY331" s="12" t="s">
        <v>131</v>
      </c>
      <c r="AZ331" s="16">
        <v>100</v>
      </c>
      <c r="BA331" s="12" t="s">
        <v>133</v>
      </c>
      <c r="BB331" s="12" t="s">
        <v>131</v>
      </c>
      <c r="BC331" s="12" t="s">
        <v>131</v>
      </c>
      <c r="BD331" s="12" t="s">
        <v>131</v>
      </c>
      <c r="BE331" s="16">
        <v>100</v>
      </c>
      <c r="BF331" s="12" t="s">
        <v>131</v>
      </c>
      <c r="BG331" s="12" t="s">
        <v>131</v>
      </c>
      <c r="BH331" s="12" t="s">
        <v>131</v>
      </c>
      <c r="BI331" s="16">
        <v>100</v>
      </c>
      <c r="BJ331" s="12" t="s">
        <v>133</v>
      </c>
      <c r="BK331" s="16">
        <v>100</v>
      </c>
      <c r="BL331" s="16">
        <v>86.89473684210526</v>
      </c>
      <c r="BM331" s="17">
        <v>1</v>
      </c>
      <c r="BN331" s="17">
        <v>0</v>
      </c>
      <c r="BO331" s="17">
        <v>0</v>
      </c>
      <c r="BP331" s="11">
        <v>1</v>
      </c>
      <c r="BQ331" s="11">
        <v>1</v>
      </c>
      <c r="BR331" s="16">
        <v>86.89473684210526</v>
      </c>
      <c r="BS331" s="15" t="s">
        <v>129</v>
      </c>
      <c r="BT331" s="15" t="s">
        <v>129</v>
      </c>
      <c r="BU331" s="15" t="s">
        <v>129</v>
      </c>
      <c r="BV331" s="15" t="s">
        <v>129</v>
      </c>
      <c r="BW331" s="15" t="s">
        <v>129</v>
      </c>
      <c r="BX331" s="12" t="s">
        <v>129</v>
      </c>
      <c r="BY331" s="12" t="s">
        <v>135</v>
      </c>
      <c r="BZ331" s="12" t="s">
        <v>136</v>
      </c>
      <c r="CA331" s="12" t="s">
        <v>137</v>
      </c>
      <c r="CB331" s="12" t="s">
        <v>349</v>
      </c>
      <c r="CC331" s="12" t="s">
        <v>139</v>
      </c>
      <c r="CD331" s="5" t="e">
        <v>#N/A</v>
      </c>
      <c r="CE331" s="5" t="e">
        <v>#N/A</v>
      </c>
      <c r="CF331" s="18" t="s">
        <v>129</v>
      </c>
      <c r="CG331" s="18" t="s">
        <v>2184</v>
      </c>
      <c r="CH331">
        <f>IF(Tabla1[[#This Row],[1.1 Saluda y se despide del cliente, de acuerdo a lo establecido en el manual de campaña.]]="NO",1,0)</f>
        <v>1</v>
      </c>
      <c r="CI331">
        <f>IF(Tabla1[[#This Row],[1.2 Se dirige al cliente por su nombre durante el transcurso de la llamada, sin tutearlo en ninguna ocasión.]]="NO",1,0)</f>
        <v>0</v>
      </c>
      <c r="CJ331">
        <f>IF(Tabla1[[#This Row],[1.3 Interactua con el cliente mientras realiza las validaciones en el sistema.]]="NO",1,0)</f>
        <v>0</v>
      </c>
      <c r="CK331">
        <f>IF(Tabla1[[#This Row],[1.4 Evita el uso de tecnicismos.]]="NO",1,0)</f>
        <v>0</v>
      </c>
      <c r="CL331">
        <f>IF(Tabla1[[#This Row],[1.5 Se despide de acuerdo a lo indicado en el Manual de Campaña]]="NO",1,0)</f>
        <v>0</v>
      </c>
      <c r="CM331">
        <f>IF(Tabla1[[#This Row],[2.1 Valida si la consulta o transacción corresponde a un producto/servicio/línea de la campaña.]]="NO",1,0)</f>
        <v>0</v>
      </c>
      <c r="CN331">
        <f>IF(Tabla1[[#This Row],[2.2 Si lo expuesto por el cliente no es claro, realiza preguntas de precisión o preguntas filtro.]]="NO",1,0)</f>
        <v>0</v>
      </c>
      <c r="CO331">
        <f>IF(Tabla1[[#This Row],[2.3 Valida el MOTIVO REAL de la necesidad (información, preocupación, problema) mediante parafraseo o pregunta de confirmación.]]="NO",1,0)</f>
        <v>1</v>
      </c>
      <c r="CP331">
        <f>IF(Tabla1[[#This Row],[2.4 De acuerdo con lo expuesto por el cliente por el cliente y/o por lo revisado en sistemas, valida si existe alguna atención previa por el mismo motivo.]]="NO",1,0)</f>
        <v>0</v>
      </c>
      <c r="CQ331">
        <f>IF(Tabla1[[#This Row],[3.1 Valida en el CES el estado de los servicios y equipos, estado de cuenta y adicionalmente si se encuentra en averia.]]="NO",1,0)</f>
        <v>0</v>
      </c>
      <c r="CR331">
        <f>IF(Tabla1[[#This Row],[3.2 La atencion se realizo siguiendo el paso a paso de la herramienta o el proceso establecido en el portal de conocimiento (en caso no se encuentre en la herramienta), no se vuelve a evaluar el ingreso al CES.]]="NO",1,0)</f>
        <v>0</v>
      </c>
      <c r="CS331">
        <f>IF(Tabla1[[#This Row],[3.2.1 Solicita el número de documento de identidad, nombres y apellidos del titular para identificar el servicio y en caso lo amerite fecha y lugar de nacimiento.]]="NO",1,0)</f>
        <v>0</v>
      </c>
      <c r="CT331">
        <f>IF(Tabla1[[#This Row],[3.2.2  Valida en TRACER que el servicio del cliente esta conectado, no se encuentra en averia y no tiene algun flag alarmado]]="NO",1,0)</f>
        <v>0</v>
      </c>
      <c r="CU331">
        <f>IF(Tabla1[[#This Row],[3.2.3  Verifica en la web de averias si el servicio esta afectado]]="NO",1,0)</f>
        <v>0</v>
      </c>
      <c r="CV331">
        <f>IF(Tabla1[[#This Row],[3.2.4  Verifica en Incognito si los parametros de los servicios estan correctos. ]]="NO",1,0)</f>
        <v>0</v>
      </c>
      <c r="CW33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31">
        <f>IF(Tabla1[[#This Row],[3.2.6  Para telefonia, ingresa a JANUS y validad que la linea este configurada y tenga saldo, tambien se debe validar con el cliente si la linea esta en Tel 1 o Tel 1/2, en caso no haya servicio]]="NO",1,0)</f>
        <v>0</v>
      </c>
      <c r="CY331">
        <f>IF(Tabla1[[#This Row],[3.2.7  Para internet, cuando el problema es con SmarTV se le sugiere que utilice internet de manera cableada]]="NO",1,0)</f>
        <v>0</v>
      </c>
      <c r="CZ331">
        <f>IF(Tabla1[[#This Row],[3.3  La explicación brindada al cliente corresponde con el paso a paso de la herramienta o el proceso establecido en el portal de conocimiento (en caso no se encuentre en la herramienta).]]="NO",1,0)</f>
        <v>0</v>
      </c>
      <c r="DA331">
        <f>IF(Tabla1[[#This Row],[3.4  Valida con el cliente si la gestión/información brindada fue clara]]="NO",1,0)</f>
        <v>0</v>
      </c>
      <c r="DB331">
        <f>IF(Tabla1[[#This Row],[4.1 Ejecuta las acciones en los aplicativos de acuerdo al proceso establecido en el portal de conocimiento.]]="NO",1,0)</f>
        <v>0</v>
      </c>
      <c r="DC331">
        <f>IF(Tabla1[[#This Row],[4.2 Se tipifica en siac acorde con la gestión.]]="NO",1,0)</f>
        <v>0</v>
      </c>
      <c r="DD331">
        <f>IF(Tabla1[[#This Row],[4.3 Notas y/o plantilla de la tipificación son correctas.]]="NO",1,0)</f>
        <v>0</v>
      </c>
      <c r="DE331">
        <f>IF(Tabla1[[#This Row],[4.4 Se tipifica en siac durante la llamada.]]="NO",1,0)</f>
        <v>0</v>
      </c>
      <c r="DF331">
        <f>IF(Tabla1[[#This Row],[5.1 Evita comentarios negativos de la empresa y/o sus proveedores.]]="NO",1,0)</f>
        <v>0</v>
      </c>
      <c r="DG331">
        <f>IF(Tabla1[[#This Row],[5.2 Evita palabras soeces]]="NO",1,0)</f>
        <v>0</v>
      </c>
      <c r="DH331">
        <f>IF(Tabla1[[#This Row],[5.3 Escucha al cliente sin interrumpirlo.]]="NO",1,0)</f>
        <v>0</v>
      </c>
      <c r="DI331">
        <f>IF(Tabla1[[#This Row],[6.1 Cumple con dar la información establecida y/o fomenta en el cliente la adquisición/activación/uso de algún servicio/producto/promoción CLARO (definido por cada campaña)]]="NO",1,0)</f>
        <v>0</v>
      </c>
      <c r="DJ331">
        <v>1</v>
      </c>
      <c r="DK331" t="e">
        <f>IF(Tabla1[[#This Row],[TNPS]]&lt;6,-1,IF(Tabla1[[#This Row],[TNPS]]&lt;8,0,1))</f>
        <v>#N/A</v>
      </c>
      <c r="DL331" t="e">
        <f>IF(Tabla1[[#This Row],[NPS]]&lt;&gt;"",IF(Tabla1[[#This Row],[NPS]]&lt;7,-1,IF(Tabla1[[#This Row],[NPS]]&lt;8,0,1))," ")</f>
        <v>#N/A</v>
      </c>
    </row>
    <row r="332" spans="1:116" x14ac:dyDescent="0.25">
      <c r="A332">
        <v>386</v>
      </c>
      <c r="B332" t="str">
        <f>IF(MONTH(Tabla1[[#This Row],[FECHA DE MONITOREO]])=MONTH($B$356),IF(DAY(Tabla1[[#This Row],[FECHA DE MONITOREO]])&lt;8,"SEMANA 1",IF(DAY(Tabla1[[#This Row],[FECHA DE MONITOREO]])&lt;15,"SEMANA 2",IF(DAY(Tabla1[[#This Row],[FECHA DE MONITOREO]])&lt;22,"SEMANA 3","SEMANA 4"))),"SEMANA 4")</f>
        <v>SEMANA 2</v>
      </c>
      <c r="C33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32" s="10" t="s">
        <v>2185</v>
      </c>
      <c r="E332" s="11" t="s">
        <v>2186</v>
      </c>
      <c r="F332" s="12">
        <v>5</v>
      </c>
      <c r="G332" s="12" t="s">
        <v>118</v>
      </c>
      <c r="H332" s="12" t="s">
        <v>1394</v>
      </c>
      <c r="I332" s="6">
        <v>43659</v>
      </c>
      <c r="J332" s="12" t="s">
        <v>120</v>
      </c>
      <c r="K332" s="13" t="s">
        <v>2187</v>
      </c>
      <c r="L332" s="6">
        <v>43657</v>
      </c>
      <c r="M332" s="14">
        <v>0.49861111111111112</v>
      </c>
      <c r="N332" s="11">
        <v>285</v>
      </c>
      <c r="O332" s="12" t="s">
        <v>2188</v>
      </c>
      <c r="P332" s="12">
        <v>988066200</v>
      </c>
      <c r="Q332" s="12">
        <v>23693959</v>
      </c>
      <c r="R332" s="12" t="s">
        <v>1407</v>
      </c>
      <c r="S332" s="12" t="s">
        <v>287</v>
      </c>
      <c r="T332" s="12" t="s">
        <v>2189</v>
      </c>
      <c r="U332" s="12" t="s">
        <v>1732</v>
      </c>
      <c r="V332" s="11" t="s">
        <v>129</v>
      </c>
      <c r="W332" s="12" t="s">
        <v>130</v>
      </c>
      <c r="X332" s="15" t="s">
        <v>161</v>
      </c>
      <c r="Y332" s="15" t="s">
        <v>131</v>
      </c>
      <c r="Z332" s="15" t="s">
        <v>132</v>
      </c>
      <c r="AA332" s="15" t="s">
        <v>133</v>
      </c>
      <c r="AB332" s="15" t="s">
        <v>131</v>
      </c>
      <c r="AC332" s="12" t="s">
        <v>1400</v>
      </c>
      <c r="AD332" s="12" t="s">
        <v>131</v>
      </c>
      <c r="AE332" s="12" t="s">
        <v>131</v>
      </c>
      <c r="AF332" s="12" t="s">
        <v>131</v>
      </c>
      <c r="AG332" s="12" t="s">
        <v>131</v>
      </c>
      <c r="AH332" s="12" t="s">
        <v>131</v>
      </c>
      <c r="AI332" s="16">
        <v>100</v>
      </c>
      <c r="AJ332" s="12" t="s">
        <v>131</v>
      </c>
      <c r="AK332" s="12" t="s">
        <v>133</v>
      </c>
      <c r="AL332" s="12" t="s">
        <v>131</v>
      </c>
      <c r="AM332" s="12" t="s">
        <v>131</v>
      </c>
      <c r="AN332" s="16">
        <v>100</v>
      </c>
      <c r="AO332" s="12" t="s">
        <v>131</v>
      </c>
      <c r="AP332" s="12" t="s">
        <v>131</v>
      </c>
      <c r="AQ332" s="12" t="s">
        <v>131</v>
      </c>
      <c r="AR332" s="12" t="s">
        <v>131</v>
      </c>
      <c r="AS332" s="12" t="s">
        <v>131</v>
      </c>
      <c r="AT332" s="12" t="s">
        <v>131</v>
      </c>
      <c r="AU332" s="12" t="s">
        <v>133</v>
      </c>
      <c r="AV332" s="12" t="s">
        <v>133</v>
      </c>
      <c r="AW332" s="12" t="s">
        <v>133</v>
      </c>
      <c r="AX332" s="12" t="s">
        <v>131</v>
      </c>
      <c r="AY332" s="12" t="s">
        <v>129</v>
      </c>
      <c r="AZ332" s="16">
        <v>94.285714285714278</v>
      </c>
      <c r="BA332" s="12" t="s">
        <v>133</v>
      </c>
      <c r="BB332" s="12" t="s">
        <v>131</v>
      </c>
      <c r="BC332" s="12" t="s">
        <v>131</v>
      </c>
      <c r="BD332" s="12" t="s">
        <v>131</v>
      </c>
      <c r="BE332" s="16">
        <v>100</v>
      </c>
      <c r="BF332" s="12" t="s">
        <v>131</v>
      </c>
      <c r="BG332" s="12" t="s">
        <v>131</v>
      </c>
      <c r="BH332" s="12" t="s">
        <v>131</v>
      </c>
      <c r="BI332" s="16">
        <v>100</v>
      </c>
      <c r="BJ332" s="12" t="s">
        <v>133</v>
      </c>
      <c r="BK332" s="16">
        <v>100</v>
      </c>
      <c r="BL332" s="16">
        <v>98</v>
      </c>
      <c r="BM332" s="17">
        <v>1</v>
      </c>
      <c r="BN332" s="17">
        <v>0</v>
      </c>
      <c r="BO332" s="17">
        <v>0</v>
      </c>
      <c r="BP332" s="11">
        <v>1</v>
      </c>
      <c r="BQ332" s="11">
        <v>0</v>
      </c>
      <c r="BR332" s="16">
        <v>98</v>
      </c>
      <c r="BS332" s="15" t="s">
        <v>129</v>
      </c>
      <c r="BT332" s="15" t="s">
        <v>129</v>
      </c>
      <c r="BU332" s="15" t="s">
        <v>129</v>
      </c>
      <c r="BV332" s="15" t="s">
        <v>129</v>
      </c>
      <c r="BW332" s="15" t="s">
        <v>129</v>
      </c>
      <c r="BX332" s="12" t="s">
        <v>129</v>
      </c>
      <c r="BY332" s="12" t="s">
        <v>135</v>
      </c>
      <c r="BZ332" s="12" t="s">
        <v>136</v>
      </c>
      <c r="CA332" s="12" t="s">
        <v>137</v>
      </c>
      <c r="CB332" s="12" t="s">
        <v>349</v>
      </c>
      <c r="CC332" s="12" t="s">
        <v>139</v>
      </c>
      <c r="CD332" s="5">
        <v>8</v>
      </c>
      <c r="CE332" s="5">
        <v>8</v>
      </c>
      <c r="CF332" s="18" t="s">
        <v>129</v>
      </c>
      <c r="CG332" s="18" t="s">
        <v>2190</v>
      </c>
      <c r="CH332">
        <f>IF(Tabla1[[#This Row],[1.1 Saluda y se despide del cliente, de acuerdo a lo establecido en el manual de campaña.]]="NO",1,0)</f>
        <v>0</v>
      </c>
      <c r="CI332">
        <f>IF(Tabla1[[#This Row],[1.2 Se dirige al cliente por su nombre durante el transcurso de la llamada, sin tutearlo en ninguna ocasión.]]="NO",1,0)</f>
        <v>0</v>
      </c>
      <c r="CJ332">
        <f>IF(Tabla1[[#This Row],[1.3 Interactua con el cliente mientras realiza las validaciones en el sistema.]]="NO",1,0)</f>
        <v>0</v>
      </c>
      <c r="CK332">
        <f>IF(Tabla1[[#This Row],[1.4 Evita el uso de tecnicismos.]]="NO",1,0)</f>
        <v>0</v>
      </c>
      <c r="CL332">
        <f>IF(Tabla1[[#This Row],[1.5 Se despide de acuerdo a lo indicado en el Manual de Campaña]]="NO",1,0)</f>
        <v>0</v>
      </c>
      <c r="CM332">
        <f>IF(Tabla1[[#This Row],[2.1 Valida si la consulta o transacción corresponde a un producto/servicio/línea de la campaña.]]="NO",1,0)</f>
        <v>0</v>
      </c>
      <c r="CN332">
        <f>IF(Tabla1[[#This Row],[2.2 Si lo expuesto por el cliente no es claro, realiza preguntas de precisión o preguntas filtro.]]="NO",1,0)</f>
        <v>0</v>
      </c>
      <c r="CO332">
        <f>IF(Tabla1[[#This Row],[2.3 Valida el MOTIVO REAL de la necesidad (información, preocupación, problema) mediante parafraseo o pregunta de confirmación.]]="NO",1,0)</f>
        <v>0</v>
      </c>
      <c r="CP332">
        <f>IF(Tabla1[[#This Row],[2.4 De acuerdo con lo expuesto por el cliente por el cliente y/o por lo revisado en sistemas, valida si existe alguna atención previa por el mismo motivo.]]="NO",1,0)</f>
        <v>0</v>
      </c>
      <c r="CQ332">
        <f>IF(Tabla1[[#This Row],[3.1 Valida en el CES el estado de los servicios y equipos, estado de cuenta y adicionalmente si se encuentra en averia.]]="NO",1,0)</f>
        <v>0</v>
      </c>
      <c r="CR332">
        <f>IF(Tabla1[[#This Row],[3.2 La atencion se realizo siguiendo el paso a paso de la herramienta o el proceso establecido en el portal de conocimiento (en caso no se encuentre en la herramienta), no se vuelve a evaluar el ingreso al CES.]]="NO",1,0)</f>
        <v>0</v>
      </c>
      <c r="CS332">
        <f>IF(Tabla1[[#This Row],[3.2.1 Solicita el número de documento de identidad, nombres y apellidos del titular para identificar el servicio y en caso lo amerite fecha y lugar de nacimiento.]]="NO",1,0)</f>
        <v>0</v>
      </c>
      <c r="CT332">
        <f>IF(Tabla1[[#This Row],[3.2.2  Valida en TRACER que el servicio del cliente esta conectado, no se encuentra en averia y no tiene algun flag alarmado]]="NO",1,0)</f>
        <v>0</v>
      </c>
      <c r="CU332">
        <f>IF(Tabla1[[#This Row],[3.2.3  Verifica en la web de averias si el servicio esta afectado]]="NO",1,0)</f>
        <v>0</v>
      </c>
      <c r="CV332">
        <f>IF(Tabla1[[#This Row],[3.2.4  Verifica en Incognito si los parametros de los servicios estan correctos. ]]="NO",1,0)</f>
        <v>0</v>
      </c>
      <c r="CW33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32">
        <f>IF(Tabla1[[#This Row],[3.2.6  Para telefonia, ingresa a JANUS y validad que la linea este configurada y tenga saldo, tambien se debe validar con el cliente si la linea esta en Tel 1 o Tel 1/2, en caso no haya servicio]]="NO",1,0)</f>
        <v>0</v>
      </c>
      <c r="CY332">
        <f>IF(Tabla1[[#This Row],[3.2.7  Para internet, cuando el problema es con SmarTV se le sugiere que utilice internet de manera cableada]]="NO",1,0)</f>
        <v>0</v>
      </c>
      <c r="CZ332">
        <f>IF(Tabla1[[#This Row],[3.3  La explicación brindada al cliente corresponde con el paso a paso de la herramienta o el proceso establecido en el portal de conocimiento (en caso no se encuentre en la herramienta).]]="NO",1,0)</f>
        <v>0</v>
      </c>
      <c r="DA332">
        <f>IF(Tabla1[[#This Row],[3.4  Valida con el cliente si la gestión/información brindada fue clara]]="NO",1,0)</f>
        <v>1</v>
      </c>
      <c r="DB332">
        <f>IF(Tabla1[[#This Row],[4.1 Ejecuta las acciones en los aplicativos de acuerdo al proceso establecido en el portal de conocimiento.]]="NO",1,0)</f>
        <v>0</v>
      </c>
      <c r="DC332">
        <f>IF(Tabla1[[#This Row],[4.2 Se tipifica en siac acorde con la gestión.]]="NO",1,0)</f>
        <v>0</v>
      </c>
      <c r="DD332">
        <f>IF(Tabla1[[#This Row],[4.3 Notas y/o plantilla de la tipificación son correctas.]]="NO",1,0)</f>
        <v>0</v>
      </c>
      <c r="DE332">
        <f>IF(Tabla1[[#This Row],[4.4 Se tipifica en siac durante la llamada.]]="NO",1,0)</f>
        <v>0</v>
      </c>
      <c r="DF332">
        <f>IF(Tabla1[[#This Row],[5.1 Evita comentarios negativos de la empresa y/o sus proveedores.]]="NO",1,0)</f>
        <v>0</v>
      </c>
      <c r="DG332">
        <f>IF(Tabla1[[#This Row],[5.2 Evita palabras soeces]]="NO",1,0)</f>
        <v>0</v>
      </c>
      <c r="DH332">
        <f>IF(Tabla1[[#This Row],[5.3 Escucha al cliente sin interrumpirlo.]]="NO",1,0)</f>
        <v>0</v>
      </c>
      <c r="DI332">
        <f>IF(Tabla1[[#This Row],[6.1 Cumple con dar la información establecida y/o fomenta en el cliente la adquisición/activación/uso de algún servicio/producto/promoción CLARO (definido por cada campaña)]]="NO",1,0)</f>
        <v>0</v>
      </c>
      <c r="DJ332">
        <v>1</v>
      </c>
      <c r="DK332">
        <f>IF(Tabla1[[#This Row],[TNPS]]&lt;6,-1,IF(Tabla1[[#This Row],[TNPS]]&lt;8,0,1))</f>
        <v>1</v>
      </c>
      <c r="DL332">
        <f>IF(Tabla1[[#This Row],[NPS]]&lt;&gt;"",IF(Tabla1[[#This Row],[NPS]]&lt;7,-1,IF(Tabla1[[#This Row],[NPS]]&lt;8,0,1))," ")</f>
        <v>1</v>
      </c>
    </row>
    <row r="333" spans="1:116" x14ac:dyDescent="0.25">
      <c r="A333">
        <v>386</v>
      </c>
      <c r="B333" t="str">
        <f>IF(MONTH(Tabla1[[#This Row],[FECHA DE MONITOREO]])=MONTH($B$356),IF(DAY(Tabla1[[#This Row],[FECHA DE MONITOREO]])&lt;8,"SEMANA 1",IF(DAY(Tabla1[[#This Row],[FECHA DE MONITOREO]])&lt;15,"SEMANA 2",IF(DAY(Tabla1[[#This Row],[FECHA DE MONITOREO]])&lt;22,"SEMANA 3","SEMANA 4"))),"SEMANA 4")</f>
        <v>SEMANA 2</v>
      </c>
      <c r="C33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33" s="10" t="s">
        <v>2191</v>
      </c>
      <c r="E333" s="11" t="s">
        <v>2192</v>
      </c>
      <c r="F333" s="12">
        <v>4</v>
      </c>
      <c r="G333" s="12" t="s">
        <v>118</v>
      </c>
      <c r="H333" s="12" t="s">
        <v>1394</v>
      </c>
      <c r="I333" s="6">
        <v>43659</v>
      </c>
      <c r="J333" s="12" t="s">
        <v>120</v>
      </c>
      <c r="K333" s="13" t="s">
        <v>2193</v>
      </c>
      <c r="L333" s="6">
        <v>43657</v>
      </c>
      <c r="M333" s="14">
        <v>0.59166666666666667</v>
      </c>
      <c r="N333" s="11">
        <v>602</v>
      </c>
      <c r="O333" s="12" t="s">
        <v>2194</v>
      </c>
      <c r="P333" s="12">
        <v>941462219</v>
      </c>
      <c r="Q333" s="12">
        <v>24677116</v>
      </c>
      <c r="R333" s="12" t="s">
        <v>1407</v>
      </c>
      <c r="S333" s="12" t="s">
        <v>287</v>
      </c>
      <c r="T333" s="12" t="s">
        <v>2189</v>
      </c>
      <c r="U333" s="12" t="s">
        <v>1732</v>
      </c>
      <c r="V333" s="11" t="s">
        <v>129</v>
      </c>
      <c r="W333" s="12" t="s">
        <v>130</v>
      </c>
      <c r="X333" s="15" t="s">
        <v>161</v>
      </c>
      <c r="Y333" s="15" t="s">
        <v>131</v>
      </c>
      <c r="Z333" s="15" t="s">
        <v>132</v>
      </c>
      <c r="AA333" s="15" t="s">
        <v>133</v>
      </c>
      <c r="AB333" s="15" t="s">
        <v>131</v>
      </c>
      <c r="AC333" s="12" t="s">
        <v>1400</v>
      </c>
      <c r="AD333" s="12" t="s">
        <v>131</v>
      </c>
      <c r="AE333" s="12" t="s">
        <v>131</v>
      </c>
      <c r="AF333" s="12" t="s">
        <v>131</v>
      </c>
      <c r="AG333" s="12" t="s">
        <v>131</v>
      </c>
      <c r="AH333" s="12" t="s">
        <v>131</v>
      </c>
      <c r="AI333" s="16">
        <v>100</v>
      </c>
      <c r="AJ333" s="12" t="s">
        <v>133</v>
      </c>
      <c r="AK333" s="12" t="s">
        <v>133</v>
      </c>
      <c r="AL333" s="12" t="s">
        <v>129</v>
      </c>
      <c r="AM333" s="12" t="s">
        <v>131</v>
      </c>
      <c r="AN333" s="16">
        <v>28.571428571428569</v>
      </c>
      <c r="AO333" s="12" t="s">
        <v>131</v>
      </c>
      <c r="AP333" s="12" t="s">
        <v>131</v>
      </c>
      <c r="AQ333" s="12" t="s">
        <v>131</v>
      </c>
      <c r="AR333" s="12" t="s">
        <v>131</v>
      </c>
      <c r="AS333" s="12" t="s">
        <v>131</v>
      </c>
      <c r="AT333" s="12" t="s">
        <v>133</v>
      </c>
      <c r="AU333" s="12" t="s">
        <v>133</v>
      </c>
      <c r="AV333" s="12" t="s">
        <v>133</v>
      </c>
      <c r="AW333" s="12" t="s">
        <v>133</v>
      </c>
      <c r="AX333" s="12" t="s">
        <v>129</v>
      </c>
      <c r="AY333" s="12" t="s">
        <v>131</v>
      </c>
      <c r="AZ333" s="16">
        <v>80</v>
      </c>
      <c r="BA333" s="12" t="s">
        <v>133</v>
      </c>
      <c r="BB333" s="12" t="s">
        <v>131</v>
      </c>
      <c r="BC333" s="12" t="s">
        <v>131</v>
      </c>
      <c r="BD333" s="12" t="s">
        <v>131</v>
      </c>
      <c r="BE333" s="16">
        <v>100</v>
      </c>
      <c r="BF333" s="12" t="s">
        <v>131</v>
      </c>
      <c r="BG333" s="12" t="s">
        <v>131</v>
      </c>
      <c r="BH333" s="12" t="s">
        <v>131</v>
      </c>
      <c r="BI333" s="16">
        <v>100</v>
      </c>
      <c r="BJ333" s="12" t="s">
        <v>133</v>
      </c>
      <c r="BK333" s="16">
        <v>100</v>
      </c>
      <c r="BL333" s="16">
        <v>76.571428571428569</v>
      </c>
      <c r="BM333" s="17">
        <v>2</v>
      </c>
      <c r="BN333" s="17">
        <v>0</v>
      </c>
      <c r="BO333" s="17">
        <v>0</v>
      </c>
      <c r="BP333" s="11">
        <v>2</v>
      </c>
      <c r="BQ333" s="11">
        <v>0</v>
      </c>
      <c r="BR333" s="16">
        <v>76.571428571428569</v>
      </c>
      <c r="BS333" s="15" t="s">
        <v>129</v>
      </c>
      <c r="BT333" s="15" t="s">
        <v>129</v>
      </c>
      <c r="BU333" s="15" t="s">
        <v>129</v>
      </c>
      <c r="BV333" s="15" t="s">
        <v>129</v>
      </c>
      <c r="BW333" s="15" t="s">
        <v>129</v>
      </c>
      <c r="BX333" s="12" t="s">
        <v>129</v>
      </c>
      <c r="BY333" s="12" t="s">
        <v>135</v>
      </c>
      <c r="BZ333" s="12" t="s">
        <v>136</v>
      </c>
      <c r="CA333" s="12" t="s">
        <v>137</v>
      </c>
      <c r="CB333" s="12" t="s">
        <v>349</v>
      </c>
      <c r="CC333" s="12" t="s">
        <v>637</v>
      </c>
      <c r="CD333" s="5" t="e">
        <v>#N/A</v>
      </c>
      <c r="CE333" s="5" t="e">
        <v>#N/A</v>
      </c>
      <c r="CF333" s="18" t="s">
        <v>129</v>
      </c>
      <c r="CG333" s="18" t="s">
        <v>2195</v>
      </c>
      <c r="CH333">
        <f>IF(Tabla1[[#This Row],[1.1 Saluda y se despide del cliente, de acuerdo a lo establecido en el manual de campaña.]]="NO",1,0)</f>
        <v>0</v>
      </c>
      <c r="CI333">
        <f>IF(Tabla1[[#This Row],[1.2 Se dirige al cliente por su nombre durante el transcurso de la llamada, sin tutearlo en ninguna ocasión.]]="NO",1,0)</f>
        <v>0</v>
      </c>
      <c r="CJ333">
        <f>IF(Tabla1[[#This Row],[1.3 Interactua con el cliente mientras realiza las validaciones en el sistema.]]="NO",1,0)</f>
        <v>0</v>
      </c>
      <c r="CK333">
        <f>IF(Tabla1[[#This Row],[1.4 Evita el uso de tecnicismos.]]="NO",1,0)</f>
        <v>0</v>
      </c>
      <c r="CL333">
        <f>IF(Tabla1[[#This Row],[1.5 Se despide de acuerdo a lo indicado en el Manual de Campaña]]="NO",1,0)</f>
        <v>0</v>
      </c>
      <c r="CM333">
        <f>IF(Tabla1[[#This Row],[2.1 Valida si la consulta o transacción corresponde a un producto/servicio/línea de la campaña.]]="NO",1,0)</f>
        <v>0</v>
      </c>
      <c r="CN333">
        <f>IF(Tabla1[[#This Row],[2.2 Si lo expuesto por el cliente no es claro, realiza preguntas de precisión o preguntas filtro.]]="NO",1,0)</f>
        <v>0</v>
      </c>
      <c r="CO333">
        <f>IF(Tabla1[[#This Row],[2.3 Valida el MOTIVO REAL de la necesidad (información, preocupación, problema) mediante parafraseo o pregunta de confirmación.]]="NO",1,0)</f>
        <v>1</v>
      </c>
      <c r="CP333">
        <f>IF(Tabla1[[#This Row],[2.4 De acuerdo con lo expuesto por el cliente por el cliente y/o por lo revisado en sistemas, valida si existe alguna atención previa por el mismo motivo.]]="NO",1,0)</f>
        <v>0</v>
      </c>
      <c r="CQ333">
        <f>IF(Tabla1[[#This Row],[3.1 Valida en el CES el estado de los servicios y equipos, estado de cuenta y adicionalmente si se encuentra en averia.]]="NO",1,0)</f>
        <v>0</v>
      </c>
      <c r="CR333">
        <f>IF(Tabla1[[#This Row],[3.2 La atencion se realizo siguiendo el paso a paso de la herramienta o el proceso establecido en el portal de conocimiento (en caso no se encuentre en la herramienta), no se vuelve a evaluar el ingreso al CES.]]="NO",1,0)</f>
        <v>0</v>
      </c>
      <c r="CS333">
        <f>IF(Tabla1[[#This Row],[3.2.1 Solicita el número de documento de identidad, nombres y apellidos del titular para identificar el servicio y en caso lo amerite fecha y lugar de nacimiento.]]="NO",1,0)</f>
        <v>0</v>
      </c>
      <c r="CT333">
        <f>IF(Tabla1[[#This Row],[3.2.2  Valida en TRACER que el servicio del cliente esta conectado, no se encuentra en averia y no tiene algun flag alarmado]]="NO",1,0)</f>
        <v>0</v>
      </c>
      <c r="CU333">
        <f>IF(Tabla1[[#This Row],[3.2.3  Verifica en la web de averias si el servicio esta afectado]]="NO",1,0)</f>
        <v>0</v>
      </c>
      <c r="CV333">
        <f>IF(Tabla1[[#This Row],[3.2.4  Verifica en Incognito si los parametros de los servicios estan correctos. ]]="NO",1,0)</f>
        <v>0</v>
      </c>
      <c r="CW33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33">
        <f>IF(Tabla1[[#This Row],[3.2.6  Para telefonia, ingresa a JANUS y validad que la linea este configurada y tenga saldo, tambien se debe validar con el cliente si la linea esta en Tel 1 o Tel 1/2, en caso no haya servicio]]="NO",1,0)</f>
        <v>0</v>
      </c>
      <c r="CY333">
        <f>IF(Tabla1[[#This Row],[3.2.7  Para internet, cuando el problema es con SmarTV se le sugiere que utilice internet de manera cableada]]="NO",1,0)</f>
        <v>0</v>
      </c>
      <c r="CZ333">
        <f>IF(Tabla1[[#This Row],[3.3  La explicación brindada al cliente corresponde con el paso a paso de la herramienta o el proceso establecido en el portal de conocimiento (en caso no se encuentre en la herramienta).]]="NO",1,0)</f>
        <v>1</v>
      </c>
      <c r="DA333">
        <f>IF(Tabla1[[#This Row],[3.4  Valida con el cliente si la gestión/información brindada fue clara]]="NO",1,0)</f>
        <v>0</v>
      </c>
      <c r="DB333">
        <f>IF(Tabla1[[#This Row],[4.1 Ejecuta las acciones en los aplicativos de acuerdo al proceso establecido en el portal de conocimiento.]]="NO",1,0)</f>
        <v>0</v>
      </c>
      <c r="DC333">
        <f>IF(Tabla1[[#This Row],[4.2 Se tipifica en siac acorde con la gestión.]]="NO",1,0)</f>
        <v>0</v>
      </c>
      <c r="DD333">
        <f>IF(Tabla1[[#This Row],[4.3 Notas y/o plantilla de la tipificación son correctas.]]="NO",1,0)</f>
        <v>0</v>
      </c>
      <c r="DE333">
        <f>IF(Tabla1[[#This Row],[4.4 Se tipifica en siac durante la llamada.]]="NO",1,0)</f>
        <v>0</v>
      </c>
      <c r="DF333">
        <f>IF(Tabla1[[#This Row],[5.1 Evita comentarios negativos de la empresa y/o sus proveedores.]]="NO",1,0)</f>
        <v>0</v>
      </c>
      <c r="DG333">
        <f>IF(Tabla1[[#This Row],[5.2 Evita palabras soeces]]="NO",1,0)</f>
        <v>0</v>
      </c>
      <c r="DH333">
        <f>IF(Tabla1[[#This Row],[5.3 Escucha al cliente sin interrumpirlo.]]="NO",1,0)</f>
        <v>0</v>
      </c>
      <c r="DI333">
        <f>IF(Tabla1[[#This Row],[6.1 Cumple con dar la información establecida y/o fomenta en el cliente la adquisición/activación/uso de algún servicio/producto/promoción CLARO (definido por cada campaña)]]="NO",1,0)</f>
        <v>0</v>
      </c>
      <c r="DJ333">
        <v>1</v>
      </c>
      <c r="DK333" t="e">
        <f>IF(Tabla1[[#This Row],[TNPS]]&lt;6,-1,IF(Tabla1[[#This Row],[TNPS]]&lt;8,0,1))</f>
        <v>#N/A</v>
      </c>
      <c r="DL333" t="e">
        <f>IF(Tabla1[[#This Row],[NPS]]&lt;&gt;"",IF(Tabla1[[#This Row],[NPS]]&lt;7,-1,IF(Tabla1[[#This Row],[NPS]]&lt;8,0,1))," ")</f>
        <v>#N/A</v>
      </c>
    </row>
    <row r="334" spans="1:116" x14ac:dyDescent="0.25">
      <c r="A334">
        <v>386</v>
      </c>
      <c r="B334" t="str">
        <f>IF(MONTH(Tabla1[[#This Row],[FECHA DE MONITOREO]])=MONTH($B$356),IF(DAY(Tabla1[[#This Row],[FECHA DE MONITOREO]])&lt;8,"SEMANA 1",IF(DAY(Tabla1[[#This Row],[FECHA DE MONITOREO]])&lt;15,"SEMANA 2",IF(DAY(Tabla1[[#This Row],[FECHA DE MONITOREO]])&lt;22,"SEMANA 3","SEMANA 4"))),"SEMANA 4")</f>
        <v>SEMANA 2</v>
      </c>
      <c r="C33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34" s="10" t="s">
        <v>2196</v>
      </c>
      <c r="E334" s="11" t="s">
        <v>2197</v>
      </c>
      <c r="F334" s="12">
        <v>4</v>
      </c>
      <c r="G334" s="12" t="s">
        <v>118</v>
      </c>
      <c r="H334" s="12" t="s">
        <v>1394</v>
      </c>
      <c r="I334" s="6">
        <v>43659</v>
      </c>
      <c r="J334" s="12" t="s">
        <v>120</v>
      </c>
      <c r="K334" s="13" t="s">
        <v>2198</v>
      </c>
      <c r="L334" s="6">
        <v>43657</v>
      </c>
      <c r="M334" s="14">
        <v>0.27847222222222223</v>
      </c>
      <c r="N334" s="11">
        <v>780</v>
      </c>
      <c r="O334" s="12" t="s">
        <v>2199</v>
      </c>
      <c r="P334" s="12">
        <v>992421266</v>
      </c>
      <c r="Q334" s="12">
        <v>25867881</v>
      </c>
      <c r="R334" s="12" t="s">
        <v>1407</v>
      </c>
      <c r="S334" s="12" t="s">
        <v>2017</v>
      </c>
      <c r="T334" s="12" t="s">
        <v>2200</v>
      </c>
      <c r="U334" s="12" t="s">
        <v>1945</v>
      </c>
      <c r="V334" s="11" t="s">
        <v>129</v>
      </c>
      <c r="W334" s="12" t="s">
        <v>130</v>
      </c>
      <c r="X334" s="15" t="s">
        <v>161</v>
      </c>
      <c r="Y334" s="15" t="s">
        <v>131</v>
      </c>
      <c r="Z334" s="15" t="s">
        <v>132</v>
      </c>
      <c r="AA334" s="15" t="s">
        <v>133</v>
      </c>
      <c r="AB334" s="15" t="s">
        <v>131</v>
      </c>
      <c r="AC334" s="12" t="s">
        <v>1400</v>
      </c>
      <c r="AD334" s="12" t="s">
        <v>131</v>
      </c>
      <c r="AE334" s="12" t="s">
        <v>131</v>
      </c>
      <c r="AF334" s="12" t="s">
        <v>131</v>
      </c>
      <c r="AG334" s="12" t="s">
        <v>131</v>
      </c>
      <c r="AH334" s="12" t="s">
        <v>131</v>
      </c>
      <c r="AI334" s="16">
        <v>100</v>
      </c>
      <c r="AJ334" s="12" t="s">
        <v>131</v>
      </c>
      <c r="AK334" s="12" t="s">
        <v>133</v>
      </c>
      <c r="AL334" s="12" t="s">
        <v>131</v>
      </c>
      <c r="AM334" s="12" t="s">
        <v>129</v>
      </c>
      <c r="AN334" s="16">
        <v>78.94736842105263</v>
      </c>
      <c r="AO334" s="12" t="s">
        <v>133</v>
      </c>
      <c r="AP334" s="12" t="s">
        <v>129</v>
      </c>
      <c r="AQ334" s="12" t="s">
        <v>131</v>
      </c>
      <c r="AR334" s="12" t="s">
        <v>131</v>
      </c>
      <c r="AS334" s="12" t="s">
        <v>131</v>
      </c>
      <c r="AT334" s="12" t="s">
        <v>131</v>
      </c>
      <c r="AU334" s="12" t="s">
        <v>133</v>
      </c>
      <c r="AV334" s="12" t="s">
        <v>129</v>
      </c>
      <c r="AW334" s="12" t="s">
        <v>133</v>
      </c>
      <c r="AX334" s="12" t="s">
        <v>131</v>
      </c>
      <c r="AY334" s="12" t="s">
        <v>131</v>
      </c>
      <c r="AZ334" s="16">
        <v>29.032258064516125</v>
      </c>
      <c r="BA334" s="12" t="s">
        <v>131</v>
      </c>
      <c r="BB334" s="12" t="s">
        <v>131</v>
      </c>
      <c r="BC334" s="12" t="s">
        <v>131</v>
      </c>
      <c r="BD334" s="12" t="s">
        <v>131</v>
      </c>
      <c r="BE334" s="16">
        <v>100</v>
      </c>
      <c r="BF334" s="12" t="s">
        <v>131</v>
      </c>
      <c r="BG334" s="12" t="s">
        <v>131</v>
      </c>
      <c r="BH334" s="12" t="s">
        <v>131</v>
      </c>
      <c r="BI334" s="16">
        <v>100</v>
      </c>
      <c r="BJ334" s="12" t="s">
        <v>133</v>
      </c>
      <c r="BK334" s="16">
        <v>100</v>
      </c>
      <c r="BL334" s="16">
        <v>70.31918505942275</v>
      </c>
      <c r="BM334" s="17">
        <v>2</v>
      </c>
      <c r="BN334" s="17">
        <v>0</v>
      </c>
      <c r="BO334" s="17">
        <v>0</v>
      </c>
      <c r="BP334" s="11">
        <v>2</v>
      </c>
      <c r="BQ334" s="11">
        <v>1</v>
      </c>
      <c r="BR334" s="16">
        <v>70.31918505942275</v>
      </c>
      <c r="BS334" s="15" t="s">
        <v>129</v>
      </c>
      <c r="BT334" s="15" t="s">
        <v>129</v>
      </c>
      <c r="BU334" s="15" t="s">
        <v>129</v>
      </c>
      <c r="BV334" s="15" t="s">
        <v>129</v>
      </c>
      <c r="BW334" s="15" t="s">
        <v>129</v>
      </c>
      <c r="BX334" s="12" t="s">
        <v>129</v>
      </c>
      <c r="BY334" s="12" t="s">
        <v>135</v>
      </c>
      <c r="BZ334" s="12" t="s">
        <v>136</v>
      </c>
      <c r="CA334" s="12" t="s">
        <v>137</v>
      </c>
      <c r="CB334" s="12" t="s">
        <v>349</v>
      </c>
      <c r="CC334" s="12" t="s">
        <v>949</v>
      </c>
      <c r="CD334" s="5">
        <v>8</v>
      </c>
      <c r="CE334" s="5">
        <v>9</v>
      </c>
      <c r="CF334" s="18" t="s">
        <v>129</v>
      </c>
      <c r="CG334" s="18" t="s">
        <v>2201</v>
      </c>
      <c r="CH334">
        <f>IF(Tabla1[[#This Row],[1.1 Saluda y se despide del cliente, de acuerdo a lo establecido en el manual de campaña.]]="NO",1,0)</f>
        <v>0</v>
      </c>
      <c r="CI334">
        <f>IF(Tabla1[[#This Row],[1.2 Se dirige al cliente por su nombre durante el transcurso de la llamada, sin tutearlo en ninguna ocasión.]]="NO",1,0)</f>
        <v>0</v>
      </c>
      <c r="CJ334">
        <f>IF(Tabla1[[#This Row],[1.3 Interactua con el cliente mientras realiza las validaciones en el sistema.]]="NO",1,0)</f>
        <v>0</v>
      </c>
      <c r="CK334">
        <f>IF(Tabla1[[#This Row],[1.4 Evita el uso de tecnicismos.]]="NO",1,0)</f>
        <v>0</v>
      </c>
      <c r="CL334">
        <f>IF(Tabla1[[#This Row],[1.5 Se despide de acuerdo a lo indicado en el Manual de Campaña]]="NO",1,0)</f>
        <v>0</v>
      </c>
      <c r="CM334">
        <f>IF(Tabla1[[#This Row],[2.1 Valida si la consulta o transacción corresponde a un producto/servicio/línea de la campaña.]]="NO",1,0)</f>
        <v>0</v>
      </c>
      <c r="CN334">
        <f>IF(Tabla1[[#This Row],[2.2 Si lo expuesto por el cliente no es claro, realiza preguntas de precisión o preguntas filtro.]]="NO",1,0)</f>
        <v>0</v>
      </c>
      <c r="CO334">
        <f>IF(Tabla1[[#This Row],[2.3 Valida el MOTIVO REAL de la necesidad (información, preocupación, problema) mediante parafraseo o pregunta de confirmación.]]="NO",1,0)</f>
        <v>0</v>
      </c>
      <c r="CP334">
        <f>IF(Tabla1[[#This Row],[2.4 De acuerdo con lo expuesto por el cliente por el cliente y/o por lo revisado en sistemas, valida si existe alguna atención previa por el mismo motivo.]]="NO",1,0)</f>
        <v>1</v>
      </c>
      <c r="CQ334">
        <f>IF(Tabla1[[#This Row],[3.1 Valida en el CES el estado de los servicios y equipos, estado de cuenta y adicionalmente si se encuentra en averia.]]="NO",1,0)</f>
        <v>0</v>
      </c>
      <c r="CR334">
        <f>IF(Tabla1[[#This Row],[3.2 La atencion se realizo siguiendo el paso a paso de la herramienta o el proceso establecido en el portal de conocimiento (en caso no se encuentre en la herramienta), no se vuelve a evaluar el ingreso al CES.]]="NO",1,0)</f>
        <v>1</v>
      </c>
      <c r="CS334">
        <f>IF(Tabla1[[#This Row],[3.2.1 Solicita el número de documento de identidad, nombres y apellidos del titular para identificar el servicio y en caso lo amerite fecha y lugar de nacimiento.]]="NO",1,0)</f>
        <v>0</v>
      </c>
      <c r="CT334">
        <f>IF(Tabla1[[#This Row],[3.2.2  Valida en TRACER que el servicio del cliente esta conectado, no se encuentra en averia y no tiene algun flag alarmado]]="NO",1,0)</f>
        <v>0</v>
      </c>
      <c r="CU334">
        <f>IF(Tabla1[[#This Row],[3.2.3  Verifica en la web de averias si el servicio esta afectado]]="NO",1,0)</f>
        <v>0</v>
      </c>
      <c r="CV334">
        <f>IF(Tabla1[[#This Row],[3.2.4  Verifica en Incognito si los parametros de los servicios estan correctos. ]]="NO",1,0)</f>
        <v>0</v>
      </c>
      <c r="CW33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34">
        <f>IF(Tabla1[[#This Row],[3.2.6  Para telefonia, ingresa a JANUS y validad que la linea este configurada y tenga saldo, tambien se debe validar con el cliente si la linea esta en Tel 1 o Tel 1/2, en caso no haya servicio]]="NO",1,0)</f>
        <v>1</v>
      </c>
      <c r="CY334">
        <f>IF(Tabla1[[#This Row],[3.2.7  Para internet, cuando el problema es con SmarTV se le sugiere que utilice internet de manera cableada]]="NO",1,0)</f>
        <v>0</v>
      </c>
      <c r="CZ334">
        <f>IF(Tabla1[[#This Row],[3.3  La explicación brindada al cliente corresponde con el paso a paso de la herramienta o el proceso establecido en el portal de conocimiento (en caso no se encuentre en la herramienta).]]="NO",1,0)</f>
        <v>0</v>
      </c>
      <c r="DA334">
        <f>IF(Tabla1[[#This Row],[3.4  Valida con el cliente si la gestión/información brindada fue clara]]="NO",1,0)</f>
        <v>0</v>
      </c>
      <c r="DB334">
        <f>IF(Tabla1[[#This Row],[4.1 Ejecuta las acciones en los aplicativos de acuerdo al proceso establecido en el portal de conocimiento.]]="NO",1,0)</f>
        <v>0</v>
      </c>
      <c r="DC334">
        <f>IF(Tabla1[[#This Row],[4.2 Se tipifica en siac acorde con la gestión.]]="NO",1,0)</f>
        <v>0</v>
      </c>
      <c r="DD334">
        <f>IF(Tabla1[[#This Row],[4.3 Notas y/o plantilla de la tipificación son correctas.]]="NO",1,0)</f>
        <v>0</v>
      </c>
      <c r="DE334">
        <f>IF(Tabla1[[#This Row],[4.4 Se tipifica en siac durante la llamada.]]="NO",1,0)</f>
        <v>0</v>
      </c>
      <c r="DF334">
        <f>IF(Tabla1[[#This Row],[5.1 Evita comentarios negativos de la empresa y/o sus proveedores.]]="NO",1,0)</f>
        <v>0</v>
      </c>
      <c r="DG334">
        <f>IF(Tabla1[[#This Row],[5.2 Evita palabras soeces]]="NO",1,0)</f>
        <v>0</v>
      </c>
      <c r="DH334">
        <f>IF(Tabla1[[#This Row],[5.3 Escucha al cliente sin interrumpirlo.]]="NO",1,0)</f>
        <v>0</v>
      </c>
      <c r="DI334">
        <f>IF(Tabla1[[#This Row],[6.1 Cumple con dar la información establecida y/o fomenta en el cliente la adquisición/activación/uso de algún servicio/producto/promoción CLARO (definido por cada campaña)]]="NO",1,0)</f>
        <v>0</v>
      </c>
      <c r="DJ334">
        <v>1</v>
      </c>
      <c r="DK334">
        <f>IF(Tabla1[[#This Row],[TNPS]]&lt;6,-1,IF(Tabla1[[#This Row],[TNPS]]&lt;8,0,1))</f>
        <v>1</v>
      </c>
      <c r="DL334">
        <f>IF(Tabla1[[#This Row],[NPS]]&lt;&gt;"",IF(Tabla1[[#This Row],[NPS]]&lt;7,-1,IF(Tabla1[[#This Row],[NPS]]&lt;8,0,1))," ")</f>
        <v>1</v>
      </c>
    </row>
    <row r="335" spans="1:116" x14ac:dyDescent="0.25">
      <c r="A335">
        <v>386</v>
      </c>
      <c r="B335" t="str">
        <f>IF(MONTH(Tabla1[[#This Row],[FECHA DE MONITOREO]])=MONTH($B$356),IF(DAY(Tabla1[[#This Row],[FECHA DE MONITOREO]])&lt;8,"SEMANA 1",IF(DAY(Tabla1[[#This Row],[FECHA DE MONITOREO]])&lt;15,"SEMANA 2",IF(DAY(Tabla1[[#This Row],[FECHA DE MONITOREO]])&lt;22,"SEMANA 3","SEMANA 4"))),"SEMANA 4")</f>
        <v>SEMANA 2</v>
      </c>
      <c r="C33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35" s="10" t="s">
        <v>1473</v>
      </c>
      <c r="E335" s="11" t="s">
        <v>1474</v>
      </c>
      <c r="F335" s="12">
        <v>5</v>
      </c>
      <c r="G335" s="12" t="s">
        <v>118</v>
      </c>
      <c r="H335" s="12" t="s">
        <v>1394</v>
      </c>
      <c r="I335" s="6">
        <v>43659</v>
      </c>
      <c r="J335" s="12" t="s">
        <v>120</v>
      </c>
      <c r="K335" s="13" t="s">
        <v>2202</v>
      </c>
      <c r="L335" s="6">
        <v>43657</v>
      </c>
      <c r="M335" s="14">
        <v>0.88611111111111107</v>
      </c>
      <c r="N335" s="11">
        <v>587</v>
      </c>
      <c r="O335" s="12" t="s">
        <v>2203</v>
      </c>
      <c r="P335" s="12">
        <v>958118383</v>
      </c>
      <c r="Q335" s="12">
        <v>1596873</v>
      </c>
      <c r="R335" s="12" t="s">
        <v>1407</v>
      </c>
      <c r="S335" s="12" t="s">
        <v>451</v>
      </c>
      <c r="T335" s="12" t="s">
        <v>2204</v>
      </c>
      <c r="U335" s="12" t="s">
        <v>1563</v>
      </c>
      <c r="V335" s="11" t="s">
        <v>129</v>
      </c>
      <c r="W335" s="12" t="s">
        <v>279</v>
      </c>
      <c r="X335" s="15" t="s">
        <v>279</v>
      </c>
      <c r="Y335" s="15" t="s">
        <v>131</v>
      </c>
      <c r="Z335" s="15" t="s">
        <v>132</v>
      </c>
      <c r="AA335" s="15" t="s">
        <v>133</v>
      </c>
      <c r="AB335" s="15" t="s">
        <v>131</v>
      </c>
      <c r="AC335" s="12" t="s">
        <v>1400</v>
      </c>
      <c r="AD335" s="12" t="s">
        <v>131</v>
      </c>
      <c r="AE335" s="12" t="s">
        <v>131</v>
      </c>
      <c r="AF335" s="12" t="s">
        <v>131</v>
      </c>
      <c r="AG335" s="12" t="s">
        <v>131</v>
      </c>
      <c r="AH335" s="12" t="s">
        <v>131</v>
      </c>
      <c r="AI335" s="16">
        <v>100</v>
      </c>
      <c r="AJ335" s="12" t="s">
        <v>131</v>
      </c>
      <c r="AK335" s="12" t="s">
        <v>133</v>
      </c>
      <c r="AL335" s="12" t="s">
        <v>131</v>
      </c>
      <c r="AM335" s="12" t="s">
        <v>131</v>
      </c>
      <c r="AN335" s="16">
        <v>100</v>
      </c>
      <c r="AO335" s="12" t="s">
        <v>133</v>
      </c>
      <c r="AP335" s="12" t="s">
        <v>129</v>
      </c>
      <c r="AQ335" s="12" t="s">
        <v>131</v>
      </c>
      <c r="AR335" s="12" t="s">
        <v>131</v>
      </c>
      <c r="AS335" s="12" t="s">
        <v>131</v>
      </c>
      <c r="AT335" s="12" t="s">
        <v>131</v>
      </c>
      <c r="AU335" s="12" t="s">
        <v>129</v>
      </c>
      <c r="AV335" s="12" t="s">
        <v>133</v>
      </c>
      <c r="AW335" s="12" t="s">
        <v>133</v>
      </c>
      <c r="AX335" s="12" t="s">
        <v>129</v>
      </c>
      <c r="AY335" s="12" t="s">
        <v>131</v>
      </c>
      <c r="AZ335" s="16">
        <v>6.4516129032258007</v>
      </c>
      <c r="BA335" s="12" t="s">
        <v>129</v>
      </c>
      <c r="BB335" s="12" t="s">
        <v>129</v>
      </c>
      <c r="BC335" s="12" t="s">
        <v>129</v>
      </c>
      <c r="BD335" s="12" t="s">
        <v>131</v>
      </c>
      <c r="BE335" s="16">
        <v>12.5</v>
      </c>
      <c r="BF335" s="12" t="s">
        <v>131</v>
      </c>
      <c r="BG335" s="12" t="s">
        <v>131</v>
      </c>
      <c r="BH335" s="12" t="s">
        <v>131</v>
      </c>
      <c r="BI335" s="16">
        <v>100</v>
      </c>
      <c r="BJ335" s="12" t="s">
        <v>133</v>
      </c>
      <c r="BK335" s="16">
        <v>100</v>
      </c>
      <c r="BL335" s="16">
        <v>46.258064516129032</v>
      </c>
      <c r="BM335" s="17">
        <v>3</v>
      </c>
      <c r="BN335" s="17">
        <v>2</v>
      </c>
      <c r="BO335" s="17">
        <v>0</v>
      </c>
      <c r="BP335" s="11">
        <v>5</v>
      </c>
      <c r="BQ335" s="11">
        <v>1</v>
      </c>
      <c r="BR335" s="16">
        <v>46.258064516129032</v>
      </c>
      <c r="BS335" s="15" t="s">
        <v>129</v>
      </c>
      <c r="BT335" s="15" t="s">
        <v>129</v>
      </c>
      <c r="BU335" s="15" t="s">
        <v>129</v>
      </c>
      <c r="BV335" s="15" t="s">
        <v>129</v>
      </c>
      <c r="BW335" s="15" t="s">
        <v>129</v>
      </c>
      <c r="BX335" s="12" t="s">
        <v>129</v>
      </c>
      <c r="BY335" s="12" t="s">
        <v>346</v>
      </c>
      <c r="BZ335" s="12" t="s">
        <v>347</v>
      </c>
      <c r="CA335" s="12" t="s">
        <v>348</v>
      </c>
      <c r="CB335" s="12" t="s">
        <v>1444</v>
      </c>
      <c r="CC335" s="12" t="s">
        <v>350</v>
      </c>
      <c r="CD335" s="5" t="e">
        <v>#N/A</v>
      </c>
      <c r="CE335" s="5" t="e">
        <v>#N/A</v>
      </c>
      <c r="CF335" s="18" t="s">
        <v>129</v>
      </c>
      <c r="CG335" s="18" t="s">
        <v>2205</v>
      </c>
      <c r="CH335">
        <f>IF(Tabla1[[#This Row],[1.1 Saluda y se despide del cliente, de acuerdo a lo establecido en el manual de campaña.]]="NO",1,0)</f>
        <v>0</v>
      </c>
      <c r="CI335">
        <f>IF(Tabla1[[#This Row],[1.2 Se dirige al cliente por su nombre durante el transcurso de la llamada, sin tutearlo en ninguna ocasión.]]="NO",1,0)</f>
        <v>0</v>
      </c>
      <c r="CJ335">
        <f>IF(Tabla1[[#This Row],[1.3 Interactua con el cliente mientras realiza las validaciones en el sistema.]]="NO",1,0)</f>
        <v>0</v>
      </c>
      <c r="CK335">
        <f>IF(Tabla1[[#This Row],[1.4 Evita el uso de tecnicismos.]]="NO",1,0)</f>
        <v>0</v>
      </c>
      <c r="CL335">
        <f>IF(Tabla1[[#This Row],[1.5 Se despide de acuerdo a lo indicado en el Manual de Campaña]]="NO",1,0)</f>
        <v>0</v>
      </c>
      <c r="CM335">
        <f>IF(Tabla1[[#This Row],[2.1 Valida si la consulta o transacción corresponde a un producto/servicio/línea de la campaña.]]="NO",1,0)</f>
        <v>0</v>
      </c>
      <c r="CN335">
        <f>IF(Tabla1[[#This Row],[2.2 Si lo expuesto por el cliente no es claro, realiza preguntas de precisión o preguntas filtro.]]="NO",1,0)</f>
        <v>0</v>
      </c>
      <c r="CO335">
        <f>IF(Tabla1[[#This Row],[2.3 Valida el MOTIVO REAL de la necesidad (información, preocupación, problema) mediante parafraseo o pregunta de confirmación.]]="NO",1,0)</f>
        <v>0</v>
      </c>
      <c r="CP335">
        <f>IF(Tabla1[[#This Row],[2.4 De acuerdo con lo expuesto por el cliente por el cliente y/o por lo revisado en sistemas, valida si existe alguna atención previa por el mismo motivo.]]="NO",1,0)</f>
        <v>0</v>
      </c>
      <c r="CQ335">
        <f>IF(Tabla1[[#This Row],[3.1 Valida en el CES el estado de los servicios y equipos, estado de cuenta y adicionalmente si se encuentra en averia.]]="NO",1,0)</f>
        <v>0</v>
      </c>
      <c r="CR335">
        <f>IF(Tabla1[[#This Row],[3.2 La atencion se realizo siguiendo el paso a paso de la herramienta o el proceso establecido en el portal de conocimiento (en caso no se encuentre en la herramienta), no se vuelve a evaluar el ingreso al CES.]]="NO",1,0)</f>
        <v>1</v>
      </c>
      <c r="CS335">
        <f>IF(Tabla1[[#This Row],[3.2.1 Solicita el número de documento de identidad, nombres y apellidos del titular para identificar el servicio y en caso lo amerite fecha y lugar de nacimiento.]]="NO",1,0)</f>
        <v>0</v>
      </c>
      <c r="CT335">
        <f>IF(Tabla1[[#This Row],[3.2.2  Valida en TRACER que el servicio del cliente esta conectado, no se encuentra en averia y no tiene algun flag alarmado]]="NO",1,0)</f>
        <v>0</v>
      </c>
      <c r="CU335">
        <f>IF(Tabla1[[#This Row],[3.2.3  Verifica en la web de averias si el servicio esta afectado]]="NO",1,0)</f>
        <v>0</v>
      </c>
      <c r="CV335">
        <f>IF(Tabla1[[#This Row],[3.2.4  Verifica en Incognito si los parametros de los servicios estan correctos. ]]="NO",1,0)</f>
        <v>0</v>
      </c>
      <c r="CW335">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335">
        <f>IF(Tabla1[[#This Row],[3.2.6  Para telefonia, ingresa a JANUS y validad que la linea este configurada y tenga saldo, tambien se debe validar con el cliente si la linea esta en Tel 1 o Tel 1/2, en caso no haya servicio]]="NO",1,0)</f>
        <v>0</v>
      </c>
      <c r="CY335">
        <f>IF(Tabla1[[#This Row],[3.2.7  Para internet, cuando el problema es con SmarTV se le sugiere que utilice internet de manera cableada]]="NO",1,0)</f>
        <v>0</v>
      </c>
      <c r="CZ335">
        <f>IF(Tabla1[[#This Row],[3.3  La explicación brindada al cliente corresponde con el paso a paso de la herramienta o el proceso establecido en el portal de conocimiento (en caso no se encuentre en la herramienta).]]="NO",1,0)</f>
        <v>1</v>
      </c>
      <c r="DA335">
        <f>IF(Tabla1[[#This Row],[3.4  Valida con el cliente si la gestión/información brindada fue clara]]="NO",1,0)</f>
        <v>0</v>
      </c>
      <c r="DB335">
        <f>IF(Tabla1[[#This Row],[4.1 Ejecuta las acciones en los aplicativos de acuerdo al proceso establecido en el portal de conocimiento.]]="NO",1,0)</f>
        <v>1</v>
      </c>
      <c r="DC335">
        <f>IF(Tabla1[[#This Row],[4.2 Se tipifica en siac acorde con la gestión.]]="NO",1,0)</f>
        <v>1</v>
      </c>
      <c r="DD335">
        <f>IF(Tabla1[[#This Row],[4.3 Notas y/o plantilla de la tipificación son correctas.]]="NO",1,0)</f>
        <v>1</v>
      </c>
      <c r="DE335">
        <f>IF(Tabla1[[#This Row],[4.4 Se tipifica en siac durante la llamada.]]="NO",1,0)</f>
        <v>0</v>
      </c>
      <c r="DF335">
        <f>IF(Tabla1[[#This Row],[5.1 Evita comentarios negativos de la empresa y/o sus proveedores.]]="NO",1,0)</f>
        <v>0</v>
      </c>
      <c r="DG335">
        <f>IF(Tabla1[[#This Row],[5.2 Evita palabras soeces]]="NO",1,0)</f>
        <v>0</v>
      </c>
      <c r="DH335">
        <f>IF(Tabla1[[#This Row],[5.3 Escucha al cliente sin interrumpirlo.]]="NO",1,0)</f>
        <v>0</v>
      </c>
      <c r="DI335">
        <f>IF(Tabla1[[#This Row],[6.1 Cumple con dar la información establecida y/o fomenta en el cliente la adquisición/activación/uso de algún servicio/producto/promoción CLARO (definido por cada campaña)]]="NO",1,0)</f>
        <v>0</v>
      </c>
      <c r="DJ335">
        <v>1</v>
      </c>
      <c r="DK335" t="e">
        <f>IF(Tabla1[[#This Row],[TNPS]]&lt;6,-1,IF(Tabla1[[#This Row],[TNPS]]&lt;8,0,1))</f>
        <v>#N/A</v>
      </c>
      <c r="DL335" t="e">
        <f>IF(Tabla1[[#This Row],[NPS]]&lt;&gt;"",IF(Tabla1[[#This Row],[NPS]]&lt;7,-1,IF(Tabla1[[#This Row],[NPS]]&lt;8,0,1))," ")</f>
        <v>#N/A</v>
      </c>
    </row>
    <row r="336" spans="1:116" x14ac:dyDescent="0.25">
      <c r="A336">
        <v>386</v>
      </c>
      <c r="B336" t="str">
        <f>IF(MONTH(Tabla1[[#This Row],[FECHA DE MONITOREO]])=MONTH($B$356),IF(DAY(Tabla1[[#This Row],[FECHA DE MONITOREO]])&lt;8,"SEMANA 1",IF(DAY(Tabla1[[#This Row],[FECHA DE MONITOREO]])&lt;15,"SEMANA 2",IF(DAY(Tabla1[[#This Row],[FECHA DE MONITOREO]])&lt;22,"SEMANA 3","SEMANA 4"))),"SEMANA 4")</f>
        <v>SEMANA 2</v>
      </c>
      <c r="C33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36" s="10" t="s">
        <v>2152</v>
      </c>
      <c r="E336" s="11" t="s">
        <v>2153</v>
      </c>
      <c r="F336" s="12">
        <v>18</v>
      </c>
      <c r="G336" s="12" t="s">
        <v>118</v>
      </c>
      <c r="H336" s="12" t="s">
        <v>1394</v>
      </c>
      <c r="I336" s="6">
        <v>43659</v>
      </c>
      <c r="J336" s="12" t="s">
        <v>120</v>
      </c>
      <c r="K336" s="13" t="s">
        <v>2206</v>
      </c>
      <c r="L336" s="6">
        <v>43657</v>
      </c>
      <c r="M336" s="14">
        <v>0.58472222222222225</v>
      </c>
      <c r="N336" s="11">
        <v>884</v>
      </c>
      <c r="O336" s="12" t="s">
        <v>2207</v>
      </c>
      <c r="P336" s="12">
        <v>16068284</v>
      </c>
      <c r="Q336" s="12">
        <v>33284620</v>
      </c>
      <c r="R336" s="12" t="s">
        <v>1407</v>
      </c>
      <c r="S336" s="12" t="s">
        <v>227</v>
      </c>
      <c r="T336" s="12" t="s">
        <v>2208</v>
      </c>
      <c r="U336" s="12" t="s">
        <v>2209</v>
      </c>
      <c r="V336" s="11" t="s">
        <v>131</v>
      </c>
      <c r="W336" s="12" t="s">
        <v>130</v>
      </c>
      <c r="X336" s="15" t="s">
        <v>161</v>
      </c>
      <c r="Y336" s="15" t="s">
        <v>131</v>
      </c>
      <c r="Z336" s="15" t="s">
        <v>132</v>
      </c>
      <c r="AA336" s="15" t="s">
        <v>133</v>
      </c>
      <c r="AB336" s="15" t="s">
        <v>131</v>
      </c>
      <c r="AC336" s="12" t="s">
        <v>1400</v>
      </c>
      <c r="AD336" s="12" t="s">
        <v>131</v>
      </c>
      <c r="AE336" s="12" t="s">
        <v>131</v>
      </c>
      <c r="AF336" s="12" t="s">
        <v>131</v>
      </c>
      <c r="AG336" s="12" t="s">
        <v>131</v>
      </c>
      <c r="AH336" s="12" t="s">
        <v>131</v>
      </c>
      <c r="AI336" s="16">
        <v>100</v>
      </c>
      <c r="AJ336" s="12" t="s">
        <v>131</v>
      </c>
      <c r="AK336" s="12" t="s">
        <v>133</v>
      </c>
      <c r="AL336" s="12" t="s">
        <v>131</v>
      </c>
      <c r="AM336" s="12" t="s">
        <v>129</v>
      </c>
      <c r="AN336" s="16">
        <v>78.94736842105263</v>
      </c>
      <c r="AO336" s="12" t="s">
        <v>131</v>
      </c>
      <c r="AP336" s="12" t="s">
        <v>129</v>
      </c>
      <c r="AQ336" s="12" t="s">
        <v>131</v>
      </c>
      <c r="AR336" s="12" t="s">
        <v>133</v>
      </c>
      <c r="AS336" s="12" t="s">
        <v>129</v>
      </c>
      <c r="AT336" s="12" t="s">
        <v>129</v>
      </c>
      <c r="AU336" s="12" t="s">
        <v>133</v>
      </c>
      <c r="AV336" s="12" t="s">
        <v>133</v>
      </c>
      <c r="AW336" s="12" t="s">
        <v>133</v>
      </c>
      <c r="AX336" s="12" t="s">
        <v>129</v>
      </c>
      <c r="AY336" s="12" t="s">
        <v>131</v>
      </c>
      <c r="AZ336" s="16">
        <v>17.142857142857149</v>
      </c>
      <c r="BA336" s="12" t="s">
        <v>129</v>
      </c>
      <c r="BB336" s="12" t="s">
        <v>129</v>
      </c>
      <c r="BC336" s="12" t="s">
        <v>131</v>
      </c>
      <c r="BD336" s="12" t="s">
        <v>131</v>
      </c>
      <c r="BE336" s="16">
        <v>25</v>
      </c>
      <c r="BF336" s="12" t="s">
        <v>131</v>
      </c>
      <c r="BG336" s="12" t="s">
        <v>131</v>
      </c>
      <c r="BH336" s="12" t="s">
        <v>131</v>
      </c>
      <c r="BI336" s="16">
        <v>100</v>
      </c>
      <c r="BJ336" s="12" t="s">
        <v>133</v>
      </c>
      <c r="BK336" s="16">
        <v>100</v>
      </c>
      <c r="BL336" s="16">
        <v>48.15789473684211</v>
      </c>
      <c r="BM336" s="17">
        <v>4</v>
      </c>
      <c r="BN336" s="17">
        <v>1</v>
      </c>
      <c r="BO336" s="17">
        <v>0</v>
      </c>
      <c r="BP336" s="11">
        <v>5</v>
      </c>
      <c r="BQ336" s="11">
        <v>2</v>
      </c>
      <c r="BR336" s="16">
        <v>48.15789473684211</v>
      </c>
      <c r="BS336" s="15" t="s">
        <v>129</v>
      </c>
      <c r="BT336" s="15" t="s">
        <v>129</v>
      </c>
      <c r="BU336" s="15" t="s">
        <v>129</v>
      </c>
      <c r="BV336" s="15" t="s">
        <v>129</v>
      </c>
      <c r="BW336" s="15" t="s">
        <v>129</v>
      </c>
      <c r="BX336" s="12" t="s">
        <v>129</v>
      </c>
      <c r="BY336" s="12" t="s">
        <v>346</v>
      </c>
      <c r="BZ336" s="12" t="s">
        <v>347</v>
      </c>
      <c r="CA336" s="12" t="s">
        <v>348</v>
      </c>
      <c r="CB336" s="12" t="s">
        <v>1444</v>
      </c>
      <c r="CC336" s="12" t="s">
        <v>350</v>
      </c>
      <c r="CD336" s="5" t="e">
        <v>#N/A</v>
      </c>
      <c r="CE336" s="5" t="e">
        <v>#N/A</v>
      </c>
      <c r="CF336" s="18" t="s">
        <v>129</v>
      </c>
      <c r="CG336" s="18" t="s">
        <v>2210</v>
      </c>
      <c r="CH336">
        <f>IF(Tabla1[[#This Row],[1.1 Saluda y se despide del cliente, de acuerdo a lo establecido en el manual de campaña.]]="NO",1,0)</f>
        <v>0</v>
      </c>
      <c r="CI336">
        <f>IF(Tabla1[[#This Row],[1.2 Se dirige al cliente por su nombre durante el transcurso de la llamada, sin tutearlo en ninguna ocasión.]]="NO",1,0)</f>
        <v>0</v>
      </c>
      <c r="CJ336">
        <f>IF(Tabla1[[#This Row],[1.3 Interactua con el cliente mientras realiza las validaciones en el sistema.]]="NO",1,0)</f>
        <v>0</v>
      </c>
      <c r="CK336">
        <f>IF(Tabla1[[#This Row],[1.4 Evita el uso de tecnicismos.]]="NO",1,0)</f>
        <v>0</v>
      </c>
      <c r="CL336">
        <f>IF(Tabla1[[#This Row],[1.5 Se despide de acuerdo a lo indicado en el Manual de Campaña]]="NO",1,0)</f>
        <v>0</v>
      </c>
      <c r="CM336">
        <f>IF(Tabla1[[#This Row],[2.1 Valida si la consulta o transacción corresponde a un producto/servicio/línea de la campaña.]]="NO",1,0)</f>
        <v>0</v>
      </c>
      <c r="CN336">
        <f>IF(Tabla1[[#This Row],[2.2 Si lo expuesto por el cliente no es claro, realiza preguntas de precisión o preguntas filtro.]]="NO",1,0)</f>
        <v>0</v>
      </c>
      <c r="CO336">
        <f>IF(Tabla1[[#This Row],[2.3 Valida el MOTIVO REAL de la necesidad (información, preocupación, problema) mediante parafraseo o pregunta de confirmación.]]="NO",1,0)</f>
        <v>0</v>
      </c>
      <c r="CP336">
        <f>IF(Tabla1[[#This Row],[2.4 De acuerdo con lo expuesto por el cliente por el cliente y/o por lo revisado en sistemas, valida si existe alguna atención previa por el mismo motivo.]]="NO",1,0)</f>
        <v>1</v>
      </c>
      <c r="CQ336">
        <f>IF(Tabla1[[#This Row],[3.1 Valida en el CES el estado de los servicios y equipos, estado de cuenta y adicionalmente si se encuentra en averia.]]="NO",1,0)</f>
        <v>0</v>
      </c>
      <c r="CR336">
        <f>IF(Tabla1[[#This Row],[3.2 La atencion se realizo siguiendo el paso a paso de la herramienta o el proceso establecido en el portal de conocimiento (en caso no se encuentre en la herramienta), no se vuelve a evaluar el ingreso al CES.]]="NO",1,0)</f>
        <v>1</v>
      </c>
      <c r="CS336">
        <f>IF(Tabla1[[#This Row],[3.2.1 Solicita el número de documento de identidad, nombres y apellidos del titular para identificar el servicio y en caso lo amerite fecha y lugar de nacimiento.]]="NO",1,0)</f>
        <v>0</v>
      </c>
      <c r="CT336">
        <f>IF(Tabla1[[#This Row],[3.2.2  Valida en TRACER que el servicio del cliente esta conectado, no se encuentra en averia y no tiene algun flag alarmado]]="NO",1,0)</f>
        <v>0</v>
      </c>
      <c r="CU336">
        <f>IF(Tabla1[[#This Row],[3.2.3  Verifica en la web de averias si el servicio esta afectado]]="NO",1,0)</f>
        <v>1</v>
      </c>
      <c r="CV336">
        <f>IF(Tabla1[[#This Row],[3.2.4  Verifica en Incognito si los parametros de los servicios estan correctos. ]]="NO",1,0)</f>
        <v>1</v>
      </c>
      <c r="CW336">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36">
        <f>IF(Tabla1[[#This Row],[3.2.6  Para telefonia, ingresa a JANUS y validad que la linea este configurada y tenga saldo, tambien se debe validar con el cliente si la linea esta en Tel 1 o Tel 1/2, en caso no haya servicio]]="NO",1,0)</f>
        <v>0</v>
      </c>
      <c r="CY336">
        <f>IF(Tabla1[[#This Row],[3.2.7  Para internet, cuando el problema es con SmarTV se le sugiere que utilice internet de manera cableada]]="NO",1,0)</f>
        <v>0</v>
      </c>
      <c r="CZ336">
        <f>IF(Tabla1[[#This Row],[3.3  La explicación brindada al cliente corresponde con el paso a paso de la herramienta o el proceso establecido en el portal de conocimiento (en caso no se encuentre en la herramienta).]]="NO",1,0)</f>
        <v>1</v>
      </c>
      <c r="DA336">
        <f>IF(Tabla1[[#This Row],[3.4  Valida con el cliente si la gestión/información brindada fue clara]]="NO",1,0)</f>
        <v>0</v>
      </c>
      <c r="DB336">
        <f>IF(Tabla1[[#This Row],[4.1 Ejecuta las acciones en los aplicativos de acuerdo al proceso establecido en el portal de conocimiento.]]="NO",1,0)</f>
        <v>1</v>
      </c>
      <c r="DC336">
        <f>IF(Tabla1[[#This Row],[4.2 Se tipifica en siac acorde con la gestión.]]="NO",1,0)</f>
        <v>1</v>
      </c>
      <c r="DD336">
        <f>IF(Tabla1[[#This Row],[4.3 Notas y/o plantilla de la tipificación son correctas.]]="NO",1,0)</f>
        <v>0</v>
      </c>
      <c r="DE336">
        <f>IF(Tabla1[[#This Row],[4.4 Se tipifica en siac durante la llamada.]]="NO",1,0)</f>
        <v>0</v>
      </c>
      <c r="DF336">
        <f>IF(Tabla1[[#This Row],[5.1 Evita comentarios negativos de la empresa y/o sus proveedores.]]="NO",1,0)</f>
        <v>0</v>
      </c>
      <c r="DG336">
        <f>IF(Tabla1[[#This Row],[5.2 Evita palabras soeces]]="NO",1,0)</f>
        <v>0</v>
      </c>
      <c r="DH336">
        <f>IF(Tabla1[[#This Row],[5.3 Escucha al cliente sin interrumpirlo.]]="NO",1,0)</f>
        <v>0</v>
      </c>
      <c r="DI336">
        <f>IF(Tabla1[[#This Row],[6.1 Cumple con dar la información establecida y/o fomenta en el cliente la adquisición/activación/uso de algún servicio/producto/promoción CLARO (definido por cada campaña)]]="NO",1,0)</f>
        <v>0</v>
      </c>
      <c r="DJ336">
        <v>1</v>
      </c>
      <c r="DK336" t="e">
        <f>IF(Tabla1[[#This Row],[TNPS]]&lt;6,-1,IF(Tabla1[[#This Row],[TNPS]]&lt;8,0,1))</f>
        <v>#N/A</v>
      </c>
      <c r="DL336" t="e">
        <f>IF(Tabla1[[#This Row],[NPS]]&lt;&gt;"",IF(Tabla1[[#This Row],[NPS]]&lt;7,-1,IF(Tabla1[[#This Row],[NPS]]&lt;8,0,1))," ")</f>
        <v>#N/A</v>
      </c>
    </row>
    <row r="337" spans="1:116" x14ac:dyDescent="0.25">
      <c r="A337">
        <v>386</v>
      </c>
      <c r="B337" t="str">
        <f>IF(MONTH(Tabla1[[#This Row],[FECHA DE MONITOREO]])=MONTH($B$356),IF(DAY(Tabla1[[#This Row],[FECHA DE MONITOREO]])&lt;8,"SEMANA 1",IF(DAY(Tabla1[[#This Row],[FECHA DE MONITOREO]])&lt;15,"SEMANA 2",IF(DAY(Tabla1[[#This Row],[FECHA DE MONITOREO]])&lt;22,"SEMANA 3","SEMANA 4"))),"SEMANA 4")</f>
        <v>SEMANA 2</v>
      </c>
      <c r="C33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37" s="10" t="s">
        <v>1713</v>
      </c>
      <c r="E337" s="11" t="s">
        <v>1714</v>
      </c>
      <c r="F337" s="12">
        <v>3</v>
      </c>
      <c r="G337" s="12" t="s">
        <v>118</v>
      </c>
      <c r="H337" s="12" t="s">
        <v>1394</v>
      </c>
      <c r="I337" s="6">
        <v>43659</v>
      </c>
      <c r="J337" s="12" t="s">
        <v>120</v>
      </c>
      <c r="K337" s="13" t="s">
        <v>2211</v>
      </c>
      <c r="L337" s="6">
        <v>43657</v>
      </c>
      <c r="M337" s="14">
        <v>0.68680555555555556</v>
      </c>
      <c r="N337" s="11">
        <v>573</v>
      </c>
      <c r="O337" s="12" t="s">
        <v>2212</v>
      </c>
      <c r="P337" s="12">
        <v>992293823</v>
      </c>
      <c r="Q337" s="12">
        <v>28940429</v>
      </c>
      <c r="R337" s="12" t="s">
        <v>1407</v>
      </c>
      <c r="S337" s="12" t="s">
        <v>184</v>
      </c>
      <c r="T337" s="12" t="s">
        <v>2213</v>
      </c>
      <c r="U337" s="12" t="s">
        <v>1485</v>
      </c>
      <c r="V337" s="11" t="s">
        <v>129</v>
      </c>
      <c r="W337" s="12" t="s">
        <v>130</v>
      </c>
      <c r="X337" s="15" t="s">
        <v>161</v>
      </c>
      <c r="Y337" s="15" t="s">
        <v>131</v>
      </c>
      <c r="Z337" s="15" t="s">
        <v>132</v>
      </c>
      <c r="AA337" s="15" t="s">
        <v>133</v>
      </c>
      <c r="AB337" s="15" t="s">
        <v>131</v>
      </c>
      <c r="AC337" s="12" t="s">
        <v>1400</v>
      </c>
      <c r="AD337" s="12" t="s">
        <v>131</v>
      </c>
      <c r="AE337" s="12" t="s">
        <v>131</v>
      </c>
      <c r="AF337" s="12" t="s">
        <v>131</v>
      </c>
      <c r="AG337" s="12" t="s">
        <v>131</v>
      </c>
      <c r="AH337" s="12" t="s">
        <v>131</v>
      </c>
      <c r="AI337" s="16">
        <v>100</v>
      </c>
      <c r="AJ337" s="12" t="s">
        <v>131</v>
      </c>
      <c r="AK337" s="12" t="s">
        <v>133</v>
      </c>
      <c r="AL337" s="12" t="s">
        <v>129</v>
      </c>
      <c r="AM337" s="12" t="s">
        <v>131</v>
      </c>
      <c r="AN337" s="16">
        <v>47.368421052631568</v>
      </c>
      <c r="AO337" s="12" t="s">
        <v>131</v>
      </c>
      <c r="AP337" s="12" t="s">
        <v>129</v>
      </c>
      <c r="AQ337" s="12" t="s">
        <v>131</v>
      </c>
      <c r="AR337" s="12" t="s">
        <v>131</v>
      </c>
      <c r="AS337" s="12" t="s">
        <v>131</v>
      </c>
      <c r="AT337" s="12" t="s">
        <v>131</v>
      </c>
      <c r="AU337" s="12" t="s">
        <v>129</v>
      </c>
      <c r="AV337" s="12" t="s">
        <v>133</v>
      </c>
      <c r="AW337" s="12" t="s">
        <v>133</v>
      </c>
      <c r="AX337" s="12" t="s">
        <v>129</v>
      </c>
      <c r="AY337" s="12" t="s">
        <v>131</v>
      </c>
      <c r="AZ337" s="16">
        <v>17.142857142857149</v>
      </c>
      <c r="BA337" s="12" t="s">
        <v>129</v>
      </c>
      <c r="BB337" s="12" t="s">
        <v>129</v>
      </c>
      <c r="BC337" s="12" t="s">
        <v>129</v>
      </c>
      <c r="BD337" s="12" t="s">
        <v>131</v>
      </c>
      <c r="BE337" s="16">
        <v>12.5</v>
      </c>
      <c r="BF337" s="12" t="s">
        <v>131</v>
      </c>
      <c r="BG337" s="12" t="s">
        <v>131</v>
      </c>
      <c r="BH337" s="12" t="s">
        <v>131</v>
      </c>
      <c r="BI337" s="16">
        <v>100</v>
      </c>
      <c r="BJ337" s="12" t="s">
        <v>129</v>
      </c>
      <c r="BK337" s="16">
        <v>0</v>
      </c>
      <c r="BL337" s="16">
        <v>34.894736842105267</v>
      </c>
      <c r="BM337" s="17">
        <v>4</v>
      </c>
      <c r="BN337" s="17">
        <v>2</v>
      </c>
      <c r="BO337" s="17">
        <v>0</v>
      </c>
      <c r="BP337" s="11">
        <v>6</v>
      </c>
      <c r="BQ337" s="11">
        <v>2</v>
      </c>
      <c r="BR337" s="16">
        <v>34.894736842105267</v>
      </c>
      <c r="BS337" s="15" t="s">
        <v>129</v>
      </c>
      <c r="BT337" s="15" t="s">
        <v>129</v>
      </c>
      <c r="BU337" s="15" t="s">
        <v>129</v>
      </c>
      <c r="BV337" s="15" t="s">
        <v>129</v>
      </c>
      <c r="BW337" s="15" t="s">
        <v>129</v>
      </c>
      <c r="BX337" s="12" t="s">
        <v>131</v>
      </c>
      <c r="BY337" s="12" t="s">
        <v>132</v>
      </c>
      <c r="BZ337" s="12" t="s">
        <v>132</v>
      </c>
      <c r="CA337" s="12" t="s">
        <v>132</v>
      </c>
      <c r="CB337" s="12" t="s">
        <v>132</v>
      </c>
      <c r="CC337" s="12" t="s">
        <v>132</v>
      </c>
      <c r="CD337" s="5" t="e">
        <v>#N/A</v>
      </c>
      <c r="CE337" s="5" t="e">
        <v>#N/A</v>
      </c>
      <c r="CF337" s="18" t="s">
        <v>129</v>
      </c>
      <c r="CG337" s="18" t="s">
        <v>2214</v>
      </c>
      <c r="CH337">
        <f>IF(Tabla1[[#This Row],[1.1 Saluda y se despide del cliente, de acuerdo a lo establecido en el manual de campaña.]]="NO",1,0)</f>
        <v>0</v>
      </c>
      <c r="CI337">
        <f>IF(Tabla1[[#This Row],[1.2 Se dirige al cliente por su nombre durante el transcurso de la llamada, sin tutearlo en ninguna ocasión.]]="NO",1,0)</f>
        <v>0</v>
      </c>
      <c r="CJ337">
        <f>IF(Tabla1[[#This Row],[1.3 Interactua con el cliente mientras realiza las validaciones en el sistema.]]="NO",1,0)</f>
        <v>0</v>
      </c>
      <c r="CK337">
        <f>IF(Tabla1[[#This Row],[1.4 Evita el uso de tecnicismos.]]="NO",1,0)</f>
        <v>0</v>
      </c>
      <c r="CL337">
        <f>IF(Tabla1[[#This Row],[1.5 Se despide de acuerdo a lo indicado en el Manual de Campaña]]="NO",1,0)</f>
        <v>0</v>
      </c>
      <c r="CM337">
        <f>IF(Tabla1[[#This Row],[2.1 Valida si la consulta o transacción corresponde a un producto/servicio/línea de la campaña.]]="NO",1,0)</f>
        <v>0</v>
      </c>
      <c r="CN337">
        <f>IF(Tabla1[[#This Row],[2.2 Si lo expuesto por el cliente no es claro, realiza preguntas de precisión o preguntas filtro.]]="NO",1,0)</f>
        <v>0</v>
      </c>
      <c r="CO337">
        <f>IF(Tabla1[[#This Row],[2.3 Valida el MOTIVO REAL de la necesidad (información, preocupación, problema) mediante parafraseo o pregunta de confirmación.]]="NO",1,0)</f>
        <v>1</v>
      </c>
      <c r="CP337">
        <f>IF(Tabla1[[#This Row],[2.4 De acuerdo con lo expuesto por el cliente por el cliente y/o por lo revisado en sistemas, valida si existe alguna atención previa por el mismo motivo.]]="NO",1,0)</f>
        <v>0</v>
      </c>
      <c r="CQ337">
        <f>IF(Tabla1[[#This Row],[3.1 Valida en el CES el estado de los servicios y equipos, estado de cuenta y adicionalmente si se encuentra en averia.]]="NO",1,0)</f>
        <v>0</v>
      </c>
      <c r="CR337">
        <f>IF(Tabla1[[#This Row],[3.2 La atencion se realizo siguiendo el paso a paso de la herramienta o el proceso establecido en el portal de conocimiento (en caso no se encuentre en la herramienta), no se vuelve a evaluar el ingreso al CES.]]="NO",1,0)</f>
        <v>1</v>
      </c>
      <c r="CS337">
        <f>IF(Tabla1[[#This Row],[3.2.1 Solicita el número de documento de identidad, nombres y apellidos del titular para identificar el servicio y en caso lo amerite fecha y lugar de nacimiento.]]="NO",1,0)</f>
        <v>0</v>
      </c>
      <c r="CT337">
        <f>IF(Tabla1[[#This Row],[3.2.2  Valida en TRACER que el servicio del cliente esta conectado, no se encuentra en averia y no tiene algun flag alarmado]]="NO",1,0)</f>
        <v>0</v>
      </c>
      <c r="CU337">
        <f>IF(Tabla1[[#This Row],[3.2.3  Verifica en la web de averias si el servicio esta afectado]]="NO",1,0)</f>
        <v>0</v>
      </c>
      <c r="CV337">
        <f>IF(Tabla1[[#This Row],[3.2.4  Verifica en Incognito si los parametros de los servicios estan correctos. ]]="NO",1,0)</f>
        <v>0</v>
      </c>
      <c r="CW337">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337">
        <f>IF(Tabla1[[#This Row],[3.2.6  Para telefonia, ingresa a JANUS y validad que la linea este configurada y tenga saldo, tambien se debe validar con el cliente si la linea esta en Tel 1 o Tel 1/2, en caso no haya servicio]]="NO",1,0)</f>
        <v>0</v>
      </c>
      <c r="CY337">
        <f>IF(Tabla1[[#This Row],[3.2.7  Para internet, cuando el problema es con SmarTV se le sugiere que utilice internet de manera cableada]]="NO",1,0)</f>
        <v>0</v>
      </c>
      <c r="CZ337">
        <f>IF(Tabla1[[#This Row],[3.3  La explicación brindada al cliente corresponde con el paso a paso de la herramienta o el proceso establecido en el portal de conocimiento (en caso no se encuentre en la herramienta).]]="NO",1,0)</f>
        <v>1</v>
      </c>
      <c r="DA337">
        <f>IF(Tabla1[[#This Row],[3.4  Valida con el cliente si la gestión/información brindada fue clara]]="NO",1,0)</f>
        <v>0</v>
      </c>
      <c r="DB337">
        <f>IF(Tabla1[[#This Row],[4.1 Ejecuta las acciones en los aplicativos de acuerdo al proceso establecido en el portal de conocimiento.]]="NO",1,0)</f>
        <v>1</v>
      </c>
      <c r="DC337">
        <f>IF(Tabla1[[#This Row],[4.2 Se tipifica en siac acorde con la gestión.]]="NO",1,0)</f>
        <v>1</v>
      </c>
      <c r="DD337">
        <f>IF(Tabla1[[#This Row],[4.3 Notas y/o plantilla de la tipificación son correctas.]]="NO",1,0)</f>
        <v>1</v>
      </c>
      <c r="DE337">
        <f>IF(Tabla1[[#This Row],[4.4 Se tipifica en siac durante la llamada.]]="NO",1,0)</f>
        <v>0</v>
      </c>
      <c r="DF337">
        <f>IF(Tabla1[[#This Row],[5.1 Evita comentarios negativos de la empresa y/o sus proveedores.]]="NO",1,0)</f>
        <v>0</v>
      </c>
      <c r="DG337">
        <f>IF(Tabla1[[#This Row],[5.2 Evita palabras soeces]]="NO",1,0)</f>
        <v>0</v>
      </c>
      <c r="DH337">
        <f>IF(Tabla1[[#This Row],[5.3 Escucha al cliente sin interrumpirlo.]]="NO",1,0)</f>
        <v>0</v>
      </c>
      <c r="DI337">
        <f>IF(Tabla1[[#This Row],[6.1 Cumple con dar la información establecida y/o fomenta en el cliente la adquisición/activación/uso de algún servicio/producto/promoción CLARO (definido por cada campaña)]]="NO",1,0)</f>
        <v>1</v>
      </c>
      <c r="DJ337">
        <v>1</v>
      </c>
      <c r="DK337" t="e">
        <f>IF(Tabla1[[#This Row],[TNPS]]&lt;6,-1,IF(Tabla1[[#This Row],[TNPS]]&lt;8,0,1))</f>
        <v>#N/A</v>
      </c>
      <c r="DL337" t="e">
        <f>IF(Tabla1[[#This Row],[NPS]]&lt;&gt;"",IF(Tabla1[[#This Row],[NPS]]&lt;7,-1,IF(Tabla1[[#This Row],[NPS]]&lt;8,0,1))," ")</f>
        <v>#N/A</v>
      </c>
    </row>
    <row r="338" spans="1:116" x14ac:dyDescent="0.25">
      <c r="A338">
        <v>386</v>
      </c>
      <c r="B338" t="str">
        <f>IF(MONTH(Tabla1[[#This Row],[FECHA DE MONITOREO]])=MONTH($B$356),IF(DAY(Tabla1[[#This Row],[FECHA DE MONITOREO]])&lt;8,"SEMANA 1",IF(DAY(Tabla1[[#This Row],[FECHA DE MONITOREO]])&lt;15,"SEMANA 2",IF(DAY(Tabla1[[#This Row],[FECHA DE MONITOREO]])&lt;22,"SEMANA 3","SEMANA 4"))),"SEMANA 4")</f>
        <v>SEMANA 2</v>
      </c>
      <c r="C33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38" s="10" t="s">
        <v>1552</v>
      </c>
      <c r="E338" s="11" t="s">
        <v>1553</v>
      </c>
      <c r="F338" s="12">
        <v>3</v>
      </c>
      <c r="G338" s="12" t="s">
        <v>118</v>
      </c>
      <c r="H338" s="12" t="s">
        <v>1394</v>
      </c>
      <c r="I338" s="6">
        <v>43659</v>
      </c>
      <c r="J338" s="12" t="s">
        <v>120</v>
      </c>
      <c r="K338" s="13" t="s">
        <v>2215</v>
      </c>
      <c r="L338" s="6">
        <v>43657</v>
      </c>
      <c r="M338" s="14">
        <v>0.52777777777777779</v>
      </c>
      <c r="N338" s="11">
        <v>547</v>
      </c>
      <c r="O338" s="12" t="s">
        <v>2216</v>
      </c>
      <c r="P338" s="12">
        <v>979754323</v>
      </c>
      <c r="Q338" s="12">
        <v>25615404</v>
      </c>
      <c r="R338" s="12" t="s">
        <v>1397</v>
      </c>
      <c r="S338" s="12" t="s">
        <v>1742</v>
      </c>
      <c r="T338" s="12" t="s">
        <v>2217</v>
      </c>
      <c r="U338" s="12" t="s">
        <v>1606</v>
      </c>
      <c r="V338" s="11" t="s">
        <v>131</v>
      </c>
      <c r="W338" s="12" t="s">
        <v>130</v>
      </c>
      <c r="X338" s="15" t="s">
        <v>161</v>
      </c>
      <c r="Y338" s="15" t="s">
        <v>131</v>
      </c>
      <c r="Z338" s="15" t="s">
        <v>132</v>
      </c>
      <c r="AA338" s="15" t="s">
        <v>133</v>
      </c>
      <c r="AB338" s="15" t="s">
        <v>131</v>
      </c>
      <c r="AC338" s="12" t="s">
        <v>1400</v>
      </c>
      <c r="AD338" s="12" t="s">
        <v>131</v>
      </c>
      <c r="AE338" s="12" t="s">
        <v>131</v>
      </c>
      <c r="AF338" s="12" t="s">
        <v>131</v>
      </c>
      <c r="AG338" s="12" t="s">
        <v>131</v>
      </c>
      <c r="AH338" s="12" t="s">
        <v>131</v>
      </c>
      <c r="AI338" s="16">
        <v>100</v>
      </c>
      <c r="AJ338" s="12" t="s">
        <v>133</v>
      </c>
      <c r="AK338" s="12" t="s">
        <v>133</v>
      </c>
      <c r="AL338" s="12" t="s">
        <v>131</v>
      </c>
      <c r="AM338" s="12" t="s">
        <v>131</v>
      </c>
      <c r="AN338" s="16">
        <v>100</v>
      </c>
      <c r="AO338" s="12" t="s">
        <v>131</v>
      </c>
      <c r="AP338" s="12" t="s">
        <v>131</v>
      </c>
      <c r="AQ338" s="12" t="s">
        <v>131</v>
      </c>
      <c r="AR338" s="12" t="s">
        <v>133</v>
      </c>
      <c r="AS338" s="12" t="s">
        <v>133</v>
      </c>
      <c r="AT338" s="12" t="s">
        <v>131</v>
      </c>
      <c r="AU338" s="12" t="s">
        <v>133</v>
      </c>
      <c r="AV338" s="12" t="s">
        <v>133</v>
      </c>
      <c r="AW338" s="12" t="s">
        <v>133</v>
      </c>
      <c r="AX338" s="12" t="s">
        <v>131</v>
      </c>
      <c r="AY338" s="12" t="s">
        <v>131</v>
      </c>
      <c r="AZ338" s="16">
        <v>100</v>
      </c>
      <c r="BA338" s="12" t="s">
        <v>133</v>
      </c>
      <c r="BB338" s="12" t="s">
        <v>131</v>
      </c>
      <c r="BC338" s="12" t="s">
        <v>131</v>
      </c>
      <c r="BD338" s="12" t="s">
        <v>131</v>
      </c>
      <c r="BE338" s="16">
        <v>100</v>
      </c>
      <c r="BF338" s="12" t="s">
        <v>131</v>
      </c>
      <c r="BG338" s="12" t="s">
        <v>131</v>
      </c>
      <c r="BH338" s="12" t="s">
        <v>131</v>
      </c>
      <c r="BI338" s="16">
        <v>100</v>
      </c>
      <c r="BJ338" s="12" t="s">
        <v>133</v>
      </c>
      <c r="BK338" s="16">
        <v>100</v>
      </c>
      <c r="BL338" s="16">
        <v>100</v>
      </c>
      <c r="BM338" s="17">
        <v>0</v>
      </c>
      <c r="BN338" s="17">
        <v>0</v>
      </c>
      <c r="BO338" s="17">
        <v>0</v>
      </c>
      <c r="BP338" s="11">
        <v>0</v>
      </c>
      <c r="BQ338" s="11">
        <v>0</v>
      </c>
      <c r="BR338" s="16">
        <v>100</v>
      </c>
      <c r="BS338" s="15" t="s">
        <v>129</v>
      </c>
      <c r="BT338" s="15" t="s">
        <v>129</v>
      </c>
      <c r="BU338" s="15" t="s">
        <v>129</v>
      </c>
      <c r="BV338" s="15" t="s">
        <v>129</v>
      </c>
      <c r="BW338" s="15" t="s">
        <v>129</v>
      </c>
      <c r="BX338" s="12" t="s">
        <v>129</v>
      </c>
      <c r="BY338" s="12" t="s">
        <v>135</v>
      </c>
      <c r="BZ338" s="12" t="s">
        <v>136</v>
      </c>
      <c r="CA338" s="12" t="s">
        <v>137</v>
      </c>
      <c r="CB338" s="12" t="s">
        <v>349</v>
      </c>
      <c r="CC338" s="12" t="s">
        <v>139</v>
      </c>
      <c r="CD338" s="5">
        <v>8</v>
      </c>
      <c r="CE338" s="5">
        <v>8</v>
      </c>
      <c r="CF338" s="18" t="s">
        <v>129</v>
      </c>
      <c r="CG338" s="18"/>
      <c r="CH338">
        <f>IF(Tabla1[[#This Row],[1.1 Saluda y se despide del cliente, de acuerdo a lo establecido en el manual de campaña.]]="NO",1,0)</f>
        <v>0</v>
      </c>
      <c r="CI338">
        <f>IF(Tabla1[[#This Row],[1.2 Se dirige al cliente por su nombre durante el transcurso de la llamada, sin tutearlo en ninguna ocasión.]]="NO",1,0)</f>
        <v>0</v>
      </c>
      <c r="CJ338">
        <f>IF(Tabla1[[#This Row],[1.3 Interactua con el cliente mientras realiza las validaciones en el sistema.]]="NO",1,0)</f>
        <v>0</v>
      </c>
      <c r="CK338">
        <f>IF(Tabla1[[#This Row],[1.4 Evita el uso de tecnicismos.]]="NO",1,0)</f>
        <v>0</v>
      </c>
      <c r="CL338">
        <f>IF(Tabla1[[#This Row],[1.5 Se despide de acuerdo a lo indicado en el Manual de Campaña]]="NO",1,0)</f>
        <v>0</v>
      </c>
      <c r="CM338">
        <f>IF(Tabla1[[#This Row],[2.1 Valida si la consulta o transacción corresponde a un producto/servicio/línea de la campaña.]]="NO",1,0)</f>
        <v>0</v>
      </c>
      <c r="CN338">
        <f>IF(Tabla1[[#This Row],[2.2 Si lo expuesto por el cliente no es claro, realiza preguntas de precisión o preguntas filtro.]]="NO",1,0)</f>
        <v>0</v>
      </c>
      <c r="CO338">
        <f>IF(Tabla1[[#This Row],[2.3 Valida el MOTIVO REAL de la necesidad (información, preocupación, problema) mediante parafraseo o pregunta de confirmación.]]="NO",1,0)</f>
        <v>0</v>
      </c>
      <c r="CP338">
        <f>IF(Tabla1[[#This Row],[2.4 De acuerdo con lo expuesto por el cliente por el cliente y/o por lo revisado en sistemas, valida si existe alguna atención previa por el mismo motivo.]]="NO",1,0)</f>
        <v>0</v>
      </c>
      <c r="CQ338">
        <f>IF(Tabla1[[#This Row],[3.1 Valida en el CES el estado de los servicios y equipos, estado de cuenta y adicionalmente si se encuentra en averia.]]="NO",1,0)</f>
        <v>0</v>
      </c>
      <c r="CR338">
        <f>IF(Tabla1[[#This Row],[3.2 La atencion se realizo siguiendo el paso a paso de la herramienta o el proceso establecido en el portal de conocimiento (en caso no se encuentre en la herramienta), no se vuelve a evaluar el ingreso al CES.]]="NO",1,0)</f>
        <v>0</v>
      </c>
      <c r="CS338">
        <f>IF(Tabla1[[#This Row],[3.2.1 Solicita el número de documento de identidad, nombres y apellidos del titular para identificar el servicio y en caso lo amerite fecha y lugar de nacimiento.]]="NO",1,0)</f>
        <v>0</v>
      </c>
      <c r="CT338">
        <f>IF(Tabla1[[#This Row],[3.2.2  Valida en TRACER que el servicio del cliente esta conectado, no se encuentra en averia y no tiene algun flag alarmado]]="NO",1,0)</f>
        <v>0</v>
      </c>
      <c r="CU338">
        <f>IF(Tabla1[[#This Row],[3.2.3  Verifica en la web de averias si el servicio esta afectado]]="NO",1,0)</f>
        <v>0</v>
      </c>
      <c r="CV338">
        <f>IF(Tabla1[[#This Row],[3.2.4  Verifica en Incognito si los parametros de los servicios estan correctos. ]]="NO",1,0)</f>
        <v>0</v>
      </c>
      <c r="CW33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38">
        <f>IF(Tabla1[[#This Row],[3.2.6  Para telefonia, ingresa a JANUS y validad que la linea este configurada y tenga saldo, tambien se debe validar con el cliente si la linea esta en Tel 1 o Tel 1/2, en caso no haya servicio]]="NO",1,0)</f>
        <v>0</v>
      </c>
      <c r="CY338">
        <f>IF(Tabla1[[#This Row],[3.2.7  Para internet, cuando el problema es con SmarTV se le sugiere que utilice internet de manera cableada]]="NO",1,0)</f>
        <v>0</v>
      </c>
      <c r="CZ338">
        <f>IF(Tabla1[[#This Row],[3.3  La explicación brindada al cliente corresponde con el paso a paso de la herramienta o el proceso establecido en el portal de conocimiento (en caso no se encuentre en la herramienta).]]="NO",1,0)</f>
        <v>0</v>
      </c>
      <c r="DA338">
        <f>IF(Tabla1[[#This Row],[3.4  Valida con el cliente si la gestión/información brindada fue clara]]="NO",1,0)</f>
        <v>0</v>
      </c>
      <c r="DB338">
        <f>IF(Tabla1[[#This Row],[4.1 Ejecuta las acciones en los aplicativos de acuerdo al proceso establecido en el portal de conocimiento.]]="NO",1,0)</f>
        <v>0</v>
      </c>
      <c r="DC338">
        <f>IF(Tabla1[[#This Row],[4.2 Se tipifica en siac acorde con la gestión.]]="NO",1,0)</f>
        <v>0</v>
      </c>
      <c r="DD338">
        <f>IF(Tabla1[[#This Row],[4.3 Notas y/o plantilla de la tipificación son correctas.]]="NO",1,0)</f>
        <v>0</v>
      </c>
      <c r="DE338">
        <f>IF(Tabla1[[#This Row],[4.4 Se tipifica en siac durante la llamada.]]="NO",1,0)</f>
        <v>0</v>
      </c>
      <c r="DF338">
        <f>IF(Tabla1[[#This Row],[5.1 Evita comentarios negativos de la empresa y/o sus proveedores.]]="NO",1,0)</f>
        <v>0</v>
      </c>
      <c r="DG338">
        <f>IF(Tabla1[[#This Row],[5.2 Evita palabras soeces]]="NO",1,0)</f>
        <v>0</v>
      </c>
      <c r="DH338">
        <f>IF(Tabla1[[#This Row],[5.3 Escucha al cliente sin interrumpirlo.]]="NO",1,0)</f>
        <v>0</v>
      </c>
      <c r="DI338">
        <f>IF(Tabla1[[#This Row],[6.1 Cumple con dar la información establecida y/o fomenta en el cliente la adquisición/activación/uso de algún servicio/producto/promoción CLARO (definido por cada campaña)]]="NO",1,0)</f>
        <v>0</v>
      </c>
      <c r="DJ338">
        <v>1</v>
      </c>
      <c r="DK338">
        <f>IF(Tabla1[[#This Row],[TNPS]]&lt;6,-1,IF(Tabla1[[#This Row],[TNPS]]&lt;8,0,1))</f>
        <v>1</v>
      </c>
      <c r="DL338">
        <f>IF(Tabla1[[#This Row],[NPS]]&lt;&gt;"",IF(Tabla1[[#This Row],[NPS]]&lt;7,-1,IF(Tabla1[[#This Row],[NPS]]&lt;8,0,1))," ")</f>
        <v>1</v>
      </c>
    </row>
    <row r="339" spans="1:116" x14ac:dyDescent="0.25">
      <c r="A339">
        <v>386</v>
      </c>
      <c r="B339" t="str">
        <f>IF(MONTH(Tabla1[[#This Row],[FECHA DE MONITOREO]])=MONTH($B$356),IF(DAY(Tabla1[[#This Row],[FECHA DE MONITOREO]])&lt;8,"SEMANA 1",IF(DAY(Tabla1[[#This Row],[FECHA DE MONITOREO]])&lt;15,"SEMANA 2",IF(DAY(Tabla1[[#This Row],[FECHA DE MONITOREO]])&lt;22,"SEMANA 3","SEMANA 4"))),"SEMANA 4")</f>
        <v>SEMANA 2</v>
      </c>
      <c r="C33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39" s="10" t="s">
        <v>1545</v>
      </c>
      <c r="E339" s="11" t="s">
        <v>1546</v>
      </c>
      <c r="F339" s="12">
        <v>3</v>
      </c>
      <c r="G339" s="12" t="s">
        <v>118</v>
      </c>
      <c r="H339" s="12" t="s">
        <v>1394</v>
      </c>
      <c r="I339" s="6">
        <v>43659</v>
      </c>
      <c r="J339" s="12" t="s">
        <v>120</v>
      </c>
      <c r="K339" s="13" t="s">
        <v>2218</v>
      </c>
      <c r="L339" s="6">
        <v>43657</v>
      </c>
      <c r="M339" s="14">
        <v>0.43888888888888888</v>
      </c>
      <c r="N339" s="11">
        <v>299</v>
      </c>
      <c r="O339" s="12" t="s">
        <v>2219</v>
      </c>
      <c r="P339" s="12">
        <v>76286573</v>
      </c>
      <c r="Q339" s="12">
        <v>32924923</v>
      </c>
      <c r="R339" s="12" t="s">
        <v>1407</v>
      </c>
      <c r="S339" s="12" t="s">
        <v>2220</v>
      </c>
      <c r="T339" s="12" t="s">
        <v>2221</v>
      </c>
      <c r="U339" s="12" t="s">
        <v>1456</v>
      </c>
      <c r="V339" s="11" t="s">
        <v>129</v>
      </c>
      <c r="W339" s="12" t="s">
        <v>130</v>
      </c>
      <c r="X339" s="15" t="s">
        <v>161</v>
      </c>
      <c r="Y339" s="15" t="s">
        <v>131</v>
      </c>
      <c r="Z339" s="15" t="s">
        <v>132</v>
      </c>
      <c r="AA339" s="15" t="s">
        <v>133</v>
      </c>
      <c r="AB339" s="15" t="s">
        <v>131</v>
      </c>
      <c r="AC339" s="12" t="s">
        <v>1400</v>
      </c>
      <c r="AD339" s="12" t="s">
        <v>131</v>
      </c>
      <c r="AE339" s="12" t="s">
        <v>131</v>
      </c>
      <c r="AF339" s="12" t="s">
        <v>131</v>
      </c>
      <c r="AG339" s="12" t="s">
        <v>131</v>
      </c>
      <c r="AH339" s="12" t="s">
        <v>131</v>
      </c>
      <c r="AI339" s="16">
        <v>100</v>
      </c>
      <c r="AJ339" s="12" t="s">
        <v>133</v>
      </c>
      <c r="AK339" s="12" t="s">
        <v>133</v>
      </c>
      <c r="AL339" s="12" t="s">
        <v>131</v>
      </c>
      <c r="AM339" s="12" t="s">
        <v>129</v>
      </c>
      <c r="AN339" s="16">
        <v>71.428571428571416</v>
      </c>
      <c r="AO339" s="12" t="s">
        <v>131</v>
      </c>
      <c r="AP339" s="12" t="s">
        <v>129</v>
      </c>
      <c r="AQ339" s="12" t="s">
        <v>131</v>
      </c>
      <c r="AR339" s="12" t="s">
        <v>131</v>
      </c>
      <c r="AS339" s="12" t="s">
        <v>131</v>
      </c>
      <c r="AT339" s="12" t="s">
        <v>131</v>
      </c>
      <c r="AU339" s="12" t="s">
        <v>133</v>
      </c>
      <c r="AV339" s="12" t="s">
        <v>131</v>
      </c>
      <c r="AW339" s="12" t="s">
        <v>133</v>
      </c>
      <c r="AX339" s="12" t="s">
        <v>129</v>
      </c>
      <c r="AY339" s="12" t="s">
        <v>129</v>
      </c>
      <c r="AZ339" s="16">
        <v>11.428571428571432</v>
      </c>
      <c r="BA339" s="12" t="s">
        <v>129</v>
      </c>
      <c r="BB339" s="12" t="s">
        <v>129</v>
      </c>
      <c r="BC339" s="12" t="s">
        <v>129</v>
      </c>
      <c r="BD339" s="12" t="s">
        <v>129</v>
      </c>
      <c r="BE339" s="16">
        <v>0</v>
      </c>
      <c r="BF339" s="12" t="s">
        <v>131</v>
      </c>
      <c r="BG339" s="12" t="s">
        <v>131</v>
      </c>
      <c r="BH339" s="12" t="s">
        <v>131</v>
      </c>
      <c r="BI339" s="16">
        <v>100</v>
      </c>
      <c r="BJ339" s="12" t="s">
        <v>133</v>
      </c>
      <c r="BK339" s="16">
        <v>100</v>
      </c>
      <c r="BL339" s="16">
        <v>38.428571428571431</v>
      </c>
      <c r="BM339" s="17">
        <v>5</v>
      </c>
      <c r="BN339" s="17">
        <v>3</v>
      </c>
      <c r="BO339" s="17">
        <v>0</v>
      </c>
      <c r="BP339" s="11">
        <v>8</v>
      </c>
      <c r="BQ339" s="11">
        <v>0</v>
      </c>
      <c r="BR339" s="16">
        <v>38.428571428571431</v>
      </c>
      <c r="BS339" s="15" t="s">
        <v>129</v>
      </c>
      <c r="BT339" s="15" t="s">
        <v>129</v>
      </c>
      <c r="BU339" s="15" t="s">
        <v>129</v>
      </c>
      <c r="BV339" s="15" t="s">
        <v>129</v>
      </c>
      <c r="BW339" s="15" t="s">
        <v>129</v>
      </c>
      <c r="BX339" s="12" t="s">
        <v>129</v>
      </c>
      <c r="BY339" s="12" t="s">
        <v>346</v>
      </c>
      <c r="BZ339" s="12" t="s">
        <v>347</v>
      </c>
      <c r="CA339" s="12" t="s">
        <v>348</v>
      </c>
      <c r="CB339" s="12" t="s">
        <v>1444</v>
      </c>
      <c r="CC339" s="12" t="s">
        <v>350</v>
      </c>
      <c r="CD339" s="5" t="e">
        <v>#N/A</v>
      </c>
      <c r="CE339" s="5" t="e">
        <v>#N/A</v>
      </c>
      <c r="CF339" s="18" t="s">
        <v>129</v>
      </c>
      <c r="CG339" s="18" t="s">
        <v>2222</v>
      </c>
      <c r="CH339">
        <f>IF(Tabla1[[#This Row],[1.1 Saluda y se despide del cliente, de acuerdo a lo establecido en el manual de campaña.]]="NO",1,0)</f>
        <v>0</v>
      </c>
      <c r="CI339">
        <f>IF(Tabla1[[#This Row],[1.2 Se dirige al cliente por su nombre durante el transcurso de la llamada, sin tutearlo en ninguna ocasión.]]="NO",1,0)</f>
        <v>0</v>
      </c>
      <c r="CJ339">
        <f>IF(Tabla1[[#This Row],[1.3 Interactua con el cliente mientras realiza las validaciones en el sistema.]]="NO",1,0)</f>
        <v>0</v>
      </c>
      <c r="CK339">
        <f>IF(Tabla1[[#This Row],[1.4 Evita el uso de tecnicismos.]]="NO",1,0)</f>
        <v>0</v>
      </c>
      <c r="CL339">
        <f>IF(Tabla1[[#This Row],[1.5 Se despide de acuerdo a lo indicado en el Manual de Campaña]]="NO",1,0)</f>
        <v>0</v>
      </c>
      <c r="CM339">
        <f>IF(Tabla1[[#This Row],[2.1 Valida si la consulta o transacción corresponde a un producto/servicio/línea de la campaña.]]="NO",1,0)</f>
        <v>0</v>
      </c>
      <c r="CN339">
        <f>IF(Tabla1[[#This Row],[2.2 Si lo expuesto por el cliente no es claro, realiza preguntas de precisión o preguntas filtro.]]="NO",1,0)</f>
        <v>0</v>
      </c>
      <c r="CO339">
        <f>IF(Tabla1[[#This Row],[2.3 Valida el MOTIVO REAL de la necesidad (información, preocupación, problema) mediante parafraseo o pregunta de confirmación.]]="NO",1,0)</f>
        <v>0</v>
      </c>
      <c r="CP339">
        <f>IF(Tabla1[[#This Row],[2.4 De acuerdo con lo expuesto por el cliente por el cliente y/o por lo revisado en sistemas, valida si existe alguna atención previa por el mismo motivo.]]="NO",1,0)</f>
        <v>1</v>
      </c>
      <c r="CQ339">
        <f>IF(Tabla1[[#This Row],[3.1 Valida en el CES el estado de los servicios y equipos, estado de cuenta y adicionalmente si se encuentra en averia.]]="NO",1,0)</f>
        <v>0</v>
      </c>
      <c r="CR339">
        <f>IF(Tabla1[[#This Row],[3.2 La atencion se realizo siguiendo el paso a paso de la herramienta o el proceso establecido en el portal de conocimiento (en caso no se encuentre en la herramienta), no se vuelve a evaluar el ingreso al CES.]]="NO",1,0)</f>
        <v>1</v>
      </c>
      <c r="CS339">
        <f>IF(Tabla1[[#This Row],[3.2.1 Solicita el número de documento de identidad, nombres y apellidos del titular para identificar el servicio y en caso lo amerite fecha y lugar de nacimiento.]]="NO",1,0)</f>
        <v>0</v>
      </c>
      <c r="CT339">
        <f>IF(Tabla1[[#This Row],[3.2.2  Valida en TRACER que el servicio del cliente esta conectado, no se encuentra en averia y no tiene algun flag alarmado]]="NO",1,0)</f>
        <v>0</v>
      </c>
      <c r="CU339">
        <f>IF(Tabla1[[#This Row],[3.2.3  Verifica en la web de averias si el servicio esta afectado]]="NO",1,0)</f>
        <v>0</v>
      </c>
      <c r="CV339">
        <f>IF(Tabla1[[#This Row],[3.2.4  Verifica en Incognito si los parametros de los servicios estan correctos. ]]="NO",1,0)</f>
        <v>0</v>
      </c>
      <c r="CW33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39">
        <f>IF(Tabla1[[#This Row],[3.2.6  Para telefonia, ingresa a JANUS y validad que la linea este configurada y tenga saldo, tambien se debe validar con el cliente si la linea esta en Tel 1 o Tel 1/2, en caso no haya servicio]]="NO",1,0)</f>
        <v>0</v>
      </c>
      <c r="CY339">
        <f>IF(Tabla1[[#This Row],[3.2.7  Para internet, cuando el problema es con SmarTV se le sugiere que utilice internet de manera cableada]]="NO",1,0)</f>
        <v>0</v>
      </c>
      <c r="CZ339">
        <f>IF(Tabla1[[#This Row],[3.3  La explicación brindada al cliente corresponde con el paso a paso de la herramienta o el proceso establecido en el portal de conocimiento (en caso no se encuentre en la herramienta).]]="NO",1,0)</f>
        <v>1</v>
      </c>
      <c r="DA339">
        <f>IF(Tabla1[[#This Row],[3.4  Valida con el cliente si la gestión/información brindada fue clara]]="NO",1,0)</f>
        <v>1</v>
      </c>
      <c r="DB339">
        <f>IF(Tabla1[[#This Row],[4.1 Ejecuta las acciones en los aplicativos de acuerdo al proceso establecido en el portal de conocimiento.]]="NO",1,0)</f>
        <v>1</v>
      </c>
      <c r="DC339">
        <f>IF(Tabla1[[#This Row],[4.2 Se tipifica en siac acorde con la gestión.]]="NO",1,0)</f>
        <v>1</v>
      </c>
      <c r="DD339">
        <f>IF(Tabla1[[#This Row],[4.3 Notas y/o plantilla de la tipificación son correctas.]]="NO",1,0)</f>
        <v>1</v>
      </c>
      <c r="DE339">
        <f>IF(Tabla1[[#This Row],[4.4 Se tipifica en siac durante la llamada.]]="NO",1,0)</f>
        <v>1</v>
      </c>
      <c r="DF339">
        <f>IF(Tabla1[[#This Row],[5.1 Evita comentarios negativos de la empresa y/o sus proveedores.]]="NO",1,0)</f>
        <v>0</v>
      </c>
      <c r="DG339">
        <f>IF(Tabla1[[#This Row],[5.2 Evita palabras soeces]]="NO",1,0)</f>
        <v>0</v>
      </c>
      <c r="DH339">
        <f>IF(Tabla1[[#This Row],[5.3 Escucha al cliente sin interrumpirlo.]]="NO",1,0)</f>
        <v>0</v>
      </c>
      <c r="DI339">
        <f>IF(Tabla1[[#This Row],[6.1 Cumple con dar la información establecida y/o fomenta en el cliente la adquisición/activación/uso de algún servicio/producto/promoción CLARO (definido por cada campaña)]]="NO",1,0)</f>
        <v>0</v>
      </c>
      <c r="DJ339">
        <v>1</v>
      </c>
      <c r="DK339" t="e">
        <f>IF(Tabla1[[#This Row],[TNPS]]&lt;6,-1,IF(Tabla1[[#This Row],[TNPS]]&lt;8,0,1))</f>
        <v>#N/A</v>
      </c>
      <c r="DL339" t="e">
        <f>IF(Tabla1[[#This Row],[NPS]]&lt;&gt;"",IF(Tabla1[[#This Row],[NPS]]&lt;7,-1,IF(Tabla1[[#This Row],[NPS]]&lt;8,0,1))," ")</f>
        <v>#N/A</v>
      </c>
    </row>
    <row r="340" spans="1:116" x14ac:dyDescent="0.25">
      <c r="A340">
        <v>386</v>
      </c>
      <c r="B340" t="str">
        <f>IF(MONTH(Tabla1[[#This Row],[FECHA DE MONITOREO]])=MONTH($B$356),IF(DAY(Tabla1[[#This Row],[FECHA DE MONITOREO]])&lt;8,"SEMANA 1",IF(DAY(Tabla1[[#This Row],[FECHA DE MONITOREO]])&lt;15,"SEMANA 2",IF(DAY(Tabla1[[#This Row],[FECHA DE MONITOREO]])&lt;22,"SEMANA 3","SEMANA 4"))),"SEMANA 4")</f>
        <v>SEMANA 2</v>
      </c>
      <c r="C340"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40" s="10" t="s">
        <v>1864</v>
      </c>
      <c r="E340" s="11" t="s">
        <v>1865</v>
      </c>
      <c r="F340" s="12">
        <v>2</v>
      </c>
      <c r="G340" s="12" t="s">
        <v>118</v>
      </c>
      <c r="H340" s="12" t="s">
        <v>1394</v>
      </c>
      <c r="I340" s="6">
        <v>43659</v>
      </c>
      <c r="J340" s="12" t="s">
        <v>120</v>
      </c>
      <c r="K340" s="13" t="s">
        <v>2223</v>
      </c>
      <c r="L340" s="6">
        <v>43657</v>
      </c>
      <c r="M340" s="14">
        <v>0.45347222222222222</v>
      </c>
      <c r="N340" s="11">
        <v>418</v>
      </c>
      <c r="O340" s="12" t="s">
        <v>2224</v>
      </c>
      <c r="P340" s="12">
        <v>918090927</v>
      </c>
      <c r="Q340" s="12">
        <v>33801712</v>
      </c>
      <c r="R340" s="12" t="s">
        <v>1407</v>
      </c>
      <c r="S340" s="12" t="s">
        <v>287</v>
      </c>
      <c r="T340" s="12" t="s">
        <v>2225</v>
      </c>
      <c r="U340" s="12" t="s">
        <v>1399</v>
      </c>
      <c r="V340" s="11" t="s">
        <v>129</v>
      </c>
      <c r="W340" s="12" t="s">
        <v>130</v>
      </c>
      <c r="X340" s="15" t="s">
        <v>161</v>
      </c>
      <c r="Y340" s="15" t="s">
        <v>131</v>
      </c>
      <c r="Z340" s="15" t="s">
        <v>132</v>
      </c>
      <c r="AA340" s="15" t="s">
        <v>133</v>
      </c>
      <c r="AB340" s="15" t="s">
        <v>131</v>
      </c>
      <c r="AC340" s="12" t="s">
        <v>1400</v>
      </c>
      <c r="AD340" s="12" t="s">
        <v>131</v>
      </c>
      <c r="AE340" s="12" t="s">
        <v>131</v>
      </c>
      <c r="AF340" s="12" t="s">
        <v>131</v>
      </c>
      <c r="AG340" s="12" t="s">
        <v>131</v>
      </c>
      <c r="AH340" s="12" t="s">
        <v>131</v>
      </c>
      <c r="AI340" s="16">
        <v>100</v>
      </c>
      <c r="AJ340" s="12" t="s">
        <v>129</v>
      </c>
      <c r="AK340" s="12" t="s">
        <v>133</v>
      </c>
      <c r="AL340" s="12" t="s">
        <v>129</v>
      </c>
      <c r="AM340" s="12" t="s">
        <v>129</v>
      </c>
      <c r="AN340" s="16">
        <v>0</v>
      </c>
      <c r="AO340" s="12" t="s">
        <v>131</v>
      </c>
      <c r="AP340" s="12" t="s">
        <v>129</v>
      </c>
      <c r="AQ340" s="12" t="s">
        <v>131</v>
      </c>
      <c r="AR340" s="12" t="s">
        <v>129</v>
      </c>
      <c r="AS340" s="12" t="s">
        <v>129</v>
      </c>
      <c r="AT340" s="12" t="s">
        <v>129</v>
      </c>
      <c r="AU340" s="12" t="s">
        <v>133</v>
      </c>
      <c r="AV340" s="12" t="s">
        <v>133</v>
      </c>
      <c r="AW340" s="12" t="s">
        <v>133</v>
      </c>
      <c r="AX340" s="12" t="s">
        <v>129</v>
      </c>
      <c r="AY340" s="12" t="s">
        <v>131</v>
      </c>
      <c r="AZ340" s="16">
        <v>17.142857142857149</v>
      </c>
      <c r="BA340" s="12" t="s">
        <v>129</v>
      </c>
      <c r="BB340" s="12" t="s">
        <v>129</v>
      </c>
      <c r="BC340" s="12" t="s">
        <v>129</v>
      </c>
      <c r="BD340" s="12" t="s">
        <v>129</v>
      </c>
      <c r="BE340" s="16">
        <v>0</v>
      </c>
      <c r="BF340" s="12" t="s">
        <v>131</v>
      </c>
      <c r="BG340" s="12" t="s">
        <v>131</v>
      </c>
      <c r="BH340" s="12" t="s">
        <v>131</v>
      </c>
      <c r="BI340" s="16">
        <v>100</v>
      </c>
      <c r="BJ340" s="12" t="s">
        <v>133</v>
      </c>
      <c r="BK340" s="16">
        <v>100</v>
      </c>
      <c r="BL340" s="16">
        <v>24.000000000000004</v>
      </c>
      <c r="BM340" s="17">
        <v>5</v>
      </c>
      <c r="BN340" s="17">
        <v>4</v>
      </c>
      <c r="BO340" s="17">
        <v>0</v>
      </c>
      <c r="BP340" s="11">
        <v>9</v>
      </c>
      <c r="BQ340" s="11">
        <v>3</v>
      </c>
      <c r="BR340" s="16">
        <v>24.000000000000004</v>
      </c>
      <c r="BS340" s="15" t="s">
        <v>129</v>
      </c>
      <c r="BT340" s="15" t="s">
        <v>129</v>
      </c>
      <c r="BU340" s="15" t="s">
        <v>129</v>
      </c>
      <c r="BV340" s="15" t="s">
        <v>129</v>
      </c>
      <c r="BW340" s="15" t="s">
        <v>129</v>
      </c>
      <c r="BX340" s="12" t="s">
        <v>129</v>
      </c>
      <c r="BY340" s="12" t="s">
        <v>135</v>
      </c>
      <c r="BZ340" s="12" t="s">
        <v>136</v>
      </c>
      <c r="CA340" s="12" t="s">
        <v>137</v>
      </c>
      <c r="CB340" s="12" t="s">
        <v>349</v>
      </c>
      <c r="CC340" s="12" t="s">
        <v>637</v>
      </c>
      <c r="CD340" s="5">
        <v>9</v>
      </c>
      <c r="CE340" s="5">
        <v>9</v>
      </c>
      <c r="CF340" s="18" t="s">
        <v>129</v>
      </c>
      <c r="CG340" s="18" t="s">
        <v>2226</v>
      </c>
      <c r="CH340">
        <f>IF(Tabla1[[#This Row],[1.1 Saluda y se despide del cliente, de acuerdo a lo establecido en el manual de campaña.]]="NO",1,0)</f>
        <v>0</v>
      </c>
      <c r="CI340">
        <f>IF(Tabla1[[#This Row],[1.2 Se dirige al cliente por su nombre durante el transcurso de la llamada, sin tutearlo en ninguna ocasión.]]="NO",1,0)</f>
        <v>0</v>
      </c>
      <c r="CJ340">
        <f>IF(Tabla1[[#This Row],[1.3 Interactua con el cliente mientras realiza las validaciones en el sistema.]]="NO",1,0)</f>
        <v>0</v>
      </c>
      <c r="CK340">
        <f>IF(Tabla1[[#This Row],[1.4 Evita el uso de tecnicismos.]]="NO",1,0)</f>
        <v>0</v>
      </c>
      <c r="CL340">
        <f>IF(Tabla1[[#This Row],[1.5 Se despide de acuerdo a lo indicado en el Manual de Campaña]]="NO",1,0)</f>
        <v>0</v>
      </c>
      <c r="CM340">
        <f>IF(Tabla1[[#This Row],[2.1 Valida si la consulta o transacción corresponde a un producto/servicio/línea de la campaña.]]="NO",1,0)</f>
        <v>1</v>
      </c>
      <c r="CN340">
        <f>IF(Tabla1[[#This Row],[2.2 Si lo expuesto por el cliente no es claro, realiza preguntas de precisión o preguntas filtro.]]="NO",1,0)</f>
        <v>0</v>
      </c>
      <c r="CO340">
        <f>IF(Tabla1[[#This Row],[2.3 Valida el MOTIVO REAL de la necesidad (información, preocupación, problema) mediante parafraseo o pregunta de confirmación.]]="NO",1,0)</f>
        <v>1</v>
      </c>
      <c r="CP340">
        <f>IF(Tabla1[[#This Row],[2.4 De acuerdo con lo expuesto por el cliente por el cliente y/o por lo revisado en sistemas, valida si existe alguna atención previa por el mismo motivo.]]="NO",1,0)</f>
        <v>1</v>
      </c>
      <c r="CQ340">
        <f>IF(Tabla1[[#This Row],[3.1 Valida en el CES el estado de los servicios y equipos, estado de cuenta y adicionalmente si se encuentra en averia.]]="NO",1,0)</f>
        <v>0</v>
      </c>
      <c r="CR340">
        <f>IF(Tabla1[[#This Row],[3.2 La atencion se realizo siguiendo el paso a paso de la herramienta o el proceso establecido en el portal de conocimiento (en caso no se encuentre en la herramienta), no se vuelve a evaluar el ingreso al CES.]]="NO",1,0)</f>
        <v>1</v>
      </c>
      <c r="CS340">
        <f>IF(Tabla1[[#This Row],[3.2.1 Solicita el número de documento de identidad, nombres y apellidos del titular para identificar el servicio y en caso lo amerite fecha y lugar de nacimiento.]]="NO",1,0)</f>
        <v>0</v>
      </c>
      <c r="CT340">
        <f>IF(Tabla1[[#This Row],[3.2.2  Valida en TRACER que el servicio del cliente esta conectado, no se encuentra en averia y no tiene algun flag alarmado]]="NO",1,0)</f>
        <v>1</v>
      </c>
      <c r="CU340">
        <f>IF(Tabla1[[#This Row],[3.2.3  Verifica en la web de averias si el servicio esta afectado]]="NO",1,0)</f>
        <v>1</v>
      </c>
      <c r="CV340">
        <f>IF(Tabla1[[#This Row],[3.2.4  Verifica en Incognito si los parametros de los servicios estan correctos. ]]="NO",1,0)</f>
        <v>1</v>
      </c>
      <c r="CW340">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40">
        <f>IF(Tabla1[[#This Row],[3.2.6  Para telefonia, ingresa a JANUS y validad que la linea este configurada y tenga saldo, tambien se debe validar con el cliente si la linea esta en Tel 1 o Tel 1/2, en caso no haya servicio]]="NO",1,0)</f>
        <v>0</v>
      </c>
      <c r="CY340">
        <f>IF(Tabla1[[#This Row],[3.2.7  Para internet, cuando el problema es con SmarTV se le sugiere que utilice internet de manera cableada]]="NO",1,0)</f>
        <v>0</v>
      </c>
      <c r="CZ340">
        <f>IF(Tabla1[[#This Row],[3.3  La explicación brindada al cliente corresponde con el paso a paso de la herramienta o el proceso establecido en el portal de conocimiento (en caso no se encuentre en la herramienta).]]="NO",1,0)</f>
        <v>1</v>
      </c>
      <c r="DA340">
        <f>IF(Tabla1[[#This Row],[3.4  Valida con el cliente si la gestión/información brindada fue clara]]="NO",1,0)</f>
        <v>0</v>
      </c>
      <c r="DB340">
        <f>IF(Tabla1[[#This Row],[4.1 Ejecuta las acciones en los aplicativos de acuerdo al proceso establecido en el portal de conocimiento.]]="NO",1,0)</f>
        <v>1</v>
      </c>
      <c r="DC340">
        <f>IF(Tabla1[[#This Row],[4.2 Se tipifica en siac acorde con la gestión.]]="NO",1,0)</f>
        <v>1</v>
      </c>
      <c r="DD340">
        <f>IF(Tabla1[[#This Row],[4.3 Notas y/o plantilla de la tipificación son correctas.]]="NO",1,0)</f>
        <v>1</v>
      </c>
      <c r="DE340">
        <f>IF(Tabla1[[#This Row],[4.4 Se tipifica en siac durante la llamada.]]="NO",1,0)</f>
        <v>1</v>
      </c>
      <c r="DF340">
        <f>IF(Tabla1[[#This Row],[5.1 Evita comentarios negativos de la empresa y/o sus proveedores.]]="NO",1,0)</f>
        <v>0</v>
      </c>
      <c r="DG340">
        <f>IF(Tabla1[[#This Row],[5.2 Evita palabras soeces]]="NO",1,0)</f>
        <v>0</v>
      </c>
      <c r="DH340">
        <f>IF(Tabla1[[#This Row],[5.3 Escucha al cliente sin interrumpirlo.]]="NO",1,0)</f>
        <v>0</v>
      </c>
      <c r="DI340">
        <f>IF(Tabla1[[#This Row],[6.1 Cumple con dar la información establecida y/o fomenta en el cliente la adquisición/activación/uso de algún servicio/producto/promoción CLARO (definido por cada campaña)]]="NO",1,0)</f>
        <v>0</v>
      </c>
      <c r="DJ340">
        <v>1</v>
      </c>
      <c r="DK340">
        <f>IF(Tabla1[[#This Row],[TNPS]]&lt;6,-1,IF(Tabla1[[#This Row],[TNPS]]&lt;8,0,1))</f>
        <v>1</v>
      </c>
      <c r="DL340">
        <f>IF(Tabla1[[#This Row],[NPS]]&lt;&gt;"",IF(Tabla1[[#This Row],[NPS]]&lt;7,-1,IF(Tabla1[[#This Row],[NPS]]&lt;8,0,1))," ")</f>
        <v>1</v>
      </c>
    </row>
    <row r="341" spans="1:116" x14ac:dyDescent="0.25">
      <c r="A341">
        <v>386</v>
      </c>
      <c r="B341" t="str">
        <f>IF(MONTH(Tabla1[[#This Row],[FECHA DE MONITOREO]])=MONTH($B$356),IF(DAY(Tabla1[[#This Row],[FECHA DE MONITOREO]])&lt;8,"SEMANA 1",IF(DAY(Tabla1[[#This Row],[FECHA DE MONITOREO]])&lt;15,"SEMANA 2",IF(DAY(Tabla1[[#This Row],[FECHA DE MONITOREO]])&lt;22,"SEMANA 3","SEMANA 4"))),"SEMANA 4")</f>
        <v>SEMANA 2</v>
      </c>
      <c r="C341"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41" s="10" t="s">
        <v>1790</v>
      </c>
      <c r="E341" s="11" t="s">
        <v>1791</v>
      </c>
      <c r="F341" s="12">
        <v>9</v>
      </c>
      <c r="G341" s="12" t="s">
        <v>118</v>
      </c>
      <c r="H341" s="12" t="s">
        <v>1394</v>
      </c>
      <c r="I341" s="6">
        <v>43659</v>
      </c>
      <c r="J341" s="12" t="s">
        <v>120</v>
      </c>
      <c r="K341" s="13" t="s">
        <v>2227</v>
      </c>
      <c r="L341" s="6">
        <v>43657</v>
      </c>
      <c r="M341" s="14">
        <v>0.53749999999999998</v>
      </c>
      <c r="N341" s="11">
        <v>756</v>
      </c>
      <c r="O341" s="12" t="s">
        <v>2228</v>
      </c>
      <c r="P341" s="12">
        <v>969979124</v>
      </c>
      <c r="Q341" s="12">
        <v>2887953</v>
      </c>
      <c r="R341" s="12" t="s">
        <v>1407</v>
      </c>
      <c r="S341" s="12" t="s">
        <v>287</v>
      </c>
      <c r="T341" s="12" t="s">
        <v>2229</v>
      </c>
      <c r="U341" s="12" t="s">
        <v>1732</v>
      </c>
      <c r="V341" s="11" t="s">
        <v>129</v>
      </c>
      <c r="W341" s="12" t="s">
        <v>130</v>
      </c>
      <c r="X341" s="15" t="s">
        <v>161</v>
      </c>
      <c r="Y341" s="15" t="s">
        <v>131</v>
      </c>
      <c r="Z341" s="15" t="s">
        <v>132</v>
      </c>
      <c r="AA341" s="15" t="s">
        <v>133</v>
      </c>
      <c r="AB341" s="15" t="s">
        <v>131</v>
      </c>
      <c r="AC341" s="12" t="s">
        <v>1400</v>
      </c>
      <c r="AD341" s="12" t="s">
        <v>131</v>
      </c>
      <c r="AE341" s="12" t="s">
        <v>131</v>
      </c>
      <c r="AF341" s="12" t="s">
        <v>131</v>
      </c>
      <c r="AG341" s="12" t="s">
        <v>131</v>
      </c>
      <c r="AH341" s="12" t="s">
        <v>131</v>
      </c>
      <c r="AI341" s="16">
        <v>100</v>
      </c>
      <c r="AJ341" s="12" t="s">
        <v>131</v>
      </c>
      <c r="AK341" s="12" t="s">
        <v>133</v>
      </c>
      <c r="AL341" s="12" t="s">
        <v>131</v>
      </c>
      <c r="AM341" s="12" t="s">
        <v>131</v>
      </c>
      <c r="AN341" s="16">
        <v>100</v>
      </c>
      <c r="AO341" s="12" t="s">
        <v>131</v>
      </c>
      <c r="AP341" s="12" t="s">
        <v>129</v>
      </c>
      <c r="AQ341" s="12" t="s">
        <v>131</v>
      </c>
      <c r="AR341" s="12" t="s">
        <v>131</v>
      </c>
      <c r="AS341" s="12" t="s">
        <v>131</v>
      </c>
      <c r="AT341" s="12" t="s">
        <v>131</v>
      </c>
      <c r="AU341" s="12" t="s">
        <v>133</v>
      </c>
      <c r="AV341" s="12" t="s">
        <v>133</v>
      </c>
      <c r="AW341" s="12" t="s">
        <v>133</v>
      </c>
      <c r="AX341" s="12" t="s">
        <v>129</v>
      </c>
      <c r="AY341" s="12" t="s">
        <v>131</v>
      </c>
      <c r="AZ341" s="16">
        <v>17.142857142857149</v>
      </c>
      <c r="BA341" s="12" t="s">
        <v>129</v>
      </c>
      <c r="BB341" s="12" t="s">
        <v>129</v>
      </c>
      <c r="BC341" s="12" t="s">
        <v>129</v>
      </c>
      <c r="BD341" s="12" t="s">
        <v>129</v>
      </c>
      <c r="BE341" s="16">
        <v>0</v>
      </c>
      <c r="BF341" s="12" t="s">
        <v>131</v>
      </c>
      <c r="BG341" s="12" t="s">
        <v>131</v>
      </c>
      <c r="BH341" s="12" t="s">
        <v>131</v>
      </c>
      <c r="BI341" s="16">
        <v>100</v>
      </c>
      <c r="BJ341" s="12" t="s">
        <v>133</v>
      </c>
      <c r="BK341" s="16">
        <v>100</v>
      </c>
      <c r="BL341" s="16">
        <v>47</v>
      </c>
      <c r="BM341" s="17">
        <v>3</v>
      </c>
      <c r="BN341" s="17">
        <v>3</v>
      </c>
      <c r="BO341" s="17">
        <v>0</v>
      </c>
      <c r="BP341" s="11">
        <v>6</v>
      </c>
      <c r="BQ341" s="11">
        <v>0</v>
      </c>
      <c r="BR341" s="16">
        <v>47</v>
      </c>
      <c r="BS341" s="15" t="s">
        <v>129</v>
      </c>
      <c r="BT341" s="15" t="s">
        <v>129</v>
      </c>
      <c r="BU341" s="15" t="s">
        <v>129</v>
      </c>
      <c r="BV341" s="15" t="s">
        <v>129</v>
      </c>
      <c r="BW341" s="15" t="s">
        <v>129</v>
      </c>
      <c r="BX341" s="12" t="s">
        <v>129</v>
      </c>
      <c r="BY341" s="12" t="s">
        <v>346</v>
      </c>
      <c r="BZ341" s="12" t="s">
        <v>347</v>
      </c>
      <c r="CA341" s="12" t="s">
        <v>348</v>
      </c>
      <c r="CB341" s="12" t="s">
        <v>1444</v>
      </c>
      <c r="CC341" s="12" t="s">
        <v>350</v>
      </c>
      <c r="CD341" s="5">
        <v>9</v>
      </c>
      <c r="CE341" s="5">
        <v>5</v>
      </c>
      <c r="CF341" s="18" t="s">
        <v>129</v>
      </c>
      <c r="CG341" s="18" t="s">
        <v>2230</v>
      </c>
      <c r="CH341">
        <f>IF(Tabla1[[#This Row],[1.1 Saluda y se despide del cliente, de acuerdo a lo establecido en el manual de campaña.]]="NO",1,0)</f>
        <v>0</v>
      </c>
      <c r="CI341">
        <f>IF(Tabla1[[#This Row],[1.2 Se dirige al cliente por su nombre durante el transcurso de la llamada, sin tutearlo en ninguna ocasión.]]="NO",1,0)</f>
        <v>0</v>
      </c>
      <c r="CJ341">
        <f>IF(Tabla1[[#This Row],[1.3 Interactua con el cliente mientras realiza las validaciones en el sistema.]]="NO",1,0)</f>
        <v>0</v>
      </c>
      <c r="CK341">
        <f>IF(Tabla1[[#This Row],[1.4 Evita el uso de tecnicismos.]]="NO",1,0)</f>
        <v>0</v>
      </c>
      <c r="CL341">
        <f>IF(Tabla1[[#This Row],[1.5 Se despide de acuerdo a lo indicado en el Manual de Campaña]]="NO",1,0)</f>
        <v>0</v>
      </c>
      <c r="CM341">
        <f>IF(Tabla1[[#This Row],[2.1 Valida si la consulta o transacción corresponde a un producto/servicio/línea de la campaña.]]="NO",1,0)</f>
        <v>0</v>
      </c>
      <c r="CN341">
        <f>IF(Tabla1[[#This Row],[2.2 Si lo expuesto por el cliente no es claro, realiza preguntas de precisión o preguntas filtro.]]="NO",1,0)</f>
        <v>0</v>
      </c>
      <c r="CO341">
        <f>IF(Tabla1[[#This Row],[2.3 Valida el MOTIVO REAL de la necesidad (información, preocupación, problema) mediante parafraseo o pregunta de confirmación.]]="NO",1,0)</f>
        <v>0</v>
      </c>
      <c r="CP341">
        <f>IF(Tabla1[[#This Row],[2.4 De acuerdo con lo expuesto por el cliente por el cliente y/o por lo revisado en sistemas, valida si existe alguna atención previa por el mismo motivo.]]="NO",1,0)</f>
        <v>0</v>
      </c>
      <c r="CQ341">
        <f>IF(Tabla1[[#This Row],[3.1 Valida en el CES el estado de los servicios y equipos, estado de cuenta y adicionalmente si se encuentra en averia.]]="NO",1,0)</f>
        <v>0</v>
      </c>
      <c r="CR341">
        <f>IF(Tabla1[[#This Row],[3.2 La atencion se realizo siguiendo el paso a paso de la herramienta o el proceso establecido en el portal de conocimiento (en caso no se encuentre en la herramienta), no se vuelve a evaluar el ingreso al CES.]]="NO",1,0)</f>
        <v>1</v>
      </c>
      <c r="CS341">
        <f>IF(Tabla1[[#This Row],[3.2.1 Solicita el número de documento de identidad, nombres y apellidos del titular para identificar el servicio y en caso lo amerite fecha y lugar de nacimiento.]]="NO",1,0)</f>
        <v>0</v>
      </c>
      <c r="CT341">
        <f>IF(Tabla1[[#This Row],[3.2.2  Valida en TRACER que el servicio del cliente esta conectado, no se encuentra en averia y no tiene algun flag alarmado]]="NO",1,0)</f>
        <v>0</v>
      </c>
      <c r="CU341">
        <f>IF(Tabla1[[#This Row],[3.2.3  Verifica en la web de averias si el servicio esta afectado]]="NO",1,0)</f>
        <v>0</v>
      </c>
      <c r="CV341">
        <f>IF(Tabla1[[#This Row],[3.2.4  Verifica en Incognito si los parametros de los servicios estan correctos. ]]="NO",1,0)</f>
        <v>0</v>
      </c>
      <c r="CW341">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41">
        <f>IF(Tabla1[[#This Row],[3.2.6  Para telefonia, ingresa a JANUS y validad que la linea este configurada y tenga saldo, tambien se debe validar con el cliente si la linea esta en Tel 1 o Tel 1/2, en caso no haya servicio]]="NO",1,0)</f>
        <v>0</v>
      </c>
      <c r="CY341">
        <f>IF(Tabla1[[#This Row],[3.2.7  Para internet, cuando el problema es con SmarTV se le sugiere que utilice internet de manera cableada]]="NO",1,0)</f>
        <v>0</v>
      </c>
      <c r="CZ341">
        <f>IF(Tabla1[[#This Row],[3.3  La explicación brindada al cliente corresponde con el paso a paso de la herramienta o el proceso establecido en el portal de conocimiento (en caso no se encuentre en la herramienta).]]="NO",1,0)</f>
        <v>1</v>
      </c>
      <c r="DA341">
        <f>IF(Tabla1[[#This Row],[3.4  Valida con el cliente si la gestión/información brindada fue clara]]="NO",1,0)</f>
        <v>0</v>
      </c>
      <c r="DB341">
        <f>IF(Tabla1[[#This Row],[4.1 Ejecuta las acciones en los aplicativos de acuerdo al proceso establecido en el portal de conocimiento.]]="NO",1,0)</f>
        <v>1</v>
      </c>
      <c r="DC341">
        <f>IF(Tabla1[[#This Row],[4.2 Se tipifica en siac acorde con la gestión.]]="NO",1,0)</f>
        <v>1</v>
      </c>
      <c r="DD341">
        <f>IF(Tabla1[[#This Row],[4.3 Notas y/o plantilla de la tipificación son correctas.]]="NO",1,0)</f>
        <v>1</v>
      </c>
      <c r="DE341">
        <f>IF(Tabla1[[#This Row],[4.4 Se tipifica en siac durante la llamada.]]="NO",1,0)</f>
        <v>1</v>
      </c>
      <c r="DF341">
        <f>IF(Tabla1[[#This Row],[5.1 Evita comentarios negativos de la empresa y/o sus proveedores.]]="NO",1,0)</f>
        <v>0</v>
      </c>
      <c r="DG341">
        <f>IF(Tabla1[[#This Row],[5.2 Evita palabras soeces]]="NO",1,0)</f>
        <v>0</v>
      </c>
      <c r="DH341">
        <f>IF(Tabla1[[#This Row],[5.3 Escucha al cliente sin interrumpirlo.]]="NO",1,0)</f>
        <v>0</v>
      </c>
      <c r="DI341">
        <f>IF(Tabla1[[#This Row],[6.1 Cumple con dar la información establecida y/o fomenta en el cliente la adquisición/activación/uso de algún servicio/producto/promoción CLARO (definido por cada campaña)]]="NO",1,0)</f>
        <v>0</v>
      </c>
      <c r="DJ341">
        <v>1</v>
      </c>
      <c r="DK341">
        <f>IF(Tabla1[[#This Row],[TNPS]]&lt;6,-1,IF(Tabla1[[#This Row],[TNPS]]&lt;8,0,1))</f>
        <v>1</v>
      </c>
      <c r="DL341">
        <f>IF(Tabla1[[#This Row],[NPS]]&lt;&gt;"",IF(Tabla1[[#This Row],[NPS]]&lt;7,-1,IF(Tabla1[[#This Row],[NPS]]&lt;8,0,1))," ")</f>
        <v>-1</v>
      </c>
    </row>
    <row r="342" spans="1:116" x14ac:dyDescent="0.25">
      <c r="A342">
        <v>386</v>
      </c>
      <c r="B342" t="str">
        <f>IF(MONTH(Tabla1[[#This Row],[FECHA DE MONITOREO]])=MONTH($B$356),IF(DAY(Tabla1[[#This Row],[FECHA DE MONITOREO]])&lt;8,"SEMANA 1",IF(DAY(Tabla1[[#This Row],[FECHA DE MONITOREO]])&lt;15,"SEMANA 2",IF(DAY(Tabla1[[#This Row],[FECHA DE MONITOREO]])&lt;22,"SEMANA 3","SEMANA 4"))),"SEMANA 4")</f>
        <v>SEMANA 2</v>
      </c>
      <c r="C342"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42" s="10" t="s">
        <v>1424</v>
      </c>
      <c r="E342" s="11" t="s">
        <v>1425</v>
      </c>
      <c r="F342" s="12">
        <v>4</v>
      </c>
      <c r="G342" s="12" t="s">
        <v>118</v>
      </c>
      <c r="H342" s="12" t="s">
        <v>1394</v>
      </c>
      <c r="I342" s="6">
        <v>43659</v>
      </c>
      <c r="J342" s="12" t="s">
        <v>120</v>
      </c>
      <c r="K342" s="13" t="s">
        <v>2231</v>
      </c>
      <c r="L342" s="6">
        <v>43657</v>
      </c>
      <c r="M342" s="14">
        <v>0.56666666666666665</v>
      </c>
      <c r="N342" s="11">
        <v>680</v>
      </c>
      <c r="O342" s="12" t="s">
        <v>2232</v>
      </c>
      <c r="P342" s="12">
        <v>943147088</v>
      </c>
      <c r="Q342" s="12">
        <v>2039782</v>
      </c>
      <c r="R342" s="12" t="s">
        <v>1407</v>
      </c>
      <c r="S342" s="12" t="s">
        <v>383</v>
      </c>
      <c r="T342" s="12" t="s">
        <v>2233</v>
      </c>
      <c r="U342" s="12" t="s">
        <v>1423</v>
      </c>
      <c r="V342" s="11" t="s">
        <v>129</v>
      </c>
      <c r="W342" s="12" t="s">
        <v>130</v>
      </c>
      <c r="X342" s="15" t="s">
        <v>161</v>
      </c>
      <c r="Y342" s="15" t="s">
        <v>131</v>
      </c>
      <c r="Z342" s="15" t="s">
        <v>132</v>
      </c>
      <c r="AA342" s="15" t="s">
        <v>133</v>
      </c>
      <c r="AB342" s="15" t="s">
        <v>131</v>
      </c>
      <c r="AC342" s="12" t="s">
        <v>1400</v>
      </c>
      <c r="AD342" s="12" t="s">
        <v>131</v>
      </c>
      <c r="AE342" s="12" t="s">
        <v>131</v>
      </c>
      <c r="AF342" s="12" t="s">
        <v>131</v>
      </c>
      <c r="AG342" s="12" t="s">
        <v>131</v>
      </c>
      <c r="AH342" s="12" t="s">
        <v>131</v>
      </c>
      <c r="AI342" s="16">
        <v>100</v>
      </c>
      <c r="AJ342" s="12" t="s">
        <v>131</v>
      </c>
      <c r="AK342" s="12" t="s">
        <v>133</v>
      </c>
      <c r="AL342" s="12" t="s">
        <v>131</v>
      </c>
      <c r="AM342" s="12" t="s">
        <v>131</v>
      </c>
      <c r="AN342" s="16">
        <v>100</v>
      </c>
      <c r="AO342" s="12" t="s">
        <v>131</v>
      </c>
      <c r="AP342" s="12" t="s">
        <v>131</v>
      </c>
      <c r="AQ342" s="12" t="s">
        <v>131</v>
      </c>
      <c r="AR342" s="12" t="s">
        <v>131</v>
      </c>
      <c r="AS342" s="12" t="s">
        <v>131</v>
      </c>
      <c r="AT342" s="12" t="s">
        <v>131</v>
      </c>
      <c r="AU342" s="12" t="s">
        <v>133</v>
      </c>
      <c r="AV342" s="12" t="s">
        <v>133</v>
      </c>
      <c r="AW342" s="12" t="s">
        <v>133</v>
      </c>
      <c r="AX342" s="12" t="s">
        <v>129</v>
      </c>
      <c r="AY342" s="12" t="s">
        <v>129</v>
      </c>
      <c r="AZ342" s="16">
        <v>74.285714285714292</v>
      </c>
      <c r="BA342" s="12" t="s">
        <v>131</v>
      </c>
      <c r="BB342" s="12" t="s">
        <v>131</v>
      </c>
      <c r="BC342" s="12" t="s">
        <v>131</v>
      </c>
      <c r="BD342" s="12" t="s">
        <v>131</v>
      </c>
      <c r="BE342" s="16">
        <v>100</v>
      </c>
      <c r="BF342" s="12" t="s">
        <v>131</v>
      </c>
      <c r="BG342" s="12" t="s">
        <v>131</v>
      </c>
      <c r="BH342" s="12" t="s">
        <v>131</v>
      </c>
      <c r="BI342" s="16">
        <v>100</v>
      </c>
      <c r="BJ342" s="12" t="s">
        <v>131</v>
      </c>
      <c r="BK342" s="16">
        <v>100</v>
      </c>
      <c r="BL342" s="16">
        <v>91</v>
      </c>
      <c r="BM342" s="17">
        <v>2</v>
      </c>
      <c r="BN342" s="17">
        <v>0</v>
      </c>
      <c r="BO342" s="17">
        <v>0</v>
      </c>
      <c r="BP342" s="11">
        <v>2</v>
      </c>
      <c r="BQ342" s="11">
        <v>0</v>
      </c>
      <c r="BR342" s="16">
        <v>91</v>
      </c>
      <c r="BS342" s="15" t="s">
        <v>129</v>
      </c>
      <c r="BT342" s="15" t="s">
        <v>129</v>
      </c>
      <c r="BU342" s="15" t="s">
        <v>129</v>
      </c>
      <c r="BV342" s="15" t="s">
        <v>129</v>
      </c>
      <c r="BW342" s="15" t="s">
        <v>129</v>
      </c>
      <c r="BX342" s="12" t="s">
        <v>129</v>
      </c>
      <c r="BY342" s="12" t="s">
        <v>135</v>
      </c>
      <c r="BZ342" s="12" t="s">
        <v>136</v>
      </c>
      <c r="CA342" s="12" t="s">
        <v>137</v>
      </c>
      <c r="CB342" s="12" t="s">
        <v>349</v>
      </c>
      <c r="CC342" s="12" t="s">
        <v>637</v>
      </c>
      <c r="CD342" s="5" t="e">
        <v>#N/A</v>
      </c>
      <c r="CE342" s="5" t="e">
        <v>#N/A</v>
      </c>
      <c r="CF342" s="18" t="s">
        <v>129</v>
      </c>
      <c r="CG342" s="18" t="s">
        <v>2234</v>
      </c>
      <c r="CH342">
        <f>IF(Tabla1[[#This Row],[1.1 Saluda y se despide del cliente, de acuerdo a lo establecido en el manual de campaña.]]="NO",1,0)</f>
        <v>0</v>
      </c>
      <c r="CI342">
        <f>IF(Tabla1[[#This Row],[1.2 Se dirige al cliente por su nombre durante el transcurso de la llamada, sin tutearlo en ninguna ocasión.]]="NO",1,0)</f>
        <v>0</v>
      </c>
      <c r="CJ342">
        <f>IF(Tabla1[[#This Row],[1.3 Interactua con el cliente mientras realiza las validaciones en el sistema.]]="NO",1,0)</f>
        <v>0</v>
      </c>
      <c r="CK342">
        <f>IF(Tabla1[[#This Row],[1.4 Evita el uso de tecnicismos.]]="NO",1,0)</f>
        <v>0</v>
      </c>
      <c r="CL342">
        <f>IF(Tabla1[[#This Row],[1.5 Se despide de acuerdo a lo indicado en el Manual de Campaña]]="NO",1,0)</f>
        <v>0</v>
      </c>
      <c r="CM342">
        <f>IF(Tabla1[[#This Row],[2.1 Valida si la consulta o transacción corresponde a un producto/servicio/línea de la campaña.]]="NO",1,0)</f>
        <v>0</v>
      </c>
      <c r="CN342">
        <f>IF(Tabla1[[#This Row],[2.2 Si lo expuesto por el cliente no es claro, realiza preguntas de precisión o preguntas filtro.]]="NO",1,0)</f>
        <v>0</v>
      </c>
      <c r="CO342">
        <f>IF(Tabla1[[#This Row],[2.3 Valida el MOTIVO REAL de la necesidad (información, preocupación, problema) mediante parafraseo o pregunta de confirmación.]]="NO",1,0)</f>
        <v>0</v>
      </c>
      <c r="CP342">
        <f>IF(Tabla1[[#This Row],[2.4 De acuerdo con lo expuesto por el cliente por el cliente y/o por lo revisado en sistemas, valida si existe alguna atención previa por el mismo motivo.]]="NO",1,0)</f>
        <v>0</v>
      </c>
      <c r="CQ342">
        <f>IF(Tabla1[[#This Row],[3.1 Valida en el CES el estado de los servicios y equipos, estado de cuenta y adicionalmente si se encuentra en averia.]]="NO",1,0)</f>
        <v>0</v>
      </c>
      <c r="CR342">
        <f>IF(Tabla1[[#This Row],[3.2 La atencion se realizo siguiendo el paso a paso de la herramienta o el proceso establecido en el portal de conocimiento (en caso no se encuentre en la herramienta), no se vuelve a evaluar el ingreso al CES.]]="NO",1,0)</f>
        <v>0</v>
      </c>
      <c r="CS342">
        <f>IF(Tabla1[[#This Row],[3.2.1 Solicita el número de documento de identidad, nombres y apellidos del titular para identificar el servicio y en caso lo amerite fecha y lugar de nacimiento.]]="NO",1,0)</f>
        <v>0</v>
      </c>
      <c r="CT342">
        <f>IF(Tabla1[[#This Row],[3.2.2  Valida en TRACER que el servicio del cliente esta conectado, no se encuentra en averia y no tiene algun flag alarmado]]="NO",1,0)</f>
        <v>0</v>
      </c>
      <c r="CU342">
        <f>IF(Tabla1[[#This Row],[3.2.3  Verifica en la web de averias si el servicio esta afectado]]="NO",1,0)</f>
        <v>0</v>
      </c>
      <c r="CV342">
        <f>IF(Tabla1[[#This Row],[3.2.4  Verifica en Incognito si los parametros de los servicios estan correctos. ]]="NO",1,0)</f>
        <v>0</v>
      </c>
      <c r="CW342">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42">
        <f>IF(Tabla1[[#This Row],[3.2.6  Para telefonia, ingresa a JANUS y validad que la linea este configurada y tenga saldo, tambien se debe validar con el cliente si la linea esta en Tel 1 o Tel 1/2, en caso no haya servicio]]="NO",1,0)</f>
        <v>0</v>
      </c>
      <c r="CY342">
        <f>IF(Tabla1[[#This Row],[3.2.7  Para internet, cuando el problema es con SmarTV se le sugiere que utilice internet de manera cableada]]="NO",1,0)</f>
        <v>0</v>
      </c>
      <c r="CZ342">
        <f>IF(Tabla1[[#This Row],[3.3  La explicación brindada al cliente corresponde con el paso a paso de la herramienta o el proceso establecido en el portal de conocimiento (en caso no se encuentre en la herramienta).]]="NO",1,0)</f>
        <v>1</v>
      </c>
      <c r="DA342">
        <f>IF(Tabla1[[#This Row],[3.4  Valida con el cliente si la gestión/información brindada fue clara]]="NO",1,0)</f>
        <v>1</v>
      </c>
      <c r="DB342">
        <f>IF(Tabla1[[#This Row],[4.1 Ejecuta las acciones en los aplicativos de acuerdo al proceso establecido en el portal de conocimiento.]]="NO",1,0)</f>
        <v>0</v>
      </c>
      <c r="DC342">
        <f>IF(Tabla1[[#This Row],[4.2 Se tipifica en siac acorde con la gestión.]]="NO",1,0)</f>
        <v>0</v>
      </c>
      <c r="DD342">
        <f>IF(Tabla1[[#This Row],[4.3 Notas y/o plantilla de la tipificación son correctas.]]="NO",1,0)</f>
        <v>0</v>
      </c>
      <c r="DE342">
        <f>IF(Tabla1[[#This Row],[4.4 Se tipifica en siac durante la llamada.]]="NO",1,0)</f>
        <v>0</v>
      </c>
      <c r="DF342">
        <f>IF(Tabla1[[#This Row],[5.1 Evita comentarios negativos de la empresa y/o sus proveedores.]]="NO",1,0)</f>
        <v>0</v>
      </c>
      <c r="DG342">
        <f>IF(Tabla1[[#This Row],[5.2 Evita palabras soeces]]="NO",1,0)</f>
        <v>0</v>
      </c>
      <c r="DH342">
        <f>IF(Tabla1[[#This Row],[5.3 Escucha al cliente sin interrumpirlo.]]="NO",1,0)</f>
        <v>0</v>
      </c>
      <c r="DI342">
        <f>IF(Tabla1[[#This Row],[6.1 Cumple con dar la información establecida y/o fomenta en el cliente la adquisición/activación/uso de algún servicio/producto/promoción CLARO (definido por cada campaña)]]="NO",1,0)</f>
        <v>0</v>
      </c>
      <c r="DJ342">
        <v>1</v>
      </c>
      <c r="DK342" t="e">
        <f>IF(Tabla1[[#This Row],[TNPS]]&lt;6,-1,IF(Tabla1[[#This Row],[TNPS]]&lt;8,0,1))</f>
        <v>#N/A</v>
      </c>
      <c r="DL342" t="e">
        <f>IF(Tabla1[[#This Row],[NPS]]&lt;&gt;"",IF(Tabla1[[#This Row],[NPS]]&lt;7,-1,IF(Tabla1[[#This Row],[NPS]]&lt;8,0,1))," ")</f>
        <v>#N/A</v>
      </c>
    </row>
    <row r="343" spans="1:116" x14ac:dyDescent="0.25">
      <c r="A343">
        <v>386</v>
      </c>
      <c r="B343" t="str">
        <f>IF(MONTH(Tabla1[[#This Row],[FECHA DE MONITOREO]])=MONTH($B$356),IF(DAY(Tabla1[[#This Row],[FECHA DE MONITOREO]])&lt;8,"SEMANA 1",IF(DAY(Tabla1[[#This Row],[FECHA DE MONITOREO]])&lt;15,"SEMANA 2",IF(DAY(Tabla1[[#This Row],[FECHA DE MONITOREO]])&lt;22,"SEMANA 3","SEMANA 4"))),"SEMANA 4")</f>
        <v>SEMANA 2</v>
      </c>
      <c r="C343"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43" s="10" t="s">
        <v>2235</v>
      </c>
      <c r="E343" s="11" t="s">
        <v>2236</v>
      </c>
      <c r="F343" s="12">
        <v>14</v>
      </c>
      <c r="G343" s="12" t="s">
        <v>118</v>
      </c>
      <c r="H343" s="12" t="s">
        <v>1394</v>
      </c>
      <c r="I343" s="6">
        <v>43659</v>
      </c>
      <c r="J343" s="12" t="s">
        <v>120</v>
      </c>
      <c r="K343" s="13" t="s">
        <v>2237</v>
      </c>
      <c r="L343" s="6">
        <v>43657</v>
      </c>
      <c r="M343" s="14">
        <v>0.82638888888888884</v>
      </c>
      <c r="N343" s="11">
        <v>1093</v>
      </c>
      <c r="O343" s="12" t="s">
        <v>2238</v>
      </c>
      <c r="P343" s="12">
        <v>972697184</v>
      </c>
      <c r="Q343" s="12">
        <v>3002389</v>
      </c>
      <c r="R343" s="12" t="s">
        <v>1407</v>
      </c>
      <c r="S343" s="12" t="s">
        <v>227</v>
      </c>
      <c r="T343" s="12" t="s">
        <v>2239</v>
      </c>
      <c r="U343" s="12" t="s">
        <v>1429</v>
      </c>
      <c r="V343" s="11" t="s">
        <v>129</v>
      </c>
      <c r="W343" s="12" t="s">
        <v>130</v>
      </c>
      <c r="X343" s="15" t="s">
        <v>161</v>
      </c>
      <c r="Y343" s="15" t="s">
        <v>131</v>
      </c>
      <c r="Z343" s="15" t="s">
        <v>132</v>
      </c>
      <c r="AA343" s="15" t="s">
        <v>133</v>
      </c>
      <c r="AB343" s="15" t="s">
        <v>131</v>
      </c>
      <c r="AC343" s="12" t="s">
        <v>1400</v>
      </c>
      <c r="AD343" s="12" t="s">
        <v>131</v>
      </c>
      <c r="AE343" s="12" t="s">
        <v>131</v>
      </c>
      <c r="AF343" s="12" t="s">
        <v>131</v>
      </c>
      <c r="AG343" s="12" t="s">
        <v>131</v>
      </c>
      <c r="AH343" s="12" t="s">
        <v>131</v>
      </c>
      <c r="AI343" s="16">
        <v>100</v>
      </c>
      <c r="AJ343" s="12" t="s">
        <v>131</v>
      </c>
      <c r="AK343" s="12" t="s">
        <v>133</v>
      </c>
      <c r="AL343" s="12" t="s">
        <v>131</v>
      </c>
      <c r="AM343" s="12" t="s">
        <v>131</v>
      </c>
      <c r="AN343" s="16">
        <v>100</v>
      </c>
      <c r="AO343" s="12" t="s">
        <v>131</v>
      </c>
      <c r="AP343" s="12" t="s">
        <v>131</v>
      </c>
      <c r="AQ343" s="12" t="s">
        <v>131</v>
      </c>
      <c r="AR343" s="12" t="s">
        <v>131</v>
      </c>
      <c r="AS343" s="12" t="s">
        <v>131</v>
      </c>
      <c r="AT343" s="12" t="s">
        <v>131</v>
      </c>
      <c r="AU343" s="12" t="s">
        <v>133</v>
      </c>
      <c r="AV343" s="12" t="s">
        <v>133</v>
      </c>
      <c r="AW343" s="12" t="s">
        <v>133</v>
      </c>
      <c r="AX343" s="12" t="s">
        <v>131</v>
      </c>
      <c r="AY343" s="12" t="s">
        <v>131</v>
      </c>
      <c r="AZ343" s="16">
        <v>100</v>
      </c>
      <c r="BA343" s="12" t="s">
        <v>131</v>
      </c>
      <c r="BB343" s="12" t="s">
        <v>131</v>
      </c>
      <c r="BC343" s="12" t="s">
        <v>131</v>
      </c>
      <c r="BD343" s="12" t="s">
        <v>131</v>
      </c>
      <c r="BE343" s="16">
        <v>100</v>
      </c>
      <c r="BF343" s="12" t="s">
        <v>131</v>
      </c>
      <c r="BG343" s="12" t="s">
        <v>131</v>
      </c>
      <c r="BH343" s="12" t="s">
        <v>131</v>
      </c>
      <c r="BI343" s="16">
        <v>100</v>
      </c>
      <c r="BJ343" s="12" t="s">
        <v>131</v>
      </c>
      <c r="BK343" s="16">
        <v>100</v>
      </c>
      <c r="BL343" s="16">
        <v>100</v>
      </c>
      <c r="BM343" s="17">
        <v>0</v>
      </c>
      <c r="BN343" s="17">
        <v>0</v>
      </c>
      <c r="BO343" s="17">
        <v>0</v>
      </c>
      <c r="BP343" s="11">
        <v>0</v>
      </c>
      <c r="BQ343" s="11">
        <v>0</v>
      </c>
      <c r="BR343" s="16">
        <v>100</v>
      </c>
      <c r="BS343" s="15" t="s">
        <v>129</v>
      </c>
      <c r="BT343" s="15" t="s">
        <v>129</v>
      </c>
      <c r="BU343" s="15" t="s">
        <v>129</v>
      </c>
      <c r="BV343" s="15" t="s">
        <v>129</v>
      </c>
      <c r="BW343" s="15" t="s">
        <v>129</v>
      </c>
      <c r="BX343" s="12" t="s">
        <v>129</v>
      </c>
      <c r="BY343" s="12" t="s">
        <v>135</v>
      </c>
      <c r="BZ343" s="12" t="s">
        <v>136</v>
      </c>
      <c r="CA343" s="12" t="s">
        <v>137</v>
      </c>
      <c r="CB343" s="12" t="s">
        <v>349</v>
      </c>
      <c r="CC343" s="12" t="s">
        <v>240</v>
      </c>
      <c r="CD343" s="5">
        <v>0</v>
      </c>
      <c r="CE343" s="5">
        <v>9</v>
      </c>
      <c r="CF343" s="18" t="s">
        <v>129</v>
      </c>
      <c r="CG343" s="18"/>
      <c r="CH343">
        <f>IF(Tabla1[[#This Row],[1.1 Saluda y se despide del cliente, de acuerdo a lo establecido en el manual de campaña.]]="NO",1,0)</f>
        <v>0</v>
      </c>
      <c r="CI343">
        <f>IF(Tabla1[[#This Row],[1.2 Se dirige al cliente por su nombre durante el transcurso de la llamada, sin tutearlo en ninguna ocasión.]]="NO",1,0)</f>
        <v>0</v>
      </c>
      <c r="CJ343">
        <f>IF(Tabla1[[#This Row],[1.3 Interactua con el cliente mientras realiza las validaciones en el sistema.]]="NO",1,0)</f>
        <v>0</v>
      </c>
      <c r="CK343">
        <f>IF(Tabla1[[#This Row],[1.4 Evita el uso de tecnicismos.]]="NO",1,0)</f>
        <v>0</v>
      </c>
      <c r="CL343">
        <f>IF(Tabla1[[#This Row],[1.5 Se despide de acuerdo a lo indicado en el Manual de Campaña]]="NO",1,0)</f>
        <v>0</v>
      </c>
      <c r="CM343">
        <f>IF(Tabla1[[#This Row],[2.1 Valida si la consulta o transacción corresponde a un producto/servicio/línea de la campaña.]]="NO",1,0)</f>
        <v>0</v>
      </c>
      <c r="CN343">
        <f>IF(Tabla1[[#This Row],[2.2 Si lo expuesto por el cliente no es claro, realiza preguntas de precisión o preguntas filtro.]]="NO",1,0)</f>
        <v>0</v>
      </c>
      <c r="CO343">
        <f>IF(Tabla1[[#This Row],[2.3 Valida el MOTIVO REAL de la necesidad (información, preocupación, problema) mediante parafraseo o pregunta de confirmación.]]="NO",1,0)</f>
        <v>0</v>
      </c>
      <c r="CP343">
        <f>IF(Tabla1[[#This Row],[2.4 De acuerdo con lo expuesto por el cliente por el cliente y/o por lo revisado en sistemas, valida si existe alguna atención previa por el mismo motivo.]]="NO",1,0)</f>
        <v>0</v>
      </c>
      <c r="CQ343">
        <f>IF(Tabla1[[#This Row],[3.1 Valida en el CES el estado de los servicios y equipos, estado de cuenta y adicionalmente si se encuentra en averia.]]="NO",1,0)</f>
        <v>0</v>
      </c>
      <c r="CR343">
        <f>IF(Tabla1[[#This Row],[3.2 La atencion se realizo siguiendo el paso a paso de la herramienta o el proceso establecido en el portal de conocimiento (en caso no se encuentre en la herramienta), no se vuelve a evaluar el ingreso al CES.]]="NO",1,0)</f>
        <v>0</v>
      </c>
      <c r="CS343">
        <f>IF(Tabla1[[#This Row],[3.2.1 Solicita el número de documento de identidad, nombres y apellidos del titular para identificar el servicio y en caso lo amerite fecha y lugar de nacimiento.]]="NO",1,0)</f>
        <v>0</v>
      </c>
      <c r="CT343">
        <f>IF(Tabla1[[#This Row],[3.2.2  Valida en TRACER que el servicio del cliente esta conectado, no se encuentra en averia y no tiene algun flag alarmado]]="NO",1,0)</f>
        <v>0</v>
      </c>
      <c r="CU343">
        <f>IF(Tabla1[[#This Row],[3.2.3  Verifica en la web de averias si el servicio esta afectado]]="NO",1,0)</f>
        <v>0</v>
      </c>
      <c r="CV343">
        <f>IF(Tabla1[[#This Row],[3.2.4  Verifica en Incognito si los parametros de los servicios estan correctos. ]]="NO",1,0)</f>
        <v>0</v>
      </c>
      <c r="CW343">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43">
        <f>IF(Tabla1[[#This Row],[3.2.6  Para telefonia, ingresa a JANUS y validad que la linea este configurada y tenga saldo, tambien se debe validar con el cliente si la linea esta en Tel 1 o Tel 1/2, en caso no haya servicio]]="NO",1,0)</f>
        <v>0</v>
      </c>
      <c r="CY343">
        <f>IF(Tabla1[[#This Row],[3.2.7  Para internet, cuando el problema es con SmarTV se le sugiere que utilice internet de manera cableada]]="NO",1,0)</f>
        <v>0</v>
      </c>
      <c r="CZ343">
        <f>IF(Tabla1[[#This Row],[3.3  La explicación brindada al cliente corresponde con el paso a paso de la herramienta o el proceso establecido en el portal de conocimiento (en caso no se encuentre en la herramienta).]]="NO",1,0)</f>
        <v>0</v>
      </c>
      <c r="DA343">
        <f>IF(Tabla1[[#This Row],[3.4  Valida con el cliente si la gestión/información brindada fue clara]]="NO",1,0)</f>
        <v>0</v>
      </c>
      <c r="DB343">
        <f>IF(Tabla1[[#This Row],[4.1 Ejecuta las acciones en los aplicativos de acuerdo al proceso establecido en el portal de conocimiento.]]="NO",1,0)</f>
        <v>0</v>
      </c>
      <c r="DC343">
        <f>IF(Tabla1[[#This Row],[4.2 Se tipifica en siac acorde con la gestión.]]="NO",1,0)</f>
        <v>0</v>
      </c>
      <c r="DD343">
        <f>IF(Tabla1[[#This Row],[4.3 Notas y/o plantilla de la tipificación son correctas.]]="NO",1,0)</f>
        <v>0</v>
      </c>
      <c r="DE343">
        <f>IF(Tabla1[[#This Row],[4.4 Se tipifica en siac durante la llamada.]]="NO",1,0)</f>
        <v>0</v>
      </c>
      <c r="DF343">
        <f>IF(Tabla1[[#This Row],[5.1 Evita comentarios negativos de la empresa y/o sus proveedores.]]="NO",1,0)</f>
        <v>0</v>
      </c>
      <c r="DG343">
        <f>IF(Tabla1[[#This Row],[5.2 Evita palabras soeces]]="NO",1,0)</f>
        <v>0</v>
      </c>
      <c r="DH343">
        <f>IF(Tabla1[[#This Row],[5.3 Escucha al cliente sin interrumpirlo.]]="NO",1,0)</f>
        <v>0</v>
      </c>
      <c r="DI343">
        <f>IF(Tabla1[[#This Row],[6.1 Cumple con dar la información establecida y/o fomenta en el cliente la adquisición/activación/uso de algún servicio/producto/promoción CLARO (definido por cada campaña)]]="NO",1,0)</f>
        <v>0</v>
      </c>
      <c r="DJ343">
        <v>1</v>
      </c>
      <c r="DK343">
        <f>IF(Tabla1[[#This Row],[TNPS]]&lt;6,-1,IF(Tabla1[[#This Row],[TNPS]]&lt;8,0,1))</f>
        <v>-1</v>
      </c>
      <c r="DL343">
        <f>IF(Tabla1[[#This Row],[NPS]]&lt;&gt;"",IF(Tabla1[[#This Row],[NPS]]&lt;7,-1,IF(Tabla1[[#This Row],[NPS]]&lt;8,0,1))," ")</f>
        <v>1</v>
      </c>
    </row>
    <row r="344" spans="1:116" x14ac:dyDescent="0.25">
      <c r="A344">
        <v>386</v>
      </c>
      <c r="B344" t="str">
        <f>IF(MONTH(Tabla1[[#This Row],[FECHA DE MONITOREO]])=MONTH($B$356),IF(DAY(Tabla1[[#This Row],[FECHA DE MONITOREO]])&lt;8,"SEMANA 1",IF(DAY(Tabla1[[#This Row],[FECHA DE MONITOREO]])&lt;15,"SEMANA 2",IF(DAY(Tabla1[[#This Row],[FECHA DE MONITOREO]])&lt;22,"SEMANA 3","SEMANA 4"))),"SEMANA 4")</f>
        <v>SEMANA 2</v>
      </c>
      <c r="C344"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44" s="10" t="s">
        <v>1706</v>
      </c>
      <c r="E344" s="11" t="s">
        <v>1707</v>
      </c>
      <c r="F344" s="12">
        <v>2</v>
      </c>
      <c r="G344" s="12" t="s">
        <v>118</v>
      </c>
      <c r="H344" s="12" t="s">
        <v>1394</v>
      </c>
      <c r="I344" s="6">
        <v>43659</v>
      </c>
      <c r="J344" s="12" t="s">
        <v>120</v>
      </c>
      <c r="K344" s="13" t="s">
        <v>2240</v>
      </c>
      <c r="L344" s="6">
        <v>43658</v>
      </c>
      <c r="M344" s="14">
        <v>0.8666666666666667</v>
      </c>
      <c r="N344" s="11">
        <v>502</v>
      </c>
      <c r="O344" s="12" t="s">
        <v>2241</v>
      </c>
      <c r="P344" s="12">
        <v>994531989</v>
      </c>
      <c r="Q344" s="12">
        <v>20867193</v>
      </c>
      <c r="R344" s="12" t="s">
        <v>1407</v>
      </c>
      <c r="S344" s="12" t="s">
        <v>287</v>
      </c>
      <c r="T344" s="12" t="s">
        <v>2242</v>
      </c>
      <c r="U344" s="12" t="s">
        <v>1952</v>
      </c>
      <c r="V344" s="11" t="s">
        <v>131</v>
      </c>
      <c r="W344" s="12" t="s">
        <v>130</v>
      </c>
      <c r="X344" s="15" t="s">
        <v>161</v>
      </c>
      <c r="Y344" s="15" t="s">
        <v>131</v>
      </c>
      <c r="Z344" s="15" t="s">
        <v>132</v>
      </c>
      <c r="AA344" s="15" t="s">
        <v>133</v>
      </c>
      <c r="AB344" s="15" t="s">
        <v>131</v>
      </c>
      <c r="AC344" s="12" t="s">
        <v>1400</v>
      </c>
      <c r="AD344" s="12" t="s">
        <v>131</v>
      </c>
      <c r="AE344" s="12" t="s">
        <v>131</v>
      </c>
      <c r="AF344" s="12" t="s">
        <v>131</v>
      </c>
      <c r="AG344" s="12" t="s">
        <v>131</v>
      </c>
      <c r="AH344" s="12" t="s">
        <v>131</v>
      </c>
      <c r="AI344" s="16">
        <v>100</v>
      </c>
      <c r="AJ344" s="12" t="s">
        <v>131</v>
      </c>
      <c r="AK344" s="12" t="s">
        <v>133</v>
      </c>
      <c r="AL344" s="12" t="s">
        <v>131</v>
      </c>
      <c r="AM344" s="12" t="s">
        <v>131</v>
      </c>
      <c r="AN344" s="16">
        <v>100</v>
      </c>
      <c r="AO344" s="12" t="s">
        <v>131</v>
      </c>
      <c r="AP344" s="12" t="s">
        <v>131</v>
      </c>
      <c r="AQ344" s="12" t="s">
        <v>131</v>
      </c>
      <c r="AR344" s="12" t="s">
        <v>131</v>
      </c>
      <c r="AS344" s="12" t="s">
        <v>131</v>
      </c>
      <c r="AT344" s="12" t="s">
        <v>131</v>
      </c>
      <c r="AU344" s="12" t="s">
        <v>133</v>
      </c>
      <c r="AV344" s="12" t="s">
        <v>133</v>
      </c>
      <c r="AW344" s="12" t="s">
        <v>133</v>
      </c>
      <c r="AX344" s="12" t="s">
        <v>131</v>
      </c>
      <c r="AY344" s="12" t="s">
        <v>131</v>
      </c>
      <c r="AZ344" s="16">
        <v>100</v>
      </c>
      <c r="BA344" s="12" t="s">
        <v>131</v>
      </c>
      <c r="BB344" s="12" t="s">
        <v>131</v>
      </c>
      <c r="BC344" s="12" t="s">
        <v>129</v>
      </c>
      <c r="BD344" s="12" t="s">
        <v>131</v>
      </c>
      <c r="BE344" s="16">
        <v>87.5</v>
      </c>
      <c r="BF344" s="12" t="s">
        <v>131</v>
      </c>
      <c r="BG344" s="12" t="s">
        <v>131</v>
      </c>
      <c r="BH344" s="12" t="s">
        <v>131</v>
      </c>
      <c r="BI344" s="16">
        <v>100</v>
      </c>
      <c r="BJ344" s="12" t="s">
        <v>133</v>
      </c>
      <c r="BK344" s="16">
        <v>100</v>
      </c>
      <c r="BL344" s="16">
        <v>97</v>
      </c>
      <c r="BM344" s="17">
        <v>0</v>
      </c>
      <c r="BN344" s="17">
        <v>1</v>
      </c>
      <c r="BO344" s="17">
        <v>0</v>
      </c>
      <c r="BP344" s="11">
        <v>1</v>
      </c>
      <c r="BQ344" s="11">
        <v>0</v>
      </c>
      <c r="BR344" s="16">
        <v>97</v>
      </c>
      <c r="BS344" s="15" t="s">
        <v>129</v>
      </c>
      <c r="BT344" s="15" t="s">
        <v>129</v>
      </c>
      <c r="BU344" s="15" t="s">
        <v>129</v>
      </c>
      <c r="BV344" s="15" t="s">
        <v>129</v>
      </c>
      <c r="BW344" s="15" t="s">
        <v>129</v>
      </c>
      <c r="BX344" s="12" t="s">
        <v>129</v>
      </c>
      <c r="BY344" s="12" t="s">
        <v>135</v>
      </c>
      <c r="BZ344" s="12" t="s">
        <v>136</v>
      </c>
      <c r="CA344" s="12" t="s">
        <v>137</v>
      </c>
      <c r="CB344" s="12" t="s">
        <v>349</v>
      </c>
      <c r="CC344" s="12" t="s">
        <v>289</v>
      </c>
      <c r="CD344" s="5" t="e">
        <v>#N/A</v>
      </c>
      <c r="CE344" s="5" t="e">
        <v>#N/A</v>
      </c>
      <c r="CF344" s="18" t="s">
        <v>129</v>
      </c>
      <c r="CG344" s="18" t="s">
        <v>2243</v>
      </c>
      <c r="CH344">
        <f>IF(Tabla1[[#This Row],[1.1 Saluda y se despide del cliente, de acuerdo a lo establecido en el manual de campaña.]]="NO",1,0)</f>
        <v>0</v>
      </c>
      <c r="CI344">
        <f>IF(Tabla1[[#This Row],[1.2 Se dirige al cliente por su nombre durante el transcurso de la llamada, sin tutearlo en ninguna ocasión.]]="NO",1,0)</f>
        <v>0</v>
      </c>
      <c r="CJ344">
        <f>IF(Tabla1[[#This Row],[1.3 Interactua con el cliente mientras realiza las validaciones en el sistema.]]="NO",1,0)</f>
        <v>0</v>
      </c>
      <c r="CK344">
        <f>IF(Tabla1[[#This Row],[1.4 Evita el uso de tecnicismos.]]="NO",1,0)</f>
        <v>0</v>
      </c>
      <c r="CL344">
        <f>IF(Tabla1[[#This Row],[1.5 Se despide de acuerdo a lo indicado en el Manual de Campaña]]="NO",1,0)</f>
        <v>0</v>
      </c>
      <c r="CM344">
        <f>IF(Tabla1[[#This Row],[2.1 Valida si la consulta o transacción corresponde a un producto/servicio/línea de la campaña.]]="NO",1,0)</f>
        <v>0</v>
      </c>
      <c r="CN344">
        <f>IF(Tabla1[[#This Row],[2.2 Si lo expuesto por el cliente no es claro, realiza preguntas de precisión o preguntas filtro.]]="NO",1,0)</f>
        <v>0</v>
      </c>
      <c r="CO344">
        <f>IF(Tabla1[[#This Row],[2.3 Valida el MOTIVO REAL de la necesidad (información, preocupación, problema) mediante parafraseo o pregunta de confirmación.]]="NO",1,0)</f>
        <v>0</v>
      </c>
      <c r="CP344">
        <f>IF(Tabla1[[#This Row],[2.4 De acuerdo con lo expuesto por el cliente por el cliente y/o por lo revisado en sistemas, valida si existe alguna atención previa por el mismo motivo.]]="NO",1,0)</f>
        <v>0</v>
      </c>
      <c r="CQ344">
        <f>IF(Tabla1[[#This Row],[3.1 Valida en el CES el estado de los servicios y equipos, estado de cuenta y adicionalmente si se encuentra en averia.]]="NO",1,0)</f>
        <v>0</v>
      </c>
      <c r="CR344">
        <f>IF(Tabla1[[#This Row],[3.2 La atencion se realizo siguiendo el paso a paso de la herramienta o el proceso establecido en el portal de conocimiento (en caso no se encuentre en la herramienta), no se vuelve a evaluar el ingreso al CES.]]="NO",1,0)</f>
        <v>0</v>
      </c>
      <c r="CS344">
        <f>IF(Tabla1[[#This Row],[3.2.1 Solicita el número de documento de identidad, nombres y apellidos del titular para identificar el servicio y en caso lo amerite fecha y lugar de nacimiento.]]="NO",1,0)</f>
        <v>0</v>
      </c>
      <c r="CT344">
        <f>IF(Tabla1[[#This Row],[3.2.2  Valida en TRACER que el servicio del cliente esta conectado, no se encuentra en averia y no tiene algun flag alarmado]]="NO",1,0)</f>
        <v>0</v>
      </c>
      <c r="CU344">
        <f>IF(Tabla1[[#This Row],[3.2.3  Verifica en la web de averias si el servicio esta afectado]]="NO",1,0)</f>
        <v>0</v>
      </c>
      <c r="CV344">
        <f>IF(Tabla1[[#This Row],[3.2.4  Verifica en Incognito si los parametros de los servicios estan correctos. ]]="NO",1,0)</f>
        <v>0</v>
      </c>
      <c r="CW344">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44">
        <f>IF(Tabla1[[#This Row],[3.2.6  Para telefonia, ingresa a JANUS y validad que la linea este configurada y tenga saldo, tambien se debe validar con el cliente si la linea esta en Tel 1 o Tel 1/2, en caso no haya servicio]]="NO",1,0)</f>
        <v>0</v>
      </c>
      <c r="CY344">
        <f>IF(Tabla1[[#This Row],[3.2.7  Para internet, cuando el problema es con SmarTV se le sugiere que utilice internet de manera cableada]]="NO",1,0)</f>
        <v>0</v>
      </c>
      <c r="CZ344">
        <f>IF(Tabla1[[#This Row],[3.3  La explicación brindada al cliente corresponde con el paso a paso de la herramienta o el proceso establecido en el portal de conocimiento (en caso no se encuentre en la herramienta).]]="NO",1,0)</f>
        <v>0</v>
      </c>
      <c r="DA344">
        <f>IF(Tabla1[[#This Row],[3.4  Valida con el cliente si la gestión/información brindada fue clara]]="NO",1,0)</f>
        <v>0</v>
      </c>
      <c r="DB344">
        <f>IF(Tabla1[[#This Row],[4.1 Ejecuta las acciones en los aplicativos de acuerdo al proceso establecido en el portal de conocimiento.]]="NO",1,0)</f>
        <v>0</v>
      </c>
      <c r="DC344">
        <f>IF(Tabla1[[#This Row],[4.2 Se tipifica en siac acorde con la gestión.]]="NO",1,0)</f>
        <v>0</v>
      </c>
      <c r="DD344">
        <f>IF(Tabla1[[#This Row],[4.3 Notas y/o plantilla de la tipificación son correctas.]]="NO",1,0)</f>
        <v>1</v>
      </c>
      <c r="DE344">
        <f>IF(Tabla1[[#This Row],[4.4 Se tipifica en siac durante la llamada.]]="NO",1,0)</f>
        <v>0</v>
      </c>
      <c r="DF344">
        <f>IF(Tabla1[[#This Row],[5.1 Evita comentarios negativos de la empresa y/o sus proveedores.]]="NO",1,0)</f>
        <v>0</v>
      </c>
      <c r="DG344">
        <f>IF(Tabla1[[#This Row],[5.2 Evita palabras soeces]]="NO",1,0)</f>
        <v>0</v>
      </c>
      <c r="DH344">
        <f>IF(Tabla1[[#This Row],[5.3 Escucha al cliente sin interrumpirlo.]]="NO",1,0)</f>
        <v>0</v>
      </c>
      <c r="DI344">
        <f>IF(Tabla1[[#This Row],[6.1 Cumple con dar la información establecida y/o fomenta en el cliente la adquisición/activación/uso de algún servicio/producto/promoción CLARO (definido por cada campaña)]]="NO",1,0)</f>
        <v>0</v>
      </c>
      <c r="DJ344">
        <v>1</v>
      </c>
      <c r="DK344" t="e">
        <f>IF(Tabla1[[#This Row],[TNPS]]&lt;6,-1,IF(Tabla1[[#This Row],[TNPS]]&lt;8,0,1))</f>
        <v>#N/A</v>
      </c>
      <c r="DL344" t="e">
        <f>IF(Tabla1[[#This Row],[NPS]]&lt;&gt;"",IF(Tabla1[[#This Row],[NPS]]&lt;7,-1,IF(Tabla1[[#This Row],[NPS]]&lt;8,0,1))," ")</f>
        <v>#N/A</v>
      </c>
    </row>
    <row r="345" spans="1:116" x14ac:dyDescent="0.25">
      <c r="A345">
        <v>386</v>
      </c>
      <c r="B345" t="str">
        <f>IF(MONTH(Tabla1[[#This Row],[FECHA DE MONITOREO]])=MONTH($B$356),IF(DAY(Tabla1[[#This Row],[FECHA DE MONITOREO]])&lt;8,"SEMANA 1",IF(DAY(Tabla1[[#This Row],[FECHA DE MONITOREO]])&lt;15,"SEMANA 2",IF(DAY(Tabla1[[#This Row],[FECHA DE MONITOREO]])&lt;22,"SEMANA 3","SEMANA 4"))),"SEMANA 4")</f>
        <v>SEMANA 2</v>
      </c>
      <c r="C345"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45" s="10" t="s">
        <v>1558</v>
      </c>
      <c r="E345" s="11" t="s">
        <v>1559</v>
      </c>
      <c r="F345" s="12">
        <v>2</v>
      </c>
      <c r="G345" s="12" t="s">
        <v>118</v>
      </c>
      <c r="H345" s="12" t="s">
        <v>1394</v>
      </c>
      <c r="I345" s="6">
        <v>43659</v>
      </c>
      <c r="J345" s="12" t="s">
        <v>120</v>
      </c>
      <c r="K345" s="13" t="s">
        <v>2244</v>
      </c>
      <c r="L345" s="6">
        <v>43658</v>
      </c>
      <c r="M345" s="14">
        <v>0.70138888888888884</v>
      </c>
      <c r="N345" s="11">
        <v>468</v>
      </c>
      <c r="O345" s="12" t="s">
        <v>2245</v>
      </c>
      <c r="P345" s="12">
        <v>991650618</v>
      </c>
      <c r="Q345" s="12">
        <v>13627955</v>
      </c>
      <c r="R345" s="12" t="s">
        <v>1407</v>
      </c>
      <c r="S345" s="12" t="s">
        <v>227</v>
      </c>
      <c r="T345" s="12" t="s">
        <v>1682</v>
      </c>
      <c r="U345" s="12" t="s">
        <v>1429</v>
      </c>
      <c r="V345" s="11" t="s">
        <v>129</v>
      </c>
      <c r="W345" s="12" t="s">
        <v>130</v>
      </c>
      <c r="X345" s="15" t="s">
        <v>161</v>
      </c>
      <c r="Y345" s="15" t="s">
        <v>131</v>
      </c>
      <c r="Z345" s="15" t="s">
        <v>132</v>
      </c>
      <c r="AA345" s="15" t="s">
        <v>133</v>
      </c>
      <c r="AB345" s="15" t="s">
        <v>131</v>
      </c>
      <c r="AC345" s="12" t="s">
        <v>1400</v>
      </c>
      <c r="AD345" s="12" t="s">
        <v>131</v>
      </c>
      <c r="AE345" s="12" t="s">
        <v>131</v>
      </c>
      <c r="AF345" s="12" t="s">
        <v>131</v>
      </c>
      <c r="AG345" s="12" t="s">
        <v>131</v>
      </c>
      <c r="AH345" s="12" t="s">
        <v>131</v>
      </c>
      <c r="AI345" s="16">
        <v>100</v>
      </c>
      <c r="AJ345" s="12" t="s">
        <v>131</v>
      </c>
      <c r="AK345" s="12" t="s">
        <v>133</v>
      </c>
      <c r="AL345" s="12" t="s">
        <v>131</v>
      </c>
      <c r="AM345" s="12" t="s">
        <v>131</v>
      </c>
      <c r="AN345" s="16">
        <v>100</v>
      </c>
      <c r="AO345" s="12" t="s">
        <v>131</v>
      </c>
      <c r="AP345" s="12" t="s">
        <v>131</v>
      </c>
      <c r="AQ345" s="12" t="s">
        <v>131</v>
      </c>
      <c r="AR345" s="12" t="s">
        <v>131</v>
      </c>
      <c r="AS345" s="12" t="s">
        <v>131</v>
      </c>
      <c r="AT345" s="12" t="s">
        <v>131</v>
      </c>
      <c r="AU345" s="12" t="s">
        <v>133</v>
      </c>
      <c r="AV345" s="12" t="s">
        <v>133</v>
      </c>
      <c r="AW345" s="12" t="s">
        <v>133</v>
      </c>
      <c r="AX345" s="12" t="s">
        <v>131</v>
      </c>
      <c r="AY345" s="12" t="s">
        <v>131</v>
      </c>
      <c r="AZ345" s="16">
        <v>100</v>
      </c>
      <c r="BA345" s="12" t="s">
        <v>131</v>
      </c>
      <c r="BB345" s="12" t="s">
        <v>131</v>
      </c>
      <c r="BC345" s="12" t="s">
        <v>131</v>
      </c>
      <c r="BD345" s="12" t="s">
        <v>131</v>
      </c>
      <c r="BE345" s="16">
        <v>100</v>
      </c>
      <c r="BF345" s="12" t="s">
        <v>131</v>
      </c>
      <c r="BG345" s="12" t="s">
        <v>131</v>
      </c>
      <c r="BH345" s="12" t="s">
        <v>131</v>
      </c>
      <c r="BI345" s="16">
        <v>100</v>
      </c>
      <c r="BJ345" s="12" t="s">
        <v>129</v>
      </c>
      <c r="BK345" s="16">
        <v>0</v>
      </c>
      <c r="BL345" s="16">
        <v>97</v>
      </c>
      <c r="BM345" s="17">
        <v>0</v>
      </c>
      <c r="BN345" s="17">
        <v>0</v>
      </c>
      <c r="BO345" s="17">
        <v>0</v>
      </c>
      <c r="BP345" s="11">
        <v>0</v>
      </c>
      <c r="BQ345" s="11">
        <v>1</v>
      </c>
      <c r="BR345" s="16">
        <v>97</v>
      </c>
      <c r="BS345" s="15" t="s">
        <v>129</v>
      </c>
      <c r="BT345" s="15" t="s">
        <v>129</v>
      </c>
      <c r="BU345" s="15" t="s">
        <v>129</v>
      </c>
      <c r="BV345" s="15" t="s">
        <v>129</v>
      </c>
      <c r="BW345" s="15" t="s">
        <v>129</v>
      </c>
      <c r="BX345" s="12" t="s">
        <v>131</v>
      </c>
      <c r="BY345" s="12" t="s">
        <v>132</v>
      </c>
      <c r="BZ345" s="12" t="s">
        <v>132</v>
      </c>
      <c r="CA345" s="12" t="s">
        <v>132</v>
      </c>
      <c r="CB345" s="12" t="s">
        <v>132</v>
      </c>
      <c r="CC345" s="12" t="s">
        <v>132</v>
      </c>
      <c r="CD345" s="5">
        <v>8</v>
      </c>
      <c r="CE345" s="5" t="s">
        <v>132</v>
      </c>
      <c r="CF345" s="18" t="s">
        <v>129</v>
      </c>
      <c r="CG345" s="18" t="s">
        <v>1705</v>
      </c>
      <c r="CH345">
        <f>IF(Tabla1[[#This Row],[1.1 Saluda y se despide del cliente, de acuerdo a lo establecido en el manual de campaña.]]="NO",1,0)</f>
        <v>0</v>
      </c>
      <c r="CI345">
        <f>IF(Tabla1[[#This Row],[1.2 Se dirige al cliente por su nombre durante el transcurso de la llamada, sin tutearlo en ninguna ocasión.]]="NO",1,0)</f>
        <v>0</v>
      </c>
      <c r="CJ345">
        <f>IF(Tabla1[[#This Row],[1.3 Interactua con el cliente mientras realiza las validaciones en el sistema.]]="NO",1,0)</f>
        <v>0</v>
      </c>
      <c r="CK345">
        <f>IF(Tabla1[[#This Row],[1.4 Evita el uso de tecnicismos.]]="NO",1,0)</f>
        <v>0</v>
      </c>
      <c r="CL345">
        <f>IF(Tabla1[[#This Row],[1.5 Se despide de acuerdo a lo indicado en el Manual de Campaña]]="NO",1,0)</f>
        <v>0</v>
      </c>
      <c r="CM345">
        <f>IF(Tabla1[[#This Row],[2.1 Valida si la consulta o transacción corresponde a un producto/servicio/línea de la campaña.]]="NO",1,0)</f>
        <v>0</v>
      </c>
      <c r="CN345">
        <f>IF(Tabla1[[#This Row],[2.2 Si lo expuesto por el cliente no es claro, realiza preguntas de precisión o preguntas filtro.]]="NO",1,0)</f>
        <v>0</v>
      </c>
      <c r="CO345">
        <f>IF(Tabla1[[#This Row],[2.3 Valida el MOTIVO REAL de la necesidad (información, preocupación, problema) mediante parafraseo o pregunta de confirmación.]]="NO",1,0)</f>
        <v>0</v>
      </c>
      <c r="CP345">
        <f>IF(Tabla1[[#This Row],[2.4 De acuerdo con lo expuesto por el cliente por el cliente y/o por lo revisado en sistemas, valida si existe alguna atención previa por el mismo motivo.]]="NO",1,0)</f>
        <v>0</v>
      </c>
      <c r="CQ345">
        <f>IF(Tabla1[[#This Row],[3.1 Valida en el CES el estado de los servicios y equipos, estado de cuenta y adicionalmente si se encuentra en averia.]]="NO",1,0)</f>
        <v>0</v>
      </c>
      <c r="CR345">
        <f>IF(Tabla1[[#This Row],[3.2 La atencion se realizo siguiendo el paso a paso de la herramienta o el proceso establecido en el portal de conocimiento (en caso no se encuentre en la herramienta), no se vuelve a evaluar el ingreso al CES.]]="NO",1,0)</f>
        <v>0</v>
      </c>
      <c r="CS345">
        <f>IF(Tabla1[[#This Row],[3.2.1 Solicita el número de documento de identidad, nombres y apellidos del titular para identificar el servicio y en caso lo amerite fecha y lugar de nacimiento.]]="NO",1,0)</f>
        <v>0</v>
      </c>
      <c r="CT345">
        <f>IF(Tabla1[[#This Row],[3.2.2  Valida en TRACER que el servicio del cliente esta conectado, no se encuentra en averia y no tiene algun flag alarmado]]="NO",1,0)</f>
        <v>0</v>
      </c>
      <c r="CU345">
        <f>IF(Tabla1[[#This Row],[3.2.3  Verifica en la web de averias si el servicio esta afectado]]="NO",1,0)</f>
        <v>0</v>
      </c>
      <c r="CV345">
        <f>IF(Tabla1[[#This Row],[3.2.4  Verifica en Incognito si los parametros de los servicios estan correctos. ]]="NO",1,0)</f>
        <v>0</v>
      </c>
      <c r="CW345">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45">
        <f>IF(Tabla1[[#This Row],[3.2.6  Para telefonia, ingresa a JANUS y validad que la linea este configurada y tenga saldo, tambien se debe validar con el cliente si la linea esta en Tel 1 o Tel 1/2, en caso no haya servicio]]="NO",1,0)</f>
        <v>0</v>
      </c>
      <c r="CY345">
        <f>IF(Tabla1[[#This Row],[3.2.7  Para internet, cuando el problema es con SmarTV se le sugiere que utilice internet de manera cableada]]="NO",1,0)</f>
        <v>0</v>
      </c>
      <c r="CZ345">
        <f>IF(Tabla1[[#This Row],[3.3  La explicación brindada al cliente corresponde con el paso a paso de la herramienta o el proceso establecido en el portal de conocimiento (en caso no se encuentre en la herramienta).]]="NO",1,0)</f>
        <v>0</v>
      </c>
      <c r="DA345">
        <f>IF(Tabla1[[#This Row],[3.4  Valida con el cliente si la gestión/información brindada fue clara]]="NO",1,0)</f>
        <v>0</v>
      </c>
      <c r="DB345">
        <f>IF(Tabla1[[#This Row],[4.1 Ejecuta las acciones en los aplicativos de acuerdo al proceso establecido en el portal de conocimiento.]]="NO",1,0)</f>
        <v>0</v>
      </c>
      <c r="DC345">
        <f>IF(Tabla1[[#This Row],[4.2 Se tipifica en siac acorde con la gestión.]]="NO",1,0)</f>
        <v>0</v>
      </c>
      <c r="DD345">
        <f>IF(Tabla1[[#This Row],[4.3 Notas y/o plantilla de la tipificación son correctas.]]="NO",1,0)</f>
        <v>0</v>
      </c>
      <c r="DE345">
        <f>IF(Tabla1[[#This Row],[4.4 Se tipifica en siac durante la llamada.]]="NO",1,0)</f>
        <v>0</v>
      </c>
      <c r="DF345">
        <f>IF(Tabla1[[#This Row],[5.1 Evita comentarios negativos de la empresa y/o sus proveedores.]]="NO",1,0)</f>
        <v>0</v>
      </c>
      <c r="DG345">
        <f>IF(Tabla1[[#This Row],[5.2 Evita palabras soeces]]="NO",1,0)</f>
        <v>0</v>
      </c>
      <c r="DH345">
        <f>IF(Tabla1[[#This Row],[5.3 Escucha al cliente sin interrumpirlo.]]="NO",1,0)</f>
        <v>0</v>
      </c>
      <c r="DI345">
        <f>IF(Tabla1[[#This Row],[6.1 Cumple con dar la información establecida y/o fomenta en el cliente la adquisición/activación/uso de algún servicio/producto/promoción CLARO (definido por cada campaña)]]="NO",1,0)</f>
        <v>1</v>
      </c>
      <c r="DJ345">
        <v>1</v>
      </c>
      <c r="DK345">
        <f>IF(Tabla1[[#This Row],[TNPS]]&lt;6,-1,IF(Tabla1[[#This Row],[TNPS]]&lt;8,0,1))</f>
        <v>1</v>
      </c>
      <c r="DL345" t="str">
        <f>IF(Tabla1[[#This Row],[NPS]]&lt;&gt;"",IF(Tabla1[[#This Row],[NPS]]&lt;7,-1,IF(Tabla1[[#This Row],[NPS]]&lt;8,0,1))," ")</f>
        <v xml:space="preserve"> </v>
      </c>
    </row>
    <row r="346" spans="1:116" x14ac:dyDescent="0.25">
      <c r="A346">
        <v>386</v>
      </c>
      <c r="B346" t="str">
        <f>IF(MONTH(Tabla1[[#This Row],[FECHA DE MONITOREO]])=MONTH($B$356),IF(DAY(Tabla1[[#This Row],[FECHA DE MONITOREO]])&lt;8,"SEMANA 1",IF(DAY(Tabla1[[#This Row],[FECHA DE MONITOREO]])&lt;15,"SEMANA 2",IF(DAY(Tabla1[[#This Row],[FECHA DE MONITOREO]])&lt;22,"SEMANA 3","SEMANA 4"))),"SEMANA 4")</f>
        <v>SEMANA 2</v>
      </c>
      <c r="C346"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46" s="10" t="s">
        <v>1608</v>
      </c>
      <c r="E346" s="11" t="s">
        <v>1609</v>
      </c>
      <c r="F346" s="12">
        <v>2</v>
      </c>
      <c r="G346" s="12" t="s">
        <v>118</v>
      </c>
      <c r="H346" s="12" t="s">
        <v>1394</v>
      </c>
      <c r="I346" s="6">
        <v>43659</v>
      </c>
      <c r="J346" s="12" t="s">
        <v>120</v>
      </c>
      <c r="K346" s="13" t="s">
        <v>2246</v>
      </c>
      <c r="L346" s="6">
        <v>43658</v>
      </c>
      <c r="M346" s="14">
        <v>0.95347222222222217</v>
      </c>
      <c r="N346" s="11">
        <v>650</v>
      </c>
      <c r="O346" s="12" t="s">
        <v>2247</v>
      </c>
      <c r="P346" s="12">
        <v>44735804</v>
      </c>
      <c r="Q346" s="12">
        <v>32891337</v>
      </c>
      <c r="R346" s="12" t="s">
        <v>1407</v>
      </c>
      <c r="S346" s="12" t="s">
        <v>184</v>
      </c>
      <c r="T346" s="12" t="s">
        <v>2248</v>
      </c>
      <c r="U346" s="12" t="s">
        <v>1416</v>
      </c>
      <c r="V346" s="11" t="s">
        <v>129</v>
      </c>
      <c r="W346" s="12" t="s">
        <v>130</v>
      </c>
      <c r="X346" s="15" t="s">
        <v>161</v>
      </c>
      <c r="Y346" s="15" t="s">
        <v>131</v>
      </c>
      <c r="Z346" s="15" t="s">
        <v>132</v>
      </c>
      <c r="AA346" s="15" t="s">
        <v>133</v>
      </c>
      <c r="AB346" s="15" t="s">
        <v>131</v>
      </c>
      <c r="AC346" s="12" t="s">
        <v>1400</v>
      </c>
      <c r="AD346" s="12" t="s">
        <v>131</v>
      </c>
      <c r="AE346" s="12" t="s">
        <v>131</v>
      </c>
      <c r="AF346" s="12" t="s">
        <v>131</v>
      </c>
      <c r="AG346" s="12" t="s">
        <v>131</v>
      </c>
      <c r="AH346" s="12" t="s">
        <v>131</v>
      </c>
      <c r="AI346" s="16">
        <v>100</v>
      </c>
      <c r="AJ346" s="12" t="s">
        <v>131</v>
      </c>
      <c r="AK346" s="12" t="s">
        <v>133</v>
      </c>
      <c r="AL346" s="12" t="s">
        <v>131</v>
      </c>
      <c r="AM346" s="12" t="s">
        <v>131</v>
      </c>
      <c r="AN346" s="16">
        <v>100</v>
      </c>
      <c r="AO346" s="12" t="s">
        <v>131</v>
      </c>
      <c r="AP346" s="12" t="s">
        <v>129</v>
      </c>
      <c r="AQ346" s="12" t="s">
        <v>131</v>
      </c>
      <c r="AR346" s="12" t="s">
        <v>131</v>
      </c>
      <c r="AS346" s="12" t="s">
        <v>131</v>
      </c>
      <c r="AT346" s="12" t="s">
        <v>131</v>
      </c>
      <c r="AU346" s="12" t="s">
        <v>129</v>
      </c>
      <c r="AV346" s="12" t="s">
        <v>133</v>
      </c>
      <c r="AW346" s="12" t="s">
        <v>133</v>
      </c>
      <c r="AX346" s="12" t="s">
        <v>129</v>
      </c>
      <c r="AY346" s="12" t="s">
        <v>131</v>
      </c>
      <c r="AZ346" s="16">
        <v>17.142857142857149</v>
      </c>
      <c r="BA346" s="12" t="s">
        <v>131</v>
      </c>
      <c r="BB346" s="12" t="s">
        <v>131</v>
      </c>
      <c r="BC346" s="12" t="s">
        <v>131</v>
      </c>
      <c r="BD346" s="12" t="s">
        <v>131</v>
      </c>
      <c r="BE346" s="16">
        <v>100</v>
      </c>
      <c r="BF346" s="12" t="s">
        <v>131</v>
      </c>
      <c r="BG346" s="12" t="s">
        <v>131</v>
      </c>
      <c r="BH346" s="12" t="s">
        <v>131</v>
      </c>
      <c r="BI346" s="16">
        <v>100</v>
      </c>
      <c r="BJ346" s="12" t="s">
        <v>129</v>
      </c>
      <c r="BK346" s="16">
        <v>0</v>
      </c>
      <c r="BL346" s="16">
        <v>68</v>
      </c>
      <c r="BM346" s="17">
        <v>2</v>
      </c>
      <c r="BN346" s="17">
        <v>0</v>
      </c>
      <c r="BO346" s="17">
        <v>0</v>
      </c>
      <c r="BP346" s="11">
        <v>2</v>
      </c>
      <c r="BQ346" s="11">
        <v>2</v>
      </c>
      <c r="BR346" s="16">
        <v>68</v>
      </c>
      <c r="BS346" s="15" t="s">
        <v>129</v>
      </c>
      <c r="BT346" s="15" t="s">
        <v>129</v>
      </c>
      <c r="BU346" s="15" t="s">
        <v>129</v>
      </c>
      <c r="BV346" s="15" t="s">
        <v>129</v>
      </c>
      <c r="BW346" s="15" t="s">
        <v>129</v>
      </c>
      <c r="BX346" s="12" t="s">
        <v>131</v>
      </c>
      <c r="BY346" s="12" t="s">
        <v>132</v>
      </c>
      <c r="BZ346" s="12" t="s">
        <v>132</v>
      </c>
      <c r="CA346" s="12" t="s">
        <v>132</v>
      </c>
      <c r="CB346" s="12" t="s">
        <v>132</v>
      </c>
      <c r="CC346" s="12" t="s">
        <v>132</v>
      </c>
      <c r="CD346" s="5">
        <v>9</v>
      </c>
      <c r="CE346" s="5">
        <v>9</v>
      </c>
      <c r="CF346" s="18" t="s">
        <v>129</v>
      </c>
      <c r="CG346" s="18" t="s">
        <v>2249</v>
      </c>
      <c r="CH346">
        <f>IF(Tabla1[[#This Row],[1.1 Saluda y se despide del cliente, de acuerdo a lo establecido en el manual de campaña.]]="NO",1,0)</f>
        <v>0</v>
      </c>
      <c r="CI346">
        <f>IF(Tabla1[[#This Row],[1.2 Se dirige al cliente por su nombre durante el transcurso de la llamada, sin tutearlo en ninguna ocasión.]]="NO",1,0)</f>
        <v>0</v>
      </c>
      <c r="CJ346">
        <f>IF(Tabla1[[#This Row],[1.3 Interactua con el cliente mientras realiza las validaciones en el sistema.]]="NO",1,0)</f>
        <v>0</v>
      </c>
      <c r="CK346">
        <f>IF(Tabla1[[#This Row],[1.4 Evita el uso de tecnicismos.]]="NO",1,0)</f>
        <v>0</v>
      </c>
      <c r="CL346">
        <f>IF(Tabla1[[#This Row],[1.5 Se despide de acuerdo a lo indicado en el Manual de Campaña]]="NO",1,0)</f>
        <v>0</v>
      </c>
      <c r="CM346">
        <f>IF(Tabla1[[#This Row],[2.1 Valida si la consulta o transacción corresponde a un producto/servicio/línea de la campaña.]]="NO",1,0)</f>
        <v>0</v>
      </c>
      <c r="CN346">
        <f>IF(Tabla1[[#This Row],[2.2 Si lo expuesto por el cliente no es claro, realiza preguntas de precisión o preguntas filtro.]]="NO",1,0)</f>
        <v>0</v>
      </c>
      <c r="CO346">
        <f>IF(Tabla1[[#This Row],[2.3 Valida el MOTIVO REAL de la necesidad (información, preocupación, problema) mediante parafraseo o pregunta de confirmación.]]="NO",1,0)</f>
        <v>0</v>
      </c>
      <c r="CP346">
        <f>IF(Tabla1[[#This Row],[2.4 De acuerdo con lo expuesto por el cliente por el cliente y/o por lo revisado en sistemas, valida si existe alguna atención previa por el mismo motivo.]]="NO",1,0)</f>
        <v>0</v>
      </c>
      <c r="CQ346">
        <f>IF(Tabla1[[#This Row],[3.1 Valida en el CES el estado de los servicios y equipos, estado de cuenta y adicionalmente si se encuentra en averia.]]="NO",1,0)</f>
        <v>0</v>
      </c>
      <c r="CR346">
        <f>IF(Tabla1[[#This Row],[3.2 La atencion se realizo siguiendo el paso a paso de la herramienta o el proceso establecido en el portal de conocimiento (en caso no se encuentre en la herramienta), no se vuelve a evaluar el ingreso al CES.]]="NO",1,0)</f>
        <v>1</v>
      </c>
      <c r="CS346">
        <f>IF(Tabla1[[#This Row],[3.2.1 Solicita el número de documento de identidad, nombres y apellidos del titular para identificar el servicio y en caso lo amerite fecha y lugar de nacimiento.]]="NO",1,0)</f>
        <v>0</v>
      </c>
      <c r="CT346">
        <f>IF(Tabla1[[#This Row],[3.2.2  Valida en TRACER que el servicio del cliente esta conectado, no se encuentra en averia y no tiene algun flag alarmado]]="NO",1,0)</f>
        <v>0</v>
      </c>
      <c r="CU346">
        <f>IF(Tabla1[[#This Row],[3.2.3  Verifica en la web de averias si el servicio esta afectado]]="NO",1,0)</f>
        <v>0</v>
      </c>
      <c r="CV346">
        <f>IF(Tabla1[[#This Row],[3.2.4  Verifica en Incognito si los parametros de los servicios estan correctos. ]]="NO",1,0)</f>
        <v>0</v>
      </c>
      <c r="CW346">
        <f>IF(Tabla1[[#This Row],[3.2.5  Para problemas con Internet, ingresa al EMTA y verifica la cantidad de equipos conectados vs. plan contratado (descarte de autosaturamiento), asi mismo verifica los parametros de configuracion WiFi y validad con cliente si tuviese algun equipo repe]]="NO",1,0)</f>
        <v>1</v>
      </c>
      <c r="CX346">
        <f>IF(Tabla1[[#This Row],[3.2.6  Para telefonia, ingresa a JANUS y validad que la linea este configurada y tenga saldo, tambien se debe validar con el cliente si la linea esta en Tel 1 o Tel 1/2, en caso no haya servicio]]="NO",1,0)</f>
        <v>0</v>
      </c>
      <c r="CY346">
        <f>IF(Tabla1[[#This Row],[3.2.7  Para internet, cuando el problema es con SmarTV se le sugiere que utilice internet de manera cableada]]="NO",1,0)</f>
        <v>0</v>
      </c>
      <c r="CZ346">
        <f>IF(Tabla1[[#This Row],[3.3  La explicación brindada al cliente corresponde con el paso a paso de la herramienta o el proceso establecido en el portal de conocimiento (en caso no se encuentre en la herramienta).]]="NO",1,0)</f>
        <v>1</v>
      </c>
      <c r="DA346">
        <f>IF(Tabla1[[#This Row],[3.4  Valida con el cliente si la gestión/información brindada fue clara]]="NO",1,0)</f>
        <v>0</v>
      </c>
      <c r="DB346">
        <f>IF(Tabla1[[#This Row],[4.1 Ejecuta las acciones en los aplicativos de acuerdo al proceso establecido en el portal de conocimiento.]]="NO",1,0)</f>
        <v>0</v>
      </c>
      <c r="DC346">
        <f>IF(Tabla1[[#This Row],[4.2 Se tipifica en siac acorde con la gestión.]]="NO",1,0)</f>
        <v>0</v>
      </c>
      <c r="DD346">
        <f>IF(Tabla1[[#This Row],[4.3 Notas y/o plantilla de la tipificación son correctas.]]="NO",1,0)</f>
        <v>0</v>
      </c>
      <c r="DE346">
        <f>IF(Tabla1[[#This Row],[4.4 Se tipifica en siac durante la llamada.]]="NO",1,0)</f>
        <v>0</v>
      </c>
      <c r="DF346">
        <f>IF(Tabla1[[#This Row],[5.1 Evita comentarios negativos de la empresa y/o sus proveedores.]]="NO",1,0)</f>
        <v>0</v>
      </c>
      <c r="DG346">
        <f>IF(Tabla1[[#This Row],[5.2 Evita palabras soeces]]="NO",1,0)</f>
        <v>0</v>
      </c>
      <c r="DH346">
        <f>IF(Tabla1[[#This Row],[5.3 Escucha al cliente sin interrumpirlo.]]="NO",1,0)</f>
        <v>0</v>
      </c>
      <c r="DI346">
        <f>IF(Tabla1[[#This Row],[6.1 Cumple con dar la información establecida y/o fomenta en el cliente la adquisición/activación/uso de algún servicio/producto/promoción CLARO (definido por cada campaña)]]="NO",1,0)</f>
        <v>1</v>
      </c>
      <c r="DJ346">
        <v>1</v>
      </c>
      <c r="DK346">
        <f>IF(Tabla1[[#This Row],[TNPS]]&lt;6,-1,IF(Tabla1[[#This Row],[TNPS]]&lt;8,0,1))</f>
        <v>1</v>
      </c>
      <c r="DL346">
        <f>IF(Tabla1[[#This Row],[NPS]]&lt;&gt;"",IF(Tabla1[[#This Row],[NPS]]&lt;7,-1,IF(Tabla1[[#This Row],[NPS]]&lt;8,0,1))," ")</f>
        <v>1</v>
      </c>
    </row>
    <row r="347" spans="1:116" x14ac:dyDescent="0.25">
      <c r="A347">
        <v>386</v>
      </c>
      <c r="B347" t="str">
        <f>IF(MONTH(Tabla1[[#This Row],[FECHA DE MONITOREO]])=MONTH($B$356),IF(DAY(Tabla1[[#This Row],[FECHA DE MONITOREO]])&lt;8,"SEMANA 1",IF(DAY(Tabla1[[#This Row],[FECHA DE MONITOREO]])&lt;15,"SEMANA 2",IF(DAY(Tabla1[[#This Row],[FECHA DE MONITOREO]])&lt;22,"SEMANA 3","SEMANA 4"))),"SEMANA 4")</f>
        <v>SEMANA 2</v>
      </c>
      <c r="C347"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47" s="10" t="s">
        <v>1565</v>
      </c>
      <c r="E347" s="11" t="s">
        <v>1566</v>
      </c>
      <c r="F347" s="12">
        <v>1</v>
      </c>
      <c r="G347" s="12" t="s">
        <v>118</v>
      </c>
      <c r="H347" s="12" t="s">
        <v>1394</v>
      </c>
      <c r="I347" s="6">
        <v>43659</v>
      </c>
      <c r="J347" s="12" t="s">
        <v>120</v>
      </c>
      <c r="K347" s="13" t="s">
        <v>2250</v>
      </c>
      <c r="L347" s="6">
        <v>43658</v>
      </c>
      <c r="M347" s="14">
        <v>0.40763888888888888</v>
      </c>
      <c r="N347" s="11">
        <v>1152</v>
      </c>
      <c r="O347" s="12" t="s">
        <v>2251</v>
      </c>
      <c r="P347" s="12">
        <v>995800113</v>
      </c>
      <c r="Q347" s="12">
        <v>35823710</v>
      </c>
      <c r="R347" s="12" t="s">
        <v>1407</v>
      </c>
      <c r="S347" s="12" t="s">
        <v>460</v>
      </c>
      <c r="T347" s="12" t="s">
        <v>2252</v>
      </c>
      <c r="U347" s="12" t="s">
        <v>1882</v>
      </c>
      <c r="V347" s="11" t="s">
        <v>129</v>
      </c>
      <c r="W347" s="12" t="s">
        <v>130</v>
      </c>
      <c r="X347" s="15" t="s">
        <v>161</v>
      </c>
      <c r="Y347" s="15" t="s">
        <v>131</v>
      </c>
      <c r="Z347" s="15" t="s">
        <v>132</v>
      </c>
      <c r="AA347" s="15" t="s">
        <v>133</v>
      </c>
      <c r="AB347" s="15" t="s">
        <v>131</v>
      </c>
      <c r="AC347" s="12" t="s">
        <v>1400</v>
      </c>
      <c r="AD347" s="12" t="s">
        <v>131</v>
      </c>
      <c r="AE347" s="12" t="s">
        <v>131</v>
      </c>
      <c r="AF347" s="12" t="s">
        <v>131</v>
      </c>
      <c r="AG347" s="12" t="s">
        <v>131</v>
      </c>
      <c r="AH347" s="12" t="s">
        <v>131</v>
      </c>
      <c r="AI347" s="16">
        <v>100</v>
      </c>
      <c r="AJ347" s="12" t="s">
        <v>131</v>
      </c>
      <c r="AK347" s="12" t="s">
        <v>131</v>
      </c>
      <c r="AL347" s="12" t="s">
        <v>131</v>
      </c>
      <c r="AM347" s="12" t="s">
        <v>131</v>
      </c>
      <c r="AN347" s="16">
        <v>100</v>
      </c>
      <c r="AO347" s="12" t="s">
        <v>131</v>
      </c>
      <c r="AP347" s="12" t="s">
        <v>129</v>
      </c>
      <c r="AQ347" s="12" t="s">
        <v>131</v>
      </c>
      <c r="AR347" s="12" t="s">
        <v>131</v>
      </c>
      <c r="AS347" s="12" t="s">
        <v>129</v>
      </c>
      <c r="AT347" s="12" t="s">
        <v>131</v>
      </c>
      <c r="AU347" s="12" t="s">
        <v>133</v>
      </c>
      <c r="AV347" s="12" t="s">
        <v>133</v>
      </c>
      <c r="AW347" s="12" t="s">
        <v>133</v>
      </c>
      <c r="AX347" s="12" t="s">
        <v>131</v>
      </c>
      <c r="AY347" s="12" t="s">
        <v>131</v>
      </c>
      <c r="AZ347" s="16">
        <v>37.142857142857146</v>
      </c>
      <c r="BA347" s="12" t="s">
        <v>131</v>
      </c>
      <c r="BB347" s="12" t="s">
        <v>131</v>
      </c>
      <c r="BC347" s="12" t="s">
        <v>131</v>
      </c>
      <c r="BD347" s="12" t="s">
        <v>131</v>
      </c>
      <c r="BE347" s="16">
        <v>100</v>
      </c>
      <c r="BF347" s="12" t="s">
        <v>131</v>
      </c>
      <c r="BG347" s="12" t="s">
        <v>131</v>
      </c>
      <c r="BH347" s="12" t="s">
        <v>131</v>
      </c>
      <c r="BI347" s="16">
        <v>100</v>
      </c>
      <c r="BJ347" s="12" t="s">
        <v>133</v>
      </c>
      <c r="BK347" s="16">
        <v>100</v>
      </c>
      <c r="BL347" s="16">
        <v>78</v>
      </c>
      <c r="BM347" s="17">
        <v>1</v>
      </c>
      <c r="BN347" s="17">
        <v>0</v>
      </c>
      <c r="BO347" s="17">
        <v>0</v>
      </c>
      <c r="BP347" s="11">
        <v>1</v>
      </c>
      <c r="BQ347" s="11">
        <v>1</v>
      </c>
      <c r="BR347" s="16">
        <v>78</v>
      </c>
      <c r="BS347" s="15" t="s">
        <v>129</v>
      </c>
      <c r="BT347" s="15" t="s">
        <v>129</v>
      </c>
      <c r="BU347" s="15" t="s">
        <v>129</v>
      </c>
      <c r="BV347" s="15" t="s">
        <v>129</v>
      </c>
      <c r="BW347" s="15" t="s">
        <v>129</v>
      </c>
      <c r="BX347" s="12" t="s">
        <v>129</v>
      </c>
      <c r="BY347" s="12" t="s">
        <v>135</v>
      </c>
      <c r="BZ347" s="12" t="s">
        <v>136</v>
      </c>
      <c r="CA347" s="12" t="s">
        <v>137</v>
      </c>
      <c r="CB347" s="12" t="s">
        <v>349</v>
      </c>
      <c r="CC347" s="12" t="s">
        <v>289</v>
      </c>
      <c r="CD347" s="5">
        <v>7</v>
      </c>
      <c r="CE347" s="5">
        <v>7</v>
      </c>
      <c r="CF347" s="18" t="s">
        <v>129</v>
      </c>
      <c r="CG347" s="18" t="s">
        <v>2253</v>
      </c>
      <c r="CH347">
        <f>IF(Tabla1[[#This Row],[1.1 Saluda y se despide del cliente, de acuerdo a lo establecido en el manual de campaña.]]="NO",1,0)</f>
        <v>0</v>
      </c>
      <c r="CI347">
        <f>IF(Tabla1[[#This Row],[1.2 Se dirige al cliente por su nombre durante el transcurso de la llamada, sin tutearlo en ninguna ocasión.]]="NO",1,0)</f>
        <v>0</v>
      </c>
      <c r="CJ347">
        <f>IF(Tabla1[[#This Row],[1.3 Interactua con el cliente mientras realiza las validaciones en el sistema.]]="NO",1,0)</f>
        <v>0</v>
      </c>
      <c r="CK347">
        <f>IF(Tabla1[[#This Row],[1.4 Evita el uso de tecnicismos.]]="NO",1,0)</f>
        <v>0</v>
      </c>
      <c r="CL347">
        <f>IF(Tabla1[[#This Row],[1.5 Se despide de acuerdo a lo indicado en el Manual de Campaña]]="NO",1,0)</f>
        <v>0</v>
      </c>
      <c r="CM347">
        <f>IF(Tabla1[[#This Row],[2.1 Valida si la consulta o transacción corresponde a un producto/servicio/línea de la campaña.]]="NO",1,0)</f>
        <v>0</v>
      </c>
      <c r="CN347">
        <f>IF(Tabla1[[#This Row],[2.2 Si lo expuesto por el cliente no es claro, realiza preguntas de precisión o preguntas filtro.]]="NO",1,0)</f>
        <v>0</v>
      </c>
      <c r="CO347">
        <f>IF(Tabla1[[#This Row],[2.3 Valida el MOTIVO REAL de la necesidad (información, preocupación, problema) mediante parafraseo o pregunta de confirmación.]]="NO",1,0)</f>
        <v>0</v>
      </c>
      <c r="CP347">
        <f>IF(Tabla1[[#This Row],[2.4 De acuerdo con lo expuesto por el cliente por el cliente y/o por lo revisado en sistemas, valida si existe alguna atención previa por el mismo motivo.]]="NO",1,0)</f>
        <v>0</v>
      </c>
      <c r="CQ347">
        <f>IF(Tabla1[[#This Row],[3.1 Valida en el CES el estado de los servicios y equipos, estado de cuenta y adicionalmente si se encuentra en averia.]]="NO",1,0)</f>
        <v>0</v>
      </c>
      <c r="CR347">
        <f>IF(Tabla1[[#This Row],[3.2 La atencion se realizo siguiendo el paso a paso de la herramienta o el proceso establecido en el portal de conocimiento (en caso no se encuentre en la herramienta), no se vuelve a evaluar el ingreso al CES.]]="NO",1,0)</f>
        <v>1</v>
      </c>
      <c r="CS347">
        <f>IF(Tabla1[[#This Row],[3.2.1 Solicita el número de documento de identidad, nombres y apellidos del titular para identificar el servicio y en caso lo amerite fecha y lugar de nacimiento.]]="NO",1,0)</f>
        <v>0</v>
      </c>
      <c r="CT347">
        <f>IF(Tabla1[[#This Row],[3.2.2  Valida en TRACER que el servicio del cliente esta conectado, no se encuentra en averia y no tiene algun flag alarmado]]="NO",1,0)</f>
        <v>0</v>
      </c>
      <c r="CU347">
        <f>IF(Tabla1[[#This Row],[3.2.3  Verifica en la web de averias si el servicio esta afectado]]="NO",1,0)</f>
        <v>1</v>
      </c>
      <c r="CV347">
        <f>IF(Tabla1[[#This Row],[3.2.4  Verifica en Incognito si los parametros de los servicios estan correctos. ]]="NO",1,0)</f>
        <v>0</v>
      </c>
      <c r="CW347">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47">
        <f>IF(Tabla1[[#This Row],[3.2.6  Para telefonia, ingresa a JANUS y validad que la linea este configurada y tenga saldo, tambien se debe validar con el cliente si la linea esta en Tel 1 o Tel 1/2, en caso no haya servicio]]="NO",1,0)</f>
        <v>0</v>
      </c>
      <c r="CY347">
        <f>IF(Tabla1[[#This Row],[3.2.7  Para internet, cuando el problema es con SmarTV se le sugiere que utilice internet de manera cableada]]="NO",1,0)</f>
        <v>0</v>
      </c>
      <c r="CZ347">
        <f>IF(Tabla1[[#This Row],[3.3  La explicación brindada al cliente corresponde con el paso a paso de la herramienta o el proceso establecido en el portal de conocimiento (en caso no se encuentre en la herramienta).]]="NO",1,0)</f>
        <v>0</v>
      </c>
      <c r="DA347">
        <f>IF(Tabla1[[#This Row],[3.4  Valida con el cliente si la gestión/información brindada fue clara]]="NO",1,0)</f>
        <v>0</v>
      </c>
      <c r="DB347">
        <f>IF(Tabla1[[#This Row],[4.1 Ejecuta las acciones en los aplicativos de acuerdo al proceso establecido en el portal de conocimiento.]]="NO",1,0)</f>
        <v>0</v>
      </c>
      <c r="DC347">
        <f>IF(Tabla1[[#This Row],[4.2 Se tipifica en siac acorde con la gestión.]]="NO",1,0)</f>
        <v>0</v>
      </c>
      <c r="DD347">
        <f>IF(Tabla1[[#This Row],[4.3 Notas y/o plantilla de la tipificación son correctas.]]="NO",1,0)</f>
        <v>0</v>
      </c>
      <c r="DE347">
        <f>IF(Tabla1[[#This Row],[4.4 Se tipifica en siac durante la llamada.]]="NO",1,0)</f>
        <v>0</v>
      </c>
      <c r="DF347">
        <f>IF(Tabla1[[#This Row],[5.1 Evita comentarios negativos de la empresa y/o sus proveedores.]]="NO",1,0)</f>
        <v>0</v>
      </c>
      <c r="DG347">
        <f>IF(Tabla1[[#This Row],[5.2 Evita palabras soeces]]="NO",1,0)</f>
        <v>0</v>
      </c>
      <c r="DH347">
        <f>IF(Tabla1[[#This Row],[5.3 Escucha al cliente sin interrumpirlo.]]="NO",1,0)</f>
        <v>0</v>
      </c>
      <c r="DI347">
        <f>IF(Tabla1[[#This Row],[6.1 Cumple con dar la información establecida y/o fomenta en el cliente la adquisición/activación/uso de algún servicio/producto/promoción CLARO (definido por cada campaña)]]="NO",1,0)</f>
        <v>0</v>
      </c>
      <c r="DJ347">
        <v>1</v>
      </c>
      <c r="DK347">
        <f>IF(Tabla1[[#This Row],[TNPS]]&lt;6,-1,IF(Tabla1[[#This Row],[TNPS]]&lt;8,0,1))</f>
        <v>0</v>
      </c>
      <c r="DL347">
        <f>IF(Tabla1[[#This Row],[NPS]]&lt;&gt;"",IF(Tabla1[[#This Row],[NPS]]&lt;7,-1,IF(Tabla1[[#This Row],[NPS]]&lt;8,0,1))," ")</f>
        <v>0</v>
      </c>
    </row>
    <row r="348" spans="1:116" x14ac:dyDescent="0.25">
      <c r="A348">
        <v>386</v>
      </c>
      <c r="B348" t="str">
        <f>IF(MONTH(Tabla1[[#This Row],[FECHA DE MONITOREO]])=MONTH($B$356),IF(DAY(Tabla1[[#This Row],[FECHA DE MONITOREO]])&lt;8,"SEMANA 1",IF(DAY(Tabla1[[#This Row],[FECHA DE MONITOREO]])&lt;15,"SEMANA 2",IF(DAY(Tabla1[[#This Row],[FECHA DE MONITOREO]])&lt;22,"SEMANA 3","SEMANA 4"))),"SEMANA 4")</f>
        <v>SEMANA 2</v>
      </c>
      <c r="C348"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48" s="10" t="s">
        <v>1713</v>
      </c>
      <c r="E348" s="11" t="s">
        <v>1714</v>
      </c>
      <c r="F348" s="12">
        <v>3</v>
      </c>
      <c r="G348" s="12" t="s">
        <v>118</v>
      </c>
      <c r="H348" s="12" t="s">
        <v>1394</v>
      </c>
      <c r="I348" s="6">
        <v>43659</v>
      </c>
      <c r="J348" s="12" t="s">
        <v>120</v>
      </c>
      <c r="K348" s="13" t="s">
        <v>2254</v>
      </c>
      <c r="L348" s="6">
        <v>43658</v>
      </c>
      <c r="M348" s="14">
        <v>0.8979166666666667</v>
      </c>
      <c r="N348" s="11">
        <v>421</v>
      </c>
      <c r="O348" s="12" t="s">
        <v>2255</v>
      </c>
      <c r="P348" s="12">
        <v>17464182</v>
      </c>
      <c r="Q348" s="12">
        <v>25031407</v>
      </c>
      <c r="R348" s="12" t="s">
        <v>1407</v>
      </c>
      <c r="S348" s="12" t="s">
        <v>451</v>
      </c>
      <c r="T348" s="12" t="s">
        <v>1773</v>
      </c>
      <c r="U348" s="12" t="s">
        <v>1416</v>
      </c>
      <c r="V348" s="11" t="s">
        <v>129</v>
      </c>
      <c r="W348" s="12" t="s">
        <v>130</v>
      </c>
      <c r="X348" s="15" t="s">
        <v>161</v>
      </c>
      <c r="Y348" s="15" t="s">
        <v>131</v>
      </c>
      <c r="Z348" s="15" t="s">
        <v>132</v>
      </c>
      <c r="AA348" s="15" t="s">
        <v>133</v>
      </c>
      <c r="AB348" s="15" t="s">
        <v>131</v>
      </c>
      <c r="AC348" s="12" t="s">
        <v>1400</v>
      </c>
      <c r="AD348" s="12" t="s">
        <v>131</v>
      </c>
      <c r="AE348" s="12" t="s">
        <v>131</v>
      </c>
      <c r="AF348" s="12" t="s">
        <v>131</v>
      </c>
      <c r="AG348" s="12" t="s">
        <v>131</v>
      </c>
      <c r="AH348" s="12" t="s">
        <v>131</v>
      </c>
      <c r="AI348" s="16">
        <v>100</v>
      </c>
      <c r="AJ348" s="12" t="s">
        <v>131</v>
      </c>
      <c r="AK348" s="12" t="s">
        <v>133</v>
      </c>
      <c r="AL348" s="12" t="s">
        <v>131</v>
      </c>
      <c r="AM348" s="12" t="s">
        <v>131</v>
      </c>
      <c r="AN348" s="16">
        <v>100</v>
      </c>
      <c r="AO348" s="12" t="s">
        <v>131</v>
      </c>
      <c r="AP348" s="12" t="s">
        <v>131</v>
      </c>
      <c r="AQ348" s="12" t="s">
        <v>131</v>
      </c>
      <c r="AR348" s="12" t="s">
        <v>131</v>
      </c>
      <c r="AS348" s="12" t="s">
        <v>131</v>
      </c>
      <c r="AT348" s="12" t="s">
        <v>131</v>
      </c>
      <c r="AU348" s="12" t="s">
        <v>133</v>
      </c>
      <c r="AV348" s="12" t="s">
        <v>133</v>
      </c>
      <c r="AW348" s="12" t="s">
        <v>133</v>
      </c>
      <c r="AX348" s="12" t="s">
        <v>131</v>
      </c>
      <c r="AY348" s="12" t="s">
        <v>131</v>
      </c>
      <c r="AZ348" s="16">
        <v>100</v>
      </c>
      <c r="BA348" s="12" t="s">
        <v>129</v>
      </c>
      <c r="BB348" s="12" t="s">
        <v>131</v>
      </c>
      <c r="BC348" s="12" t="s">
        <v>131</v>
      </c>
      <c r="BD348" s="12" t="s">
        <v>131</v>
      </c>
      <c r="BE348" s="16">
        <v>37.5</v>
      </c>
      <c r="BF348" s="12" t="s">
        <v>131</v>
      </c>
      <c r="BG348" s="12" t="s">
        <v>131</v>
      </c>
      <c r="BH348" s="12" t="s">
        <v>131</v>
      </c>
      <c r="BI348" s="16">
        <v>100</v>
      </c>
      <c r="BJ348" s="12" t="s">
        <v>133</v>
      </c>
      <c r="BK348" s="16">
        <v>100</v>
      </c>
      <c r="BL348" s="16">
        <v>85</v>
      </c>
      <c r="BM348" s="17">
        <v>1</v>
      </c>
      <c r="BN348" s="17">
        <v>0</v>
      </c>
      <c r="BO348" s="17">
        <v>0</v>
      </c>
      <c r="BP348" s="11">
        <v>1</v>
      </c>
      <c r="BQ348" s="11">
        <v>0</v>
      </c>
      <c r="BR348" s="16">
        <v>85</v>
      </c>
      <c r="BS348" s="15" t="s">
        <v>129</v>
      </c>
      <c r="BT348" s="15" t="s">
        <v>129</v>
      </c>
      <c r="BU348" s="15" t="s">
        <v>129</v>
      </c>
      <c r="BV348" s="15" t="s">
        <v>129</v>
      </c>
      <c r="BW348" s="15" t="s">
        <v>129</v>
      </c>
      <c r="BX348" s="12" t="s">
        <v>129</v>
      </c>
      <c r="BY348" s="12" t="s">
        <v>135</v>
      </c>
      <c r="BZ348" s="12" t="s">
        <v>136</v>
      </c>
      <c r="CA348" s="12" t="s">
        <v>137</v>
      </c>
      <c r="CB348" s="12" t="s">
        <v>349</v>
      </c>
      <c r="CC348" s="12" t="s">
        <v>289</v>
      </c>
      <c r="CD348" s="5">
        <v>8</v>
      </c>
      <c r="CE348" s="5">
        <v>8</v>
      </c>
      <c r="CF348" s="18" t="s">
        <v>129</v>
      </c>
      <c r="CG348" s="18" t="s">
        <v>2256</v>
      </c>
      <c r="CH348">
        <f>IF(Tabla1[[#This Row],[1.1 Saluda y se despide del cliente, de acuerdo a lo establecido en el manual de campaña.]]="NO",1,0)</f>
        <v>0</v>
      </c>
      <c r="CI348">
        <f>IF(Tabla1[[#This Row],[1.2 Se dirige al cliente por su nombre durante el transcurso de la llamada, sin tutearlo en ninguna ocasión.]]="NO",1,0)</f>
        <v>0</v>
      </c>
      <c r="CJ348">
        <f>IF(Tabla1[[#This Row],[1.3 Interactua con el cliente mientras realiza las validaciones en el sistema.]]="NO",1,0)</f>
        <v>0</v>
      </c>
      <c r="CK348">
        <f>IF(Tabla1[[#This Row],[1.4 Evita el uso de tecnicismos.]]="NO",1,0)</f>
        <v>0</v>
      </c>
      <c r="CL348">
        <f>IF(Tabla1[[#This Row],[1.5 Se despide de acuerdo a lo indicado en el Manual de Campaña]]="NO",1,0)</f>
        <v>0</v>
      </c>
      <c r="CM348">
        <f>IF(Tabla1[[#This Row],[2.1 Valida si la consulta o transacción corresponde a un producto/servicio/línea de la campaña.]]="NO",1,0)</f>
        <v>0</v>
      </c>
      <c r="CN348">
        <f>IF(Tabla1[[#This Row],[2.2 Si lo expuesto por el cliente no es claro, realiza preguntas de precisión o preguntas filtro.]]="NO",1,0)</f>
        <v>0</v>
      </c>
      <c r="CO348">
        <f>IF(Tabla1[[#This Row],[2.3 Valida el MOTIVO REAL de la necesidad (información, preocupación, problema) mediante parafraseo o pregunta de confirmación.]]="NO",1,0)</f>
        <v>0</v>
      </c>
      <c r="CP348">
        <f>IF(Tabla1[[#This Row],[2.4 De acuerdo con lo expuesto por el cliente por el cliente y/o por lo revisado en sistemas, valida si existe alguna atención previa por el mismo motivo.]]="NO",1,0)</f>
        <v>0</v>
      </c>
      <c r="CQ348">
        <f>IF(Tabla1[[#This Row],[3.1 Valida en el CES el estado de los servicios y equipos, estado de cuenta y adicionalmente si se encuentra en averia.]]="NO",1,0)</f>
        <v>0</v>
      </c>
      <c r="CR348">
        <f>IF(Tabla1[[#This Row],[3.2 La atencion se realizo siguiendo el paso a paso de la herramienta o el proceso establecido en el portal de conocimiento (en caso no se encuentre en la herramienta), no se vuelve a evaluar el ingreso al CES.]]="NO",1,0)</f>
        <v>0</v>
      </c>
      <c r="CS348">
        <f>IF(Tabla1[[#This Row],[3.2.1 Solicita el número de documento de identidad, nombres y apellidos del titular para identificar el servicio y en caso lo amerite fecha y lugar de nacimiento.]]="NO",1,0)</f>
        <v>0</v>
      </c>
      <c r="CT348">
        <f>IF(Tabla1[[#This Row],[3.2.2  Valida en TRACER que el servicio del cliente esta conectado, no se encuentra en averia y no tiene algun flag alarmado]]="NO",1,0)</f>
        <v>0</v>
      </c>
      <c r="CU348">
        <f>IF(Tabla1[[#This Row],[3.2.3  Verifica en la web de averias si el servicio esta afectado]]="NO",1,0)</f>
        <v>0</v>
      </c>
      <c r="CV348">
        <f>IF(Tabla1[[#This Row],[3.2.4  Verifica en Incognito si los parametros de los servicios estan correctos. ]]="NO",1,0)</f>
        <v>0</v>
      </c>
      <c r="CW348">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48">
        <f>IF(Tabla1[[#This Row],[3.2.6  Para telefonia, ingresa a JANUS y validad que la linea este configurada y tenga saldo, tambien se debe validar con el cliente si la linea esta en Tel 1 o Tel 1/2, en caso no haya servicio]]="NO",1,0)</f>
        <v>0</v>
      </c>
      <c r="CY348">
        <f>IF(Tabla1[[#This Row],[3.2.7  Para internet, cuando el problema es con SmarTV se le sugiere que utilice internet de manera cableada]]="NO",1,0)</f>
        <v>0</v>
      </c>
      <c r="CZ348">
        <f>IF(Tabla1[[#This Row],[3.3  La explicación brindada al cliente corresponde con el paso a paso de la herramienta o el proceso establecido en el portal de conocimiento (en caso no se encuentre en la herramienta).]]="NO",1,0)</f>
        <v>0</v>
      </c>
      <c r="DA348">
        <f>IF(Tabla1[[#This Row],[3.4  Valida con el cliente si la gestión/información brindada fue clara]]="NO",1,0)</f>
        <v>0</v>
      </c>
      <c r="DB348">
        <f>IF(Tabla1[[#This Row],[4.1 Ejecuta las acciones en los aplicativos de acuerdo al proceso establecido en el portal de conocimiento.]]="NO",1,0)</f>
        <v>1</v>
      </c>
      <c r="DC348">
        <f>IF(Tabla1[[#This Row],[4.2 Se tipifica en siac acorde con la gestión.]]="NO",1,0)</f>
        <v>0</v>
      </c>
      <c r="DD348">
        <f>IF(Tabla1[[#This Row],[4.3 Notas y/o plantilla de la tipificación son correctas.]]="NO",1,0)</f>
        <v>0</v>
      </c>
      <c r="DE348">
        <f>IF(Tabla1[[#This Row],[4.4 Se tipifica en siac durante la llamada.]]="NO",1,0)</f>
        <v>0</v>
      </c>
      <c r="DF348">
        <f>IF(Tabla1[[#This Row],[5.1 Evita comentarios negativos de la empresa y/o sus proveedores.]]="NO",1,0)</f>
        <v>0</v>
      </c>
      <c r="DG348">
        <f>IF(Tabla1[[#This Row],[5.2 Evita palabras soeces]]="NO",1,0)</f>
        <v>0</v>
      </c>
      <c r="DH348">
        <f>IF(Tabla1[[#This Row],[5.3 Escucha al cliente sin interrumpirlo.]]="NO",1,0)</f>
        <v>0</v>
      </c>
      <c r="DI348">
        <f>IF(Tabla1[[#This Row],[6.1 Cumple con dar la información establecida y/o fomenta en el cliente la adquisición/activación/uso de algún servicio/producto/promoción CLARO (definido por cada campaña)]]="NO",1,0)</f>
        <v>0</v>
      </c>
      <c r="DJ348">
        <v>1</v>
      </c>
      <c r="DK348">
        <f>IF(Tabla1[[#This Row],[TNPS]]&lt;6,-1,IF(Tabla1[[#This Row],[TNPS]]&lt;8,0,1))</f>
        <v>1</v>
      </c>
      <c r="DL348">
        <f>IF(Tabla1[[#This Row],[NPS]]&lt;&gt;"",IF(Tabla1[[#This Row],[NPS]]&lt;7,-1,IF(Tabla1[[#This Row],[NPS]]&lt;8,0,1))," ")</f>
        <v>1</v>
      </c>
    </row>
    <row r="349" spans="1:116" x14ac:dyDescent="0.25">
      <c r="A349">
        <v>386</v>
      </c>
      <c r="B349" t="str">
        <f>IF(MONTH(Tabla1[[#This Row],[FECHA DE MONITOREO]])=MONTH($B$356),IF(DAY(Tabla1[[#This Row],[FECHA DE MONITOREO]])&lt;8,"SEMANA 1",IF(DAY(Tabla1[[#This Row],[FECHA DE MONITOREO]])&lt;15,"SEMANA 2",IF(DAY(Tabla1[[#This Row],[FECHA DE MONITOREO]])&lt;22,"SEMANA 3","SEMANA 4"))),"SEMANA 4")</f>
        <v>SEMANA 2</v>
      </c>
      <c r="C349" s="4" t="str">
        <f>IF(Tabla1[[#This Row],[FECHA DE MONITOREO]]&lt;=$B$356,$A$356,IF(Tabla1[[#This Row],[FECHA DE MONITOREO]]&lt;=$B$357,$A$357,IF(Tabla1[[#This Row],[FECHA DE MONITOREO]]&lt;=$B$358,$A$358,IF(Tabla1[[#This Row],[FECHA DE MONITOREO]]&lt;=$B$359,$A$359,IF(Tabla1[[#This Row],[FECHA DE MONITOREO]]&lt;=$B$360,$A$360,IF(Tabla1[[#This Row],[FECHA DE MONITOREO]]&lt;=$B$361,$A$361,IF(Tabla1[[#This Row],[FECHA DE MONITOREO]]&lt;=$B$362,$A$362,IF(Tabla1[[#This Row],[FECHA DE MONITOREO]]&lt;=$B$363,$A$363,IF(Tabla1[[#This Row],[FECHA DE MONITOREO]]&lt;=$B$364,$A$364,$A$365)))))))))</f>
        <v>INFORME 4</v>
      </c>
      <c r="D349" s="19" t="s">
        <v>1667</v>
      </c>
      <c r="E349" s="20" t="s">
        <v>1668</v>
      </c>
      <c r="F349" s="21">
        <v>3</v>
      </c>
      <c r="G349" s="21" t="s">
        <v>118</v>
      </c>
      <c r="H349" s="21" t="s">
        <v>1394</v>
      </c>
      <c r="I349" s="6">
        <v>43659</v>
      </c>
      <c r="J349" s="21" t="s">
        <v>120</v>
      </c>
      <c r="K349" s="22" t="s">
        <v>2257</v>
      </c>
      <c r="L349" s="6">
        <v>43658</v>
      </c>
      <c r="M349" s="23">
        <v>0.71180555555555547</v>
      </c>
      <c r="N349" s="20">
        <v>457</v>
      </c>
      <c r="O349" s="21" t="s">
        <v>2258</v>
      </c>
      <c r="P349" s="21">
        <v>944662473</v>
      </c>
      <c r="Q349" s="21">
        <v>14698244</v>
      </c>
      <c r="R349" s="21" t="s">
        <v>1407</v>
      </c>
      <c r="S349" s="21" t="s">
        <v>451</v>
      </c>
      <c r="T349" s="21" t="s">
        <v>1773</v>
      </c>
      <c r="U349" s="21" t="s">
        <v>1416</v>
      </c>
      <c r="V349" s="20" t="s">
        <v>129</v>
      </c>
      <c r="W349" s="21" t="s">
        <v>130</v>
      </c>
      <c r="X349" s="24" t="s">
        <v>161</v>
      </c>
      <c r="Y349" s="24" t="s">
        <v>131</v>
      </c>
      <c r="Z349" s="24" t="s">
        <v>132</v>
      </c>
      <c r="AA349" s="24" t="s">
        <v>133</v>
      </c>
      <c r="AB349" s="24" t="s">
        <v>131</v>
      </c>
      <c r="AC349" s="21" t="s">
        <v>1400</v>
      </c>
      <c r="AD349" s="21" t="s">
        <v>131</v>
      </c>
      <c r="AE349" s="21" t="s">
        <v>131</v>
      </c>
      <c r="AF349" s="21" t="s">
        <v>131</v>
      </c>
      <c r="AG349" s="21" t="s">
        <v>131</v>
      </c>
      <c r="AH349" s="21" t="s">
        <v>131</v>
      </c>
      <c r="AI349" s="25">
        <v>100</v>
      </c>
      <c r="AJ349" s="21" t="s">
        <v>131</v>
      </c>
      <c r="AK349" s="21" t="s">
        <v>131</v>
      </c>
      <c r="AL349" s="21" t="s">
        <v>131</v>
      </c>
      <c r="AM349" s="21" t="s">
        <v>131</v>
      </c>
      <c r="AN349" s="25">
        <v>100</v>
      </c>
      <c r="AO349" s="21" t="s">
        <v>131</v>
      </c>
      <c r="AP349" s="21" t="s">
        <v>131</v>
      </c>
      <c r="AQ349" s="21" t="s">
        <v>131</v>
      </c>
      <c r="AR349" s="21" t="s">
        <v>131</v>
      </c>
      <c r="AS349" s="21" t="s">
        <v>131</v>
      </c>
      <c r="AT349" s="21" t="s">
        <v>131</v>
      </c>
      <c r="AU349" s="21" t="s">
        <v>131</v>
      </c>
      <c r="AV349" s="21" t="s">
        <v>133</v>
      </c>
      <c r="AW349" s="21" t="s">
        <v>133</v>
      </c>
      <c r="AX349" s="21" t="s">
        <v>131</v>
      </c>
      <c r="AY349" s="21" t="s">
        <v>131</v>
      </c>
      <c r="AZ349" s="25">
        <v>100</v>
      </c>
      <c r="BA349" s="21" t="s">
        <v>131</v>
      </c>
      <c r="BB349" s="21" t="s">
        <v>131</v>
      </c>
      <c r="BC349" s="21" t="s">
        <v>131</v>
      </c>
      <c r="BD349" s="21" t="s">
        <v>131</v>
      </c>
      <c r="BE349" s="25">
        <v>100</v>
      </c>
      <c r="BF349" s="21" t="s">
        <v>131</v>
      </c>
      <c r="BG349" s="21" t="s">
        <v>131</v>
      </c>
      <c r="BH349" s="21" t="s">
        <v>131</v>
      </c>
      <c r="BI349" s="25">
        <v>100</v>
      </c>
      <c r="BJ349" s="21" t="s">
        <v>131</v>
      </c>
      <c r="BK349" s="25">
        <v>100</v>
      </c>
      <c r="BL349" s="25">
        <v>100</v>
      </c>
      <c r="BM349" s="26">
        <v>0</v>
      </c>
      <c r="BN349" s="26">
        <v>0</v>
      </c>
      <c r="BO349" s="26">
        <v>0</v>
      </c>
      <c r="BP349" s="20">
        <v>0</v>
      </c>
      <c r="BQ349" s="20">
        <v>0</v>
      </c>
      <c r="BR349" s="25">
        <v>100</v>
      </c>
      <c r="BS349" s="24" t="s">
        <v>129</v>
      </c>
      <c r="BT349" s="24" t="s">
        <v>129</v>
      </c>
      <c r="BU349" s="24" t="s">
        <v>129</v>
      </c>
      <c r="BV349" s="24" t="s">
        <v>129</v>
      </c>
      <c r="BW349" s="24" t="s">
        <v>129</v>
      </c>
      <c r="BX349" s="21" t="s">
        <v>131</v>
      </c>
      <c r="BY349" s="21" t="s">
        <v>132</v>
      </c>
      <c r="BZ349" s="21" t="s">
        <v>132</v>
      </c>
      <c r="CA349" s="21" t="s">
        <v>132</v>
      </c>
      <c r="CB349" s="21" t="s">
        <v>132</v>
      </c>
      <c r="CC349" s="21" t="s">
        <v>132</v>
      </c>
      <c r="CD349" s="5">
        <v>9</v>
      </c>
      <c r="CE349" s="5">
        <v>9</v>
      </c>
      <c r="CF349" s="27" t="s">
        <v>129</v>
      </c>
      <c r="CG349" s="27"/>
      <c r="CH349">
        <f>IF(Tabla1[[#This Row],[1.1 Saluda y se despide del cliente, de acuerdo a lo establecido en el manual de campaña.]]="NO",1,0)</f>
        <v>0</v>
      </c>
      <c r="CI349">
        <f>IF(Tabla1[[#This Row],[1.2 Se dirige al cliente por su nombre durante el transcurso de la llamada, sin tutearlo en ninguna ocasión.]]="NO",1,0)</f>
        <v>0</v>
      </c>
      <c r="CJ349">
        <f>IF(Tabla1[[#This Row],[1.3 Interactua con el cliente mientras realiza las validaciones en el sistema.]]="NO",1,0)</f>
        <v>0</v>
      </c>
      <c r="CK349">
        <f>IF(Tabla1[[#This Row],[1.4 Evita el uso de tecnicismos.]]="NO",1,0)</f>
        <v>0</v>
      </c>
      <c r="CL349">
        <f>IF(Tabla1[[#This Row],[1.5 Se despide de acuerdo a lo indicado en el Manual de Campaña]]="NO",1,0)</f>
        <v>0</v>
      </c>
      <c r="CM349">
        <f>IF(Tabla1[[#This Row],[2.1 Valida si la consulta o transacción corresponde a un producto/servicio/línea de la campaña.]]="NO",1,0)</f>
        <v>0</v>
      </c>
      <c r="CN349">
        <f>IF(Tabla1[[#This Row],[2.2 Si lo expuesto por el cliente no es claro, realiza preguntas de precisión o preguntas filtro.]]="NO",1,0)</f>
        <v>0</v>
      </c>
      <c r="CO349">
        <f>IF(Tabla1[[#This Row],[2.3 Valida el MOTIVO REAL de la necesidad (información, preocupación, problema) mediante parafraseo o pregunta de confirmación.]]="NO",1,0)</f>
        <v>0</v>
      </c>
      <c r="CP349">
        <f>IF(Tabla1[[#This Row],[2.4 De acuerdo con lo expuesto por el cliente por el cliente y/o por lo revisado en sistemas, valida si existe alguna atención previa por el mismo motivo.]]="NO",1,0)</f>
        <v>0</v>
      </c>
      <c r="CQ349">
        <f>IF(Tabla1[[#This Row],[3.1 Valida en el CES el estado de los servicios y equipos, estado de cuenta y adicionalmente si se encuentra en averia.]]="NO",1,0)</f>
        <v>0</v>
      </c>
      <c r="CR349">
        <f>IF(Tabla1[[#This Row],[3.2 La atencion se realizo siguiendo el paso a paso de la herramienta o el proceso establecido en el portal de conocimiento (en caso no se encuentre en la herramienta), no se vuelve a evaluar el ingreso al CES.]]="NO",1,0)</f>
        <v>0</v>
      </c>
      <c r="CS349">
        <f>IF(Tabla1[[#This Row],[3.2.1 Solicita el número de documento de identidad, nombres y apellidos del titular para identificar el servicio y en caso lo amerite fecha y lugar de nacimiento.]]="NO",1,0)</f>
        <v>0</v>
      </c>
      <c r="CT349">
        <f>IF(Tabla1[[#This Row],[3.2.2  Valida en TRACER que el servicio del cliente esta conectado, no se encuentra en averia y no tiene algun flag alarmado]]="NO",1,0)</f>
        <v>0</v>
      </c>
      <c r="CU349">
        <f>IF(Tabla1[[#This Row],[3.2.3  Verifica en la web de averias si el servicio esta afectado]]="NO",1,0)</f>
        <v>0</v>
      </c>
      <c r="CV349">
        <f>IF(Tabla1[[#This Row],[3.2.4  Verifica en Incognito si los parametros de los servicios estan correctos. ]]="NO",1,0)</f>
        <v>0</v>
      </c>
      <c r="CW349">
        <f>IF(Tabla1[[#This Row],[3.2.5  Para problemas con Internet, ingresa al EMTA y verifica la cantidad de equipos conectados vs. plan contratado (descarte de autosaturamiento), asi mismo verifica los parametros de configuracion WiFi y validad con cliente si tuviese algun equipo repe]]="NO",1,0)</f>
        <v>0</v>
      </c>
      <c r="CX349">
        <f>IF(Tabla1[[#This Row],[3.2.6  Para telefonia, ingresa a JANUS y validad que la linea este configurada y tenga saldo, tambien se debe validar con el cliente si la linea esta en Tel 1 o Tel 1/2, en caso no haya servicio]]="NO",1,0)</f>
        <v>0</v>
      </c>
      <c r="CY349">
        <f>IF(Tabla1[[#This Row],[3.2.7  Para internet, cuando el problema es con SmarTV se le sugiere que utilice internet de manera cableada]]="NO",1,0)</f>
        <v>0</v>
      </c>
      <c r="CZ349">
        <f>IF(Tabla1[[#This Row],[3.3  La explicación brindada al cliente corresponde con el paso a paso de la herramienta o el proceso establecido en el portal de conocimiento (en caso no se encuentre en la herramienta).]]="NO",1,0)</f>
        <v>0</v>
      </c>
      <c r="DA349">
        <f>IF(Tabla1[[#This Row],[3.4  Valida con el cliente si la gestión/información brindada fue clara]]="NO",1,0)</f>
        <v>0</v>
      </c>
      <c r="DB349">
        <f>IF(Tabla1[[#This Row],[4.1 Ejecuta las acciones en los aplicativos de acuerdo al proceso establecido en el portal de conocimiento.]]="NO",1,0)</f>
        <v>0</v>
      </c>
      <c r="DC349">
        <f>IF(Tabla1[[#This Row],[4.2 Se tipifica en siac acorde con la gestión.]]="NO",1,0)</f>
        <v>0</v>
      </c>
      <c r="DD349">
        <f>IF(Tabla1[[#This Row],[4.3 Notas y/o plantilla de la tipificación son correctas.]]="NO",1,0)</f>
        <v>0</v>
      </c>
      <c r="DE349">
        <f>IF(Tabla1[[#This Row],[4.4 Se tipifica en siac durante la llamada.]]="NO",1,0)</f>
        <v>0</v>
      </c>
      <c r="DF349">
        <f>IF(Tabla1[[#This Row],[5.1 Evita comentarios negativos de la empresa y/o sus proveedores.]]="NO",1,0)</f>
        <v>0</v>
      </c>
      <c r="DG349">
        <f>IF(Tabla1[[#This Row],[5.2 Evita palabras soeces]]="NO",1,0)</f>
        <v>0</v>
      </c>
      <c r="DH349">
        <f>IF(Tabla1[[#This Row],[5.3 Escucha al cliente sin interrumpirlo.]]="NO",1,0)</f>
        <v>0</v>
      </c>
      <c r="DI349">
        <f>IF(Tabla1[[#This Row],[6.1 Cumple con dar la información establecida y/o fomenta en el cliente la adquisición/activación/uso de algún servicio/producto/promoción CLARO (definido por cada campaña)]]="NO",1,0)</f>
        <v>0</v>
      </c>
      <c r="DJ349">
        <v>1</v>
      </c>
      <c r="DK349">
        <f>IF(Tabla1[[#This Row],[TNPS]]&lt;6,-1,IF(Tabla1[[#This Row],[TNPS]]&lt;8,0,1))</f>
        <v>1</v>
      </c>
      <c r="DL349">
        <f>IF(Tabla1[[#This Row],[NPS]]&lt;&gt;"",IF(Tabla1[[#This Row],[NPS]]&lt;7,-1,IF(Tabla1[[#This Row],[NPS]]&lt;8,0,1))," ")</f>
        <v>1</v>
      </c>
    </row>
    <row r="350" spans="1:116" x14ac:dyDescent="0.25">
      <c r="D350" s="28"/>
      <c r="E350" s="29"/>
      <c r="F350" s="30"/>
      <c r="G350" s="30"/>
      <c r="H350" s="31"/>
      <c r="I350" s="32"/>
      <c r="J350" s="33"/>
      <c r="K350" s="33"/>
      <c r="L350" s="34"/>
      <c r="M350" s="35"/>
      <c r="N350" s="36"/>
      <c r="O350" s="33"/>
      <c r="P350" s="33"/>
      <c r="Q350" s="37"/>
      <c r="R350" s="38"/>
      <c r="S350" s="38"/>
      <c r="T350" s="37"/>
      <c r="U350" s="37"/>
      <c r="V350" s="37"/>
      <c r="W350" s="37"/>
      <c r="X350" s="37"/>
      <c r="Y350" s="37"/>
      <c r="Z350" s="38"/>
      <c r="AA350" s="39"/>
      <c r="AB350" s="37"/>
      <c r="AC350" s="40"/>
      <c r="AD350" s="37"/>
      <c r="AE350" s="37"/>
      <c r="AF350" s="37"/>
      <c r="AG350" s="37"/>
      <c r="AH350" s="37"/>
      <c r="AI350" s="41"/>
      <c r="AJ350" s="37"/>
      <c r="AK350" s="37"/>
      <c r="AL350" s="37"/>
      <c r="AM350" s="37"/>
      <c r="AN350" s="41"/>
      <c r="AO350" s="42"/>
      <c r="AP350" s="42"/>
      <c r="AQ350" s="42"/>
      <c r="AR350" s="42"/>
      <c r="AS350" s="42"/>
      <c r="AT350" s="42"/>
      <c r="AU350" s="42"/>
      <c r="AV350" s="42"/>
      <c r="AW350" s="42"/>
      <c r="AX350" s="42"/>
      <c r="AY350" s="42"/>
      <c r="AZ350" s="41"/>
      <c r="BA350" s="38"/>
      <c r="BB350" s="38"/>
      <c r="BC350" s="38"/>
      <c r="BD350" s="38"/>
      <c r="BE350" s="41"/>
      <c r="BF350" s="38"/>
      <c r="BG350" s="38"/>
      <c r="BH350" s="38"/>
      <c r="BI350" s="41"/>
      <c r="BJ350" s="38"/>
      <c r="BK350" s="41"/>
      <c r="BL350" s="41"/>
      <c r="BM350" s="37"/>
      <c r="BN350" s="37"/>
      <c r="BO350" s="37"/>
      <c r="BP350" s="37"/>
      <c r="BQ350" s="42"/>
      <c r="BR350" s="41"/>
      <c r="BS350" s="38"/>
      <c r="BT350" s="38"/>
      <c r="BU350" s="38"/>
      <c r="BV350" s="38"/>
      <c r="BW350" s="38"/>
      <c r="BX350" s="37"/>
      <c r="BY350" s="37"/>
      <c r="BZ350" s="37"/>
      <c r="CA350" s="37"/>
      <c r="CB350" s="37"/>
      <c r="CC350" s="37"/>
      <c r="CD350" s="37"/>
      <c r="CE350" s="37"/>
      <c r="CF350" s="43"/>
      <c r="CG350" s="44"/>
    </row>
    <row r="351" spans="1:116" x14ac:dyDescent="0.25">
      <c r="D351" s="45"/>
      <c r="E351" s="46"/>
      <c r="F351" s="47"/>
      <c r="G351" s="47"/>
      <c r="H351" s="48"/>
      <c r="I351" s="49"/>
      <c r="J351" s="50"/>
      <c r="K351" s="50"/>
      <c r="L351" s="51"/>
      <c r="M351" s="52"/>
      <c r="N351" s="53"/>
      <c r="O351" s="50"/>
      <c r="P351" s="50"/>
      <c r="Q351" s="54"/>
      <c r="R351" s="55"/>
      <c r="S351" s="55"/>
      <c r="T351" s="54"/>
      <c r="U351" s="54"/>
      <c r="V351" s="54"/>
      <c r="W351" s="54"/>
      <c r="X351" s="54"/>
      <c r="Y351" s="54"/>
      <c r="Z351" s="55"/>
      <c r="AA351" s="56"/>
      <c r="AB351" s="54"/>
      <c r="AC351" s="57"/>
      <c r="AD351" s="54"/>
      <c r="AE351" s="54"/>
      <c r="AF351" s="54"/>
      <c r="AG351" s="54"/>
      <c r="AH351" s="54"/>
      <c r="AI351" s="58"/>
      <c r="AJ351" s="54"/>
      <c r="AK351" s="54"/>
      <c r="AL351" s="54"/>
      <c r="AM351" s="54"/>
      <c r="AN351" s="58"/>
      <c r="AO351" s="59"/>
      <c r="AP351" s="59"/>
      <c r="AQ351" s="59"/>
      <c r="AR351" s="59"/>
      <c r="AS351" s="59"/>
      <c r="AT351" s="59"/>
      <c r="AU351" s="59"/>
      <c r="AV351" s="59"/>
      <c r="AW351" s="59"/>
      <c r="AX351" s="59"/>
      <c r="AY351" s="59"/>
      <c r="AZ351" s="58"/>
      <c r="BA351" s="55"/>
      <c r="BB351" s="55"/>
      <c r="BC351" s="55"/>
      <c r="BD351" s="55"/>
      <c r="BE351" s="58"/>
      <c r="BF351" s="55"/>
      <c r="BG351" s="55"/>
      <c r="BH351" s="55"/>
      <c r="BI351" s="58"/>
      <c r="BJ351" s="55"/>
      <c r="BK351" s="58"/>
      <c r="BL351" s="58"/>
      <c r="BM351" s="54"/>
      <c r="BN351" s="54"/>
      <c r="BO351" s="54"/>
      <c r="BP351" s="54"/>
      <c r="BQ351" s="59"/>
      <c r="BR351" s="58"/>
      <c r="BS351" s="55"/>
      <c r="BT351" s="55"/>
      <c r="BU351" s="55"/>
      <c r="BV351" s="55"/>
      <c r="BW351" s="55"/>
      <c r="BX351" s="54"/>
      <c r="BY351" s="54"/>
      <c r="BZ351" s="54"/>
      <c r="CA351" s="54"/>
      <c r="CB351" s="54"/>
      <c r="CC351" s="54"/>
      <c r="CD351" s="54"/>
      <c r="CE351" s="54"/>
      <c r="CF351" s="60"/>
      <c r="CG351" s="61"/>
    </row>
    <row r="352" spans="1:116" x14ac:dyDescent="0.25">
      <c r="D352" s="45"/>
      <c r="E352" s="46"/>
      <c r="F352" s="47"/>
      <c r="G352" s="47"/>
      <c r="H352" s="48"/>
      <c r="I352" s="49"/>
      <c r="J352" s="50"/>
      <c r="K352" s="50"/>
      <c r="L352" s="51"/>
      <c r="M352" s="52"/>
      <c r="N352" s="53"/>
      <c r="O352" s="50"/>
      <c r="P352" s="50"/>
      <c r="Q352" s="54"/>
      <c r="R352" s="55"/>
      <c r="S352" s="55"/>
      <c r="T352" s="54"/>
      <c r="U352" s="54"/>
      <c r="V352" s="54"/>
      <c r="W352" s="54"/>
      <c r="X352" s="54"/>
      <c r="Y352" s="54"/>
      <c r="Z352" s="55"/>
      <c r="AA352" s="56"/>
      <c r="AB352" s="54"/>
      <c r="AC352" s="57"/>
      <c r="AD352" s="54"/>
      <c r="AE352" s="54"/>
      <c r="AF352" s="54"/>
      <c r="AG352" s="54"/>
      <c r="AH352" s="54"/>
      <c r="AI352" s="58"/>
      <c r="AJ352" s="54"/>
      <c r="AK352" s="54"/>
      <c r="AL352" s="54"/>
      <c r="AM352" s="54"/>
      <c r="AN352" s="58"/>
      <c r="AO352" s="59"/>
      <c r="AP352" s="59"/>
      <c r="AQ352" s="59"/>
      <c r="AR352" s="59"/>
      <c r="AS352" s="59"/>
      <c r="AT352" s="59"/>
      <c r="AU352" s="59"/>
      <c r="AV352" s="59"/>
      <c r="AW352" s="59"/>
      <c r="AX352" s="59"/>
      <c r="AY352" s="59"/>
      <c r="AZ352" s="58"/>
      <c r="BA352" s="55"/>
      <c r="BB352" s="55"/>
      <c r="BC352" s="55"/>
      <c r="BD352" s="55"/>
      <c r="BE352" s="58"/>
      <c r="BF352" s="55"/>
      <c r="BG352" s="55"/>
      <c r="BH352" s="55"/>
      <c r="BI352" s="58"/>
      <c r="BJ352" s="55"/>
      <c r="BK352" s="58"/>
      <c r="BL352" s="58"/>
      <c r="BM352" s="54"/>
      <c r="BN352" s="54"/>
      <c r="BO352" s="54"/>
      <c r="BP352" s="54"/>
      <c r="BQ352" s="59"/>
      <c r="BR352" s="58"/>
      <c r="BS352" s="55"/>
      <c r="BT352" s="55"/>
      <c r="BU352" s="55"/>
      <c r="BV352" s="55"/>
      <c r="BW352" s="55"/>
      <c r="BX352" s="54"/>
      <c r="BY352" s="54"/>
      <c r="BZ352" s="54"/>
      <c r="CA352" s="54"/>
      <c r="CB352" s="54"/>
      <c r="CC352" s="54"/>
      <c r="CD352" s="54"/>
      <c r="CE352" s="54"/>
      <c r="CF352" s="60"/>
      <c r="CG352" s="61"/>
      <c r="CH352" s="62"/>
      <c r="CI352" s="62"/>
      <c r="CJ352" s="62"/>
      <c r="CK352" s="62"/>
      <c r="CL352" s="62"/>
      <c r="CM352" s="62"/>
      <c r="CN352" s="62"/>
      <c r="CO352" s="62"/>
      <c r="CP352" s="62"/>
      <c r="CQ352" s="62"/>
      <c r="CR352" s="62"/>
      <c r="CS352" s="62"/>
      <c r="CT352" s="62"/>
      <c r="CU352" s="62"/>
      <c r="CV352" s="62"/>
      <c r="CW352" s="62"/>
      <c r="CX352" s="62"/>
      <c r="CY352" s="62"/>
      <c r="CZ352" s="62"/>
      <c r="DA352" s="62"/>
      <c r="DB352" s="62"/>
      <c r="DC352" s="62"/>
      <c r="DD352" s="62"/>
      <c r="DE352" s="62"/>
      <c r="DF352" s="62"/>
      <c r="DG352" s="62"/>
      <c r="DH352" s="62"/>
      <c r="DI352" s="62"/>
    </row>
    <row r="353" spans="1:85" x14ac:dyDescent="0.25">
      <c r="D353" s="45"/>
      <c r="E353" s="46"/>
      <c r="F353" s="47"/>
      <c r="G353" s="47"/>
      <c r="H353" s="48"/>
      <c r="I353" s="49"/>
      <c r="J353" s="50"/>
      <c r="K353" s="50"/>
      <c r="L353" s="51"/>
      <c r="M353" s="52"/>
      <c r="N353" s="53"/>
      <c r="O353" s="50"/>
      <c r="P353" s="50"/>
      <c r="Q353" s="54"/>
      <c r="R353" s="55"/>
      <c r="S353" s="55"/>
      <c r="T353" s="54"/>
      <c r="U353" s="54"/>
      <c r="V353" s="54"/>
      <c r="W353" s="54"/>
      <c r="X353" s="54"/>
      <c r="Y353" s="54"/>
      <c r="Z353" s="55"/>
      <c r="AA353" s="56"/>
      <c r="AB353" s="54"/>
      <c r="AC353" s="57"/>
      <c r="AD353" s="54"/>
      <c r="AE353" s="54"/>
      <c r="AF353" s="54"/>
      <c r="AG353" s="54"/>
      <c r="AH353" s="54"/>
      <c r="AI353" s="58"/>
      <c r="AJ353" s="54"/>
      <c r="AK353" s="54"/>
      <c r="AL353" s="54"/>
      <c r="AM353" s="54"/>
      <c r="AN353" s="58"/>
      <c r="AO353" s="59"/>
      <c r="AP353" s="59"/>
      <c r="AQ353" s="59"/>
      <c r="AR353" s="59"/>
      <c r="AS353" s="59"/>
      <c r="AT353" s="59"/>
      <c r="AU353" s="59"/>
      <c r="AV353" s="59"/>
      <c r="AW353" s="59"/>
      <c r="AX353" s="59"/>
      <c r="AY353" s="59"/>
      <c r="AZ353" s="58"/>
      <c r="BA353" s="55"/>
      <c r="BB353" s="55"/>
      <c r="BC353" s="55"/>
      <c r="BD353" s="55"/>
      <c r="BE353" s="58"/>
      <c r="BF353" s="55"/>
      <c r="BG353" s="55"/>
      <c r="BH353" s="55"/>
      <c r="BI353" s="58"/>
      <c r="BJ353" s="55"/>
      <c r="BK353" s="58"/>
      <c r="BL353" s="58"/>
      <c r="BM353" s="54"/>
      <c r="BN353" s="54"/>
      <c r="BO353" s="54"/>
      <c r="BP353" s="54"/>
      <c r="BQ353" s="59"/>
      <c r="BR353" s="58"/>
      <c r="BS353" s="55"/>
      <c r="BT353" s="55"/>
      <c r="BU353" s="55"/>
      <c r="BV353" s="55"/>
      <c r="BW353" s="55"/>
      <c r="BX353" s="54"/>
      <c r="BY353" s="54"/>
      <c r="BZ353" s="54"/>
      <c r="CA353" s="54"/>
      <c r="CB353" s="54"/>
      <c r="CC353" s="54"/>
      <c r="CD353" s="54"/>
      <c r="CE353" s="54"/>
      <c r="CF353" s="60"/>
      <c r="CG353" s="61"/>
    </row>
    <row r="354" spans="1:85" x14ac:dyDescent="0.25">
      <c r="B354" s="63"/>
      <c r="D354" s="45"/>
      <c r="E354" s="46"/>
      <c r="F354" s="47"/>
      <c r="G354" s="47"/>
      <c r="H354" s="48"/>
      <c r="I354" s="49"/>
      <c r="J354" s="50"/>
      <c r="K354" s="50"/>
      <c r="L354" s="51"/>
      <c r="M354" s="52"/>
      <c r="N354" s="53"/>
      <c r="O354" s="50"/>
      <c r="P354" s="50"/>
      <c r="Q354" s="54"/>
      <c r="R354" s="55"/>
      <c r="S354" s="55"/>
      <c r="T354" s="54"/>
      <c r="U354" s="54"/>
      <c r="V354" s="54"/>
      <c r="W354" s="54"/>
      <c r="X354" s="54"/>
      <c r="Y354" s="54"/>
      <c r="Z354" s="55"/>
      <c r="AA354" s="56"/>
      <c r="AB354" s="54"/>
      <c r="AC354" s="57"/>
      <c r="AD354" s="54"/>
      <c r="AE354" s="54"/>
      <c r="AF354" s="54"/>
      <c r="AG354" s="54"/>
      <c r="AH354" s="54"/>
      <c r="AI354" s="58"/>
      <c r="AJ354" s="54"/>
      <c r="AK354" s="54"/>
      <c r="AL354" s="54"/>
      <c r="AM354" s="54"/>
      <c r="AN354" s="58"/>
      <c r="AO354" s="59"/>
      <c r="AP354" s="59"/>
      <c r="AQ354" s="59"/>
      <c r="AR354" s="59"/>
      <c r="AS354" s="59"/>
      <c r="AT354" s="59"/>
      <c r="AU354" s="59"/>
      <c r="AV354" s="59"/>
      <c r="AW354" s="59"/>
      <c r="AX354" s="59"/>
      <c r="AY354" s="59"/>
      <c r="AZ354" s="58"/>
      <c r="BA354" s="55"/>
      <c r="BB354" s="55"/>
      <c r="BC354" s="55"/>
      <c r="BD354" s="55"/>
      <c r="BE354" s="58"/>
      <c r="BF354" s="55"/>
      <c r="BG354" s="55"/>
      <c r="BH354" s="55"/>
      <c r="BI354" s="58"/>
      <c r="BJ354" s="55"/>
      <c r="BK354" s="58"/>
      <c r="BL354" s="58"/>
      <c r="BM354" s="54"/>
      <c r="BN354" s="54"/>
      <c r="BO354" s="54"/>
      <c r="BP354" s="54"/>
      <c r="BQ354" s="59"/>
      <c r="BR354" s="58"/>
      <c r="BS354" s="55"/>
      <c r="BT354" s="55"/>
      <c r="BU354" s="55"/>
      <c r="BV354" s="55"/>
      <c r="BW354" s="55"/>
      <c r="BX354" s="54"/>
      <c r="BY354" s="54"/>
      <c r="BZ354" s="54"/>
      <c r="CA354" s="54"/>
      <c r="CB354" s="54"/>
      <c r="CC354" s="54"/>
      <c r="CD354" s="54"/>
      <c r="CE354" s="54"/>
      <c r="CF354" s="60"/>
      <c r="CG354" s="61"/>
    </row>
    <row r="355" spans="1:85" x14ac:dyDescent="0.25">
      <c r="A355" t="s">
        <v>2259</v>
      </c>
      <c r="B355" t="s">
        <v>2260</v>
      </c>
      <c r="D355" s="45"/>
      <c r="E355" s="46"/>
      <c r="F355" s="47"/>
      <c r="G355" s="47"/>
      <c r="H355" s="48"/>
      <c r="I355" s="49"/>
      <c r="J355" s="50"/>
      <c r="K355" s="50"/>
      <c r="L355" s="51"/>
      <c r="M355" s="52"/>
      <c r="N355" s="53"/>
      <c r="O355" s="50"/>
      <c r="P355" s="50"/>
      <c r="Q355" s="54"/>
      <c r="R355" s="55"/>
      <c r="S355" s="55"/>
      <c r="T355" s="54"/>
      <c r="U355" s="54"/>
      <c r="V355" s="54"/>
      <c r="W355" s="54"/>
      <c r="X355" s="54"/>
      <c r="Y355" s="54"/>
      <c r="Z355" s="55"/>
      <c r="AA355" s="56"/>
      <c r="AB355" s="54"/>
      <c r="AC355" s="57"/>
      <c r="AD355" s="54"/>
      <c r="AE355" s="54"/>
      <c r="AF355" s="54"/>
      <c r="AG355" s="54"/>
      <c r="AH355" s="54"/>
      <c r="AI355" s="58"/>
      <c r="AJ355" s="54"/>
      <c r="AK355" s="54"/>
      <c r="AL355" s="54"/>
      <c r="AM355" s="54"/>
      <c r="AN355" s="58"/>
      <c r="AO355" s="59"/>
      <c r="AP355" s="59"/>
      <c r="AQ355" s="59"/>
      <c r="AR355" s="59"/>
      <c r="AS355" s="59"/>
      <c r="AT355" s="59"/>
      <c r="AU355" s="59"/>
      <c r="AV355" s="59"/>
      <c r="AW355" s="59"/>
      <c r="AX355" s="59"/>
      <c r="AY355" s="59"/>
      <c r="AZ355" s="58"/>
      <c r="BA355" s="55"/>
      <c r="BB355" s="55"/>
      <c r="BC355" s="55"/>
      <c r="BD355" s="55"/>
      <c r="BE355" s="58"/>
      <c r="BF355" s="55"/>
      <c r="BG355" s="55"/>
      <c r="BH355" s="55"/>
      <c r="BI355" s="58"/>
      <c r="BJ355" s="55"/>
      <c r="BK355" s="58"/>
      <c r="BL355" s="58"/>
      <c r="BM355" s="54"/>
      <c r="BN355" s="54"/>
      <c r="BO355" s="54"/>
      <c r="BP355" s="54"/>
      <c r="BQ355" s="59"/>
      <c r="BR355" s="58"/>
      <c r="BS355" s="55"/>
      <c r="BT355" s="55"/>
      <c r="BU355" s="55"/>
      <c r="BV355" s="55"/>
      <c r="BW355" s="55"/>
      <c r="BX355" s="54"/>
      <c r="BY355" s="54"/>
      <c r="BZ355" s="54"/>
      <c r="CA355" s="54"/>
      <c r="CB355" s="54"/>
      <c r="CC355" s="54"/>
      <c r="CD355" s="54"/>
      <c r="CE355" s="54"/>
      <c r="CF355" s="60"/>
      <c r="CG355" s="61"/>
    </row>
    <row r="356" spans="1:85" x14ac:dyDescent="0.25">
      <c r="A356" t="s">
        <v>2261</v>
      </c>
      <c r="B356" s="63">
        <v>43650</v>
      </c>
      <c r="D356" s="45"/>
      <c r="E356" s="46"/>
      <c r="F356" s="47"/>
      <c r="G356" s="47"/>
      <c r="H356" s="48"/>
      <c r="I356" s="49"/>
      <c r="J356" s="50"/>
      <c r="K356" s="50"/>
      <c r="L356" s="51"/>
      <c r="M356" s="52"/>
      <c r="N356" s="53"/>
      <c r="O356" s="50"/>
      <c r="P356" s="50"/>
      <c r="Q356" s="54"/>
      <c r="R356" s="55"/>
      <c r="S356" s="55"/>
      <c r="T356" s="54"/>
      <c r="U356" s="54"/>
      <c r="V356" s="54"/>
      <c r="W356" s="54"/>
      <c r="X356" s="54"/>
      <c r="Y356" s="54"/>
      <c r="Z356" s="55"/>
      <c r="AA356" s="56"/>
      <c r="AB356" s="54"/>
      <c r="AC356" s="57"/>
      <c r="AD356" s="54"/>
      <c r="AE356" s="54"/>
      <c r="AF356" s="54"/>
      <c r="AG356" s="54"/>
      <c r="AH356" s="54"/>
      <c r="AI356" s="58"/>
      <c r="AJ356" s="54"/>
      <c r="AK356" s="54"/>
      <c r="AL356" s="54"/>
      <c r="AM356" s="54"/>
      <c r="AN356" s="58"/>
      <c r="AO356" s="59"/>
      <c r="AP356" s="59"/>
      <c r="AQ356" s="59"/>
      <c r="AR356" s="59"/>
      <c r="AS356" s="59"/>
      <c r="AT356" s="59"/>
      <c r="AU356" s="59"/>
      <c r="AV356" s="59"/>
      <c r="AW356" s="59"/>
      <c r="AX356" s="59"/>
      <c r="AY356" s="59"/>
      <c r="AZ356" s="58"/>
      <c r="BA356" s="55"/>
      <c r="BB356" s="55"/>
      <c r="BC356" s="55"/>
      <c r="BD356" s="55"/>
      <c r="BE356" s="58"/>
      <c r="BF356" s="55"/>
      <c r="BG356" s="55"/>
      <c r="BH356" s="55"/>
      <c r="BI356" s="58"/>
      <c r="BJ356" s="55"/>
      <c r="BK356" s="58"/>
      <c r="BL356" s="58"/>
      <c r="BM356" s="54"/>
      <c r="BN356" s="54"/>
      <c r="BO356" s="54"/>
      <c r="BP356" s="54"/>
      <c r="BQ356" s="59"/>
      <c r="BR356" s="58"/>
      <c r="BS356" s="55"/>
      <c r="BT356" s="55"/>
      <c r="BU356" s="55"/>
      <c r="BV356" s="55"/>
      <c r="BW356" s="55"/>
      <c r="BX356" s="54"/>
      <c r="BY356" s="54"/>
      <c r="BZ356" s="54"/>
      <c r="CA356" s="54"/>
      <c r="CB356" s="54"/>
      <c r="CC356" s="54"/>
      <c r="CD356" s="54"/>
      <c r="CE356" s="54"/>
      <c r="CF356" s="60"/>
      <c r="CG356" s="61"/>
    </row>
    <row r="357" spans="1:85" x14ac:dyDescent="0.25">
      <c r="A357" t="s">
        <v>2262</v>
      </c>
      <c r="B357" s="63">
        <v>43654</v>
      </c>
      <c r="D357" s="45"/>
      <c r="E357" s="46"/>
      <c r="F357" s="47"/>
      <c r="G357" s="47"/>
      <c r="H357" s="48"/>
      <c r="I357" s="49"/>
      <c r="J357" s="50"/>
      <c r="K357" s="50"/>
      <c r="L357" s="51"/>
      <c r="M357" s="52"/>
      <c r="N357" s="53"/>
      <c r="O357" s="50"/>
      <c r="P357" s="50"/>
      <c r="Q357" s="54"/>
      <c r="R357" s="55"/>
      <c r="S357" s="55"/>
      <c r="T357" s="54"/>
      <c r="U357" s="54"/>
      <c r="V357" s="54"/>
      <c r="W357" s="54"/>
      <c r="X357" s="54"/>
      <c r="Y357" s="54"/>
      <c r="Z357" s="55"/>
      <c r="AA357" s="56"/>
      <c r="AB357" s="54"/>
      <c r="AC357" s="57"/>
      <c r="AD357" s="54"/>
      <c r="AE357" s="54"/>
      <c r="AF357" s="54"/>
      <c r="AG357" s="54"/>
      <c r="AH357" s="54"/>
      <c r="AI357" s="58"/>
      <c r="AJ357" s="54"/>
      <c r="AK357" s="54"/>
      <c r="AL357" s="54"/>
      <c r="AM357" s="54"/>
      <c r="AN357" s="58"/>
      <c r="AO357" s="59"/>
      <c r="AP357" s="59"/>
      <c r="AQ357" s="59"/>
      <c r="AR357" s="59"/>
      <c r="AS357" s="59"/>
      <c r="AT357" s="59"/>
      <c r="AU357" s="59"/>
      <c r="AV357" s="59"/>
      <c r="AW357" s="59"/>
      <c r="AX357" s="59"/>
      <c r="AY357" s="59"/>
      <c r="AZ357" s="58"/>
      <c r="BA357" s="55"/>
      <c r="BB357" s="55"/>
      <c r="BC357" s="55"/>
      <c r="BD357" s="55"/>
      <c r="BE357" s="58"/>
      <c r="BF357" s="55"/>
      <c r="BG357" s="55"/>
      <c r="BH357" s="55"/>
      <c r="BI357" s="58"/>
      <c r="BJ357" s="55"/>
      <c r="BK357" s="58"/>
      <c r="BL357" s="58"/>
      <c r="BM357" s="54"/>
      <c r="BN357" s="54"/>
      <c r="BO357" s="54"/>
      <c r="BP357" s="54"/>
      <c r="BQ357" s="59"/>
      <c r="BR357" s="58"/>
      <c r="BS357" s="55"/>
      <c r="BT357" s="55"/>
      <c r="BU357" s="55"/>
      <c r="BV357" s="55"/>
      <c r="BW357" s="55"/>
      <c r="BX357" s="54"/>
      <c r="BY357" s="54"/>
      <c r="BZ357" s="54"/>
      <c r="CA357" s="54"/>
      <c r="CB357" s="54"/>
      <c r="CC357" s="54"/>
      <c r="CD357" s="54"/>
      <c r="CE357" s="54"/>
      <c r="CF357" s="60"/>
      <c r="CG357" s="61"/>
    </row>
    <row r="358" spans="1:85" x14ac:dyDescent="0.25">
      <c r="A358" t="s">
        <v>2263</v>
      </c>
      <c r="B358" s="63">
        <v>43657</v>
      </c>
      <c r="D358" s="45"/>
      <c r="E358" s="46"/>
      <c r="F358" s="47"/>
      <c r="G358" s="47"/>
      <c r="H358" s="48"/>
      <c r="I358" s="49"/>
      <c r="J358" s="50"/>
      <c r="K358" s="50"/>
      <c r="L358" s="51"/>
      <c r="M358" s="52"/>
      <c r="N358" s="53"/>
      <c r="O358" s="50"/>
      <c r="P358" s="50"/>
      <c r="Q358" s="54"/>
      <c r="R358" s="55"/>
      <c r="S358" s="55"/>
      <c r="T358" s="54"/>
      <c r="U358" s="54"/>
      <c r="V358" s="54"/>
      <c r="W358" s="54"/>
      <c r="X358" s="54"/>
      <c r="Y358" s="54"/>
      <c r="Z358" s="55"/>
      <c r="AA358" s="56"/>
      <c r="AB358" s="54"/>
      <c r="AC358" s="57"/>
      <c r="AD358" s="54"/>
      <c r="AE358" s="54"/>
      <c r="AF358" s="54"/>
      <c r="AG358" s="54"/>
      <c r="AH358" s="54"/>
      <c r="AI358" s="58"/>
      <c r="AJ358" s="54"/>
      <c r="AK358" s="54"/>
      <c r="AL358" s="54"/>
      <c r="AM358" s="54"/>
      <c r="AN358" s="58"/>
      <c r="AO358" s="59"/>
      <c r="AP358" s="59"/>
      <c r="AQ358" s="59"/>
      <c r="AR358" s="59"/>
      <c r="AS358" s="59"/>
      <c r="AT358" s="59"/>
      <c r="AU358" s="59"/>
      <c r="AV358" s="59"/>
      <c r="AW358" s="59"/>
      <c r="AX358" s="59"/>
      <c r="AY358" s="59"/>
      <c r="AZ358" s="58"/>
      <c r="BA358" s="55"/>
      <c r="BB358" s="55"/>
      <c r="BC358" s="55"/>
      <c r="BD358" s="55"/>
      <c r="BE358" s="58"/>
      <c r="BF358" s="55"/>
      <c r="BG358" s="55"/>
      <c r="BH358" s="55"/>
      <c r="BI358" s="58"/>
      <c r="BJ358" s="55"/>
      <c r="BK358" s="58"/>
      <c r="BL358" s="58"/>
      <c r="BM358" s="54"/>
      <c r="BN358" s="54"/>
      <c r="BO358" s="54"/>
      <c r="BP358" s="54"/>
      <c r="BQ358" s="59"/>
      <c r="BR358" s="58"/>
      <c r="BS358" s="55"/>
      <c r="BT358" s="55"/>
      <c r="BU358" s="55"/>
      <c r="BV358" s="55"/>
      <c r="BW358" s="55"/>
      <c r="BX358" s="54"/>
      <c r="BY358" s="54"/>
      <c r="BZ358" s="54"/>
      <c r="CA358" s="54"/>
      <c r="CB358" s="54"/>
      <c r="CC358" s="54"/>
      <c r="CD358" s="54"/>
      <c r="CE358" s="54"/>
      <c r="CF358" s="60"/>
      <c r="CG358" s="61"/>
    </row>
    <row r="359" spans="1:85" x14ac:dyDescent="0.25">
      <c r="A359" t="s">
        <v>2264</v>
      </c>
      <c r="B359" s="63">
        <v>43661</v>
      </c>
      <c r="D359" s="45"/>
      <c r="E359" s="46"/>
      <c r="F359" s="47"/>
      <c r="G359" s="47"/>
      <c r="H359" s="48"/>
      <c r="I359" s="49"/>
      <c r="J359" s="50"/>
      <c r="K359" s="50"/>
      <c r="L359" s="51"/>
      <c r="M359" s="52"/>
      <c r="N359" s="53"/>
      <c r="O359" s="50"/>
      <c r="P359" s="50"/>
      <c r="Q359" s="54"/>
      <c r="R359" s="55"/>
      <c r="S359" s="55"/>
      <c r="T359" s="54"/>
      <c r="U359" s="54"/>
      <c r="V359" s="54"/>
      <c r="W359" s="54"/>
      <c r="X359" s="54"/>
      <c r="Y359" s="54"/>
      <c r="Z359" s="55"/>
      <c r="AA359" s="56"/>
      <c r="AB359" s="54"/>
      <c r="AC359" s="57"/>
      <c r="AD359" s="54"/>
      <c r="AE359" s="54"/>
      <c r="AF359" s="54"/>
      <c r="AG359" s="54"/>
      <c r="AH359" s="54"/>
      <c r="AI359" s="58"/>
      <c r="AJ359" s="54"/>
      <c r="AK359" s="54"/>
      <c r="AL359" s="54"/>
      <c r="AM359" s="54"/>
      <c r="AN359" s="58"/>
      <c r="AO359" s="59"/>
      <c r="AP359" s="59"/>
      <c r="AQ359" s="59"/>
      <c r="AR359" s="59"/>
      <c r="AS359" s="59"/>
      <c r="AT359" s="59"/>
      <c r="AU359" s="59"/>
      <c r="AV359" s="59"/>
      <c r="AW359" s="59"/>
      <c r="AX359" s="59"/>
      <c r="AY359" s="59"/>
      <c r="AZ359" s="58"/>
      <c r="BA359" s="55"/>
      <c r="BB359" s="55"/>
      <c r="BC359" s="55"/>
      <c r="BD359" s="55"/>
      <c r="BE359" s="58"/>
      <c r="BF359" s="55"/>
      <c r="BG359" s="55"/>
      <c r="BH359" s="55"/>
      <c r="BI359" s="58"/>
      <c r="BJ359" s="55"/>
      <c r="BK359" s="58"/>
      <c r="BL359" s="58"/>
      <c r="BM359" s="54"/>
      <c r="BN359" s="54"/>
      <c r="BO359" s="54"/>
      <c r="BP359" s="54"/>
      <c r="BQ359" s="59"/>
      <c r="BR359" s="58"/>
      <c r="BS359" s="55"/>
      <c r="BT359" s="55"/>
      <c r="BU359" s="55"/>
      <c r="BV359" s="55"/>
      <c r="BW359" s="55"/>
      <c r="BX359" s="54"/>
      <c r="BY359" s="54"/>
      <c r="BZ359" s="54"/>
      <c r="CA359" s="54"/>
      <c r="CB359" s="54"/>
      <c r="CC359" s="54"/>
      <c r="CD359" s="54"/>
      <c r="CE359" s="54"/>
      <c r="CF359" s="60"/>
      <c r="CG359" s="61"/>
    </row>
    <row r="360" spans="1:85" x14ac:dyDescent="0.25">
      <c r="A360" t="s">
        <v>2265</v>
      </c>
      <c r="B360" s="63">
        <v>43664</v>
      </c>
      <c r="D360" s="45"/>
      <c r="E360" s="46"/>
      <c r="F360" s="47"/>
      <c r="G360" s="47"/>
      <c r="H360" s="48"/>
      <c r="I360" s="49"/>
      <c r="J360" s="50"/>
      <c r="K360" s="50"/>
      <c r="L360" s="51"/>
      <c r="M360" s="52"/>
      <c r="N360" s="53"/>
      <c r="O360" s="50"/>
      <c r="P360" s="50"/>
      <c r="Q360" s="54"/>
      <c r="R360" s="55"/>
      <c r="S360" s="55"/>
      <c r="T360" s="54"/>
      <c r="U360" s="54"/>
      <c r="V360" s="54"/>
      <c r="W360" s="54"/>
      <c r="X360" s="54"/>
      <c r="Y360" s="54"/>
      <c r="Z360" s="55"/>
      <c r="AA360" s="56"/>
      <c r="AB360" s="54"/>
      <c r="AC360" s="57"/>
      <c r="AD360" s="54"/>
      <c r="AE360" s="54"/>
      <c r="AF360" s="54"/>
      <c r="AG360" s="54"/>
      <c r="AH360" s="54"/>
      <c r="AI360" s="58"/>
      <c r="AJ360" s="54"/>
      <c r="AK360" s="54"/>
      <c r="AL360" s="54"/>
      <c r="AM360" s="54"/>
      <c r="AN360" s="58"/>
      <c r="AO360" s="59"/>
      <c r="AP360" s="59"/>
      <c r="AQ360" s="59"/>
      <c r="AR360" s="59"/>
      <c r="AS360" s="59"/>
      <c r="AT360" s="59"/>
      <c r="AU360" s="59"/>
      <c r="AV360" s="59"/>
      <c r="AW360" s="59"/>
      <c r="AX360" s="59"/>
      <c r="AY360" s="59"/>
      <c r="AZ360" s="58"/>
      <c r="BA360" s="55"/>
      <c r="BB360" s="55"/>
      <c r="BC360" s="55"/>
      <c r="BD360" s="55"/>
      <c r="BE360" s="58"/>
      <c r="BF360" s="55"/>
      <c r="BG360" s="55"/>
      <c r="BH360" s="55"/>
      <c r="BI360" s="58"/>
      <c r="BJ360" s="55"/>
      <c r="BK360" s="58"/>
      <c r="BL360" s="58"/>
      <c r="BM360" s="54"/>
      <c r="BN360" s="54"/>
      <c r="BO360" s="54"/>
      <c r="BP360" s="54"/>
      <c r="BQ360" s="59"/>
      <c r="BR360" s="58"/>
      <c r="BS360" s="55"/>
      <c r="BT360" s="55"/>
      <c r="BU360" s="55"/>
      <c r="BV360" s="55"/>
      <c r="BW360" s="55"/>
      <c r="BX360" s="54"/>
      <c r="BY360" s="54"/>
      <c r="BZ360" s="54"/>
      <c r="CA360" s="54"/>
      <c r="CB360" s="54"/>
      <c r="CC360" s="54"/>
      <c r="CD360" s="54"/>
      <c r="CE360" s="54"/>
      <c r="CF360" s="60"/>
      <c r="CG360" s="61"/>
    </row>
    <row r="361" spans="1:85" x14ac:dyDescent="0.25">
      <c r="A361" t="s">
        <v>2266</v>
      </c>
      <c r="B361" s="63">
        <v>43668</v>
      </c>
      <c r="D361" s="45"/>
      <c r="E361" s="46"/>
      <c r="F361" s="47"/>
      <c r="G361" s="47"/>
      <c r="H361" s="48"/>
      <c r="I361" s="49"/>
      <c r="J361" s="50"/>
      <c r="K361" s="50"/>
      <c r="L361" s="51"/>
      <c r="M361" s="52"/>
      <c r="N361" s="53"/>
      <c r="O361" s="50"/>
      <c r="P361" s="50"/>
      <c r="Q361" s="54"/>
      <c r="R361" s="55"/>
      <c r="S361" s="55"/>
      <c r="T361" s="54"/>
      <c r="U361" s="54"/>
      <c r="V361" s="54"/>
      <c r="W361" s="54"/>
      <c r="X361" s="54"/>
      <c r="Y361" s="54"/>
      <c r="Z361" s="55"/>
      <c r="AA361" s="56"/>
      <c r="AB361" s="54"/>
      <c r="AC361" s="57"/>
      <c r="AD361" s="54"/>
      <c r="AE361" s="54"/>
      <c r="AF361" s="54"/>
      <c r="AG361" s="54"/>
      <c r="AH361" s="54"/>
      <c r="AI361" s="58"/>
      <c r="AJ361" s="54"/>
      <c r="AK361" s="54"/>
      <c r="AL361" s="54"/>
      <c r="AM361" s="54"/>
      <c r="AN361" s="58"/>
      <c r="AO361" s="59"/>
      <c r="AP361" s="59"/>
      <c r="AQ361" s="59"/>
      <c r="AR361" s="59"/>
      <c r="AS361" s="59"/>
      <c r="AT361" s="59"/>
      <c r="AU361" s="59"/>
      <c r="AV361" s="59"/>
      <c r="AW361" s="59"/>
      <c r="AX361" s="59"/>
      <c r="AY361" s="59"/>
      <c r="AZ361" s="58"/>
      <c r="BA361" s="55"/>
      <c r="BB361" s="55"/>
      <c r="BC361" s="55"/>
      <c r="BD361" s="55"/>
      <c r="BE361" s="58"/>
      <c r="BF361" s="55"/>
      <c r="BG361" s="55"/>
      <c r="BH361" s="55"/>
      <c r="BI361" s="58"/>
      <c r="BJ361" s="55"/>
      <c r="BK361" s="58"/>
      <c r="BL361" s="58"/>
      <c r="BM361" s="54"/>
      <c r="BN361" s="54"/>
      <c r="BO361" s="54"/>
      <c r="BP361" s="54"/>
      <c r="BQ361" s="59"/>
      <c r="BR361" s="58"/>
      <c r="BS361" s="55"/>
      <c r="BT361" s="55"/>
      <c r="BU361" s="55"/>
      <c r="BV361" s="55"/>
      <c r="BW361" s="55"/>
      <c r="BX361" s="54"/>
      <c r="BY361" s="54"/>
      <c r="BZ361" s="54"/>
      <c r="CA361" s="54"/>
      <c r="CB361" s="54"/>
      <c r="CC361" s="54"/>
      <c r="CD361" s="54"/>
      <c r="CE361" s="54"/>
      <c r="CF361" s="60"/>
      <c r="CG361" s="61"/>
    </row>
    <row r="362" spans="1:85" x14ac:dyDescent="0.25">
      <c r="A362" t="s">
        <v>2267</v>
      </c>
      <c r="B362" s="63">
        <v>43671</v>
      </c>
      <c r="D362" s="45"/>
      <c r="E362" s="46"/>
      <c r="F362" s="47"/>
      <c r="G362" s="47"/>
      <c r="H362" s="48"/>
      <c r="I362" s="49"/>
      <c r="J362" s="50"/>
      <c r="K362" s="50"/>
      <c r="L362" s="51"/>
      <c r="M362" s="52"/>
      <c r="N362" s="53"/>
      <c r="O362" s="50"/>
      <c r="P362" s="50"/>
      <c r="Q362" s="54"/>
      <c r="R362" s="55"/>
      <c r="S362" s="55"/>
      <c r="T362" s="54"/>
      <c r="U362" s="54"/>
      <c r="V362" s="54"/>
      <c r="W362" s="54"/>
      <c r="X362" s="54"/>
      <c r="Y362" s="54"/>
      <c r="Z362" s="55"/>
      <c r="AA362" s="56"/>
      <c r="AB362" s="54"/>
      <c r="AC362" s="57"/>
      <c r="AD362" s="54"/>
      <c r="AE362" s="54"/>
      <c r="AF362" s="54"/>
      <c r="AG362" s="54"/>
      <c r="AH362" s="54"/>
      <c r="AI362" s="58"/>
      <c r="AJ362" s="54"/>
      <c r="AK362" s="54"/>
      <c r="AL362" s="54"/>
      <c r="AM362" s="54"/>
      <c r="AN362" s="58"/>
      <c r="AO362" s="59"/>
      <c r="AP362" s="59"/>
      <c r="AQ362" s="59"/>
      <c r="AR362" s="59"/>
      <c r="AS362" s="59"/>
      <c r="AT362" s="59"/>
      <c r="AU362" s="59"/>
      <c r="AV362" s="59"/>
      <c r="AW362" s="59"/>
      <c r="AX362" s="59"/>
      <c r="AY362" s="59"/>
      <c r="AZ362" s="58"/>
      <c r="BA362" s="55"/>
      <c r="BB362" s="55"/>
      <c r="BC362" s="55"/>
      <c r="BD362" s="55"/>
      <c r="BE362" s="58"/>
      <c r="BF362" s="55"/>
      <c r="BG362" s="55"/>
      <c r="BH362" s="55"/>
      <c r="BI362" s="58"/>
      <c r="BJ362" s="55"/>
      <c r="BK362" s="58"/>
      <c r="BL362" s="58"/>
      <c r="BM362" s="54"/>
      <c r="BN362" s="54"/>
      <c r="BO362" s="54"/>
      <c r="BP362" s="54"/>
      <c r="BQ362" s="59"/>
      <c r="BR362" s="58"/>
      <c r="BS362" s="55"/>
      <c r="BT362" s="55"/>
      <c r="BU362" s="55"/>
      <c r="BV362" s="55"/>
      <c r="BW362" s="55"/>
      <c r="BX362" s="54"/>
      <c r="BY362" s="54"/>
      <c r="BZ362" s="54"/>
      <c r="CA362" s="54"/>
      <c r="CB362" s="54"/>
      <c r="CC362" s="54"/>
      <c r="CD362" s="54"/>
      <c r="CE362" s="54"/>
      <c r="CF362" s="60"/>
      <c r="CG362" s="61"/>
    </row>
    <row r="363" spans="1:85" x14ac:dyDescent="0.25">
      <c r="A363" t="s">
        <v>2268</v>
      </c>
      <c r="B363" s="63">
        <v>43675</v>
      </c>
      <c r="D363" s="45"/>
      <c r="E363" s="46"/>
      <c r="F363" s="47"/>
      <c r="G363" s="47"/>
      <c r="H363" s="48"/>
      <c r="I363" s="49"/>
      <c r="J363" s="50"/>
      <c r="K363" s="50"/>
      <c r="L363" s="51"/>
      <c r="M363" s="52"/>
      <c r="N363" s="53"/>
      <c r="O363" s="50"/>
      <c r="P363" s="50"/>
      <c r="Q363" s="54"/>
      <c r="R363" s="55"/>
      <c r="S363" s="55"/>
      <c r="T363" s="54"/>
      <c r="U363" s="54"/>
      <c r="V363" s="54"/>
      <c r="W363" s="54"/>
      <c r="X363" s="54"/>
      <c r="Y363" s="54"/>
      <c r="Z363" s="55"/>
      <c r="AA363" s="56"/>
      <c r="AB363" s="54"/>
      <c r="AC363" s="57"/>
      <c r="AD363" s="54"/>
      <c r="AE363" s="54"/>
      <c r="AF363" s="54"/>
      <c r="AG363" s="54"/>
      <c r="AH363" s="54"/>
      <c r="AI363" s="58"/>
      <c r="AJ363" s="54"/>
      <c r="AK363" s="54"/>
      <c r="AL363" s="54"/>
      <c r="AM363" s="54"/>
      <c r="AN363" s="58"/>
      <c r="AO363" s="59"/>
      <c r="AP363" s="59"/>
      <c r="AQ363" s="59"/>
      <c r="AR363" s="59"/>
      <c r="AS363" s="59"/>
      <c r="AT363" s="59"/>
      <c r="AU363" s="59"/>
      <c r="AV363" s="59"/>
      <c r="AW363" s="59"/>
      <c r="AX363" s="59"/>
      <c r="AY363" s="59"/>
      <c r="AZ363" s="58"/>
      <c r="BA363" s="55"/>
      <c r="BB363" s="55"/>
      <c r="BC363" s="55"/>
      <c r="BD363" s="55"/>
      <c r="BE363" s="58"/>
      <c r="BF363" s="55"/>
      <c r="BG363" s="55"/>
      <c r="BH363" s="55"/>
      <c r="BI363" s="58"/>
      <c r="BJ363" s="55"/>
      <c r="BK363" s="58"/>
      <c r="BL363" s="58"/>
      <c r="BM363" s="54"/>
      <c r="BN363" s="54"/>
      <c r="BO363" s="54"/>
      <c r="BP363" s="54"/>
      <c r="BQ363" s="59"/>
      <c r="BR363" s="58"/>
      <c r="BS363" s="55"/>
      <c r="BT363" s="55"/>
      <c r="BU363" s="55"/>
      <c r="BV363" s="55"/>
      <c r="BW363" s="55"/>
      <c r="BX363" s="54"/>
      <c r="BY363" s="54"/>
      <c r="BZ363" s="54"/>
      <c r="CA363" s="54"/>
      <c r="CB363" s="54"/>
      <c r="CC363" s="54"/>
      <c r="CD363" s="54"/>
      <c r="CE363" s="54"/>
      <c r="CF363" s="60"/>
      <c r="CG363" s="61"/>
    </row>
    <row r="364" spans="1:85" x14ac:dyDescent="0.25">
      <c r="A364" t="s">
        <v>2269</v>
      </c>
      <c r="B364" s="63">
        <v>43678</v>
      </c>
      <c r="D364" s="45"/>
      <c r="E364" s="46"/>
      <c r="F364" s="47"/>
      <c r="G364" s="47"/>
      <c r="H364" s="48"/>
      <c r="I364" s="49"/>
      <c r="J364" s="50"/>
      <c r="K364" s="50"/>
      <c r="L364" s="51"/>
      <c r="M364" s="52"/>
      <c r="N364" s="53"/>
      <c r="O364" s="50"/>
      <c r="P364" s="50"/>
      <c r="Q364" s="54"/>
      <c r="R364" s="55"/>
      <c r="S364" s="55"/>
      <c r="T364" s="54"/>
      <c r="U364" s="54"/>
      <c r="V364" s="54"/>
      <c r="W364" s="54"/>
      <c r="X364" s="54"/>
      <c r="Y364" s="54"/>
      <c r="Z364" s="55"/>
      <c r="AA364" s="56"/>
      <c r="AB364" s="54"/>
      <c r="AC364" s="57"/>
      <c r="AD364" s="54"/>
      <c r="AE364" s="54"/>
      <c r="AF364" s="54"/>
      <c r="AG364" s="54"/>
      <c r="AH364" s="54"/>
      <c r="AI364" s="58"/>
      <c r="AJ364" s="54"/>
      <c r="AK364" s="54"/>
      <c r="AL364" s="54"/>
      <c r="AM364" s="54"/>
      <c r="AN364" s="58"/>
      <c r="AO364" s="59"/>
      <c r="AP364" s="59"/>
      <c r="AQ364" s="59"/>
      <c r="AR364" s="59"/>
      <c r="AS364" s="59"/>
      <c r="AT364" s="59"/>
      <c r="AU364" s="59"/>
      <c r="AV364" s="59"/>
      <c r="AW364" s="59"/>
      <c r="AX364" s="59"/>
      <c r="AY364" s="59"/>
      <c r="AZ364" s="58"/>
      <c r="BA364" s="55"/>
      <c r="BB364" s="55"/>
      <c r="BC364" s="55"/>
      <c r="BD364" s="55"/>
      <c r="BE364" s="58"/>
      <c r="BF364" s="55"/>
      <c r="BG364" s="55"/>
      <c r="BH364" s="55"/>
      <c r="BI364" s="58"/>
      <c r="BJ364" s="55"/>
      <c r="BK364" s="58"/>
      <c r="BL364" s="58"/>
      <c r="BM364" s="54"/>
      <c r="BN364" s="54"/>
      <c r="BO364" s="54"/>
      <c r="BP364" s="54"/>
      <c r="BQ364" s="59"/>
      <c r="BR364" s="58"/>
      <c r="BS364" s="55"/>
      <c r="BT364" s="55"/>
      <c r="BU364" s="55"/>
      <c r="BV364" s="55"/>
      <c r="BW364" s="55"/>
      <c r="BX364" s="54"/>
      <c r="BY364" s="54"/>
      <c r="BZ364" s="54"/>
      <c r="CA364" s="54"/>
      <c r="CB364" s="54"/>
      <c r="CC364" s="54"/>
      <c r="CD364" s="54"/>
      <c r="CE364" s="54"/>
      <c r="CF364" s="60"/>
      <c r="CG364" s="61"/>
    </row>
    <row r="365" spans="1:85" x14ac:dyDescent="0.25">
      <c r="A365" t="s">
        <v>2270</v>
      </c>
      <c r="B365" s="63">
        <v>43682</v>
      </c>
      <c r="D365" s="45"/>
      <c r="E365" s="46"/>
      <c r="F365" s="47"/>
      <c r="G365" s="47"/>
      <c r="H365" s="48"/>
      <c r="I365" s="49"/>
      <c r="J365" s="50"/>
      <c r="K365" s="50"/>
      <c r="L365" s="51"/>
      <c r="M365" s="52"/>
      <c r="N365" s="53"/>
      <c r="O365" s="50"/>
      <c r="P365" s="50"/>
      <c r="Q365" s="54"/>
      <c r="R365" s="55"/>
      <c r="S365" s="55"/>
      <c r="T365" s="54"/>
      <c r="U365" s="54"/>
      <c r="V365" s="54"/>
      <c r="W365" s="54"/>
      <c r="X365" s="54"/>
      <c r="Y365" s="54"/>
      <c r="Z365" s="55"/>
      <c r="AA365" s="56"/>
      <c r="AB365" s="54"/>
      <c r="AC365" s="57"/>
      <c r="AD365" s="54"/>
      <c r="AE365" s="54"/>
      <c r="AF365" s="54"/>
      <c r="AG365" s="54"/>
      <c r="AH365" s="54"/>
      <c r="AI365" s="58"/>
      <c r="AJ365" s="54"/>
      <c r="AK365" s="54"/>
      <c r="AL365" s="54"/>
      <c r="AM365" s="54"/>
      <c r="AN365" s="58"/>
      <c r="AO365" s="59"/>
      <c r="AP365" s="59"/>
      <c r="AQ365" s="59"/>
      <c r="AR365" s="59"/>
      <c r="AS365" s="59"/>
      <c r="AT365" s="59"/>
      <c r="AU365" s="59"/>
      <c r="AV365" s="59"/>
      <c r="AW365" s="59"/>
      <c r="AX365" s="59"/>
      <c r="AY365" s="59"/>
      <c r="AZ365" s="58"/>
      <c r="BA365" s="55"/>
      <c r="BB365" s="55"/>
      <c r="BC365" s="55"/>
      <c r="BD365" s="55"/>
      <c r="BE365" s="58"/>
      <c r="BF365" s="55"/>
      <c r="BG365" s="55"/>
      <c r="BH365" s="55"/>
      <c r="BI365" s="58"/>
      <c r="BJ365" s="55"/>
      <c r="BK365" s="58"/>
      <c r="BL365" s="58"/>
      <c r="BM365" s="54"/>
      <c r="BN365" s="54"/>
      <c r="BO365" s="54"/>
      <c r="BP365" s="54"/>
      <c r="BQ365" s="59"/>
      <c r="BR365" s="58"/>
      <c r="BS365" s="55"/>
      <c r="BT365" s="55"/>
      <c r="BU365" s="55"/>
      <c r="BV365" s="55"/>
      <c r="BW365" s="55"/>
      <c r="BX365" s="54"/>
      <c r="BY365" s="54"/>
      <c r="BZ365" s="54"/>
      <c r="CA365" s="54"/>
      <c r="CB365" s="54"/>
      <c r="CC365" s="54"/>
      <c r="CD365" s="54"/>
      <c r="CE365" s="54"/>
      <c r="CF365" s="60"/>
      <c r="CG365" s="61"/>
    </row>
    <row r="366" spans="1:85" x14ac:dyDescent="0.25">
      <c r="D366" s="45"/>
      <c r="E366" s="46"/>
      <c r="F366" s="47"/>
      <c r="G366" s="47"/>
      <c r="H366" s="48"/>
      <c r="I366" s="49"/>
      <c r="J366" s="50"/>
      <c r="K366" s="50"/>
      <c r="L366" s="51"/>
      <c r="M366" s="52"/>
      <c r="N366" s="53"/>
      <c r="O366" s="50"/>
      <c r="P366" s="50"/>
      <c r="Q366" s="54"/>
      <c r="R366" s="55"/>
      <c r="S366" s="55"/>
      <c r="T366" s="54"/>
      <c r="U366" s="54"/>
      <c r="V366" s="54"/>
      <c r="W366" s="54"/>
      <c r="X366" s="54"/>
      <c r="Y366" s="54"/>
      <c r="Z366" s="55"/>
      <c r="AA366" s="56"/>
      <c r="AB366" s="54"/>
      <c r="AC366" s="57"/>
      <c r="AD366" s="54"/>
      <c r="AE366" s="54"/>
      <c r="AF366" s="54"/>
      <c r="AG366" s="54"/>
      <c r="AH366" s="54"/>
      <c r="AI366" s="58"/>
      <c r="AJ366" s="54"/>
      <c r="AK366" s="54"/>
      <c r="AL366" s="54"/>
      <c r="AM366" s="54"/>
      <c r="AN366" s="58"/>
      <c r="AO366" s="59"/>
      <c r="AP366" s="59"/>
      <c r="AQ366" s="59"/>
      <c r="AR366" s="59"/>
      <c r="AS366" s="59"/>
      <c r="AT366" s="59"/>
      <c r="AU366" s="59"/>
      <c r="AV366" s="59"/>
      <c r="AW366" s="59"/>
      <c r="AX366" s="59"/>
      <c r="AY366" s="59"/>
      <c r="AZ366" s="58"/>
      <c r="BA366" s="55"/>
      <c r="BB366" s="55"/>
      <c r="BC366" s="55"/>
      <c r="BD366" s="55"/>
      <c r="BE366" s="58"/>
      <c r="BF366" s="55"/>
      <c r="BG366" s="55"/>
      <c r="BH366" s="55"/>
      <c r="BI366" s="58"/>
      <c r="BJ366" s="55"/>
      <c r="BK366" s="58"/>
      <c r="BL366" s="58"/>
      <c r="BM366" s="54"/>
      <c r="BN366" s="54"/>
      <c r="BO366" s="54"/>
      <c r="BP366" s="54"/>
      <c r="BQ366" s="59"/>
      <c r="BR366" s="58"/>
      <c r="BS366" s="55"/>
      <c r="BT366" s="55"/>
      <c r="BU366" s="55"/>
      <c r="BV366" s="55"/>
      <c r="BW366" s="55"/>
      <c r="BX366" s="54"/>
      <c r="BY366" s="54"/>
      <c r="BZ366" s="54"/>
      <c r="CA366" s="54"/>
      <c r="CB366" s="54"/>
      <c r="CC366" s="54"/>
      <c r="CD366" s="54"/>
      <c r="CE366" s="54"/>
      <c r="CF366" s="60"/>
      <c r="CG366" s="61"/>
    </row>
    <row r="367" spans="1:85" x14ac:dyDescent="0.25">
      <c r="D367" s="45"/>
      <c r="E367" s="46"/>
      <c r="F367" s="47"/>
      <c r="G367" s="47"/>
      <c r="H367" s="48"/>
      <c r="I367" s="49"/>
      <c r="J367" s="50"/>
      <c r="K367" s="50"/>
      <c r="L367" s="51"/>
      <c r="M367" s="52"/>
      <c r="N367" s="53"/>
      <c r="O367" s="50"/>
      <c r="P367" s="50"/>
      <c r="Q367" s="54"/>
      <c r="R367" s="55"/>
      <c r="S367" s="55"/>
      <c r="T367" s="54"/>
      <c r="U367" s="54"/>
      <c r="V367" s="54"/>
      <c r="W367" s="54"/>
      <c r="X367" s="54"/>
      <c r="Y367" s="54"/>
      <c r="Z367" s="55"/>
      <c r="AA367" s="56"/>
      <c r="AB367" s="54"/>
      <c r="AC367" s="57"/>
      <c r="AD367" s="54"/>
      <c r="AE367" s="54"/>
      <c r="AF367" s="54"/>
      <c r="AG367" s="54"/>
      <c r="AH367" s="54"/>
      <c r="AI367" s="58"/>
      <c r="AJ367" s="54"/>
      <c r="AK367" s="54"/>
      <c r="AL367" s="54"/>
      <c r="AM367" s="54"/>
      <c r="AN367" s="58"/>
      <c r="AO367" s="59"/>
      <c r="AP367" s="59"/>
      <c r="AQ367" s="59"/>
      <c r="AR367" s="59"/>
      <c r="AS367" s="59"/>
      <c r="AT367" s="59"/>
      <c r="AU367" s="59"/>
      <c r="AV367" s="59"/>
      <c r="AW367" s="59"/>
      <c r="AX367" s="59"/>
      <c r="AY367" s="59"/>
      <c r="AZ367" s="58"/>
      <c r="BA367" s="55"/>
      <c r="BB367" s="55"/>
      <c r="BC367" s="55"/>
      <c r="BD367" s="55"/>
      <c r="BE367" s="58"/>
      <c r="BF367" s="55"/>
      <c r="BG367" s="55"/>
      <c r="BH367" s="55"/>
      <c r="BI367" s="58"/>
      <c r="BJ367" s="55"/>
      <c r="BK367" s="58"/>
      <c r="BL367" s="58"/>
      <c r="BM367" s="54"/>
      <c r="BN367" s="54"/>
      <c r="BO367" s="54"/>
      <c r="BP367" s="54"/>
      <c r="BQ367" s="59"/>
      <c r="BR367" s="58"/>
      <c r="BS367" s="55"/>
      <c r="BT367" s="55"/>
      <c r="BU367" s="55"/>
      <c r="BV367" s="55"/>
      <c r="BW367" s="55"/>
      <c r="BX367" s="54"/>
      <c r="BY367" s="54"/>
      <c r="BZ367" s="54"/>
      <c r="CA367" s="54"/>
      <c r="CB367" s="54"/>
      <c r="CC367" s="54"/>
      <c r="CD367" s="54"/>
      <c r="CE367" s="54"/>
      <c r="CF367" s="60"/>
      <c r="CG367" s="61"/>
    </row>
    <row r="368" spans="1:85" x14ac:dyDescent="0.25">
      <c r="D368" s="45"/>
      <c r="E368" s="46"/>
      <c r="F368" s="47"/>
      <c r="G368" s="47"/>
      <c r="H368" s="48"/>
      <c r="I368" s="49"/>
      <c r="J368" s="50"/>
      <c r="K368" s="50"/>
      <c r="L368" s="51"/>
      <c r="M368" s="52"/>
      <c r="N368" s="53"/>
      <c r="O368" s="50"/>
      <c r="P368" s="50"/>
      <c r="Q368" s="54"/>
      <c r="R368" s="55"/>
      <c r="S368" s="55"/>
      <c r="T368" s="54"/>
      <c r="U368" s="54"/>
      <c r="V368" s="54"/>
      <c r="W368" s="54"/>
      <c r="X368" s="54"/>
      <c r="Y368" s="54"/>
      <c r="Z368" s="55"/>
      <c r="AA368" s="56"/>
      <c r="AB368" s="54"/>
      <c r="AC368" s="57"/>
      <c r="AD368" s="54"/>
      <c r="AE368" s="54"/>
      <c r="AF368" s="54"/>
      <c r="AG368" s="54"/>
      <c r="AH368" s="54"/>
      <c r="AI368" s="58"/>
      <c r="AJ368" s="54"/>
      <c r="AK368" s="54"/>
      <c r="AL368" s="54"/>
      <c r="AM368" s="54"/>
      <c r="AN368" s="58"/>
      <c r="AO368" s="59"/>
      <c r="AP368" s="59"/>
      <c r="AQ368" s="59"/>
      <c r="AR368" s="59"/>
      <c r="AS368" s="59"/>
      <c r="AT368" s="59"/>
      <c r="AU368" s="59"/>
      <c r="AV368" s="59"/>
      <c r="AW368" s="59"/>
      <c r="AX368" s="59"/>
      <c r="AY368" s="59"/>
      <c r="AZ368" s="58"/>
      <c r="BA368" s="55"/>
      <c r="BB368" s="55"/>
      <c r="BC368" s="55"/>
      <c r="BD368" s="55"/>
      <c r="BE368" s="58"/>
      <c r="BF368" s="55"/>
      <c r="BG368" s="55"/>
      <c r="BH368" s="55"/>
      <c r="BI368" s="58"/>
      <c r="BJ368" s="55"/>
      <c r="BK368" s="58"/>
      <c r="BL368" s="58"/>
      <c r="BM368" s="54"/>
      <c r="BN368" s="54"/>
      <c r="BO368" s="54"/>
      <c r="BP368" s="54"/>
      <c r="BQ368" s="59"/>
      <c r="BR368" s="58"/>
      <c r="BS368" s="55"/>
      <c r="BT368" s="55"/>
      <c r="BU368" s="55"/>
      <c r="BV368" s="55"/>
      <c r="BW368" s="55"/>
      <c r="BX368" s="54"/>
      <c r="BY368" s="54"/>
      <c r="BZ368" s="54"/>
      <c r="CA368" s="54"/>
      <c r="CB368" s="54"/>
      <c r="CC368" s="54"/>
      <c r="CD368" s="54"/>
      <c r="CE368" s="54"/>
      <c r="CF368" s="60"/>
      <c r="CG368" s="61"/>
    </row>
    <row r="369" spans="4:85" x14ac:dyDescent="0.25">
      <c r="D369" s="45"/>
      <c r="E369" s="46"/>
      <c r="F369" s="47"/>
      <c r="G369" s="47"/>
      <c r="H369" s="48"/>
      <c r="I369" s="49"/>
      <c r="J369" s="50"/>
      <c r="K369" s="50"/>
      <c r="L369" s="51"/>
      <c r="M369" s="52"/>
      <c r="N369" s="53"/>
      <c r="O369" s="50"/>
      <c r="P369" s="50"/>
      <c r="Q369" s="54"/>
      <c r="R369" s="55"/>
      <c r="S369" s="55"/>
      <c r="T369" s="54"/>
      <c r="U369" s="54"/>
      <c r="V369" s="54"/>
      <c r="W369" s="54"/>
      <c r="X369" s="54"/>
      <c r="Y369" s="54"/>
      <c r="Z369" s="55"/>
      <c r="AA369" s="56"/>
      <c r="AB369" s="54"/>
      <c r="AC369" s="57"/>
      <c r="AD369" s="54"/>
      <c r="AE369" s="54"/>
      <c r="AF369" s="54"/>
      <c r="AG369" s="54"/>
      <c r="AH369" s="54"/>
      <c r="AI369" s="58"/>
      <c r="AJ369" s="54"/>
      <c r="AK369" s="54"/>
      <c r="AL369" s="54"/>
      <c r="AM369" s="54"/>
      <c r="AN369" s="58"/>
      <c r="AO369" s="59"/>
      <c r="AP369" s="59"/>
      <c r="AQ369" s="59"/>
      <c r="AR369" s="59"/>
      <c r="AS369" s="59"/>
      <c r="AT369" s="59"/>
      <c r="AU369" s="59"/>
      <c r="AV369" s="59"/>
      <c r="AW369" s="59"/>
      <c r="AX369" s="59"/>
      <c r="AY369" s="59"/>
      <c r="AZ369" s="58"/>
      <c r="BA369" s="55"/>
      <c r="BB369" s="55"/>
      <c r="BC369" s="55"/>
      <c r="BD369" s="55"/>
      <c r="BE369" s="58"/>
      <c r="BF369" s="55"/>
      <c r="BG369" s="55"/>
      <c r="BH369" s="55"/>
      <c r="BI369" s="58"/>
      <c r="BJ369" s="55"/>
      <c r="BK369" s="58"/>
      <c r="BL369" s="58"/>
      <c r="BM369" s="54"/>
      <c r="BN369" s="54"/>
      <c r="BO369" s="54"/>
      <c r="BP369" s="54"/>
      <c r="BQ369" s="59"/>
      <c r="BR369" s="58"/>
      <c r="BS369" s="55"/>
      <c r="BT369" s="55"/>
      <c r="BU369" s="55"/>
      <c r="BV369" s="55"/>
      <c r="BW369" s="55"/>
      <c r="BX369" s="54"/>
      <c r="BY369" s="54"/>
      <c r="BZ369" s="54"/>
      <c r="CA369" s="54"/>
      <c r="CB369" s="54"/>
      <c r="CC369" s="54"/>
      <c r="CD369" s="54"/>
      <c r="CE369" s="54"/>
      <c r="CF369" s="60"/>
      <c r="CG369" s="61"/>
    </row>
    <row r="370" spans="4:85" x14ac:dyDescent="0.25">
      <c r="D370" s="45"/>
      <c r="E370" s="46"/>
      <c r="F370" s="47"/>
      <c r="G370" s="47"/>
      <c r="H370" s="48"/>
      <c r="I370" s="49"/>
      <c r="J370" s="50"/>
      <c r="K370" s="50"/>
      <c r="L370" s="51"/>
      <c r="M370" s="52"/>
      <c r="N370" s="53"/>
      <c r="O370" s="50"/>
      <c r="P370" s="50"/>
      <c r="Q370" s="54"/>
      <c r="R370" s="55"/>
      <c r="S370" s="55"/>
      <c r="T370" s="54"/>
      <c r="U370" s="54"/>
      <c r="V370" s="54"/>
      <c r="W370" s="54"/>
      <c r="X370" s="54"/>
      <c r="Y370" s="54"/>
      <c r="Z370" s="55"/>
      <c r="AA370" s="56"/>
      <c r="AB370" s="54"/>
      <c r="AC370" s="57"/>
      <c r="AD370" s="54"/>
      <c r="AE370" s="54"/>
      <c r="AF370" s="54"/>
      <c r="AG370" s="54"/>
      <c r="AH370" s="54"/>
      <c r="AI370" s="58"/>
      <c r="AJ370" s="54"/>
      <c r="AK370" s="54"/>
      <c r="AL370" s="54"/>
      <c r="AM370" s="54"/>
      <c r="AN370" s="58"/>
      <c r="AO370" s="59"/>
      <c r="AP370" s="59"/>
      <c r="AQ370" s="59"/>
      <c r="AR370" s="59"/>
      <c r="AS370" s="59"/>
      <c r="AT370" s="59"/>
      <c r="AU370" s="59"/>
      <c r="AV370" s="59"/>
      <c r="AW370" s="59"/>
      <c r="AX370" s="59"/>
      <c r="AY370" s="59"/>
      <c r="AZ370" s="58"/>
      <c r="BA370" s="55"/>
      <c r="BB370" s="55"/>
      <c r="BC370" s="55"/>
      <c r="BD370" s="55"/>
      <c r="BE370" s="58"/>
      <c r="BF370" s="55"/>
      <c r="BG370" s="55"/>
      <c r="BH370" s="55"/>
      <c r="BI370" s="58"/>
      <c r="BJ370" s="55"/>
      <c r="BK370" s="58"/>
      <c r="BL370" s="58"/>
      <c r="BM370" s="54"/>
      <c r="BN370" s="54"/>
      <c r="BO370" s="54"/>
      <c r="BP370" s="54"/>
      <c r="BQ370" s="59"/>
      <c r="BR370" s="58"/>
      <c r="BS370" s="55"/>
      <c r="BT370" s="55"/>
      <c r="BU370" s="55"/>
      <c r="BV370" s="55"/>
      <c r="BW370" s="55"/>
      <c r="BX370" s="54"/>
      <c r="BY370" s="54"/>
      <c r="BZ370" s="54"/>
      <c r="CA370" s="54"/>
      <c r="CB370" s="54"/>
      <c r="CC370" s="54"/>
      <c r="CD370" s="54"/>
      <c r="CE370" s="54"/>
      <c r="CF370" s="60"/>
      <c r="CG370" s="61"/>
    </row>
    <row r="371" spans="4:85" x14ac:dyDescent="0.25">
      <c r="D371" s="45"/>
      <c r="E371" s="46"/>
      <c r="F371" s="47"/>
      <c r="G371" s="47"/>
      <c r="H371" s="48"/>
      <c r="I371" s="49"/>
      <c r="J371" s="50"/>
      <c r="K371" s="50"/>
      <c r="L371" s="51"/>
      <c r="M371" s="52"/>
      <c r="N371" s="53"/>
      <c r="O371" s="50"/>
      <c r="P371" s="50"/>
      <c r="Q371" s="54"/>
      <c r="R371" s="55"/>
      <c r="S371" s="55"/>
      <c r="T371" s="54"/>
      <c r="U371" s="54"/>
      <c r="V371" s="54"/>
      <c r="W371" s="54"/>
      <c r="X371" s="54"/>
      <c r="Y371" s="54"/>
      <c r="Z371" s="55"/>
      <c r="AA371" s="56"/>
      <c r="AB371" s="54"/>
      <c r="AC371" s="57"/>
      <c r="AD371" s="54"/>
      <c r="AE371" s="54"/>
      <c r="AF371" s="54"/>
      <c r="AG371" s="54"/>
      <c r="AH371" s="54"/>
      <c r="AI371" s="58"/>
      <c r="AJ371" s="54"/>
      <c r="AK371" s="54"/>
      <c r="AL371" s="54"/>
      <c r="AM371" s="54"/>
      <c r="AN371" s="58"/>
      <c r="AO371" s="59"/>
      <c r="AP371" s="59"/>
      <c r="AQ371" s="59"/>
      <c r="AR371" s="59"/>
      <c r="AS371" s="59"/>
      <c r="AT371" s="59"/>
      <c r="AU371" s="59"/>
      <c r="AV371" s="59"/>
      <c r="AW371" s="59"/>
      <c r="AX371" s="59"/>
      <c r="AY371" s="59"/>
      <c r="AZ371" s="58"/>
      <c r="BA371" s="55"/>
      <c r="BB371" s="55"/>
      <c r="BC371" s="55"/>
      <c r="BD371" s="55"/>
      <c r="BE371" s="58"/>
      <c r="BF371" s="55"/>
      <c r="BG371" s="55"/>
      <c r="BH371" s="55"/>
      <c r="BI371" s="58"/>
      <c r="BJ371" s="55"/>
      <c r="BK371" s="58"/>
      <c r="BL371" s="58"/>
      <c r="BM371" s="54"/>
      <c r="BN371" s="54"/>
      <c r="BO371" s="54"/>
      <c r="BP371" s="54"/>
      <c r="BQ371" s="59"/>
      <c r="BR371" s="58"/>
      <c r="BS371" s="55"/>
      <c r="BT371" s="55"/>
      <c r="BU371" s="55"/>
      <c r="BV371" s="55"/>
      <c r="BW371" s="55"/>
      <c r="BX371" s="54"/>
      <c r="BY371" s="54"/>
      <c r="BZ371" s="54"/>
      <c r="CA371" s="54"/>
      <c r="CB371" s="54"/>
      <c r="CC371" s="54"/>
      <c r="CD371" s="54"/>
      <c r="CE371" s="54"/>
      <c r="CF371" s="60"/>
      <c r="CG371" s="61"/>
    </row>
    <row r="372" spans="4:85" x14ac:dyDescent="0.25">
      <c r="D372" s="45"/>
      <c r="E372" s="46"/>
      <c r="F372" s="47"/>
      <c r="G372" s="47"/>
      <c r="H372" s="48"/>
      <c r="I372" s="49"/>
      <c r="J372" s="50"/>
      <c r="K372" s="50"/>
      <c r="L372" s="51"/>
      <c r="M372" s="52"/>
      <c r="N372" s="53"/>
      <c r="O372" s="50"/>
      <c r="P372" s="50"/>
      <c r="Q372" s="54"/>
      <c r="R372" s="55"/>
      <c r="S372" s="55"/>
      <c r="T372" s="54"/>
      <c r="U372" s="54"/>
      <c r="V372" s="54"/>
      <c r="W372" s="54"/>
      <c r="X372" s="54"/>
      <c r="Y372" s="54"/>
      <c r="Z372" s="55"/>
      <c r="AA372" s="56"/>
      <c r="AB372" s="54"/>
      <c r="AC372" s="57"/>
      <c r="AD372" s="54"/>
      <c r="AE372" s="54"/>
      <c r="AF372" s="54"/>
      <c r="AG372" s="54"/>
      <c r="AH372" s="54"/>
      <c r="AI372" s="58"/>
      <c r="AJ372" s="54"/>
      <c r="AK372" s="54"/>
      <c r="AL372" s="54"/>
      <c r="AM372" s="54"/>
      <c r="AN372" s="58"/>
      <c r="AO372" s="59"/>
      <c r="AP372" s="59"/>
      <c r="AQ372" s="59"/>
      <c r="AR372" s="59"/>
      <c r="AS372" s="59"/>
      <c r="AT372" s="59"/>
      <c r="AU372" s="59"/>
      <c r="AV372" s="59"/>
      <c r="AW372" s="59"/>
      <c r="AX372" s="59"/>
      <c r="AY372" s="59"/>
      <c r="AZ372" s="58"/>
      <c r="BA372" s="55"/>
      <c r="BB372" s="55"/>
      <c r="BC372" s="55"/>
      <c r="BD372" s="55"/>
      <c r="BE372" s="58"/>
      <c r="BF372" s="55"/>
      <c r="BG372" s="55"/>
      <c r="BH372" s="55"/>
      <c r="BI372" s="58"/>
      <c r="BJ372" s="55"/>
      <c r="BK372" s="58"/>
      <c r="BL372" s="58"/>
      <c r="BM372" s="54"/>
      <c r="BN372" s="54"/>
      <c r="BO372" s="54"/>
      <c r="BP372" s="54"/>
      <c r="BQ372" s="59"/>
      <c r="BR372" s="58"/>
      <c r="BS372" s="55"/>
      <c r="BT372" s="55"/>
      <c r="BU372" s="55"/>
      <c r="BV372" s="55"/>
      <c r="BW372" s="55"/>
      <c r="BX372" s="54"/>
      <c r="BY372" s="54"/>
      <c r="BZ372" s="54"/>
      <c r="CA372" s="54"/>
      <c r="CB372" s="54"/>
      <c r="CC372" s="54"/>
      <c r="CD372" s="54"/>
      <c r="CE372" s="54"/>
      <c r="CF372" s="60"/>
      <c r="CG372" s="61"/>
    </row>
    <row r="373" spans="4:85" x14ac:dyDescent="0.25">
      <c r="D373" s="45"/>
      <c r="E373" s="46"/>
      <c r="F373" s="47"/>
      <c r="G373" s="47"/>
      <c r="H373" s="48"/>
      <c r="I373" s="49"/>
      <c r="J373" s="50"/>
      <c r="K373" s="50"/>
      <c r="L373" s="51"/>
      <c r="M373" s="52"/>
      <c r="N373" s="53"/>
      <c r="O373" s="50"/>
      <c r="P373" s="50"/>
      <c r="Q373" s="54"/>
      <c r="R373" s="55"/>
      <c r="S373" s="55"/>
      <c r="T373" s="54"/>
      <c r="U373" s="54"/>
      <c r="V373" s="54"/>
      <c r="W373" s="54"/>
      <c r="X373" s="54"/>
      <c r="Y373" s="54"/>
      <c r="Z373" s="55"/>
      <c r="AA373" s="56"/>
      <c r="AB373" s="54"/>
      <c r="AC373" s="57"/>
      <c r="AD373" s="54"/>
      <c r="AE373" s="54"/>
      <c r="AF373" s="54"/>
      <c r="AG373" s="54"/>
      <c r="AH373" s="54"/>
      <c r="AI373" s="58"/>
      <c r="AJ373" s="54"/>
      <c r="AK373" s="54"/>
      <c r="AL373" s="54"/>
      <c r="AM373" s="54"/>
      <c r="AN373" s="58"/>
      <c r="AO373" s="59"/>
      <c r="AP373" s="59"/>
      <c r="AQ373" s="59"/>
      <c r="AR373" s="59"/>
      <c r="AS373" s="59"/>
      <c r="AT373" s="59"/>
      <c r="AU373" s="59"/>
      <c r="AV373" s="59"/>
      <c r="AW373" s="59"/>
      <c r="AX373" s="59"/>
      <c r="AY373" s="59"/>
      <c r="AZ373" s="58"/>
      <c r="BA373" s="55"/>
      <c r="BB373" s="55"/>
      <c r="BC373" s="55"/>
      <c r="BD373" s="55"/>
      <c r="BE373" s="58"/>
      <c r="BF373" s="55"/>
      <c r="BG373" s="55"/>
      <c r="BH373" s="55"/>
      <c r="BI373" s="58"/>
      <c r="BJ373" s="55"/>
      <c r="BK373" s="58"/>
      <c r="BL373" s="58"/>
      <c r="BM373" s="54"/>
      <c r="BN373" s="54"/>
      <c r="BO373" s="54"/>
      <c r="BP373" s="54"/>
      <c r="BQ373" s="59"/>
      <c r="BR373" s="58"/>
      <c r="BS373" s="55"/>
      <c r="BT373" s="55"/>
      <c r="BU373" s="55"/>
      <c r="BV373" s="55"/>
      <c r="BW373" s="55"/>
      <c r="BX373" s="54"/>
      <c r="BY373" s="54"/>
      <c r="BZ373" s="54"/>
      <c r="CA373" s="54"/>
      <c r="CB373" s="54"/>
      <c r="CC373" s="54"/>
      <c r="CD373" s="54"/>
      <c r="CE373" s="54"/>
      <c r="CF373" s="60"/>
      <c r="CG373" s="61"/>
    </row>
    <row r="374" spans="4:85" x14ac:dyDescent="0.25">
      <c r="D374" s="45"/>
      <c r="E374" s="46"/>
      <c r="F374" s="47"/>
      <c r="G374" s="47"/>
      <c r="H374" s="48"/>
      <c r="I374" s="49"/>
      <c r="J374" s="50"/>
      <c r="K374" s="50"/>
      <c r="L374" s="51"/>
      <c r="M374" s="52"/>
      <c r="N374" s="53"/>
      <c r="O374" s="50"/>
      <c r="P374" s="50"/>
      <c r="Q374" s="54"/>
      <c r="R374" s="55"/>
      <c r="S374" s="55"/>
      <c r="T374" s="54"/>
      <c r="U374" s="54"/>
      <c r="V374" s="54"/>
      <c r="W374" s="54"/>
      <c r="X374" s="54"/>
      <c r="Y374" s="54"/>
      <c r="Z374" s="55"/>
      <c r="AA374" s="56"/>
      <c r="AB374" s="54"/>
      <c r="AC374" s="57"/>
      <c r="AD374" s="54"/>
      <c r="AE374" s="54"/>
      <c r="AF374" s="54"/>
      <c r="AG374" s="54"/>
      <c r="AH374" s="54"/>
      <c r="AI374" s="58"/>
      <c r="AJ374" s="54"/>
      <c r="AK374" s="54"/>
      <c r="AL374" s="54"/>
      <c r="AM374" s="54"/>
      <c r="AN374" s="58"/>
      <c r="AO374" s="59"/>
      <c r="AP374" s="59"/>
      <c r="AQ374" s="59"/>
      <c r="AR374" s="59"/>
      <c r="AS374" s="59"/>
      <c r="AT374" s="59"/>
      <c r="AU374" s="59"/>
      <c r="AV374" s="59"/>
      <c r="AW374" s="59"/>
      <c r="AX374" s="59"/>
      <c r="AY374" s="59"/>
      <c r="AZ374" s="58"/>
      <c r="BA374" s="55"/>
      <c r="BB374" s="55"/>
      <c r="BC374" s="55"/>
      <c r="BD374" s="55"/>
      <c r="BE374" s="58"/>
      <c r="BF374" s="55"/>
      <c r="BG374" s="55"/>
      <c r="BH374" s="55"/>
      <c r="BI374" s="58"/>
      <c r="BJ374" s="55"/>
      <c r="BK374" s="58"/>
      <c r="BL374" s="58"/>
      <c r="BM374" s="54"/>
      <c r="BN374" s="54"/>
      <c r="BO374" s="54"/>
      <c r="BP374" s="54"/>
      <c r="BQ374" s="59"/>
      <c r="BR374" s="58"/>
      <c r="BS374" s="55"/>
      <c r="BT374" s="55"/>
      <c r="BU374" s="55"/>
      <c r="BV374" s="55"/>
      <c r="BW374" s="55"/>
      <c r="BX374" s="54"/>
      <c r="BY374" s="54"/>
      <c r="BZ374" s="54"/>
      <c r="CA374" s="54"/>
      <c r="CB374" s="54"/>
      <c r="CC374" s="54"/>
      <c r="CD374" s="54"/>
      <c r="CE374" s="54"/>
      <c r="CF374" s="60"/>
      <c r="CG374" s="61"/>
    </row>
    <row r="375" spans="4:85" x14ac:dyDescent="0.25">
      <c r="D375" s="45"/>
      <c r="E375" s="46"/>
      <c r="F375" s="47"/>
      <c r="G375" s="47"/>
      <c r="H375" s="48"/>
      <c r="I375" s="49"/>
      <c r="J375" s="50"/>
      <c r="K375" s="50"/>
      <c r="L375" s="51"/>
      <c r="M375" s="52"/>
      <c r="N375" s="53"/>
      <c r="O375" s="50"/>
      <c r="P375" s="50"/>
      <c r="Q375" s="54"/>
      <c r="R375" s="55"/>
      <c r="S375" s="55"/>
      <c r="T375" s="54"/>
      <c r="U375" s="54"/>
      <c r="V375" s="54"/>
      <c r="W375" s="54"/>
      <c r="X375" s="54"/>
      <c r="Y375" s="54"/>
      <c r="Z375" s="55"/>
      <c r="AA375" s="56"/>
      <c r="AB375" s="54"/>
      <c r="AC375" s="57"/>
      <c r="AD375" s="54"/>
      <c r="AE375" s="54"/>
      <c r="AF375" s="54"/>
      <c r="AG375" s="54"/>
      <c r="AH375" s="54"/>
      <c r="AI375" s="58"/>
      <c r="AJ375" s="54"/>
      <c r="AK375" s="54"/>
      <c r="AL375" s="54"/>
      <c r="AM375" s="54"/>
      <c r="AN375" s="58"/>
      <c r="AO375" s="59"/>
      <c r="AP375" s="59"/>
      <c r="AQ375" s="59"/>
      <c r="AR375" s="59"/>
      <c r="AS375" s="59"/>
      <c r="AT375" s="59"/>
      <c r="AU375" s="59"/>
      <c r="AV375" s="59"/>
      <c r="AW375" s="59"/>
      <c r="AX375" s="59"/>
      <c r="AY375" s="59"/>
      <c r="AZ375" s="58"/>
      <c r="BA375" s="55"/>
      <c r="BB375" s="55"/>
      <c r="BC375" s="55"/>
      <c r="BD375" s="55"/>
      <c r="BE375" s="58"/>
      <c r="BF375" s="55"/>
      <c r="BG375" s="55"/>
      <c r="BH375" s="55"/>
      <c r="BI375" s="58"/>
      <c r="BJ375" s="55"/>
      <c r="BK375" s="58"/>
      <c r="BL375" s="58"/>
      <c r="BM375" s="54"/>
      <c r="BN375" s="54"/>
      <c r="BO375" s="54"/>
      <c r="BP375" s="54"/>
      <c r="BQ375" s="59"/>
      <c r="BR375" s="58"/>
      <c r="BS375" s="55"/>
      <c r="BT375" s="55"/>
      <c r="BU375" s="55"/>
      <c r="BV375" s="55"/>
      <c r="BW375" s="55"/>
      <c r="BX375" s="54"/>
      <c r="BY375" s="54"/>
      <c r="BZ375" s="54"/>
      <c r="CA375" s="54"/>
      <c r="CB375" s="54"/>
      <c r="CC375" s="54"/>
      <c r="CD375" s="54"/>
      <c r="CE375" s="54"/>
      <c r="CF375" s="60"/>
      <c r="CG375" s="61"/>
    </row>
    <row r="376" spans="4:85" x14ac:dyDescent="0.25">
      <c r="D376" s="45"/>
      <c r="E376" s="46"/>
      <c r="F376" s="47"/>
      <c r="G376" s="47"/>
      <c r="H376" s="48"/>
      <c r="I376" s="49"/>
      <c r="J376" s="50"/>
      <c r="K376" s="50"/>
      <c r="L376" s="51"/>
      <c r="M376" s="52"/>
      <c r="N376" s="53"/>
      <c r="O376" s="50"/>
      <c r="P376" s="50"/>
      <c r="Q376" s="54"/>
      <c r="R376" s="55"/>
      <c r="S376" s="55"/>
      <c r="T376" s="54"/>
      <c r="U376" s="54"/>
      <c r="V376" s="54"/>
      <c r="W376" s="54"/>
      <c r="X376" s="54"/>
      <c r="Y376" s="54"/>
      <c r="Z376" s="55"/>
      <c r="AA376" s="56"/>
      <c r="AB376" s="54"/>
      <c r="AC376" s="57"/>
      <c r="AD376" s="54"/>
      <c r="AE376" s="54"/>
      <c r="AF376" s="54"/>
      <c r="AG376" s="54"/>
      <c r="AH376" s="54"/>
      <c r="AI376" s="58"/>
      <c r="AJ376" s="54"/>
      <c r="AK376" s="54"/>
      <c r="AL376" s="54"/>
      <c r="AM376" s="54"/>
      <c r="AN376" s="58"/>
      <c r="AO376" s="59"/>
      <c r="AP376" s="59"/>
      <c r="AQ376" s="59"/>
      <c r="AR376" s="59"/>
      <c r="AS376" s="59"/>
      <c r="AT376" s="59"/>
      <c r="AU376" s="59"/>
      <c r="AV376" s="59"/>
      <c r="AW376" s="59"/>
      <c r="AX376" s="59"/>
      <c r="AY376" s="59"/>
      <c r="AZ376" s="58"/>
      <c r="BA376" s="55"/>
      <c r="BB376" s="55"/>
      <c r="BC376" s="55"/>
      <c r="BD376" s="55"/>
      <c r="BE376" s="58"/>
      <c r="BF376" s="55"/>
      <c r="BG376" s="55"/>
      <c r="BH376" s="55"/>
      <c r="BI376" s="58"/>
      <c r="BJ376" s="55"/>
      <c r="BK376" s="58"/>
      <c r="BL376" s="58"/>
      <c r="BM376" s="54"/>
      <c r="BN376" s="54"/>
      <c r="BO376" s="54"/>
      <c r="BP376" s="54"/>
      <c r="BQ376" s="59"/>
      <c r="BR376" s="58"/>
      <c r="BS376" s="55"/>
      <c r="BT376" s="55"/>
      <c r="BU376" s="55"/>
      <c r="BV376" s="55"/>
      <c r="BW376" s="55"/>
      <c r="BX376" s="54"/>
      <c r="BY376" s="54"/>
      <c r="BZ376" s="54"/>
      <c r="CA376" s="54"/>
      <c r="CB376" s="54"/>
      <c r="CC376" s="54"/>
      <c r="CD376" s="54"/>
      <c r="CE376" s="54"/>
      <c r="CF376" s="60"/>
      <c r="CG376" s="61"/>
    </row>
    <row r="377" spans="4:85" x14ac:dyDescent="0.25">
      <c r="D377" s="45"/>
      <c r="E377" s="46"/>
      <c r="F377" s="47"/>
      <c r="G377" s="47"/>
      <c r="H377" s="48"/>
      <c r="I377" s="49"/>
      <c r="J377" s="50"/>
      <c r="K377" s="50"/>
      <c r="L377" s="51"/>
      <c r="M377" s="52"/>
      <c r="N377" s="53"/>
      <c r="O377" s="50"/>
      <c r="P377" s="50"/>
      <c r="Q377" s="54"/>
      <c r="R377" s="55"/>
      <c r="S377" s="55"/>
      <c r="T377" s="54"/>
      <c r="U377" s="54"/>
      <c r="V377" s="54"/>
      <c r="W377" s="54"/>
      <c r="X377" s="54"/>
      <c r="Y377" s="54"/>
      <c r="Z377" s="55"/>
      <c r="AA377" s="56"/>
      <c r="AB377" s="54"/>
      <c r="AC377" s="57"/>
      <c r="AD377" s="54"/>
      <c r="AE377" s="54"/>
      <c r="AF377" s="54"/>
      <c r="AG377" s="54"/>
      <c r="AH377" s="54"/>
      <c r="AI377" s="58"/>
      <c r="AJ377" s="54"/>
      <c r="AK377" s="54"/>
      <c r="AL377" s="54"/>
      <c r="AM377" s="54"/>
      <c r="AN377" s="58"/>
      <c r="AO377" s="59"/>
      <c r="AP377" s="59"/>
      <c r="AQ377" s="59"/>
      <c r="AR377" s="59"/>
      <c r="AS377" s="59"/>
      <c r="AT377" s="59"/>
      <c r="AU377" s="59"/>
      <c r="AV377" s="59"/>
      <c r="AW377" s="59"/>
      <c r="AX377" s="59"/>
      <c r="AY377" s="59"/>
      <c r="AZ377" s="58"/>
      <c r="BA377" s="55"/>
      <c r="BB377" s="55"/>
      <c r="BC377" s="55"/>
      <c r="BD377" s="55"/>
      <c r="BE377" s="58"/>
      <c r="BF377" s="55"/>
      <c r="BG377" s="55"/>
      <c r="BH377" s="55"/>
      <c r="BI377" s="58"/>
      <c r="BJ377" s="55"/>
      <c r="BK377" s="58"/>
      <c r="BL377" s="58"/>
      <c r="BM377" s="54"/>
      <c r="BN377" s="54"/>
      <c r="BO377" s="54"/>
      <c r="BP377" s="54"/>
      <c r="BQ377" s="59"/>
      <c r="BR377" s="58"/>
      <c r="BS377" s="55"/>
      <c r="BT377" s="55"/>
      <c r="BU377" s="55"/>
      <c r="BV377" s="55"/>
      <c r="BW377" s="55"/>
      <c r="BX377" s="54"/>
      <c r="BY377" s="54"/>
      <c r="BZ377" s="54"/>
      <c r="CA377" s="54"/>
      <c r="CB377" s="54"/>
      <c r="CC377" s="54"/>
      <c r="CD377" s="54"/>
      <c r="CE377" s="54"/>
      <c r="CF377" s="60"/>
      <c r="CG377" s="61"/>
    </row>
    <row r="378" spans="4:85" x14ac:dyDescent="0.25">
      <c r="D378" s="45"/>
      <c r="E378" s="46"/>
      <c r="F378" s="47"/>
      <c r="G378" s="47"/>
      <c r="H378" s="48"/>
      <c r="I378" s="49"/>
      <c r="J378" s="50"/>
      <c r="K378" s="50"/>
      <c r="L378" s="51"/>
      <c r="M378" s="52"/>
      <c r="N378" s="53"/>
      <c r="O378" s="50"/>
      <c r="P378" s="50"/>
      <c r="Q378" s="54"/>
      <c r="R378" s="55"/>
      <c r="S378" s="55"/>
      <c r="T378" s="54"/>
      <c r="U378" s="54"/>
      <c r="V378" s="54"/>
      <c r="W378" s="54"/>
      <c r="X378" s="54"/>
      <c r="Y378" s="54"/>
      <c r="Z378" s="55"/>
      <c r="AA378" s="56"/>
      <c r="AB378" s="54"/>
      <c r="AC378" s="57"/>
      <c r="AD378" s="54"/>
      <c r="AE378" s="54"/>
      <c r="AF378" s="54"/>
      <c r="AG378" s="54"/>
      <c r="AH378" s="54"/>
      <c r="AI378" s="58"/>
      <c r="AJ378" s="54"/>
      <c r="AK378" s="54"/>
      <c r="AL378" s="54"/>
      <c r="AM378" s="54"/>
      <c r="AN378" s="58"/>
      <c r="AO378" s="59"/>
      <c r="AP378" s="59"/>
      <c r="AQ378" s="59"/>
      <c r="AR378" s="59"/>
      <c r="AS378" s="59"/>
      <c r="AT378" s="59"/>
      <c r="AU378" s="59"/>
      <c r="AV378" s="59"/>
      <c r="AW378" s="59"/>
      <c r="AX378" s="59"/>
      <c r="AY378" s="59"/>
      <c r="AZ378" s="58"/>
      <c r="BA378" s="55"/>
      <c r="BB378" s="55"/>
      <c r="BC378" s="55"/>
      <c r="BD378" s="55"/>
      <c r="BE378" s="58"/>
      <c r="BF378" s="55"/>
      <c r="BG378" s="55"/>
      <c r="BH378" s="55"/>
      <c r="BI378" s="58"/>
      <c r="BJ378" s="55"/>
      <c r="BK378" s="58"/>
      <c r="BL378" s="58"/>
      <c r="BM378" s="54"/>
      <c r="BN378" s="54"/>
      <c r="BO378" s="54"/>
      <c r="BP378" s="54"/>
      <c r="BQ378" s="59"/>
      <c r="BR378" s="58"/>
      <c r="BS378" s="55"/>
      <c r="BT378" s="55"/>
      <c r="BU378" s="55"/>
      <c r="BV378" s="55"/>
      <c r="BW378" s="55"/>
      <c r="BX378" s="54"/>
      <c r="BY378" s="54"/>
      <c r="BZ378" s="54"/>
      <c r="CA378" s="54"/>
      <c r="CB378" s="54"/>
      <c r="CC378" s="54"/>
      <c r="CD378" s="54"/>
      <c r="CE378" s="54"/>
      <c r="CF378" s="60"/>
      <c r="CG378" s="61"/>
    </row>
    <row r="379" spans="4:85" x14ac:dyDescent="0.25">
      <c r="D379" s="45"/>
      <c r="E379" s="46"/>
      <c r="F379" s="47"/>
      <c r="G379" s="47"/>
      <c r="H379" s="48"/>
      <c r="I379" s="49"/>
      <c r="J379" s="50"/>
      <c r="K379" s="50"/>
      <c r="L379" s="51"/>
      <c r="M379" s="52"/>
      <c r="N379" s="53"/>
      <c r="O379" s="50"/>
      <c r="P379" s="50"/>
      <c r="Q379" s="54"/>
      <c r="R379" s="55"/>
      <c r="S379" s="55"/>
      <c r="T379" s="54"/>
      <c r="U379" s="54"/>
      <c r="V379" s="54"/>
      <c r="W379" s="54"/>
      <c r="X379" s="54"/>
      <c r="Y379" s="54"/>
      <c r="Z379" s="55"/>
      <c r="AA379" s="56"/>
      <c r="AB379" s="54"/>
      <c r="AC379" s="57"/>
      <c r="AD379" s="54"/>
      <c r="AE379" s="54"/>
      <c r="AF379" s="54"/>
      <c r="AG379" s="54"/>
      <c r="AH379" s="54"/>
      <c r="AI379" s="58"/>
      <c r="AJ379" s="54"/>
      <c r="AK379" s="54"/>
      <c r="AL379" s="54"/>
      <c r="AM379" s="54"/>
      <c r="AN379" s="58"/>
      <c r="AO379" s="59"/>
      <c r="AP379" s="59"/>
      <c r="AQ379" s="59"/>
      <c r="AR379" s="59"/>
      <c r="AS379" s="59"/>
      <c r="AT379" s="59"/>
      <c r="AU379" s="59"/>
      <c r="AV379" s="59"/>
      <c r="AW379" s="59"/>
      <c r="AX379" s="59"/>
      <c r="AY379" s="59"/>
      <c r="AZ379" s="58"/>
      <c r="BA379" s="55"/>
      <c r="BB379" s="55"/>
      <c r="BC379" s="55"/>
      <c r="BD379" s="55"/>
      <c r="BE379" s="58"/>
      <c r="BF379" s="55"/>
      <c r="BG379" s="55"/>
      <c r="BH379" s="55"/>
      <c r="BI379" s="58"/>
      <c r="BJ379" s="55"/>
      <c r="BK379" s="58"/>
      <c r="BL379" s="58"/>
      <c r="BM379" s="54"/>
      <c r="BN379" s="54"/>
      <c r="BO379" s="54"/>
      <c r="BP379" s="54"/>
      <c r="BQ379" s="59"/>
      <c r="BR379" s="58"/>
      <c r="BS379" s="55"/>
      <c r="BT379" s="55"/>
      <c r="BU379" s="55"/>
      <c r="BV379" s="55"/>
      <c r="BW379" s="55"/>
      <c r="BX379" s="54"/>
      <c r="BY379" s="54"/>
      <c r="BZ379" s="54"/>
      <c r="CA379" s="54"/>
      <c r="CB379" s="54"/>
      <c r="CC379" s="54"/>
      <c r="CD379" s="54"/>
      <c r="CE379" s="54"/>
      <c r="CF379" s="60"/>
      <c r="CG379" s="61"/>
    </row>
    <row r="380" spans="4:85" x14ac:dyDescent="0.25">
      <c r="D380" s="45"/>
      <c r="E380" s="46"/>
      <c r="F380" s="47"/>
      <c r="G380" s="47"/>
      <c r="H380" s="48"/>
      <c r="I380" s="49"/>
      <c r="J380" s="50"/>
      <c r="K380" s="50"/>
      <c r="L380" s="51"/>
      <c r="M380" s="52"/>
      <c r="N380" s="53"/>
      <c r="O380" s="50"/>
      <c r="P380" s="50"/>
      <c r="Q380" s="54"/>
      <c r="R380" s="55"/>
      <c r="S380" s="55"/>
      <c r="T380" s="54"/>
      <c r="U380" s="54"/>
      <c r="V380" s="54"/>
      <c r="W380" s="54"/>
      <c r="X380" s="54"/>
      <c r="Y380" s="54"/>
      <c r="Z380" s="55"/>
      <c r="AA380" s="56"/>
      <c r="AB380" s="54"/>
      <c r="AC380" s="57"/>
      <c r="AD380" s="54"/>
      <c r="AE380" s="54"/>
      <c r="AF380" s="54"/>
      <c r="AG380" s="54"/>
      <c r="AH380" s="54"/>
      <c r="AI380" s="58"/>
      <c r="AJ380" s="54"/>
      <c r="AK380" s="54"/>
      <c r="AL380" s="54"/>
      <c r="AM380" s="54"/>
      <c r="AN380" s="58"/>
      <c r="AO380" s="59"/>
      <c r="AP380" s="59"/>
      <c r="AQ380" s="59"/>
      <c r="AR380" s="59"/>
      <c r="AS380" s="59"/>
      <c r="AT380" s="59"/>
      <c r="AU380" s="59"/>
      <c r="AV380" s="59"/>
      <c r="AW380" s="59"/>
      <c r="AX380" s="59"/>
      <c r="AY380" s="59"/>
      <c r="AZ380" s="58"/>
      <c r="BA380" s="55"/>
      <c r="BB380" s="55"/>
      <c r="BC380" s="55"/>
      <c r="BD380" s="55"/>
      <c r="BE380" s="58"/>
      <c r="BF380" s="55"/>
      <c r="BG380" s="55"/>
      <c r="BH380" s="55"/>
      <c r="BI380" s="58"/>
      <c r="BJ380" s="55"/>
      <c r="BK380" s="58"/>
      <c r="BL380" s="58"/>
      <c r="BM380" s="54"/>
      <c r="BN380" s="54"/>
      <c r="BO380" s="54"/>
      <c r="BP380" s="54"/>
      <c r="BQ380" s="59"/>
      <c r="BR380" s="58"/>
      <c r="BS380" s="55"/>
      <c r="BT380" s="55"/>
      <c r="BU380" s="55"/>
      <c r="BV380" s="55"/>
      <c r="BW380" s="55"/>
      <c r="BX380" s="54"/>
      <c r="BY380" s="54"/>
      <c r="BZ380" s="54"/>
      <c r="CA380" s="54"/>
      <c r="CB380" s="54"/>
      <c r="CC380" s="54"/>
      <c r="CD380" s="54"/>
      <c r="CE380" s="54"/>
      <c r="CF380" s="60"/>
      <c r="CG380" s="61"/>
    </row>
    <row r="381" spans="4:85" x14ac:dyDescent="0.25">
      <c r="D381" s="45"/>
      <c r="E381" s="46"/>
      <c r="F381" s="47"/>
      <c r="G381" s="47"/>
      <c r="H381" s="48"/>
      <c r="I381" s="49"/>
      <c r="J381" s="50"/>
      <c r="K381" s="50"/>
      <c r="L381" s="51"/>
      <c r="M381" s="52"/>
      <c r="N381" s="53"/>
      <c r="O381" s="50"/>
      <c r="P381" s="50"/>
      <c r="Q381" s="54"/>
      <c r="R381" s="55"/>
      <c r="S381" s="55"/>
      <c r="T381" s="54"/>
      <c r="U381" s="54"/>
      <c r="V381" s="54"/>
      <c r="W381" s="54"/>
      <c r="X381" s="54"/>
      <c r="Y381" s="54"/>
      <c r="Z381" s="55"/>
      <c r="AA381" s="56"/>
      <c r="AB381" s="54"/>
      <c r="AC381" s="57"/>
      <c r="AD381" s="54"/>
      <c r="AE381" s="54"/>
      <c r="AF381" s="54"/>
      <c r="AG381" s="54"/>
      <c r="AH381" s="54"/>
      <c r="AI381" s="58"/>
      <c r="AJ381" s="54"/>
      <c r="AK381" s="54"/>
      <c r="AL381" s="54"/>
      <c r="AM381" s="54"/>
      <c r="AN381" s="58"/>
      <c r="AO381" s="59"/>
      <c r="AP381" s="59"/>
      <c r="AQ381" s="59"/>
      <c r="AR381" s="59"/>
      <c r="AS381" s="59"/>
      <c r="AT381" s="59"/>
      <c r="AU381" s="59"/>
      <c r="AV381" s="59"/>
      <c r="AW381" s="59"/>
      <c r="AX381" s="59"/>
      <c r="AY381" s="59"/>
      <c r="AZ381" s="58"/>
      <c r="BA381" s="55"/>
      <c r="BB381" s="55"/>
      <c r="BC381" s="55"/>
      <c r="BD381" s="55"/>
      <c r="BE381" s="58"/>
      <c r="BF381" s="55"/>
      <c r="BG381" s="55"/>
      <c r="BH381" s="55"/>
      <c r="BI381" s="58"/>
      <c r="BJ381" s="55"/>
      <c r="BK381" s="58"/>
      <c r="BL381" s="58"/>
      <c r="BM381" s="54"/>
      <c r="BN381" s="54"/>
      <c r="BO381" s="54"/>
      <c r="BP381" s="54"/>
      <c r="BQ381" s="59"/>
      <c r="BR381" s="58"/>
      <c r="BS381" s="55"/>
      <c r="BT381" s="55"/>
      <c r="BU381" s="55"/>
      <c r="BV381" s="55"/>
      <c r="BW381" s="55"/>
      <c r="BX381" s="54"/>
      <c r="BY381" s="54"/>
      <c r="BZ381" s="54"/>
      <c r="CA381" s="54"/>
      <c r="CB381" s="54"/>
      <c r="CC381" s="54"/>
      <c r="CD381" s="54"/>
      <c r="CE381" s="54"/>
      <c r="CF381" s="60"/>
      <c r="CG381" s="61"/>
    </row>
    <row r="382" spans="4:85" x14ac:dyDescent="0.25">
      <c r="D382" s="45"/>
      <c r="E382" s="46"/>
      <c r="F382" s="47"/>
      <c r="G382" s="47"/>
      <c r="H382" s="48"/>
      <c r="I382" s="49"/>
      <c r="J382" s="50"/>
      <c r="K382" s="50"/>
      <c r="L382" s="51"/>
      <c r="M382" s="52"/>
      <c r="N382" s="53"/>
      <c r="O382" s="50"/>
      <c r="P382" s="50"/>
      <c r="Q382" s="54"/>
      <c r="R382" s="55"/>
      <c r="S382" s="55"/>
      <c r="T382" s="54"/>
      <c r="U382" s="54"/>
      <c r="V382" s="54"/>
      <c r="W382" s="54"/>
      <c r="X382" s="54"/>
      <c r="Y382" s="54"/>
      <c r="Z382" s="55"/>
      <c r="AA382" s="56"/>
      <c r="AB382" s="54"/>
      <c r="AC382" s="57"/>
      <c r="AD382" s="54"/>
      <c r="AE382" s="54"/>
      <c r="AF382" s="54"/>
      <c r="AG382" s="54"/>
      <c r="AH382" s="54"/>
      <c r="AI382" s="58"/>
      <c r="AJ382" s="54"/>
      <c r="AK382" s="54"/>
      <c r="AL382" s="54"/>
      <c r="AM382" s="54"/>
      <c r="AN382" s="58"/>
      <c r="AO382" s="59"/>
      <c r="AP382" s="59"/>
      <c r="AQ382" s="59"/>
      <c r="AR382" s="59"/>
      <c r="AS382" s="59"/>
      <c r="AT382" s="59"/>
      <c r="AU382" s="59"/>
      <c r="AV382" s="59"/>
      <c r="AW382" s="59"/>
      <c r="AX382" s="59"/>
      <c r="AY382" s="59"/>
      <c r="AZ382" s="58"/>
      <c r="BA382" s="55"/>
      <c r="BB382" s="55"/>
      <c r="BC382" s="55"/>
      <c r="BD382" s="55"/>
      <c r="BE382" s="58"/>
      <c r="BF382" s="55"/>
      <c r="BG382" s="55"/>
      <c r="BH382" s="55"/>
      <c r="BI382" s="58"/>
      <c r="BJ382" s="55"/>
      <c r="BK382" s="58"/>
      <c r="BL382" s="58"/>
      <c r="BM382" s="54"/>
      <c r="BN382" s="54"/>
      <c r="BO382" s="54"/>
      <c r="BP382" s="54"/>
      <c r="BQ382" s="59"/>
      <c r="BR382" s="58"/>
      <c r="BS382" s="55"/>
      <c r="BT382" s="55"/>
      <c r="BU382" s="55"/>
      <c r="BV382" s="55"/>
      <c r="BW382" s="55"/>
      <c r="BX382" s="54"/>
      <c r="BY382" s="54"/>
      <c r="BZ382" s="54"/>
      <c r="CA382" s="54"/>
      <c r="CB382" s="54"/>
      <c r="CC382" s="54"/>
      <c r="CD382" s="54"/>
      <c r="CE382" s="54"/>
      <c r="CF382" s="60"/>
      <c r="CG382" s="61"/>
    </row>
    <row r="383" spans="4:85" x14ac:dyDescent="0.25">
      <c r="D383" s="45"/>
      <c r="E383" s="46"/>
      <c r="F383" s="47"/>
      <c r="G383" s="47"/>
      <c r="H383" s="48"/>
      <c r="I383" s="49"/>
      <c r="J383" s="50"/>
      <c r="K383" s="50"/>
      <c r="L383" s="51"/>
      <c r="M383" s="52"/>
      <c r="N383" s="53"/>
      <c r="O383" s="50"/>
      <c r="P383" s="50"/>
      <c r="Q383" s="54"/>
      <c r="R383" s="55"/>
      <c r="S383" s="55"/>
      <c r="T383" s="54"/>
      <c r="U383" s="54"/>
      <c r="V383" s="54"/>
      <c r="W383" s="54"/>
      <c r="X383" s="54"/>
      <c r="Y383" s="54"/>
      <c r="Z383" s="55"/>
      <c r="AA383" s="56"/>
      <c r="AB383" s="54"/>
      <c r="AC383" s="57"/>
      <c r="AD383" s="54"/>
      <c r="AE383" s="54"/>
      <c r="AF383" s="54"/>
      <c r="AG383" s="54"/>
      <c r="AH383" s="54"/>
      <c r="AI383" s="58"/>
      <c r="AJ383" s="54"/>
      <c r="AK383" s="54"/>
      <c r="AL383" s="54"/>
      <c r="AM383" s="54"/>
      <c r="AN383" s="58"/>
      <c r="AO383" s="59"/>
      <c r="AP383" s="59"/>
      <c r="AQ383" s="59"/>
      <c r="AR383" s="59"/>
      <c r="AS383" s="59"/>
      <c r="AT383" s="59"/>
      <c r="AU383" s="59"/>
      <c r="AV383" s="59"/>
      <c r="AW383" s="59"/>
      <c r="AX383" s="59"/>
      <c r="AY383" s="59"/>
      <c r="AZ383" s="58"/>
      <c r="BA383" s="55"/>
      <c r="BB383" s="55"/>
      <c r="BC383" s="55"/>
      <c r="BD383" s="55"/>
      <c r="BE383" s="58"/>
      <c r="BF383" s="55"/>
      <c r="BG383" s="55"/>
      <c r="BH383" s="55"/>
      <c r="BI383" s="58"/>
      <c r="BJ383" s="55"/>
      <c r="BK383" s="58"/>
      <c r="BL383" s="58"/>
      <c r="BM383" s="54"/>
      <c r="BN383" s="54"/>
      <c r="BO383" s="54"/>
      <c r="BP383" s="54"/>
      <c r="BQ383" s="59"/>
      <c r="BR383" s="58"/>
      <c r="BS383" s="55"/>
      <c r="BT383" s="55"/>
      <c r="BU383" s="55"/>
      <c r="BV383" s="55"/>
      <c r="BW383" s="55"/>
      <c r="BX383" s="54"/>
      <c r="BY383" s="54"/>
      <c r="BZ383" s="54"/>
      <c r="CA383" s="54"/>
      <c r="CB383" s="54"/>
      <c r="CC383" s="54"/>
      <c r="CD383" s="54"/>
      <c r="CE383" s="54"/>
      <c r="CF383" s="60"/>
      <c r="CG383" s="61"/>
    </row>
    <row r="384" spans="4:85" x14ac:dyDescent="0.25">
      <c r="D384" s="45"/>
      <c r="E384" s="46"/>
      <c r="F384" s="47"/>
      <c r="G384" s="47"/>
      <c r="H384" s="48"/>
      <c r="I384" s="49"/>
      <c r="J384" s="50"/>
      <c r="K384" s="50"/>
      <c r="L384" s="51"/>
      <c r="M384" s="52"/>
      <c r="N384" s="53"/>
      <c r="O384" s="50"/>
      <c r="P384" s="50"/>
      <c r="Q384" s="54"/>
      <c r="R384" s="55"/>
      <c r="S384" s="55"/>
      <c r="T384" s="54"/>
      <c r="U384" s="54"/>
      <c r="V384" s="54"/>
      <c r="W384" s="54"/>
      <c r="X384" s="54"/>
      <c r="Y384" s="54"/>
      <c r="Z384" s="55"/>
      <c r="AA384" s="56"/>
      <c r="AB384" s="54"/>
      <c r="AC384" s="57"/>
      <c r="AD384" s="54"/>
      <c r="AE384" s="54"/>
      <c r="AF384" s="54"/>
      <c r="AG384" s="54"/>
      <c r="AH384" s="54"/>
      <c r="AI384" s="58"/>
      <c r="AJ384" s="54"/>
      <c r="AK384" s="54"/>
      <c r="AL384" s="54"/>
      <c r="AM384" s="54"/>
      <c r="AN384" s="58"/>
      <c r="AO384" s="59"/>
      <c r="AP384" s="59"/>
      <c r="AQ384" s="59"/>
      <c r="AR384" s="59"/>
      <c r="AS384" s="59"/>
      <c r="AT384" s="59"/>
      <c r="AU384" s="59"/>
      <c r="AV384" s="59"/>
      <c r="AW384" s="59"/>
      <c r="AX384" s="59"/>
      <c r="AY384" s="59"/>
      <c r="AZ384" s="58"/>
      <c r="BA384" s="55"/>
      <c r="BB384" s="55"/>
      <c r="BC384" s="55"/>
      <c r="BD384" s="55"/>
      <c r="BE384" s="58"/>
      <c r="BF384" s="55"/>
      <c r="BG384" s="55"/>
      <c r="BH384" s="55"/>
      <c r="BI384" s="58"/>
      <c r="BJ384" s="55"/>
      <c r="BK384" s="58"/>
      <c r="BL384" s="58"/>
      <c r="BM384" s="54"/>
      <c r="BN384" s="54"/>
      <c r="BO384" s="54"/>
      <c r="BP384" s="54"/>
      <c r="BQ384" s="59"/>
      <c r="BR384" s="58"/>
      <c r="BS384" s="55"/>
      <c r="BT384" s="55"/>
      <c r="BU384" s="55"/>
      <c r="BV384" s="55"/>
      <c r="BW384" s="55"/>
      <c r="BX384" s="54"/>
      <c r="BY384" s="54"/>
      <c r="BZ384" s="54"/>
      <c r="CA384" s="54"/>
      <c r="CB384" s="54"/>
      <c r="CC384" s="54"/>
      <c r="CD384" s="54"/>
      <c r="CE384" s="54"/>
      <c r="CF384" s="60"/>
      <c r="CG384" s="61"/>
    </row>
    <row r="385" spans="4:85" x14ac:dyDescent="0.25">
      <c r="D385" s="45"/>
      <c r="E385" s="46"/>
      <c r="F385" s="47"/>
      <c r="G385" s="47"/>
      <c r="H385" s="48"/>
      <c r="I385" s="49"/>
      <c r="J385" s="50"/>
      <c r="K385" s="50"/>
      <c r="L385" s="51"/>
      <c r="M385" s="52"/>
      <c r="N385" s="53"/>
      <c r="O385" s="50"/>
      <c r="P385" s="50"/>
      <c r="Q385" s="54"/>
      <c r="R385" s="55"/>
      <c r="S385" s="55"/>
      <c r="T385" s="54"/>
      <c r="U385" s="54"/>
      <c r="V385" s="54"/>
      <c r="W385" s="54"/>
      <c r="X385" s="54"/>
      <c r="Y385" s="54"/>
      <c r="Z385" s="55"/>
      <c r="AA385" s="56"/>
      <c r="AB385" s="54"/>
      <c r="AC385" s="57"/>
      <c r="AD385" s="54"/>
      <c r="AE385" s="54"/>
      <c r="AF385" s="54"/>
      <c r="AG385" s="54"/>
      <c r="AH385" s="54"/>
      <c r="AI385" s="58"/>
      <c r="AJ385" s="54"/>
      <c r="AK385" s="54"/>
      <c r="AL385" s="54"/>
      <c r="AM385" s="54"/>
      <c r="AN385" s="58"/>
      <c r="AO385" s="59"/>
      <c r="AP385" s="59"/>
      <c r="AQ385" s="59"/>
      <c r="AR385" s="59"/>
      <c r="AS385" s="59"/>
      <c r="AT385" s="59"/>
      <c r="AU385" s="59"/>
      <c r="AV385" s="59"/>
      <c r="AW385" s="59"/>
      <c r="AX385" s="59"/>
      <c r="AY385" s="59"/>
      <c r="AZ385" s="58"/>
      <c r="BA385" s="55"/>
      <c r="BB385" s="55"/>
      <c r="BC385" s="55"/>
      <c r="BD385" s="55"/>
      <c r="BE385" s="58"/>
      <c r="BF385" s="55"/>
      <c r="BG385" s="55"/>
      <c r="BH385" s="55"/>
      <c r="BI385" s="58"/>
      <c r="BJ385" s="55"/>
      <c r="BK385" s="58"/>
      <c r="BL385" s="58"/>
      <c r="BM385" s="54"/>
      <c r="BN385" s="54"/>
      <c r="BO385" s="54"/>
      <c r="BP385" s="54"/>
      <c r="BQ385" s="59"/>
      <c r="BR385" s="58"/>
      <c r="BS385" s="55"/>
      <c r="BT385" s="55"/>
      <c r="BU385" s="55"/>
      <c r="BV385" s="55"/>
      <c r="BW385" s="55"/>
      <c r="BX385" s="54"/>
      <c r="BY385" s="54"/>
      <c r="BZ385" s="54"/>
      <c r="CA385" s="54"/>
      <c r="CB385" s="54"/>
      <c r="CC385" s="54"/>
      <c r="CD385" s="54"/>
      <c r="CE385" s="54"/>
      <c r="CF385" s="60"/>
      <c r="CG385" s="61"/>
    </row>
    <row r="386" spans="4:85" x14ac:dyDescent="0.25">
      <c r="D386" s="45"/>
      <c r="E386" s="46"/>
      <c r="F386" s="47"/>
      <c r="G386" s="47"/>
      <c r="H386" s="48"/>
      <c r="I386" s="49"/>
      <c r="J386" s="50"/>
      <c r="K386" s="50"/>
      <c r="L386" s="51"/>
      <c r="M386" s="52"/>
      <c r="N386" s="53"/>
      <c r="O386" s="50"/>
      <c r="P386" s="50"/>
      <c r="Q386" s="54"/>
      <c r="R386" s="55"/>
      <c r="S386" s="55"/>
      <c r="T386" s="54"/>
      <c r="U386" s="54"/>
      <c r="V386" s="54"/>
      <c r="W386" s="54"/>
      <c r="X386" s="54"/>
      <c r="Y386" s="54"/>
      <c r="Z386" s="55"/>
      <c r="AA386" s="56"/>
      <c r="AB386" s="54"/>
      <c r="AC386" s="57"/>
      <c r="AD386" s="54"/>
      <c r="AE386" s="54"/>
      <c r="AF386" s="54"/>
      <c r="AG386" s="54"/>
      <c r="AH386" s="54"/>
      <c r="AI386" s="58"/>
      <c r="AJ386" s="54"/>
      <c r="AK386" s="54"/>
      <c r="AL386" s="54"/>
      <c r="AM386" s="54"/>
      <c r="AN386" s="58"/>
      <c r="AO386" s="59"/>
      <c r="AP386" s="59"/>
      <c r="AQ386" s="59"/>
      <c r="AR386" s="59"/>
      <c r="AS386" s="59"/>
      <c r="AT386" s="59"/>
      <c r="AU386" s="59"/>
      <c r="AV386" s="59"/>
      <c r="AW386" s="59"/>
      <c r="AX386" s="59"/>
      <c r="AY386" s="59"/>
      <c r="AZ386" s="58"/>
      <c r="BA386" s="55"/>
      <c r="BB386" s="55"/>
      <c r="BC386" s="55"/>
      <c r="BD386" s="55"/>
      <c r="BE386" s="58"/>
      <c r="BF386" s="55"/>
      <c r="BG386" s="55"/>
      <c r="BH386" s="55"/>
      <c r="BI386" s="58"/>
      <c r="BJ386" s="55"/>
      <c r="BK386" s="58"/>
      <c r="BL386" s="58"/>
      <c r="BM386" s="54"/>
      <c r="BN386" s="54"/>
      <c r="BO386" s="54"/>
      <c r="BP386" s="54"/>
      <c r="BQ386" s="59"/>
      <c r="BR386" s="58"/>
      <c r="BS386" s="55"/>
      <c r="BT386" s="55"/>
      <c r="BU386" s="55"/>
      <c r="BV386" s="55"/>
      <c r="BW386" s="55"/>
      <c r="BX386" s="54"/>
      <c r="BY386" s="54"/>
      <c r="BZ386" s="54"/>
      <c r="CA386" s="54"/>
      <c r="CB386" s="54"/>
      <c r="CC386" s="54"/>
      <c r="CD386" s="54"/>
      <c r="CE386" s="54"/>
      <c r="CF386" s="60"/>
      <c r="CG386" s="61"/>
    </row>
    <row r="387" spans="4:85" x14ac:dyDescent="0.25">
      <c r="D387" s="45"/>
      <c r="E387" s="46"/>
      <c r="F387" s="47"/>
      <c r="G387" s="47"/>
      <c r="H387" s="48"/>
      <c r="I387" s="49"/>
      <c r="J387" s="50"/>
      <c r="K387" s="50"/>
      <c r="L387" s="51"/>
      <c r="M387" s="52"/>
      <c r="N387" s="53"/>
      <c r="O387" s="50"/>
      <c r="P387" s="50"/>
      <c r="Q387" s="54"/>
      <c r="R387" s="55"/>
      <c r="S387" s="55"/>
      <c r="T387" s="54"/>
      <c r="U387" s="54"/>
      <c r="V387" s="54"/>
      <c r="W387" s="54"/>
      <c r="X387" s="54"/>
      <c r="Y387" s="54"/>
      <c r="Z387" s="55"/>
      <c r="AA387" s="56"/>
      <c r="AB387" s="54"/>
      <c r="AC387" s="57"/>
      <c r="AD387" s="54"/>
      <c r="AE387" s="54"/>
      <c r="AF387" s="54"/>
      <c r="AG387" s="54"/>
      <c r="AH387" s="54"/>
      <c r="AI387" s="58"/>
      <c r="AJ387" s="54"/>
      <c r="AK387" s="54"/>
      <c r="AL387" s="54"/>
      <c r="AM387" s="54"/>
      <c r="AN387" s="58"/>
      <c r="AO387" s="59"/>
      <c r="AP387" s="59"/>
      <c r="AQ387" s="59"/>
      <c r="AR387" s="59"/>
      <c r="AS387" s="59"/>
      <c r="AT387" s="59"/>
      <c r="AU387" s="59"/>
      <c r="AV387" s="59"/>
      <c r="AW387" s="59"/>
      <c r="AX387" s="59"/>
      <c r="AY387" s="59"/>
      <c r="AZ387" s="58"/>
      <c r="BA387" s="55"/>
      <c r="BB387" s="55"/>
      <c r="BC387" s="55"/>
      <c r="BD387" s="55"/>
      <c r="BE387" s="58"/>
      <c r="BF387" s="55"/>
      <c r="BG387" s="55"/>
      <c r="BH387" s="55"/>
      <c r="BI387" s="58"/>
      <c r="BJ387" s="55"/>
      <c r="BK387" s="58"/>
      <c r="BL387" s="58"/>
      <c r="BM387" s="54"/>
      <c r="BN387" s="54"/>
      <c r="BO387" s="54"/>
      <c r="BP387" s="54"/>
      <c r="BQ387" s="59"/>
      <c r="BR387" s="58"/>
      <c r="BS387" s="55"/>
      <c r="BT387" s="55"/>
      <c r="BU387" s="55"/>
      <c r="BV387" s="55"/>
      <c r="BW387" s="55"/>
      <c r="BX387" s="54"/>
      <c r="BY387" s="54"/>
      <c r="BZ387" s="54"/>
      <c r="CA387" s="54"/>
      <c r="CB387" s="54"/>
      <c r="CC387" s="54"/>
      <c r="CD387" s="54"/>
      <c r="CE387" s="54"/>
      <c r="CF387" s="60"/>
      <c r="CG387" s="61"/>
    </row>
    <row r="388" spans="4:85" x14ac:dyDescent="0.25">
      <c r="D388" s="45"/>
      <c r="E388" s="46"/>
      <c r="F388" s="47"/>
      <c r="G388" s="47"/>
      <c r="H388" s="48"/>
      <c r="I388" s="49"/>
      <c r="J388" s="50"/>
      <c r="K388" s="50"/>
      <c r="L388" s="51"/>
      <c r="M388" s="52"/>
      <c r="N388" s="53"/>
      <c r="O388" s="50"/>
      <c r="P388" s="50"/>
      <c r="Q388" s="54"/>
      <c r="R388" s="55"/>
      <c r="S388" s="55"/>
      <c r="T388" s="54"/>
      <c r="U388" s="54"/>
      <c r="V388" s="54"/>
      <c r="W388" s="54"/>
      <c r="X388" s="54"/>
      <c r="Y388" s="54"/>
      <c r="Z388" s="55"/>
      <c r="AA388" s="56"/>
      <c r="AB388" s="54"/>
      <c r="AC388" s="57"/>
      <c r="AD388" s="54"/>
      <c r="AE388" s="54"/>
      <c r="AF388" s="54"/>
      <c r="AG388" s="54"/>
      <c r="AH388" s="54"/>
      <c r="AI388" s="58"/>
      <c r="AJ388" s="54"/>
      <c r="AK388" s="54"/>
      <c r="AL388" s="54"/>
      <c r="AM388" s="54"/>
      <c r="AN388" s="58"/>
      <c r="AO388" s="59"/>
      <c r="AP388" s="59"/>
      <c r="AQ388" s="59"/>
      <c r="AR388" s="59"/>
      <c r="AS388" s="59"/>
      <c r="AT388" s="59"/>
      <c r="AU388" s="59"/>
      <c r="AV388" s="59"/>
      <c r="AW388" s="59"/>
      <c r="AX388" s="59"/>
      <c r="AY388" s="59"/>
      <c r="AZ388" s="58"/>
      <c r="BA388" s="55"/>
      <c r="BB388" s="55"/>
      <c r="BC388" s="55"/>
      <c r="BD388" s="55"/>
      <c r="BE388" s="58"/>
      <c r="BF388" s="55"/>
      <c r="BG388" s="55"/>
      <c r="BH388" s="55"/>
      <c r="BI388" s="58"/>
      <c r="BJ388" s="55"/>
      <c r="BK388" s="58"/>
      <c r="BL388" s="58"/>
      <c r="BM388" s="54"/>
      <c r="BN388" s="54"/>
      <c r="BO388" s="54"/>
      <c r="BP388" s="54"/>
      <c r="BQ388" s="59"/>
      <c r="BR388" s="58"/>
      <c r="BS388" s="55"/>
      <c r="BT388" s="55"/>
      <c r="BU388" s="55"/>
      <c r="BV388" s="55"/>
      <c r="BW388" s="55"/>
      <c r="BX388" s="54"/>
      <c r="BY388" s="54"/>
      <c r="BZ388" s="54"/>
      <c r="CA388" s="54"/>
      <c r="CB388" s="54"/>
      <c r="CC388" s="54"/>
      <c r="CD388" s="54"/>
      <c r="CE388" s="54"/>
      <c r="CF388" s="60"/>
      <c r="CG388" s="61"/>
    </row>
    <row r="389" spans="4:85" x14ac:dyDescent="0.25">
      <c r="D389" s="45"/>
      <c r="E389" s="46"/>
      <c r="F389" s="47"/>
      <c r="G389" s="47"/>
      <c r="H389" s="48"/>
      <c r="I389" s="49"/>
      <c r="J389" s="50"/>
      <c r="K389" s="50"/>
      <c r="L389" s="51"/>
      <c r="M389" s="52"/>
      <c r="N389" s="53"/>
      <c r="O389" s="50"/>
      <c r="P389" s="50"/>
      <c r="Q389" s="54"/>
      <c r="R389" s="55"/>
      <c r="S389" s="55"/>
      <c r="T389" s="54"/>
      <c r="U389" s="54"/>
      <c r="V389" s="54"/>
      <c r="W389" s="54"/>
      <c r="X389" s="54"/>
      <c r="Y389" s="54"/>
      <c r="Z389" s="55"/>
      <c r="AA389" s="56"/>
      <c r="AB389" s="54"/>
      <c r="AC389" s="57"/>
      <c r="AD389" s="54"/>
      <c r="AE389" s="54"/>
      <c r="AF389" s="54"/>
      <c r="AG389" s="54"/>
      <c r="AH389" s="54"/>
      <c r="AI389" s="58"/>
      <c r="AJ389" s="54"/>
      <c r="AK389" s="54"/>
      <c r="AL389" s="54"/>
      <c r="AM389" s="54"/>
      <c r="AN389" s="58"/>
      <c r="AO389" s="59"/>
      <c r="AP389" s="59"/>
      <c r="AQ389" s="59"/>
      <c r="AR389" s="59"/>
      <c r="AS389" s="59"/>
      <c r="AT389" s="59"/>
      <c r="AU389" s="59"/>
      <c r="AV389" s="59"/>
      <c r="AW389" s="59"/>
      <c r="AX389" s="59"/>
      <c r="AY389" s="59"/>
      <c r="AZ389" s="58"/>
      <c r="BA389" s="55"/>
      <c r="BB389" s="55"/>
      <c r="BC389" s="55"/>
      <c r="BD389" s="55"/>
      <c r="BE389" s="58"/>
      <c r="BF389" s="55"/>
      <c r="BG389" s="55"/>
      <c r="BH389" s="55"/>
      <c r="BI389" s="58"/>
      <c r="BJ389" s="55"/>
      <c r="BK389" s="58"/>
      <c r="BL389" s="58"/>
      <c r="BM389" s="54"/>
      <c r="BN389" s="54"/>
      <c r="BO389" s="54"/>
      <c r="BP389" s="54"/>
      <c r="BQ389" s="59"/>
      <c r="BR389" s="58"/>
      <c r="BS389" s="55"/>
      <c r="BT389" s="55"/>
      <c r="BU389" s="55"/>
      <c r="BV389" s="55"/>
      <c r="BW389" s="55"/>
      <c r="BX389" s="54"/>
      <c r="BY389" s="54"/>
      <c r="BZ389" s="54"/>
      <c r="CA389" s="54"/>
      <c r="CB389" s="54"/>
      <c r="CC389" s="54"/>
      <c r="CD389" s="54"/>
      <c r="CE389" s="54"/>
      <c r="CF389" s="60"/>
      <c r="CG389" s="61"/>
    </row>
    <row r="390" spans="4:85" x14ac:dyDescent="0.25">
      <c r="D390" s="45"/>
      <c r="E390" s="46"/>
      <c r="F390" s="47"/>
      <c r="G390" s="47"/>
      <c r="H390" s="48"/>
      <c r="I390" s="49"/>
      <c r="J390" s="50"/>
      <c r="K390" s="50"/>
      <c r="L390" s="51"/>
      <c r="M390" s="52"/>
      <c r="N390" s="53"/>
      <c r="O390" s="50"/>
      <c r="P390" s="50"/>
      <c r="Q390" s="54"/>
      <c r="R390" s="55"/>
      <c r="S390" s="55"/>
      <c r="T390" s="54"/>
      <c r="U390" s="54"/>
      <c r="V390" s="54"/>
      <c r="W390" s="54"/>
      <c r="X390" s="54"/>
      <c r="Y390" s="54"/>
      <c r="Z390" s="55"/>
      <c r="AA390" s="56"/>
      <c r="AB390" s="54"/>
      <c r="AC390" s="57"/>
      <c r="AD390" s="54"/>
      <c r="AE390" s="54"/>
      <c r="AF390" s="54"/>
      <c r="AG390" s="54"/>
      <c r="AH390" s="54"/>
      <c r="AI390" s="58"/>
      <c r="AJ390" s="54"/>
      <c r="AK390" s="54"/>
      <c r="AL390" s="54"/>
      <c r="AM390" s="54"/>
      <c r="AN390" s="58"/>
      <c r="AO390" s="59"/>
      <c r="AP390" s="59"/>
      <c r="AQ390" s="59"/>
      <c r="AR390" s="59"/>
      <c r="AS390" s="59"/>
      <c r="AT390" s="59"/>
      <c r="AU390" s="59"/>
      <c r="AV390" s="59"/>
      <c r="AW390" s="59"/>
      <c r="AX390" s="59"/>
      <c r="AY390" s="59"/>
      <c r="AZ390" s="58"/>
      <c r="BA390" s="55"/>
      <c r="BB390" s="55"/>
      <c r="BC390" s="55"/>
      <c r="BD390" s="55"/>
      <c r="BE390" s="58"/>
      <c r="BF390" s="55"/>
      <c r="BG390" s="55"/>
      <c r="BH390" s="55"/>
      <c r="BI390" s="58"/>
      <c r="BJ390" s="55"/>
      <c r="BK390" s="58"/>
      <c r="BL390" s="58"/>
      <c r="BM390" s="54"/>
      <c r="BN390" s="54"/>
      <c r="BO390" s="54"/>
      <c r="BP390" s="54"/>
      <c r="BQ390" s="59"/>
      <c r="BR390" s="58"/>
      <c r="BS390" s="55"/>
      <c r="BT390" s="55"/>
      <c r="BU390" s="55"/>
      <c r="BV390" s="55"/>
      <c r="BW390" s="55"/>
      <c r="BX390" s="54"/>
      <c r="BY390" s="54"/>
      <c r="BZ390" s="54"/>
      <c r="CA390" s="54"/>
      <c r="CB390" s="54"/>
      <c r="CC390" s="54"/>
      <c r="CD390" s="54"/>
      <c r="CE390" s="54"/>
      <c r="CF390" s="60"/>
      <c r="CG390" s="61"/>
    </row>
    <row r="391" spans="4:85" x14ac:dyDescent="0.25">
      <c r="D391" s="45"/>
      <c r="E391" s="46"/>
      <c r="F391" s="47"/>
      <c r="G391" s="47"/>
      <c r="H391" s="48"/>
      <c r="I391" s="49"/>
      <c r="J391" s="50"/>
      <c r="K391" s="50"/>
      <c r="L391" s="51"/>
      <c r="M391" s="52"/>
      <c r="N391" s="53"/>
      <c r="O391" s="50"/>
      <c r="P391" s="50"/>
      <c r="Q391" s="54"/>
      <c r="R391" s="55"/>
      <c r="S391" s="55"/>
      <c r="T391" s="54"/>
      <c r="U391" s="54"/>
      <c r="V391" s="54"/>
      <c r="W391" s="54"/>
      <c r="X391" s="54"/>
      <c r="Y391" s="54"/>
      <c r="Z391" s="55"/>
      <c r="AA391" s="56"/>
      <c r="AB391" s="54"/>
      <c r="AC391" s="57"/>
      <c r="AD391" s="54"/>
      <c r="AE391" s="54"/>
      <c r="AF391" s="54"/>
      <c r="AG391" s="54"/>
      <c r="AH391" s="54"/>
      <c r="AI391" s="58"/>
      <c r="AJ391" s="54"/>
      <c r="AK391" s="54"/>
      <c r="AL391" s="54"/>
      <c r="AM391" s="54"/>
      <c r="AN391" s="58"/>
      <c r="AO391" s="59"/>
      <c r="AP391" s="59"/>
      <c r="AQ391" s="59"/>
      <c r="AR391" s="59"/>
      <c r="AS391" s="59"/>
      <c r="AT391" s="59"/>
      <c r="AU391" s="59"/>
      <c r="AV391" s="59"/>
      <c r="AW391" s="59"/>
      <c r="AX391" s="59"/>
      <c r="AY391" s="59"/>
      <c r="AZ391" s="58"/>
      <c r="BA391" s="55"/>
      <c r="BB391" s="55"/>
      <c r="BC391" s="55"/>
      <c r="BD391" s="55"/>
      <c r="BE391" s="58"/>
      <c r="BF391" s="55"/>
      <c r="BG391" s="55"/>
      <c r="BH391" s="55"/>
      <c r="BI391" s="58"/>
      <c r="BJ391" s="55"/>
      <c r="BK391" s="58"/>
      <c r="BL391" s="58"/>
      <c r="BM391" s="54"/>
      <c r="BN391" s="54"/>
      <c r="BO391" s="54"/>
      <c r="BP391" s="54"/>
      <c r="BQ391" s="59"/>
      <c r="BR391" s="58"/>
      <c r="BS391" s="55"/>
      <c r="BT391" s="55"/>
      <c r="BU391" s="55"/>
      <c r="BV391" s="55"/>
      <c r="BW391" s="55"/>
      <c r="BX391" s="54"/>
      <c r="BY391" s="54"/>
      <c r="BZ391" s="54"/>
      <c r="CA391" s="54"/>
      <c r="CB391" s="54"/>
      <c r="CC391" s="54"/>
      <c r="CD391" s="54"/>
      <c r="CE391" s="54"/>
      <c r="CF391" s="60"/>
      <c r="CG391" s="61"/>
    </row>
    <row r="392" spans="4:85" x14ac:dyDescent="0.25">
      <c r="D392" s="45"/>
      <c r="E392" s="46"/>
      <c r="F392" s="47"/>
      <c r="G392" s="47"/>
      <c r="H392" s="48"/>
      <c r="I392" s="49"/>
      <c r="J392" s="50"/>
      <c r="K392" s="50"/>
      <c r="L392" s="51"/>
      <c r="M392" s="52"/>
      <c r="N392" s="53"/>
      <c r="O392" s="50"/>
      <c r="P392" s="50"/>
      <c r="Q392" s="54"/>
      <c r="R392" s="55"/>
      <c r="S392" s="55"/>
      <c r="T392" s="54"/>
      <c r="U392" s="54"/>
      <c r="V392" s="54"/>
      <c r="W392" s="54"/>
      <c r="X392" s="54"/>
      <c r="Y392" s="54"/>
      <c r="Z392" s="55"/>
      <c r="AA392" s="56"/>
      <c r="AB392" s="54"/>
      <c r="AC392" s="57"/>
      <c r="AD392" s="54"/>
      <c r="AE392" s="54"/>
      <c r="AF392" s="54"/>
      <c r="AG392" s="54"/>
      <c r="AH392" s="54"/>
      <c r="AI392" s="58"/>
      <c r="AJ392" s="54"/>
      <c r="AK392" s="54"/>
      <c r="AL392" s="54"/>
      <c r="AM392" s="54"/>
      <c r="AN392" s="58"/>
      <c r="AO392" s="59"/>
      <c r="AP392" s="59"/>
      <c r="AQ392" s="59"/>
      <c r="AR392" s="59"/>
      <c r="AS392" s="59"/>
      <c r="AT392" s="59"/>
      <c r="AU392" s="59"/>
      <c r="AV392" s="59"/>
      <c r="AW392" s="59"/>
      <c r="AX392" s="59"/>
      <c r="AY392" s="59"/>
      <c r="AZ392" s="58"/>
      <c r="BA392" s="55"/>
      <c r="BB392" s="55"/>
      <c r="BC392" s="55"/>
      <c r="BD392" s="55"/>
      <c r="BE392" s="58"/>
      <c r="BF392" s="55"/>
      <c r="BG392" s="55"/>
      <c r="BH392" s="55"/>
      <c r="BI392" s="58"/>
      <c r="BJ392" s="55"/>
      <c r="BK392" s="58"/>
      <c r="BL392" s="58"/>
      <c r="BM392" s="54"/>
      <c r="BN392" s="54"/>
      <c r="BO392" s="54"/>
      <c r="BP392" s="54"/>
      <c r="BQ392" s="59"/>
      <c r="BR392" s="58"/>
      <c r="BS392" s="55"/>
      <c r="BT392" s="55"/>
      <c r="BU392" s="55"/>
      <c r="BV392" s="55"/>
      <c r="BW392" s="55"/>
      <c r="BX392" s="54"/>
      <c r="BY392" s="54"/>
      <c r="BZ392" s="54"/>
      <c r="CA392" s="54"/>
      <c r="CB392" s="54"/>
      <c r="CC392" s="54"/>
      <c r="CD392" s="54"/>
      <c r="CE392" s="54"/>
      <c r="CF392" s="60"/>
      <c r="CG392" s="61"/>
    </row>
    <row r="393" spans="4:85" x14ac:dyDescent="0.25">
      <c r="D393" s="45"/>
      <c r="E393" s="46"/>
      <c r="F393" s="47"/>
      <c r="G393" s="47"/>
      <c r="H393" s="48"/>
      <c r="I393" s="49"/>
      <c r="J393" s="50"/>
      <c r="K393" s="50"/>
      <c r="L393" s="51"/>
      <c r="M393" s="52"/>
      <c r="N393" s="53"/>
      <c r="O393" s="50"/>
      <c r="P393" s="50"/>
      <c r="Q393" s="54"/>
      <c r="R393" s="55"/>
      <c r="S393" s="55"/>
      <c r="T393" s="54"/>
      <c r="U393" s="54"/>
      <c r="V393" s="54"/>
      <c r="W393" s="54"/>
      <c r="X393" s="54"/>
      <c r="Y393" s="54"/>
      <c r="Z393" s="55"/>
      <c r="AA393" s="56"/>
      <c r="AB393" s="54"/>
      <c r="AC393" s="57"/>
      <c r="AD393" s="54"/>
      <c r="AE393" s="54"/>
      <c r="AF393" s="54"/>
      <c r="AG393" s="54"/>
      <c r="AH393" s="54"/>
      <c r="AI393" s="58"/>
      <c r="AJ393" s="54"/>
      <c r="AK393" s="54"/>
      <c r="AL393" s="54"/>
      <c r="AM393" s="54"/>
      <c r="AN393" s="58"/>
      <c r="AO393" s="59"/>
      <c r="AP393" s="59"/>
      <c r="AQ393" s="59"/>
      <c r="AR393" s="59"/>
      <c r="AS393" s="59"/>
      <c r="AT393" s="59"/>
      <c r="AU393" s="59"/>
      <c r="AV393" s="59"/>
      <c r="AW393" s="59"/>
      <c r="AX393" s="59"/>
      <c r="AY393" s="59"/>
      <c r="AZ393" s="58"/>
      <c r="BA393" s="55"/>
      <c r="BB393" s="55"/>
      <c r="BC393" s="55"/>
      <c r="BD393" s="55"/>
      <c r="BE393" s="58"/>
      <c r="BF393" s="55"/>
      <c r="BG393" s="55"/>
      <c r="BH393" s="55"/>
      <c r="BI393" s="58"/>
      <c r="BJ393" s="55"/>
      <c r="BK393" s="58"/>
      <c r="BL393" s="58"/>
      <c r="BM393" s="54"/>
      <c r="BN393" s="54"/>
      <c r="BO393" s="54"/>
      <c r="BP393" s="54"/>
      <c r="BQ393" s="59"/>
      <c r="BR393" s="58"/>
      <c r="BS393" s="55"/>
      <c r="BT393" s="55"/>
      <c r="BU393" s="55"/>
      <c r="BV393" s="55"/>
      <c r="BW393" s="55"/>
      <c r="BX393" s="54"/>
      <c r="BY393" s="54"/>
      <c r="BZ393" s="54"/>
      <c r="CA393" s="54"/>
      <c r="CB393" s="54"/>
      <c r="CC393" s="54"/>
      <c r="CD393" s="54"/>
      <c r="CE393" s="54"/>
      <c r="CF393" s="60"/>
      <c r="CG393" s="61"/>
    </row>
    <row r="394" spans="4:85" x14ac:dyDescent="0.25">
      <c r="D394" s="45"/>
      <c r="E394" s="46"/>
      <c r="F394" s="47"/>
      <c r="G394" s="47"/>
      <c r="H394" s="48"/>
      <c r="I394" s="49"/>
      <c r="J394" s="50"/>
      <c r="K394" s="50"/>
      <c r="L394" s="51"/>
      <c r="M394" s="52"/>
      <c r="N394" s="53"/>
      <c r="O394" s="50"/>
      <c r="P394" s="50"/>
      <c r="Q394" s="54"/>
      <c r="R394" s="55"/>
      <c r="S394" s="55"/>
      <c r="T394" s="54"/>
      <c r="U394" s="54"/>
      <c r="V394" s="54"/>
      <c r="W394" s="54"/>
      <c r="X394" s="54"/>
      <c r="Y394" s="54"/>
      <c r="Z394" s="55"/>
      <c r="AA394" s="56"/>
      <c r="AB394" s="54"/>
      <c r="AC394" s="57"/>
      <c r="AD394" s="54"/>
      <c r="AE394" s="54"/>
      <c r="AF394" s="54"/>
      <c r="AG394" s="54"/>
      <c r="AH394" s="54"/>
      <c r="AI394" s="58"/>
      <c r="AJ394" s="54"/>
      <c r="AK394" s="54"/>
      <c r="AL394" s="54"/>
      <c r="AM394" s="54"/>
      <c r="AN394" s="58"/>
      <c r="AO394" s="59"/>
      <c r="AP394" s="59"/>
      <c r="AQ394" s="59"/>
      <c r="AR394" s="59"/>
      <c r="AS394" s="59"/>
      <c r="AT394" s="59"/>
      <c r="AU394" s="59"/>
      <c r="AV394" s="59"/>
      <c r="AW394" s="59"/>
      <c r="AX394" s="59"/>
      <c r="AY394" s="59"/>
      <c r="AZ394" s="58"/>
      <c r="BA394" s="55"/>
      <c r="BB394" s="55"/>
      <c r="BC394" s="55"/>
      <c r="BD394" s="55"/>
      <c r="BE394" s="58"/>
      <c r="BF394" s="55"/>
      <c r="BG394" s="55"/>
      <c r="BH394" s="55"/>
      <c r="BI394" s="58"/>
      <c r="BJ394" s="55"/>
      <c r="BK394" s="58"/>
      <c r="BL394" s="58"/>
      <c r="BM394" s="54"/>
      <c r="BN394" s="54"/>
      <c r="BO394" s="54"/>
      <c r="BP394" s="54"/>
      <c r="BQ394" s="59"/>
      <c r="BR394" s="58"/>
      <c r="BS394" s="55"/>
      <c r="BT394" s="55"/>
      <c r="BU394" s="55"/>
      <c r="BV394" s="55"/>
      <c r="BW394" s="55"/>
      <c r="BX394" s="54"/>
      <c r="BY394" s="54"/>
      <c r="BZ394" s="54"/>
      <c r="CA394" s="54"/>
      <c r="CB394" s="54"/>
      <c r="CC394" s="54"/>
      <c r="CD394" s="54"/>
      <c r="CE394" s="54"/>
      <c r="CF394" s="60"/>
      <c r="CG394" s="61"/>
    </row>
    <row r="395" spans="4:85" x14ac:dyDescent="0.25">
      <c r="D395" s="45"/>
      <c r="E395" s="46"/>
      <c r="F395" s="47"/>
      <c r="G395" s="47"/>
      <c r="H395" s="48"/>
      <c r="I395" s="49"/>
      <c r="J395" s="50"/>
      <c r="K395" s="50"/>
      <c r="L395" s="51"/>
      <c r="M395" s="52"/>
      <c r="N395" s="53"/>
      <c r="O395" s="50"/>
      <c r="P395" s="50"/>
      <c r="Q395" s="54"/>
      <c r="R395" s="55"/>
      <c r="S395" s="55"/>
      <c r="T395" s="54"/>
      <c r="U395" s="54"/>
      <c r="V395" s="54"/>
      <c r="W395" s="54"/>
      <c r="X395" s="54"/>
      <c r="Y395" s="54"/>
      <c r="Z395" s="55"/>
      <c r="AA395" s="56"/>
      <c r="AB395" s="54"/>
      <c r="AC395" s="57"/>
      <c r="AD395" s="54"/>
      <c r="AE395" s="54"/>
      <c r="AF395" s="54"/>
      <c r="AG395" s="54"/>
      <c r="AH395" s="54"/>
      <c r="AI395" s="58"/>
      <c r="AJ395" s="54"/>
      <c r="AK395" s="54"/>
      <c r="AL395" s="54"/>
      <c r="AM395" s="54"/>
      <c r="AN395" s="58"/>
      <c r="AO395" s="59"/>
      <c r="AP395" s="59"/>
      <c r="AQ395" s="59"/>
      <c r="AR395" s="59"/>
      <c r="AS395" s="59"/>
      <c r="AT395" s="59"/>
      <c r="AU395" s="59"/>
      <c r="AV395" s="59"/>
      <c r="AW395" s="59"/>
      <c r="AX395" s="59"/>
      <c r="AY395" s="59"/>
      <c r="AZ395" s="58"/>
      <c r="BA395" s="55"/>
      <c r="BB395" s="55"/>
      <c r="BC395" s="55"/>
      <c r="BD395" s="55"/>
      <c r="BE395" s="58"/>
      <c r="BF395" s="55"/>
      <c r="BG395" s="55"/>
      <c r="BH395" s="55"/>
      <c r="BI395" s="58"/>
      <c r="BJ395" s="55"/>
      <c r="BK395" s="58"/>
      <c r="BL395" s="58"/>
      <c r="BM395" s="54"/>
      <c r="BN395" s="54"/>
      <c r="BO395" s="54"/>
      <c r="BP395" s="54"/>
      <c r="BQ395" s="59"/>
      <c r="BR395" s="58"/>
      <c r="BS395" s="55"/>
      <c r="BT395" s="55"/>
      <c r="BU395" s="55"/>
      <c r="BV395" s="55"/>
      <c r="BW395" s="55"/>
      <c r="BX395" s="54"/>
      <c r="BY395" s="54"/>
      <c r="BZ395" s="54"/>
      <c r="CA395" s="54"/>
      <c r="CB395" s="54"/>
      <c r="CC395" s="54"/>
      <c r="CD395" s="54"/>
      <c r="CE395" s="54"/>
      <c r="CF395" s="60"/>
      <c r="CG395" s="61"/>
    </row>
    <row r="396" spans="4:85" x14ac:dyDescent="0.25">
      <c r="D396" s="45"/>
      <c r="E396" s="46"/>
      <c r="F396" s="47"/>
      <c r="G396" s="47"/>
      <c r="H396" s="48"/>
      <c r="I396" s="49"/>
      <c r="J396" s="50"/>
      <c r="K396" s="50"/>
      <c r="L396" s="51"/>
      <c r="M396" s="52"/>
      <c r="N396" s="53"/>
      <c r="O396" s="50"/>
      <c r="P396" s="50"/>
      <c r="Q396" s="54"/>
      <c r="R396" s="55"/>
      <c r="S396" s="55"/>
      <c r="T396" s="54"/>
      <c r="U396" s="54"/>
      <c r="V396" s="54"/>
      <c r="W396" s="54"/>
      <c r="X396" s="54"/>
      <c r="Y396" s="54"/>
      <c r="Z396" s="55"/>
      <c r="AA396" s="56"/>
      <c r="AB396" s="54"/>
      <c r="AC396" s="57"/>
      <c r="AD396" s="54"/>
      <c r="AE396" s="54"/>
      <c r="AF396" s="54"/>
      <c r="AG396" s="54"/>
      <c r="AH396" s="54"/>
      <c r="AI396" s="58"/>
      <c r="AJ396" s="54"/>
      <c r="AK396" s="54"/>
      <c r="AL396" s="54"/>
      <c r="AM396" s="54"/>
      <c r="AN396" s="58"/>
      <c r="AO396" s="59"/>
      <c r="AP396" s="59"/>
      <c r="AQ396" s="59"/>
      <c r="AR396" s="59"/>
      <c r="AS396" s="59"/>
      <c r="AT396" s="59"/>
      <c r="AU396" s="59"/>
      <c r="AV396" s="59"/>
      <c r="AW396" s="59"/>
      <c r="AX396" s="59"/>
      <c r="AY396" s="59"/>
      <c r="AZ396" s="58"/>
      <c r="BA396" s="55"/>
      <c r="BB396" s="55"/>
      <c r="BC396" s="55"/>
      <c r="BD396" s="55"/>
      <c r="BE396" s="58"/>
      <c r="BF396" s="55"/>
      <c r="BG396" s="55"/>
      <c r="BH396" s="55"/>
      <c r="BI396" s="58"/>
      <c r="BJ396" s="55"/>
      <c r="BK396" s="58"/>
      <c r="BL396" s="58"/>
      <c r="BM396" s="54"/>
      <c r="BN396" s="54"/>
      <c r="BO396" s="54"/>
      <c r="BP396" s="54"/>
      <c r="BQ396" s="59"/>
      <c r="BR396" s="58"/>
      <c r="BS396" s="55"/>
      <c r="BT396" s="55"/>
      <c r="BU396" s="55"/>
      <c r="BV396" s="55"/>
      <c r="BW396" s="55"/>
      <c r="BX396" s="54"/>
      <c r="BY396" s="54"/>
      <c r="BZ396" s="54"/>
      <c r="CA396" s="54"/>
      <c r="CB396" s="54"/>
      <c r="CC396" s="54"/>
      <c r="CD396" s="54"/>
      <c r="CE396" s="54"/>
      <c r="CF396" s="60"/>
      <c r="CG396" s="61"/>
    </row>
    <row r="397" spans="4:85" x14ac:dyDescent="0.25">
      <c r="D397" s="45"/>
      <c r="E397" s="46"/>
      <c r="F397" s="47"/>
      <c r="G397" s="47"/>
      <c r="H397" s="48"/>
      <c r="I397" s="49"/>
      <c r="J397" s="50"/>
      <c r="K397" s="50"/>
      <c r="L397" s="51"/>
      <c r="M397" s="52"/>
      <c r="N397" s="53"/>
      <c r="O397" s="50"/>
      <c r="P397" s="50"/>
      <c r="Q397" s="54"/>
      <c r="R397" s="55"/>
      <c r="S397" s="55"/>
      <c r="T397" s="54"/>
      <c r="U397" s="54"/>
      <c r="V397" s="54"/>
      <c r="W397" s="54"/>
      <c r="X397" s="54"/>
      <c r="Y397" s="54"/>
      <c r="Z397" s="55"/>
      <c r="AA397" s="56"/>
      <c r="AB397" s="54"/>
      <c r="AC397" s="57"/>
      <c r="AD397" s="54"/>
      <c r="AE397" s="54"/>
      <c r="AF397" s="54"/>
      <c r="AG397" s="54"/>
      <c r="AH397" s="54"/>
      <c r="AI397" s="58"/>
      <c r="AJ397" s="54"/>
      <c r="AK397" s="54"/>
      <c r="AL397" s="54"/>
      <c r="AM397" s="54"/>
      <c r="AN397" s="58"/>
      <c r="AO397" s="59"/>
      <c r="AP397" s="59"/>
      <c r="AQ397" s="59"/>
      <c r="AR397" s="59"/>
      <c r="AS397" s="59"/>
      <c r="AT397" s="59"/>
      <c r="AU397" s="59"/>
      <c r="AV397" s="59"/>
      <c r="AW397" s="59"/>
      <c r="AX397" s="59"/>
      <c r="AY397" s="59"/>
      <c r="AZ397" s="58"/>
      <c r="BA397" s="55"/>
      <c r="BB397" s="55"/>
      <c r="BC397" s="55"/>
      <c r="BD397" s="55"/>
      <c r="BE397" s="58"/>
      <c r="BF397" s="55"/>
      <c r="BG397" s="55"/>
      <c r="BH397" s="55"/>
      <c r="BI397" s="58"/>
      <c r="BJ397" s="55"/>
      <c r="BK397" s="58"/>
      <c r="BL397" s="58"/>
      <c r="BM397" s="54"/>
      <c r="BN397" s="54"/>
      <c r="BO397" s="54"/>
      <c r="BP397" s="54"/>
      <c r="BQ397" s="59"/>
      <c r="BR397" s="58"/>
      <c r="BS397" s="55"/>
      <c r="BT397" s="55"/>
      <c r="BU397" s="55"/>
      <c r="BV397" s="55"/>
      <c r="BW397" s="55"/>
      <c r="BX397" s="54"/>
      <c r="BY397" s="54"/>
      <c r="BZ397" s="54"/>
      <c r="CA397" s="54"/>
      <c r="CB397" s="54"/>
      <c r="CC397" s="54"/>
      <c r="CD397" s="54"/>
      <c r="CE397" s="54"/>
      <c r="CF397" s="60"/>
      <c r="CG397" s="61"/>
    </row>
    <row r="398" spans="4:85" x14ac:dyDescent="0.25">
      <c r="D398" s="45"/>
      <c r="E398" s="46"/>
      <c r="F398" s="47"/>
      <c r="G398" s="47"/>
      <c r="H398" s="48"/>
      <c r="I398" s="49"/>
      <c r="J398" s="50"/>
      <c r="K398" s="50"/>
      <c r="L398" s="51"/>
      <c r="M398" s="52"/>
      <c r="N398" s="53"/>
      <c r="O398" s="50"/>
      <c r="P398" s="50"/>
      <c r="Q398" s="54"/>
      <c r="R398" s="55"/>
      <c r="S398" s="55"/>
      <c r="T398" s="54"/>
      <c r="U398" s="54"/>
      <c r="V398" s="54"/>
      <c r="W398" s="54"/>
      <c r="X398" s="54"/>
      <c r="Y398" s="54"/>
      <c r="Z398" s="55"/>
      <c r="AA398" s="56"/>
      <c r="AB398" s="54"/>
      <c r="AC398" s="57"/>
      <c r="AD398" s="54"/>
      <c r="AE398" s="54"/>
      <c r="AF398" s="54"/>
      <c r="AG398" s="54"/>
      <c r="AH398" s="54"/>
      <c r="AI398" s="58"/>
      <c r="AJ398" s="54"/>
      <c r="AK398" s="54"/>
      <c r="AL398" s="54"/>
      <c r="AM398" s="54"/>
      <c r="AN398" s="58"/>
      <c r="AO398" s="59"/>
      <c r="AP398" s="59"/>
      <c r="AQ398" s="59"/>
      <c r="AR398" s="59"/>
      <c r="AS398" s="59"/>
      <c r="AT398" s="59"/>
      <c r="AU398" s="59"/>
      <c r="AV398" s="59"/>
      <c r="AW398" s="59"/>
      <c r="AX398" s="59"/>
      <c r="AY398" s="59"/>
      <c r="AZ398" s="58"/>
      <c r="BA398" s="55"/>
      <c r="BB398" s="55"/>
      <c r="BC398" s="55"/>
      <c r="BD398" s="55"/>
      <c r="BE398" s="58"/>
      <c r="BF398" s="55"/>
      <c r="BG398" s="55"/>
      <c r="BH398" s="55"/>
      <c r="BI398" s="58"/>
      <c r="BJ398" s="55"/>
      <c r="BK398" s="58"/>
      <c r="BL398" s="58"/>
      <c r="BM398" s="54"/>
      <c r="BN398" s="54"/>
      <c r="BO398" s="54"/>
      <c r="BP398" s="54"/>
      <c r="BQ398" s="59"/>
      <c r="BR398" s="58"/>
      <c r="BS398" s="55"/>
      <c r="BT398" s="55"/>
      <c r="BU398" s="55"/>
      <c r="BV398" s="55"/>
      <c r="BW398" s="55"/>
      <c r="BX398" s="54"/>
      <c r="BY398" s="54"/>
      <c r="BZ398" s="54"/>
      <c r="CA398" s="54"/>
      <c r="CB398" s="54"/>
      <c r="CC398" s="54"/>
      <c r="CD398" s="54"/>
      <c r="CE398" s="54"/>
      <c r="CF398" s="60"/>
      <c r="CG398" s="61"/>
    </row>
    <row r="399" spans="4:85" x14ac:dyDescent="0.25">
      <c r="D399" s="45"/>
      <c r="E399" s="46"/>
      <c r="F399" s="47"/>
      <c r="G399" s="47"/>
      <c r="H399" s="48"/>
      <c r="I399" s="49"/>
      <c r="J399" s="50"/>
      <c r="K399" s="50"/>
      <c r="L399" s="51"/>
      <c r="M399" s="52"/>
      <c r="N399" s="53"/>
      <c r="O399" s="50"/>
      <c r="P399" s="50"/>
      <c r="Q399" s="54"/>
      <c r="R399" s="55"/>
      <c r="S399" s="55"/>
      <c r="T399" s="54"/>
      <c r="U399" s="54"/>
      <c r="V399" s="54"/>
      <c r="W399" s="54"/>
      <c r="X399" s="54"/>
      <c r="Y399" s="54"/>
      <c r="Z399" s="55"/>
      <c r="AA399" s="56"/>
      <c r="AB399" s="54"/>
      <c r="AC399" s="57"/>
      <c r="AD399" s="54"/>
      <c r="AE399" s="54"/>
      <c r="AF399" s="54"/>
      <c r="AG399" s="54"/>
      <c r="AH399" s="54"/>
      <c r="AI399" s="58"/>
      <c r="AJ399" s="54"/>
      <c r="AK399" s="54"/>
      <c r="AL399" s="54"/>
      <c r="AM399" s="54"/>
      <c r="AN399" s="58"/>
      <c r="AO399" s="59"/>
      <c r="AP399" s="59"/>
      <c r="AQ399" s="59"/>
      <c r="AR399" s="59"/>
      <c r="AS399" s="59"/>
      <c r="AT399" s="59"/>
      <c r="AU399" s="59"/>
      <c r="AV399" s="59"/>
      <c r="AW399" s="59"/>
      <c r="AX399" s="59"/>
      <c r="AY399" s="59"/>
      <c r="AZ399" s="58"/>
      <c r="BA399" s="55"/>
      <c r="BB399" s="55"/>
      <c r="BC399" s="55"/>
      <c r="BD399" s="55"/>
      <c r="BE399" s="58"/>
      <c r="BF399" s="55"/>
      <c r="BG399" s="55"/>
      <c r="BH399" s="55"/>
      <c r="BI399" s="58"/>
      <c r="BJ399" s="55"/>
      <c r="BK399" s="58"/>
      <c r="BL399" s="58"/>
      <c r="BM399" s="54"/>
      <c r="BN399" s="54"/>
      <c r="BO399" s="54"/>
      <c r="BP399" s="54"/>
      <c r="BQ399" s="59"/>
      <c r="BR399" s="58"/>
      <c r="BS399" s="55"/>
      <c r="BT399" s="55"/>
      <c r="BU399" s="55"/>
      <c r="BV399" s="55"/>
      <c r="BW399" s="55"/>
      <c r="BX399" s="54"/>
      <c r="BY399" s="54"/>
      <c r="BZ399" s="54"/>
      <c r="CA399" s="54"/>
      <c r="CB399" s="54"/>
      <c r="CC399" s="54"/>
      <c r="CD399" s="54"/>
      <c r="CE399" s="54"/>
      <c r="CF399" s="60"/>
      <c r="CG399" s="61"/>
    </row>
    <row r="400" spans="4:85" x14ac:dyDescent="0.25">
      <c r="D400" s="45"/>
      <c r="E400" s="46"/>
      <c r="F400" s="47"/>
      <c r="G400" s="47"/>
      <c r="H400" s="48"/>
      <c r="I400" s="49"/>
      <c r="J400" s="50"/>
      <c r="K400" s="50"/>
      <c r="L400" s="51"/>
      <c r="M400" s="52"/>
      <c r="N400" s="53"/>
      <c r="O400" s="50"/>
      <c r="P400" s="50"/>
      <c r="Q400" s="54"/>
      <c r="R400" s="55"/>
      <c r="S400" s="55"/>
      <c r="T400" s="54"/>
      <c r="U400" s="54"/>
      <c r="V400" s="54"/>
      <c r="W400" s="54"/>
      <c r="X400" s="54"/>
      <c r="Y400" s="54"/>
      <c r="Z400" s="55"/>
      <c r="AA400" s="56"/>
      <c r="AB400" s="54"/>
      <c r="AC400" s="57"/>
      <c r="AD400" s="54"/>
      <c r="AE400" s="54"/>
      <c r="AF400" s="54"/>
      <c r="AG400" s="54"/>
      <c r="AH400" s="54"/>
      <c r="AI400" s="58"/>
      <c r="AJ400" s="54"/>
      <c r="AK400" s="54"/>
      <c r="AL400" s="54"/>
      <c r="AM400" s="54"/>
      <c r="AN400" s="58"/>
      <c r="AO400" s="59"/>
      <c r="AP400" s="59"/>
      <c r="AQ400" s="59"/>
      <c r="AR400" s="59"/>
      <c r="AS400" s="59"/>
      <c r="AT400" s="59"/>
      <c r="AU400" s="59"/>
      <c r="AV400" s="59"/>
      <c r="AW400" s="59"/>
      <c r="AX400" s="59"/>
      <c r="AY400" s="59"/>
      <c r="AZ400" s="58"/>
      <c r="BA400" s="55"/>
      <c r="BB400" s="55"/>
      <c r="BC400" s="55"/>
      <c r="BD400" s="55"/>
      <c r="BE400" s="58"/>
      <c r="BF400" s="55"/>
      <c r="BG400" s="55"/>
      <c r="BH400" s="55"/>
      <c r="BI400" s="58"/>
      <c r="BJ400" s="55"/>
      <c r="BK400" s="58"/>
      <c r="BL400" s="58"/>
      <c r="BM400" s="54"/>
      <c r="BN400" s="54"/>
      <c r="BO400" s="54"/>
      <c r="BP400" s="54"/>
      <c r="BQ400" s="59"/>
      <c r="BR400" s="58"/>
      <c r="BS400" s="55"/>
      <c r="BT400" s="55"/>
      <c r="BU400" s="55"/>
      <c r="BV400" s="55"/>
      <c r="BW400" s="55"/>
      <c r="BX400" s="54"/>
      <c r="BY400" s="54"/>
      <c r="BZ400" s="54"/>
      <c r="CA400" s="54"/>
      <c r="CB400" s="54"/>
      <c r="CC400" s="54"/>
      <c r="CD400" s="54"/>
      <c r="CE400" s="54"/>
      <c r="CF400" s="60"/>
      <c r="CG400" s="61"/>
    </row>
    <row r="401" spans="4:85" x14ac:dyDescent="0.25">
      <c r="D401" s="45"/>
      <c r="E401" s="46"/>
      <c r="F401" s="47"/>
      <c r="G401" s="47"/>
      <c r="H401" s="48"/>
      <c r="I401" s="49"/>
      <c r="J401" s="50"/>
      <c r="K401" s="50"/>
      <c r="L401" s="51"/>
      <c r="M401" s="52"/>
      <c r="N401" s="53"/>
      <c r="O401" s="50"/>
      <c r="P401" s="50"/>
      <c r="Q401" s="54"/>
      <c r="R401" s="55"/>
      <c r="S401" s="55"/>
      <c r="T401" s="54"/>
      <c r="U401" s="54"/>
      <c r="V401" s="54"/>
      <c r="W401" s="54"/>
      <c r="X401" s="54"/>
      <c r="Y401" s="54"/>
      <c r="Z401" s="55"/>
      <c r="AA401" s="56"/>
      <c r="AB401" s="54"/>
      <c r="AC401" s="57"/>
      <c r="AD401" s="54"/>
      <c r="AE401" s="54"/>
      <c r="AF401" s="54"/>
      <c r="AG401" s="54"/>
      <c r="AH401" s="54"/>
      <c r="AI401" s="58"/>
      <c r="AJ401" s="54"/>
      <c r="AK401" s="54"/>
      <c r="AL401" s="54"/>
      <c r="AM401" s="54"/>
      <c r="AN401" s="58"/>
      <c r="AO401" s="59"/>
      <c r="AP401" s="59"/>
      <c r="AQ401" s="59"/>
      <c r="AR401" s="59"/>
      <c r="AS401" s="59"/>
      <c r="AT401" s="59"/>
      <c r="AU401" s="59"/>
      <c r="AV401" s="59"/>
      <c r="AW401" s="59"/>
      <c r="AX401" s="59"/>
      <c r="AY401" s="59"/>
      <c r="AZ401" s="58"/>
      <c r="BA401" s="55"/>
      <c r="BB401" s="55"/>
      <c r="BC401" s="55"/>
      <c r="BD401" s="55"/>
      <c r="BE401" s="58"/>
      <c r="BF401" s="55"/>
      <c r="BG401" s="55"/>
      <c r="BH401" s="55"/>
      <c r="BI401" s="58"/>
      <c r="BJ401" s="55"/>
      <c r="BK401" s="58"/>
      <c r="BL401" s="58"/>
      <c r="BM401" s="54"/>
      <c r="BN401" s="54"/>
      <c r="BO401" s="54"/>
      <c r="BP401" s="54"/>
      <c r="BQ401" s="59"/>
      <c r="BR401" s="58"/>
      <c r="BS401" s="55"/>
      <c r="BT401" s="55"/>
      <c r="BU401" s="55"/>
      <c r="BV401" s="55"/>
      <c r="BW401" s="55"/>
      <c r="BX401" s="54"/>
      <c r="BY401" s="54"/>
      <c r="BZ401" s="54"/>
      <c r="CA401" s="54"/>
      <c r="CB401" s="54"/>
      <c r="CC401" s="54"/>
      <c r="CD401" s="54"/>
      <c r="CE401" s="54"/>
      <c r="CF401" s="60"/>
      <c r="CG401" s="61"/>
    </row>
    <row r="402" spans="4:85" x14ac:dyDescent="0.25">
      <c r="D402" s="45"/>
      <c r="E402" s="46"/>
      <c r="F402" s="47"/>
      <c r="G402" s="47"/>
      <c r="H402" s="48"/>
      <c r="I402" s="49"/>
      <c r="J402" s="50"/>
      <c r="K402" s="50"/>
      <c r="L402" s="51"/>
      <c r="M402" s="52"/>
      <c r="N402" s="53"/>
      <c r="O402" s="50"/>
      <c r="P402" s="50"/>
      <c r="Q402" s="54"/>
      <c r="R402" s="55"/>
      <c r="S402" s="55"/>
      <c r="T402" s="54"/>
      <c r="U402" s="54"/>
      <c r="V402" s="54"/>
      <c r="W402" s="54"/>
      <c r="X402" s="54"/>
      <c r="Y402" s="54"/>
      <c r="Z402" s="55"/>
      <c r="AA402" s="56"/>
      <c r="AB402" s="54"/>
      <c r="AC402" s="57"/>
      <c r="AD402" s="54"/>
      <c r="AE402" s="54"/>
      <c r="AF402" s="54"/>
      <c r="AG402" s="54"/>
      <c r="AH402" s="54"/>
      <c r="AI402" s="58"/>
      <c r="AJ402" s="54"/>
      <c r="AK402" s="54"/>
      <c r="AL402" s="54"/>
      <c r="AM402" s="54"/>
      <c r="AN402" s="58"/>
      <c r="AO402" s="59"/>
      <c r="AP402" s="59"/>
      <c r="AQ402" s="59"/>
      <c r="AR402" s="59"/>
      <c r="AS402" s="59"/>
      <c r="AT402" s="59"/>
      <c r="AU402" s="59"/>
      <c r="AV402" s="59"/>
      <c r="AW402" s="59"/>
      <c r="AX402" s="59"/>
      <c r="AY402" s="59"/>
      <c r="AZ402" s="58"/>
      <c r="BA402" s="55"/>
      <c r="BB402" s="55"/>
      <c r="BC402" s="55"/>
      <c r="BD402" s="55"/>
      <c r="BE402" s="58"/>
      <c r="BF402" s="55"/>
      <c r="BG402" s="55"/>
      <c r="BH402" s="55"/>
      <c r="BI402" s="58"/>
      <c r="BJ402" s="55"/>
      <c r="BK402" s="58"/>
      <c r="BL402" s="58"/>
      <c r="BM402" s="54"/>
      <c r="BN402" s="54"/>
      <c r="BO402" s="54"/>
      <c r="BP402" s="54"/>
      <c r="BQ402" s="59"/>
      <c r="BR402" s="58"/>
      <c r="BS402" s="55"/>
      <c r="BT402" s="55"/>
      <c r="BU402" s="55"/>
      <c r="BV402" s="55"/>
      <c r="BW402" s="55"/>
      <c r="BX402" s="54"/>
      <c r="BY402" s="54"/>
      <c r="BZ402" s="54"/>
      <c r="CA402" s="54"/>
      <c r="CB402" s="54"/>
      <c r="CC402" s="54"/>
      <c r="CD402" s="54"/>
      <c r="CE402" s="54"/>
      <c r="CF402" s="60"/>
      <c r="CG402" s="61"/>
    </row>
    <row r="403" spans="4:85" x14ac:dyDescent="0.25">
      <c r="D403" s="45"/>
      <c r="E403" s="46"/>
      <c r="F403" s="47"/>
      <c r="G403" s="47"/>
      <c r="H403" s="48"/>
      <c r="I403" s="49"/>
      <c r="J403" s="50"/>
      <c r="K403" s="50"/>
      <c r="L403" s="51"/>
      <c r="M403" s="52"/>
      <c r="N403" s="53"/>
      <c r="O403" s="50"/>
      <c r="P403" s="50"/>
      <c r="Q403" s="54"/>
      <c r="R403" s="55"/>
      <c r="S403" s="55"/>
      <c r="T403" s="54"/>
      <c r="U403" s="54"/>
      <c r="V403" s="54"/>
      <c r="W403" s="54"/>
      <c r="X403" s="54"/>
      <c r="Y403" s="54"/>
      <c r="Z403" s="55"/>
      <c r="AA403" s="56"/>
      <c r="AB403" s="54"/>
      <c r="AC403" s="57"/>
      <c r="AD403" s="54"/>
      <c r="AE403" s="54"/>
      <c r="AF403" s="54"/>
      <c r="AG403" s="54"/>
      <c r="AH403" s="54"/>
      <c r="AI403" s="58"/>
      <c r="AJ403" s="54"/>
      <c r="AK403" s="54"/>
      <c r="AL403" s="54"/>
      <c r="AM403" s="54"/>
      <c r="AN403" s="58"/>
      <c r="AO403" s="59"/>
      <c r="AP403" s="59"/>
      <c r="AQ403" s="59"/>
      <c r="AR403" s="59"/>
      <c r="AS403" s="59"/>
      <c r="AT403" s="59"/>
      <c r="AU403" s="59"/>
      <c r="AV403" s="59"/>
      <c r="AW403" s="59"/>
      <c r="AX403" s="59"/>
      <c r="AY403" s="59"/>
      <c r="AZ403" s="58"/>
      <c r="BA403" s="55"/>
      <c r="BB403" s="55"/>
      <c r="BC403" s="55"/>
      <c r="BD403" s="55"/>
      <c r="BE403" s="58"/>
      <c r="BF403" s="55"/>
      <c r="BG403" s="55"/>
      <c r="BH403" s="55"/>
      <c r="BI403" s="58"/>
      <c r="BJ403" s="55"/>
      <c r="BK403" s="58"/>
      <c r="BL403" s="58"/>
      <c r="BM403" s="54"/>
      <c r="BN403" s="54"/>
      <c r="BO403" s="54"/>
      <c r="BP403" s="54"/>
      <c r="BQ403" s="59"/>
      <c r="BR403" s="58"/>
      <c r="BS403" s="55"/>
      <c r="BT403" s="55"/>
      <c r="BU403" s="55"/>
      <c r="BV403" s="55"/>
      <c r="BW403" s="55"/>
      <c r="BX403" s="54"/>
      <c r="BY403" s="54"/>
      <c r="BZ403" s="54"/>
      <c r="CA403" s="54"/>
      <c r="CB403" s="54"/>
      <c r="CC403" s="54"/>
      <c r="CD403" s="54"/>
      <c r="CE403" s="54"/>
      <c r="CF403" s="60"/>
      <c r="CG403" s="61"/>
    </row>
    <row r="404" spans="4:85" x14ac:dyDescent="0.25">
      <c r="D404" s="45"/>
      <c r="E404" s="46"/>
      <c r="F404" s="47"/>
      <c r="G404" s="47"/>
      <c r="H404" s="48"/>
      <c r="I404" s="49"/>
      <c r="J404" s="50"/>
      <c r="K404" s="50"/>
      <c r="L404" s="51"/>
      <c r="M404" s="52"/>
      <c r="N404" s="53"/>
      <c r="O404" s="50"/>
      <c r="P404" s="50"/>
      <c r="Q404" s="54"/>
      <c r="R404" s="55"/>
      <c r="S404" s="55"/>
      <c r="T404" s="54"/>
      <c r="U404" s="54"/>
      <c r="V404" s="54"/>
      <c r="W404" s="54"/>
      <c r="X404" s="54"/>
      <c r="Y404" s="54"/>
      <c r="Z404" s="55"/>
      <c r="AA404" s="56"/>
      <c r="AB404" s="54"/>
      <c r="AC404" s="57"/>
      <c r="AD404" s="54"/>
      <c r="AE404" s="54"/>
      <c r="AF404" s="54"/>
      <c r="AG404" s="54"/>
      <c r="AH404" s="54"/>
      <c r="AI404" s="58"/>
      <c r="AJ404" s="54"/>
      <c r="AK404" s="54"/>
      <c r="AL404" s="54"/>
      <c r="AM404" s="54"/>
      <c r="AN404" s="58"/>
      <c r="AO404" s="59"/>
      <c r="AP404" s="59"/>
      <c r="AQ404" s="59"/>
      <c r="AR404" s="59"/>
      <c r="AS404" s="59"/>
      <c r="AT404" s="59"/>
      <c r="AU404" s="59"/>
      <c r="AV404" s="59"/>
      <c r="AW404" s="59"/>
      <c r="AX404" s="59"/>
      <c r="AY404" s="59"/>
      <c r="AZ404" s="58"/>
      <c r="BA404" s="55"/>
      <c r="BB404" s="55"/>
      <c r="BC404" s="55"/>
      <c r="BD404" s="55"/>
      <c r="BE404" s="58"/>
      <c r="BF404" s="55"/>
      <c r="BG404" s="55"/>
      <c r="BH404" s="55"/>
      <c r="BI404" s="58"/>
      <c r="BJ404" s="55"/>
      <c r="BK404" s="58"/>
      <c r="BL404" s="58"/>
      <c r="BM404" s="54"/>
      <c r="BN404" s="54"/>
      <c r="BO404" s="54"/>
      <c r="BP404" s="54"/>
      <c r="BQ404" s="59"/>
      <c r="BR404" s="58"/>
      <c r="BS404" s="55"/>
      <c r="BT404" s="55"/>
      <c r="BU404" s="55"/>
      <c r="BV404" s="55"/>
      <c r="BW404" s="55"/>
      <c r="BX404" s="54"/>
      <c r="BY404" s="54"/>
      <c r="BZ404" s="54"/>
      <c r="CA404" s="54"/>
      <c r="CB404" s="54"/>
      <c r="CC404" s="54"/>
      <c r="CD404" s="54"/>
      <c r="CE404" s="54"/>
      <c r="CF404" s="60"/>
      <c r="CG404" s="61"/>
    </row>
    <row r="405" spans="4:85" x14ac:dyDescent="0.25">
      <c r="D405" s="45"/>
      <c r="E405" s="46"/>
      <c r="F405" s="47"/>
      <c r="G405" s="47"/>
      <c r="H405" s="48"/>
      <c r="I405" s="49"/>
      <c r="J405" s="50"/>
      <c r="K405" s="50"/>
      <c r="L405" s="51"/>
      <c r="M405" s="52"/>
      <c r="N405" s="53"/>
      <c r="O405" s="50"/>
      <c r="P405" s="50"/>
      <c r="Q405" s="54"/>
      <c r="R405" s="55"/>
      <c r="S405" s="55"/>
      <c r="T405" s="54"/>
      <c r="U405" s="54"/>
      <c r="V405" s="54"/>
      <c r="W405" s="54"/>
      <c r="X405" s="54"/>
      <c r="Y405" s="54"/>
      <c r="Z405" s="55"/>
      <c r="AA405" s="56"/>
      <c r="AB405" s="54"/>
      <c r="AC405" s="57"/>
      <c r="AD405" s="54"/>
      <c r="AE405" s="54"/>
      <c r="AF405" s="54"/>
      <c r="AG405" s="54"/>
      <c r="AH405" s="54"/>
      <c r="AI405" s="58"/>
      <c r="AJ405" s="54"/>
      <c r="AK405" s="54"/>
      <c r="AL405" s="54"/>
      <c r="AM405" s="54"/>
      <c r="AN405" s="58"/>
      <c r="AO405" s="59"/>
      <c r="AP405" s="59"/>
      <c r="AQ405" s="59"/>
      <c r="AR405" s="59"/>
      <c r="AS405" s="59"/>
      <c r="AT405" s="59"/>
      <c r="AU405" s="59"/>
      <c r="AV405" s="59"/>
      <c r="AW405" s="59"/>
      <c r="AX405" s="59"/>
      <c r="AY405" s="59"/>
      <c r="AZ405" s="58"/>
      <c r="BA405" s="55"/>
      <c r="BB405" s="55"/>
      <c r="BC405" s="55"/>
      <c r="BD405" s="55"/>
      <c r="BE405" s="58"/>
      <c r="BF405" s="55"/>
      <c r="BG405" s="55"/>
      <c r="BH405" s="55"/>
      <c r="BI405" s="58"/>
      <c r="BJ405" s="55"/>
      <c r="BK405" s="58"/>
      <c r="BL405" s="58"/>
      <c r="BM405" s="54"/>
      <c r="BN405" s="54"/>
      <c r="BO405" s="54"/>
      <c r="BP405" s="54"/>
      <c r="BQ405" s="59"/>
      <c r="BR405" s="58"/>
      <c r="BS405" s="55"/>
      <c r="BT405" s="55"/>
      <c r="BU405" s="55"/>
      <c r="BV405" s="55"/>
      <c r="BW405" s="55"/>
      <c r="BX405" s="54"/>
      <c r="BY405" s="54"/>
      <c r="BZ405" s="54"/>
      <c r="CA405" s="54"/>
      <c r="CB405" s="54"/>
      <c r="CC405" s="54"/>
      <c r="CD405" s="54"/>
      <c r="CE405" s="54"/>
      <c r="CF405" s="60"/>
      <c r="CG405" s="61"/>
    </row>
    <row r="406" spans="4:85" x14ac:dyDescent="0.25">
      <c r="D406" s="45"/>
      <c r="E406" s="46"/>
      <c r="F406" s="47"/>
      <c r="G406" s="47"/>
      <c r="H406" s="48"/>
      <c r="I406" s="49"/>
      <c r="J406" s="50"/>
      <c r="K406" s="50"/>
      <c r="L406" s="51"/>
      <c r="M406" s="52"/>
      <c r="N406" s="53"/>
      <c r="O406" s="50"/>
      <c r="P406" s="50"/>
      <c r="Q406" s="54"/>
      <c r="R406" s="55"/>
      <c r="S406" s="55"/>
      <c r="T406" s="54"/>
      <c r="U406" s="54"/>
      <c r="V406" s="54"/>
      <c r="W406" s="54"/>
      <c r="X406" s="54"/>
      <c r="Y406" s="54"/>
      <c r="Z406" s="55"/>
      <c r="AA406" s="56"/>
      <c r="AB406" s="54"/>
      <c r="AC406" s="57"/>
      <c r="AD406" s="54"/>
      <c r="AE406" s="54"/>
      <c r="AF406" s="54"/>
      <c r="AG406" s="54"/>
      <c r="AH406" s="54"/>
      <c r="AI406" s="58"/>
      <c r="AJ406" s="54"/>
      <c r="AK406" s="54"/>
      <c r="AL406" s="54"/>
      <c r="AM406" s="54"/>
      <c r="AN406" s="58"/>
      <c r="AO406" s="59"/>
      <c r="AP406" s="59"/>
      <c r="AQ406" s="59"/>
      <c r="AR406" s="59"/>
      <c r="AS406" s="59"/>
      <c r="AT406" s="59"/>
      <c r="AU406" s="59"/>
      <c r="AV406" s="59"/>
      <c r="AW406" s="59"/>
      <c r="AX406" s="59"/>
      <c r="AY406" s="59"/>
      <c r="AZ406" s="58"/>
      <c r="BA406" s="55"/>
      <c r="BB406" s="55"/>
      <c r="BC406" s="55"/>
      <c r="BD406" s="55"/>
      <c r="BE406" s="58"/>
      <c r="BF406" s="55"/>
      <c r="BG406" s="55"/>
      <c r="BH406" s="55"/>
      <c r="BI406" s="58"/>
      <c r="BJ406" s="55"/>
      <c r="BK406" s="58"/>
      <c r="BL406" s="58"/>
      <c r="BM406" s="54"/>
      <c r="BN406" s="54"/>
      <c r="BO406" s="54"/>
      <c r="BP406" s="54"/>
      <c r="BQ406" s="59"/>
      <c r="BR406" s="58"/>
      <c r="BS406" s="55"/>
      <c r="BT406" s="55"/>
      <c r="BU406" s="55"/>
      <c r="BV406" s="55"/>
      <c r="BW406" s="55"/>
      <c r="BX406" s="54"/>
      <c r="BY406" s="54"/>
      <c r="BZ406" s="54"/>
      <c r="CA406" s="54"/>
      <c r="CB406" s="54"/>
      <c r="CC406" s="54"/>
      <c r="CD406" s="54"/>
      <c r="CE406" s="54"/>
      <c r="CF406" s="60"/>
      <c r="CG406" s="61"/>
    </row>
    <row r="407" spans="4:85" x14ac:dyDescent="0.25">
      <c r="D407" s="45"/>
      <c r="E407" s="46"/>
      <c r="F407" s="47"/>
      <c r="G407" s="47"/>
      <c r="H407" s="48"/>
      <c r="I407" s="49"/>
      <c r="J407" s="50"/>
      <c r="K407" s="50"/>
      <c r="L407" s="51"/>
      <c r="M407" s="52"/>
      <c r="N407" s="53"/>
      <c r="O407" s="50"/>
      <c r="P407" s="50"/>
      <c r="Q407" s="54"/>
      <c r="R407" s="55"/>
      <c r="S407" s="55"/>
      <c r="T407" s="54"/>
      <c r="U407" s="54"/>
      <c r="V407" s="54"/>
      <c r="W407" s="54"/>
      <c r="X407" s="54"/>
      <c r="Y407" s="54"/>
      <c r="Z407" s="55"/>
      <c r="AA407" s="56"/>
      <c r="AB407" s="54"/>
      <c r="AC407" s="57"/>
      <c r="AD407" s="54"/>
      <c r="AE407" s="54"/>
      <c r="AF407" s="54"/>
      <c r="AG407" s="54"/>
      <c r="AH407" s="54"/>
      <c r="AI407" s="58"/>
      <c r="AJ407" s="54"/>
      <c r="AK407" s="54"/>
      <c r="AL407" s="54"/>
      <c r="AM407" s="54"/>
      <c r="AN407" s="58"/>
      <c r="AO407" s="59"/>
      <c r="AP407" s="59"/>
      <c r="AQ407" s="59"/>
      <c r="AR407" s="59"/>
      <c r="AS407" s="59"/>
      <c r="AT407" s="59"/>
      <c r="AU407" s="59"/>
      <c r="AV407" s="59"/>
      <c r="AW407" s="59"/>
      <c r="AX407" s="59"/>
      <c r="AY407" s="59"/>
      <c r="AZ407" s="58"/>
      <c r="BA407" s="55"/>
      <c r="BB407" s="55"/>
      <c r="BC407" s="55"/>
      <c r="BD407" s="55"/>
      <c r="BE407" s="58"/>
      <c r="BF407" s="55"/>
      <c r="BG407" s="55"/>
      <c r="BH407" s="55"/>
      <c r="BI407" s="58"/>
      <c r="BJ407" s="55"/>
      <c r="BK407" s="58"/>
      <c r="BL407" s="58"/>
      <c r="BM407" s="54"/>
      <c r="BN407" s="54"/>
      <c r="BO407" s="54"/>
      <c r="BP407" s="54"/>
      <c r="BQ407" s="59"/>
      <c r="BR407" s="58"/>
      <c r="BS407" s="55"/>
      <c r="BT407" s="55"/>
      <c r="BU407" s="55"/>
      <c r="BV407" s="55"/>
      <c r="BW407" s="55"/>
      <c r="BX407" s="54"/>
      <c r="BY407" s="54"/>
      <c r="BZ407" s="54"/>
      <c r="CA407" s="54"/>
      <c r="CB407" s="54"/>
      <c r="CC407" s="54"/>
      <c r="CD407" s="54"/>
      <c r="CE407" s="54"/>
      <c r="CF407" s="60"/>
      <c r="CG407" s="61"/>
    </row>
    <row r="408" spans="4:85" x14ac:dyDescent="0.25">
      <c r="D408" s="45"/>
      <c r="E408" s="46"/>
      <c r="F408" s="47"/>
      <c r="G408" s="47"/>
      <c r="H408" s="48"/>
      <c r="I408" s="49"/>
      <c r="J408" s="50"/>
      <c r="K408" s="50"/>
      <c r="L408" s="51"/>
      <c r="M408" s="52"/>
      <c r="N408" s="53"/>
      <c r="O408" s="50"/>
      <c r="P408" s="50"/>
      <c r="Q408" s="54"/>
      <c r="R408" s="55"/>
      <c r="S408" s="55"/>
      <c r="T408" s="54"/>
      <c r="U408" s="54"/>
      <c r="V408" s="54"/>
      <c r="W408" s="54"/>
      <c r="X408" s="54"/>
      <c r="Y408" s="54"/>
      <c r="Z408" s="55"/>
      <c r="AA408" s="56"/>
      <c r="AB408" s="54"/>
      <c r="AC408" s="57"/>
      <c r="AD408" s="54"/>
      <c r="AE408" s="54"/>
      <c r="AF408" s="54"/>
      <c r="AG408" s="54"/>
      <c r="AH408" s="54"/>
      <c r="AI408" s="58"/>
      <c r="AJ408" s="54"/>
      <c r="AK408" s="54"/>
      <c r="AL408" s="54"/>
      <c r="AM408" s="54"/>
      <c r="AN408" s="58"/>
      <c r="AO408" s="59"/>
      <c r="AP408" s="59"/>
      <c r="AQ408" s="59"/>
      <c r="AR408" s="59"/>
      <c r="AS408" s="59"/>
      <c r="AT408" s="59"/>
      <c r="AU408" s="59"/>
      <c r="AV408" s="59"/>
      <c r="AW408" s="59"/>
      <c r="AX408" s="59"/>
      <c r="AY408" s="59"/>
      <c r="AZ408" s="58"/>
      <c r="BA408" s="55"/>
      <c r="BB408" s="55"/>
      <c r="BC408" s="55"/>
      <c r="BD408" s="55"/>
      <c r="BE408" s="58"/>
      <c r="BF408" s="55"/>
      <c r="BG408" s="55"/>
      <c r="BH408" s="55"/>
      <c r="BI408" s="58"/>
      <c r="BJ408" s="55"/>
      <c r="BK408" s="58"/>
      <c r="BL408" s="58"/>
      <c r="BM408" s="54"/>
      <c r="BN408" s="54"/>
      <c r="BO408" s="54"/>
      <c r="BP408" s="54"/>
      <c r="BQ408" s="59"/>
      <c r="BR408" s="58"/>
      <c r="BS408" s="55"/>
      <c r="BT408" s="55"/>
      <c r="BU408" s="55"/>
      <c r="BV408" s="55"/>
      <c r="BW408" s="55"/>
      <c r="BX408" s="54"/>
      <c r="BY408" s="54"/>
      <c r="BZ408" s="54"/>
      <c r="CA408" s="54"/>
      <c r="CB408" s="54"/>
      <c r="CC408" s="54"/>
      <c r="CD408" s="54"/>
      <c r="CE408" s="54"/>
      <c r="CF408" s="60"/>
      <c r="CG408" s="61"/>
    </row>
    <row r="409" spans="4:85" x14ac:dyDescent="0.25">
      <c r="D409" s="45"/>
      <c r="E409" s="46"/>
      <c r="F409" s="47"/>
      <c r="G409" s="47"/>
      <c r="H409" s="48"/>
      <c r="I409" s="49"/>
      <c r="J409" s="50"/>
      <c r="K409" s="50"/>
      <c r="L409" s="51"/>
      <c r="M409" s="52"/>
      <c r="N409" s="53"/>
      <c r="O409" s="50"/>
      <c r="P409" s="50"/>
      <c r="Q409" s="54"/>
      <c r="R409" s="55"/>
      <c r="S409" s="55"/>
      <c r="T409" s="54"/>
      <c r="U409" s="54"/>
      <c r="V409" s="54"/>
      <c r="W409" s="54"/>
      <c r="X409" s="54"/>
      <c r="Y409" s="54"/>
      <c r="Z409" s="55"/>
      <c r="AA409" s="56"/>
      <c r="AB409" s="54"/>
      <c r="AC409" s="57"/>
      <c r="AD409" s="54"/>
      <c r="AE409" s="54"/>
      <c r="AF409" s="54"/>
      <c r="AG409" s="54"/>
      <c r="AH409" s="54"/>
      <c r="AI409" s="58"/>
      <c r="AJ409" s="54"/>
      <c r="AK409" s="54"/>
      <c r="AL409" s="54"/>
      <c r="AM409" s="54"/>
      <c r="AN409" s="58"/>
      <c r="AO409" s="59"/>
      <c r="AP409" s="59"/>
      <c r="AQ409" s="59"/>
      <c r="AR409" s="59"/>
      <c r="AS409" s="59"/>
      <c r="AT409" s="59"/>
      <c r="AU409" s="59"/>
      <c r="AV409" s="59"/>
      <c r="AW409" s="59"/>
      <c r="AX409" s="59"/>
      <c r="AY409" s="59"/>
      <c r="AZ409" s="58"/>
      <c r="BA409" s="55"/>
      <c r="BB409" s="55"/>
      <c r="BC409" s="55"/>
      <c r="BD409" s="55"/>
      <c r="BE409" s="58"/>
      <c r="BF409" s="55"/>
      <c r="BG409" s="55"/>
      <c r="BH409" s="55"/>
      <c r="BI409" s="58"/>
      <c r="BJ409" s="55"/>
      <c r="BK409" s="58"/>
      <c r="BL409" s="58"/>
      <c r="BM409" s="54"/>
      <c r="BN409" s="54"/>
      <c r="BO409" s="54"/>
      <c r="BP409" s="54"/>
      <c r="BQ409" s="59"/>
      <c r="BR409" s="58"/>
      <c r="BS409" s="55"/>
      <c r="BT409" s="55"/>
      <c r="BU409" s="55"/>
      <c r="BV409" s="55"/>
      <c r="BW409" s="55"/>
      <c r="BX409" s="54"/>
      <c r="BY409" s="54"/>
      <c r="BZ409" s="54"/>
      <c r="CA409" s="54"/>
      <c r="CB409" s="54"/>
      <c r="CC409" s="54"/>
      <c r="CD409" s="54"/>
      <c r="CE409" s="54"/>
      <c r="CF409" s="60"/>
      <c r="CG409" s="61"/>
    </row>
    <row r="410" spans="4:85" x14ac:dyDescent="0.25">
      <c r="D410" s="45"/>
      <c r="E410" s="46"/>
      <c r="F410" s="47"/>
      <c r="G410" s="47"/>
      <c r="H410" s="48"/>
      <c r="I410" s="49"/>
      <c r="J410" s="50"/>
      <c r="K410" s="50"/>
      <c r="L410" s="51"/>
      <c r="M410" s="52"/>
      <c r="N410" s="53"/>
      <c r="O410" s="50"/>
      <c r="P410" s="50"/>
      <c r="Q410" s="54"/>
      <c r="R410" s="55"/>
      <c r="S410" s="55"/>
      <c r="T410" s="54"/>
      <c r="U410" s="54"/>
      <c r="V410" s="54"/>
      <c r="W410" s="54"/>
      <c r="X410" s="54"/>
      <c r="Y410" s="54"/>
      <c r="Z410" s="55"/>
      <c r="AA410" s="56"/>
      <c r="AB410" s="54"/>
      <c r="AC410" s="57"/>
      <c r="AD410" s="54"/>
      <c r="AE410" s="54"/>
      <c r="AF410" s="54"/>
      <c r="AG410" s="54"/>
      <c r="AH410" s="54"/>
      <c r="AI410" s="58"/>
      <c r="AJ410" s="54"/>
      <c r="AK410" s="54"/>
      <c r="AL410" s="54"/>
      <c r="AM410" s="54"/>
      <c r="AN410" s="58"/>
      <c r="AO410" s="59"/>
      <c r="AP410" s="59"/>
      <c r="AQ410" s="59"/>
      <c r="AR410" s="59"/>
      <c r="AS410" s="59"/>
      <c r="AT410" s="59"/>
      <c r="AU410" s="59"/>
      <c r="AV410" s="59"/>
      <c r="AW410" s="59"/>
      <c r="AX410" s="59"/>
      <c r="AY410" s="59"/>
      <c r="AZ410" s="58"/>
      <c r="BA410" s="55"/>
      <c r="BB410" s="55"/>
      <c r="BC410" s="55"/>
      <c r="BD410" s="55"/>
      <c r="BE410" s="58"/>
      <c r="BF410" s="55"/>
      <c r="BG410" s="55"/>
      <c r="BH410" s="55"/>
      <c r="BI410" s="58"/>
      <c r="BJ410" s="55"/>
      <c r="BK410" s="58"/>
      <c r="BL410" s="58"/>
      <c r="BM410" s="54"/>
      <c r="BN410" s="54"/>
      <c r="BO410" s="54"/>
      <c r="BP410" s="54"/>
      <c r="BQ410" s="59"/>
      <c r="BR410" s="58"/>
      <c r="BS410" s="55"/>
      <c r="BT410" s="55"/>
      <c r="BU410" s="55"/>
      <c r="BV410" s="55"/>
      <c r="BW410" s="55"/>
      <c r="BX410" s="54"/>
      <c r="BY410" s="54"/>
      <c r="BZ410" s="54"/>
      <c r="CA410" s="54"/>
      <c r="CB410" s="54"/>
      <c r="CC410" s="54"/>
      <c r="CD410" s="54"/>
      <c r="CE410" s="54"/>
      <c r="CF410" s="60"/>
      <c r="CG410" s="61"/>
    </row>
    <row r="411" spans="4:85" x14ac:dyDescent="0.25">
      <c r="D411" s="45"/>
      <c r="E411" s="46"/>
      <c r="F411" s="47"/>
      <c r="G411" s="47"/>
      <c r="H411" s="48"/>
      <c r="I411" s="49"/>
      <c r="J411" s="50"/>
      <c r="K411" s="50"/>
      <c r="L411" s="51"/>
      <c r="M411" s="52"/>
      <c r="N411" s="53"/>
      <c r="O411" s="50"/>
      <c r="P411" s="50"/>
      <c r="Q411" s="54"/>
      <c r="R411" s="55"/>
      <c r="S411" s="55"/>
      <c r="T411" s="54"/>
      <c r="U411" s="54"/>
      <c r="V411" s="54"/>
      <c r="W411" s="54"/>
      <c r="X411" s="54"/>
      <c r="Y411" s="54"/>
      <c r="Z411" s="55"/>
      <c r="AA411" s="56"/>
      <c r="AB411" s="54"/>
      <c r="AC411" s="57"/>
      <c r="AD411" s="54"/>
      <c r="AE411" s="54"/>
      <c r="AF411" s="54"/>
      <c r="AG411" s="54"/>
      <c r="AH411" s="54"/>
      <c r="AI411" s="58"/>
      <c r="AJ411" s="54"/>
      <c r="AK411" s="54"/>
      <c r="AL411" s="54"/>
      <c r="AM411" s="54"/>
      <c r="AN411" s="58"/>
      <c r="AO411" s="59"/>
      <c r="AP411" s="59"/>
      <c r="AQ411" s="59"/>
      <c r="AR411" s="59"/>
      <c r="AS411" s="59"/>
      <c r="AT411" s="59"/>
      <c r="AU411" s="59"/>
      <c r="AV411" s="59"/>
      <c r="AW411" s="59"/>
      <c r="AX411" s="59"/>
      <c r="AY411" s="59"/>
      <c r="AZ411" s="58"/>
      <c r="BA411" s="55"/>
      <c r="BB411" s="55"/>
      <c r="BC411" s="55"/>
      <c r="BD411" s="55"/>
      <c r="BE411" s="58"/>
      <c r="BF411" s="55"/>
      <c r="BG411" s="55"/>
      <c r="BH411" s="55"/>
      <c r="BI411" s="58"/>
      <c r="BJ411" s="55"/>
      <c r="BK411" s="58"/>
      <c r="BL411" s="58"/>
      <c r="BM411" s="54"/>
      <c r="BN411" s="54"/>
      <c r="BO411" s="54"/>
      <c r="BP411" s="54"/>
      <c r="BQ411" s="59"/>
      <c r="BR411" s="58"/>
      <c r="BS411" s="55"/>
      <c r="BT411" s="55"/>
      <c r="BU411" s="55"/>
      <c r="BV411" s="55"/>
      <c r="BW411" s="55"/>
      <c r="BX411" s="54"/>
      <c r="BY411" s="54"/>
      <c r="BZ411" s="54"/>
      <c r="CA411" s="54"/>
      <c r="CB411" s="54"/>
      <c r="CC411" s="54"/>
      <c r="CD411" s="54"/>
      <c r="CE411" s="54"/>
      <c r="CF411" s="60"/>
      <c r="CG411" s="61"/>
    </row>
    <row r="412" spans="4:85" x14ac:dyDescent="0.25">
      <c r="D412" s="45"/>
      <c r="E412" s="46"/>
      <c r="F412" s="47"/>
      <c r="G412" s="47"/>
      <c r="H412" s="48"/>
      <c r="I412" s="49"/>
      <c r="J412" s="50"/>
      <c r="K412" s="50"/>
      <c r="L412" s="51"/>
      <c r="M412" s="52"/>
      <c r="N412" s="53"/>
      <c r="O412" s="50"/>
      <c r="P412" s="50"/>
      <c r="Q412" s="54"/>
      <c r="R412" s="55"/>
      <c r="S412" s="55"/>
      <c r="T412" s="54"/>
      <c r="U412" s="54"/>
      <c r="V412" s="54"/>
      <c r="W412" s="54"/>
      <c r="X412" s="54"/>
      <c r="Y412" s="54"/>
      <c r="Z412" s="55"/>
      <c r="AA412" s="56"/>
      <c r="AB412" s="54"/>
      <c r="AC412" s="57"/>
      <c r="AD412" s="54"/>
      <c r="AE412" s="54"/>
      <c r="AF412" s="54"/>
      <c r="AG412" s="54"/>
      <c r="AH412" s="54"/>
      <c r="AI412" s="58"/>
      <c r="AJ412" s="54"/>
      <c r="AK412" s="54"/>
      <c r="AL412" s="54"/>
      <c r="AM412" s="54"/>
      <c r="AN412" s="58"/>
      <c r="AO412" s="59"/>
      <c r="AP412" s="59"/>
      <c r="AQ412" s="59"/>
      <c r="AR412" s="59"/>
      <c r="AS412" s="59"/>
      <c r="AT412" s="59"/>
      <c r="AU412" s="59"/>
      <c r="AV412" s="59"/>
      <c r="AW412" s="59"/>
      <c r="AX412" s="59"/>
      <c r="AY412" s="59"/>
      <c r="AZ412" s="58"/>
      <c r="BA412" s="55"/>
      <c r="BB412" s="55"/>
      <c r="BC412" s="55"/>
      <c r="BD412" s="55"/>
      <c r="BE412" s="58"/>
      <c r="BF412" s="55"/>
      <c r="BG412" s="55"/>
      <c r="BH412" s="55"/>
      <c r="BI412" s="58"/>
      <c r="BJ412" s="55"/>
      <c r="BK412" s="58"/>
      <c r="BL412" s="58"/>
      <c r="BM412" s="54"/>
      <c r="BN412" s="54"/>
      <c r="BO412" s="54"/>
      <c r="BP412" s="54"/>
      <c r="BQ412" s="59"/>
      <c r="BR412" s="58"/>
      <c r="BS412" s="55"/>
      <c r="BT412" s="55"/>
      <c r="BU412" s="55"/>
      <c r="BV412" s="55"/>
      <c r="BW412" s="55"/>
      <c r="BX412" s="54"/>
      <c r="BY412" s="54"/>
      <c r="BZ412" s="54"/>
      <c r="CA412" s="54"/>
      <c r="CB412" s="54"/>
      <c r="CC412" s="54"/>
      <c r="CD412" s="54"/>
      <c r="CE412" s="54"/>
      <c r="CF412" s="60"/>
      <c r="CG412" s="61"/>
    </row>
    <row r="413" spans="4:85" x14ac:dyDescent="0.25">
      <c r="D413" s="45"/>
      <c r="E413" s="46"/>
      <c r="F413" s="47"/>
      <c r="G413" s="47"/>
      <c r="H413" s="48"/>
      <c r="I413" s="49"/>
      <c r="J413" s="50"/>
      <c r="K413" s="50"/>
      <c r="L413" s="51"/>
      <c r="M413" s="52"/>
      <c r="N413" s="53"/>
      <c r="O413" s="50"/>
      <c r="P413" s="50"/>
      <c r="Q413" s="54"/>
      <c r="R413" s="55"/>
      <c r="S413" s="55"/>
      <c r="T413" s="54"/>
      <c r="U413" s="54"/>
      <c r="V413" s="54"/>
      <c r="W413" s="54"/>
      <c r="X413" s="54"/>
      <c r="Y413" s="54"/>
      <c r="Z413" s="55"/>
      <c r="AA413" s="56"/>
      <c r="AB413" s="54"/>
      <c r="AC413" s="57"/>
      <c r="AD413" s="54"/>
      <c r="AE413" s="54"/>
      <c r="AF413" s="54"/>
      <c r="AG413" s="54"/>
      <c r="AH413" s="54"/>
      <c r="AI413" s="58"/>
      <c r="AJ413" s="54"/>
      <c r="AK413" s="54"/>
      <c r="AL413" s="54"/>
      <c r="AM413" s="54"/>
      <c r="AN413" s="58"/>
      <c r="AO413" s="59"/>
      <c r="AP413" s="59"/>
      <c r="AQ413" s="59"/>
      <c r="AR413" s="59"/>
      <c r="AS413" s="59"/>
      <c r="AT413" s="59"/>
      <c r="AU413" s="59"/>
      <c r="AV413" s="59"/>
      <c r="AW413" s="59"/>
      <c r="AX413" s="59"/>
      <c r="AY413" s="59"/>
      <c r="AZ413" s="58"/>
      <c r="BA413" s="55"/>
      <c r="BB413" s="55"/>
      <c r="BC413" s="55"/>
      <c r="BD413" s="55"/>
      <c r="BE413" s="58"/>
      <c r="BF413" s="55"/>
      <c r="BG413" s="55"/>
      <c r="BH413" s="55"/>
      <c r="BI413" s="58"/>
      <c r="BJ413" s="55"/>
      <c r="BK413" s="58"/>
      <c r="BL413" s="58"/>
      <c r="BM413" s="54"/>
      <c r="BN413" s="54"/>
      <c r="BO413" s="54"/>
      <c r="BP413" s="54"/>
      <c r="BQ413" s="59"/>
      <c r="BR413" s="58"/>
      <c r="BS413" s="55"/>
      <c r="BT413" s="55"/>
      <c r="BU413" s="55"/>
      <c r="BV413" s="55"/>
      <c r="BW413" s="55"/>
      <c r="BX413" s="54"/>
      <c r="BY413" s="54"/>
      <c r="BZ413" s="54"/>
      <c r="CA413" s="54"/>
      <c r="CB413" s="54"/>
      <c r="CC413" s="54"/>
      <c r="CD413" s="54"/>
      <c r="CE413" s="54"/>
      <c r="CF413" s="60"/>
      <c r="CG413" s="61"/>
    </row>
    <row r="414" spans="4:85" x14ac:dyDescent="0.25">
      <c r="D414" s="45"/>
      <c r="E414" s="46"/>
      <c r="F414" s="47"/>
      <c r="G414" s="47"/>
      <c r="H414" s="48"/>
      <c r="I414" s="49"/>
      <c r="J414" s="50"/>
      <c r="K414" s="50"/>
      <c r="L414" s="51"/>
      <c r="M414" s="52"/>
      <c r="N414" s="53"/>
      <c r="O414" s="50"/>
      <c r="P414" s="50"/>
      <c r="Q414" s="54"/>
      <c r="R414" s="55"/>
      <c r="S414" s="55"/>
      <c r="T414" s="54"/>
      <c r="U414" s="54"/>
      <c r="V414" s="54"/>
      <c r="W414" s="54"/>
      <c r="X414" s="54"/>
      <c r="Y414" s="54"/>
      <c r="Z414" s="55"/>
      <c r="AA414" s="56"/>
      <c r="AB414" s="54"/>
      <c r="AC414" s="57"/>
      <c r="AD414" s="54"/>
      <c r="AE414" s="54"/>
      <c r="AF414" s="54"/>
      <c r="AG414" s="54"/>
      <c r="AH414" s="54"/>
      <c r="AI414" s="58"/>
      <c r="AJ414" s="54"/>
      <c r="AK414" s="54"/>
      <c r="AL414" s="54"/>
      <c r="AM414" s="54"/>
      <c r="AN414" s="58"/>
      <c r="AO414" s="59"/>
      <c r="AP414" s="59"/>
      <c r="AQ414" s="59"/>
      <c r="AR414" s="59"/>
      <c r="AS414" s="59"/>
      <c r="AT414" s="59"/>
      <c r="AU414" s="59"/>
      <c r="AV414" s="59"/>
      <c r="AW414" s="59"/>
      <c r="AX414" s="59"/>
      <c r="AY414" s="59"/>
      <c r="AZ414" s="58"/>
      <c r="BA414" s="55"/>
      <c r="BB414" s="55"/>
      <c r="BC414" s="55"/>
      <c r="BD414" s="55"/>
      <c r="BE414" s="58"/>
      <c r="BF414" s="55"/>
      <c r="BG414" s="55"/>
      <c r="BH414" s="55"/>
      <c r="BI414" s="58"/>
      <c r="BJ414" s="55"/>
      <c r="BK414" s="58"/>
      <c r="BL414" s="58"/>
      <c r="BM414" s="54"/>
      <c r="BN414" s="54"/>
      <c r="BO414" s="54"/>
      <c r="BP414" s="54"/>
      <c r="BQ414" s="59"/>
      <c r="BR414" s="58"/>
      <c r="BS414" s="55"/>
      <c r="BT414" s="55"/>
      <c r="BU414" s="55"/>
      <c r="BV414" s="55"/>
      <c r="BW414" s="55"/>
      <c r="BX414" s="54"/>
      <c r="BY414" s="54"/>
      <c r="BZ414" s="54"/>
      <c r="CA414" s="54"/>
      <c r="CB414" s="54"/>
      <c r="CC414" s="54"/>
      <c r="CD414" s="54"/>
      <c r="CE414" s="54"/>
      <c r="CF414" s="60"/>
      <c r="CG414" s="61"/>
    </row>
    <row r="415" spans="4:85" x14ac:dyDescent="0.25">
      <c r="D415" s="45"/>
      <c r="E415" s="46"/>
      <c r="F415" s="47"/>
      <c r="G415" s="47"/>
      <c r="H415" s="48"/>
      <c r="I415" s="49"/>
      <c r="J415" s="50"/>
      <c r="K415" s="50"/>
      <c r="L415" s="51"/>
      <c r="M415" s="52"/>
      <c r="N415" s="53"/>
      <c r="O415" s="50"/>
      <c r="P415" s="50"/>
      <c r="Q415" s="54"/>
      <c r="R415" s="55"/>
      <c r="S415" s="55"/>
      <c r="T415" s="54"/>
      <c r="U415" s="54"/>
      <c r="V415" s="54"/>
      <c r="W415" s="54"/>
      <c r="X415" s="54"/>
      <c r="Y415" s="54"/>
      <c r="Z415" s="55"/>
      <c r="AA415" s="56"/>
      <c r="AB415" s="54"/>
      <c r="AC415" s="57"/>
      <c r="AD415" s="54"/>
      <c r="AE415" s="54"/>
      <c r="AF415" s="54"/>
      <c r="AG415" s="54"/>
      <c r="AH415" s="54"/>
      <c r="AI415" s="58"/>
      <c r="AJ415" s="54"/>
      <c r="AK415" s="54"/>
      <c r="AL415" s="54"/>
      <c r="AM415" s="54"/>
      <c r="AN415" s="58"/>
      <c r="AO415" s="59"/>
      <c r="AP415" s="59"/>
      <c r="AQ415" s="59"/>
      <c r="AR415" s="59"/>
      <c r="AS415" s="59"/>
      <c r="AT415" s="59"/>
      <c r="AU415" s="59"/>
      <c r="AV415" s="59"/>
      <c r="AW415" s="59"/>
      <c r="AX415" s="59"/>
      <c r="AY415" s="59"/>
      <c r="AZ415" s="58"/>
      <c r="BA415" s="55"/>
      <c r="BB415" s="55"/>
      <c r="BC415" s="55"/>
      <c r="BD415" s="55"/>
      <c r="BE415" s="58"/>
      <c r="BF415" s="55"/>
      <c r="BG415" s="55"/>
      <c r="BH415" s="55"/>
      <c r="BI415" s="58"/>
      <c r="BJ415" s="55"/>
      <c r="BK415" s="58"/>
      <c r="BL415" s="58"/>
      <c r="BM415" s="54"/>
      <c r="BN415" s="54"/>
      <c r="BO415" s="54"/>
      <c r="BP415" s="54"/>
      <c r="BQ415" s="59"/>
      <c r="BR415" s="58"/>
      <c r="BS415" s="55"/>
      <c r="BT415" s="55"/>
      <c r="BU415" s="55"/>
      <c r="BV415" s="55"/>
      <c r="BW415" s="55"/>
      <c r="BX415" s="54"/>
      <c r="BY415" s="54"/>
      <c r="BZ415" s="54"/>
      <c r="CA415" s="54"/>
      <c r="CB415" s="54"/>
      <c r="CC415" s="54"/>
      <c r="CD415" s="54"/>
      <c r="CE415" s="54"/>
      <c r="CF415" s="60"/>
      <c r="CG415" s="61"/>
    </row>
    <row r="416" spans="4:85" x14ac:dyDescent="0.25">
      <c r="D416" s="45"/>
      <c r="E416" s="46"/>
      <c r="F416" s="47"/>
      <c r="G416" s="47"/>
      <c r="H416" s="48"/>
      <c r="I416" s="49"/>
      <c r="J416" s="50"/>
      <c r="K416" s="50"/>
      <c r="L416" s="51"/>
      <c r="M416" s="52"/>
      <c r="N416" s="53"/>
      <c r="O416" s="50"/>
      <c r="P416" s="50"/>
      <c r="Q416" s="54"/>
      <c r="R416" s="55"/>
      <c r="S416" s="55"/>
      <c r="T416" s="54"/>
      <c r="U416" s="54"/>
      <c r="V416" s="54"/>
      <c r="W416" s="54"/>
      <c r="X416" s="54"/>
      <c r="Y416" s="54"/>
      <c r="Z416" s="55"/>
      <c r="AA416" s="56"/>
      <c r="AB416" s="54"/>
      <c r="AC416" s="57"/>
      <c r="AD416" s="54"/>
      <c r="AE416" s="54"/>
      <c r="AF416" s="54"/>
      <c r="AG416" s="54"/>
      <c r="AH416" s="54"/>
      <c r="AI416" s="58"/>
      <c r="AJ416" s="54"/>
      <c r="AK416" s="54"/>
      <c r="AL416" s="54"/>
      <c r="AM416" s="54"/>
      <c r="AN416" s="58"/>
      <c r="AO416" s="59"/>
      <c r="AP416" s="59"/>
      <c r="AQ416" s="59"/>
      <c r="AR416" s="59"/>
      <c r="AS416" s="59"/>
      <c r="AT416" s="59"/>
      <c r="AU416" s="59"/>
      <c r="AV416" s="59"/>
      <c r="AW416" s="59"/>
      <c r="AX416" s="59"/>
      <c r="AY416" s="59"/>
      <c r="AZ416" s="58"/>
      <c r="BA416" s="55"/>
      <c r="BB416" s="55"/>
      <c r="BC416" s="55"/>
      <c r="BD416" s="55"/>
      <c r="BE416" s="58"/>
      <c r="BF416" s="55"/>
      <c r="BG416" s="55"/>
      <c r="BH416" s="55"/>
      <c r="BI416" s="58"/>
      <c r="BJ416" s="55"/>
      <c r="BK416" s="58"/>
      <c r="BL416" s="58"/>
      <c r="BM416" s="54"/>
      <c r="BN416" s="54"/>
      <c r="BO416" s="54"/>
      <c r="BP416" s="54"/>
      <c r="BQ416" s="59"/>
      <c r="BR416" s="58"/>
      <c r="BS416" s="55"/>
      <c r="BT416" s="55"/>
      <c r="BU416" s="55"/>
      <c r="BV416" s="55"/>
      <c r="BW416" s="55"/>
      <c r="BX416" s="54"/>
      <c r="BY416" s="54"/>
      <c r="BZ416" s="54"/>
      <c r="CA416" s="54"/>
      <c r="CB416" s="54"/>
      <c r="CC416" s="54"/>
      <c r="CD416" s="54"/>
      <c r="CE416" s="54"/>
      <c r="CF416" s="60"/>
      <c r="CG416" s="61"/>
    </row>
    <row r="417" spans="4:85" x14ac:dyDescent="0.25">
      <c r="D417" s="45"/>
      <c r="E417" s="46"/>
      <c r="F417" s="47"/>
      <c r="G417" s="47"/>
      <c r="H417" s="48"/>
      <c r="I417" s="49"/>
      <c r="J417" s="50"/>
      <c r="K417" s="50"/>
      <c r="L417" s="51"/>
      <c r="M417" s="52"/>
      <c r="N417" s="53"/>
      <c r="O417" s="50"/>
      <c r="P417" s="50"/>
      <c r="Q417" s="54"/>
      <c r="R417" s="55"/>
      <c r="S417" s="55"/>
      <c r="T417" s="54"/>
      <c r="U417" s="54"/>
      <c r="V417" s="54"/>
      <c r="W417" s="54"/>
      <c r="X417" s="54"/>
      <c r="Y417" s="54"/>
      <c r="Z417" s="55"/>
      <c r="AA417" s="56"/>
      <c r="AB417" s="54"/>
      <c r="AC417" s="57"/>
      <c r="AD417" s="54"/>
      <c r="AE417" s="54"/>
      <c r="AF417" s="54"/>
      <c r="AG417" s="54"/>
      <c r="AH417" s="54"/>
      <c r="AI417" s="58"/>
      <c r="AJ417" s="54"/>
      <c r="AK417" s="54"/>
      <c r="AL417" s="54"/>
      <c r="AM417" s="54"/>
      <c r="AN417" s="58"/>
      <c r="AO417" s="59"/>
      <c r="AP417" s="59"/>
      <c r="AQ417" s="59"/>
      <c r="AR417" s="59"/>
      <c r="AS417" s="59"/>
      <c r="AT417" s="59"/>
      <c r="AU417" s="59"/>
      <c r="AV417" s="59"/>
      <c r="AW417" s="59"/>
      <c r="AX417" s="59"/>
      <c r="AY417" s="59"/>
      <c r="AZ417" s="58"/>
      <c r="BA417" s="55"/>
      <c r="BB417" s="55"/>
      <c r="BC417" s="55"/>
      <c r="BD417" s="55"/>
      <c r="BE417" s="58"/>
      <c r="BF417" s="55"/>
      <c r="BG417" s="55"/>
      <c r="BH417" s="55"/>
      <c r="BI417" s="58"/>
      <c r="BJ417" s="55"/>
      <c r="BK417" s="58"/>
      <c r="BL417" s="58"/>
      <c r="BM417" s="54"/>
      <c r="BN417" s="54"/>
      <c r="BO417" s="54"/>
      <c r="BP417" s="54"/>
      <c r="BQ417" s="59"/>
      <c r="BR417" s="58"/>
      <c r="BS417" s="55"/>
      <c r="BT417" s="55"/>
      <c r="BU417" s="55"/>
      <c r="BV417" s="55"/>
      <c r="BW417" s="55"/>
      <c r="BX417" s="54"/>
      <c r="BY417" s="54"/>
      <c r="BZ417" s="54"/>
      <c r="CA417" s="54"/>
      <c r="CB417" s="54"/>
      <c r="CC417" s="54"/>
      <c r="CD417" s="54"/>
      <c r="CE417" s="54"/>
      <c r="CF417" s="60"/>
      <c r="CG417" s="61"/>
    </row>
    <row r="418" spans="4:85" x14ac:dyDescent="0.25">
      <c r="D418" s="45"/>
      <c r="E418" s="46"/>
      <c r="F418" s="47"/>
      <c r="G418" s="47"/>
      <c r="H418" s="48"/>
      <c r="I418" s="49"/>
      <c r="J418" s="50"/>
      <c r="K418" s="50"/>
      <c r="L418" s="51"/>
      <c r="M418" s="52"/>
      <c r="N418" s="53"/>
      <c r="O418" s="50"/>
      <c r="P418" s="50"/>
      <c r="Q418" s="54"/>
      <c r="R418" s="55"/>
      <c r="S418" s="55"/>
      <c r="T418" s="54"/>
      <c r="U418" s="54"/>
      <c r="V418" s="54"/>
      <c r="W418" s="54"/>
      <c r="X418" s="54"/>
      <c r="Y418" s="54"/>
      <c r="Z418" s="55"/>
      <c r="AA418" s="56"/>
      <c r="AB418" s="54"/>
      <c r="AC418" s="57"/>
      <c r="AD418" s="54"/>
      <c r="AE418" s="54"/>
      <c r="AF418" s="54"/>
      <c r="AG418" s="54"/>
      <c r="AH418" s="54"/>
      <c r="AI418" s="58"/>
      <c r="AJ418" s="54"/>
      <c r="AK418" s="54"/>
      <c r="AL418" s="54"/>
      <c r="AM418" s="54"/>
      <c r="AN418" s="58"/>
      <c r="AO418" s="59"/>
      <c r="AP418" s="59"/>
      <c r="AQ418" s="59"/>
      <c r="AR418" s="59"/>
      <c r="AS418" s="59"/>
      <c r="AT418" s="59"/>
      <c r="AU418" s="59"/>
      <c r="AV418" s="59"/>
      <c r="AW418" s="59"/>
      <c r="AX418" s="59"/>
      <c r="AY418" s="59"/>
      <c r="AZ418" s="58"/>
      <c r="BA418" s="55"/>
      <c r="BB418" s="55"/>
      <c r="BC418" s="55"/>
      <c r="BD418" s="55"/>
      <c r="BE418" s="58"/>
      <c r="BF418" s="55"/>
      <c r="BG418" s="55"/>
      <c r="BH418" s="55"/>
      <c r="BI418" s="58"/>
      <c r="BJ418" s="55"/>
      <c r="BK418" s="58"/>
      <c r="BL418" s="58"/>
      <c r="BM418" s="54"/>
      <c r="BN418" s="54"/>
      <c r="BO418" s="54"/>
      <c r="BP418" s="54"/>
      <c r="BQ418" s="59"/>
      <c r="BR418" s="58"/>
      <c r="BS418" s="55"/>
      <c r="BT418" s="55"/>
      <c r="BU418" s="55"/>
      <c r="BV418" s="55"/>
      <c r="BW418" s="55"/>
      <c r="BX418" s="54"/>
      <c r="BY418" s="54"/>
      <c r="BZ418" s="54"/>
      <c r="CA418" s="54"/>
      <c r="CB418" s="54"/>
      <c r="CC418" s="54"/>
      <c r="CD418" s="54"/>
      <c r="CE418" s="54"/>
      <c r="CF418" s="60"/>
      <c r="CG418" s="61"/>
    </row>
    <row r="419" spans="4:85" x14ac:dyDescent="0.25">
      <c r="D419" s="45"/>
      <c r="E419" s="46"/>
      <c r="F419" s="47"/>
      <c r="G419" s="47"/>
      <c r="H419" s="48"/>
      <c r="I419" s="49"/>
      <c r="J419" s="50"/>
      <c r="K419" s="50"/>
      <c r="L419" s="51"/>
      <c r="M419" s="52"/>
      <c r="N419" s="53"/>
      <c r="O419" s="50"/>
      <c r="P419" s="50"/>
      <c r="Q419" s="54"/>
      <c r="R419" s="55"/>
      <c r="S419" s="55"/>
      <c r="T419" s="54"/>
      <c r="U419" s="54"/>
      <c r="V419" s="54"/>
      <c r="W419" s="54"/>
      <c r="X419" s="54"/>
      <c r="Y419" s="54"/>
      <c r="Z419" s="55"/>
      <c r="AA419" s="56"/>
      <c r="AB419" s="54"/>
      <c r="AC419" s="57"/>
      <c r="AD419" s="54"/>
      <c r="AE419" s="54"/>
      <c r="AF419" s="54"/>
      <c r="AG419" s="54"/>
      <c r="AH419" s="54"/>
      <c r="AI419" s="58"/>
      <c r="AJ419" s="54"/>
      <c r="AK419" s="54"/>
      <c r="AL419" s="54"/>
      <c r="AM419" s="54"/>
      <c r="AN419" s="58"/>
      <c r="AO419" s="59"/>
      <c r="AP419" s="59"/>
      <c r="AQ419" s="54"/>
      <c r="AR419" s="54"/>
      <c r="AS419" s="54"/>
      <c r="AT419" s="54"/>
      <c r="AU419" s="54"/>
      <c r="AV419" s="54"/>
      <c r="AW419" s="54"/>
      <c r="AX419" s="54"/>
      <c r="AY419" s="54"/>
      <c r="AZ419" s="58"/>
      <c r="BA419" s="55"/>
      <c r="BB419" s="55"/>
      <c r="BC419" s="55"/>
      <c r="BD419" s="55"/>
      <c r="BE419" s="58"/>
      <c r="BF419" s="55"/>
      <c r="BG419" s="55"/>
      <c r="BH419" s="55"/>
      <c r="BI419" s="58"/>
      <c r="BJ419" s="55"/>
      <c r="BK419" s="58"/>
      <c r="BL419" s="58"/>
      <c r="BM419" s="54"/>
      <c r="BN419" s="54"/>
      <c r="BO419" s="54"/>
      <c r="BP419" s="54"/>
      <c r="BQ419" s="59"/>
      <c r="BR419" s="58"/>
      <c r="BS419" s="55"/>
      <c r="BT419" s="55"/>
      <c r="BU419" s="55"/>
      <c r="BV419" s="55"/>
      <c r="BW419" s="55"/>
      <c r="BX419" s="54"/>
      <c r="BY419" s="54"/>
      <c r="BZ419" s="54"/>
      <c r="CA419" s="54"/>
      <c r="CB419" s="54"/>
      <c r="CC419" s="54"/>
      <c r="CD419" s="54"/>
      <c r="CE419" s="54"/>
      <c r="CF419" s="60"/>
      <c r="CG419" s="61"/>
    </row>
    <row r="420" spans="4:85" x14ac:dyDescent="0.25">
      <c r="D420" s="45"/>
      <c r="E420" s="46"/>
      <c r="F420" s="47"/>
      <c r="G420" s="47"/>
      <c r="H420" s="48"/>
      <c r="I420" s="49"/>
      <c r="J420" s="50"/>
      <c r="K420" s="50"/>
      <c r="L420" s="51"/>
      <c r="M420" s="52"/>
      <c r="N420" s="53"/>
      <c r="O420" s="50"/>
      <c r="P420" s="50"/>
      <c r="Q420" s="54"/>
      <c r="R420" s="55"/>
      <c r="S420" s="55"/>
      <c r="T420" s="54"/>
      <c r="U420" s="54"/>
      <c r="V420" s="54"/>
      <c r="W420" s="54"/>
      <c r="X420" s="54"/>
      <c r="Y420" s="54"/>
      <c r="Z420" s="55"/>
      <c r="AA420" s="56"/>
      <c r="AB420" s="54"/>
      <c r="AC420" s="57"/>
      <c r="AD420" s="54"/>
      <c r="AE420" s="54"/>
      <c r="AF420" s="54"/>
      <c r="AG420" s="54"/>
      <c r="AH420" s="54"/>
      <c r="AI420" s="58"/>
      <c r="AJ420" s="54"/>
      <c r="AK420" s="54"/>
      <c r="AL420" s="54"/>
      <c r="AM420" s="54"/>
      <c r="AN420" s="58"/>
      <c r="AO420" s="59"/>
      <c r="AP420" s="59"/>
      <c r="AQ420" s="59"/>
      <c r="AR420" s="59"/>
      <c r="AS420" s="59"/>
      <c r="AT420" s="59"/>
      <c r="AU420" s="59"/>
      <c r="AV420" s="59"/>
      <c r="AW420" s="59"/>
      <c r="AX420" s="59"/>
      <c r="AY420" s="59"/>
      <c r="AZ420" s="58"/>
      <c r="BA420" s="55"/>
      <c r="BB420" s="55"/>
      <c r="BC420" s="55"/>
      <c r="BD420" s="55"/>
      <c r="BE420" s="58"/>
      <c r="BF420" s="55"/>
      <c r="BG420" s="55"/>
      <c r="BH420" s="55"/>
      <c r="BI420" s="58"/>
      <c r="BJ420" s="55"/>
      <c r="BK420" s="58"/>
      <c r="BL420" s="58"/>
      <c r="BM420" s="54"/>
      <c r="BN420" s="54"/>
      <c r="BO420" s="54"/>
      <c r="BP420" s="54"/>
      <c r="BQ420" s="59"/>
      <c r="BR420" s="58"/>
      <c r="BS420" s="55"/>
      <c r="BT420" s="55"/>
      <c r="BU420" s="55"/>
      <c r="BV420" s="55"/>
      <c r="BW420" s="55"/>
      <c r="BX420" s="54"/>
      <c r="BY420" s="54"/>
      <c r="BZ420" s="54"/>
      <c r="CA420" s="54"/>
      <c r="CB420" s="54"/>
      <c r="CC420" s="54"/>
      <c r="CD420" s="54"/>
      <c r="CE420" s="54"/>
      <c r="CF420" s="60"/>
      <c r="CG420" s="61"/>
    </row>
    <row r="421" spans="4:85" x14ac:dyDescent="0.25">
      <c r="D421" s="45"/>
      <c r="E421" s="46"/>
      <c r="F421" s="47"/>
      <c r="G421" s="47"/>
      <c r="H421" s="48"/>
      <c r="I421" s="49"/>
      <c r="J421" s="50"/>
      <c r="K421" s="50"/>
      <c r="L421" s="51"/>
      <c r="M421" s="52"/>
      <c r="N421" s="53"/>
      <c r="O421" s="50"/>
      <c r="P421" s="50"/>
      <c r="Q421" s="54"/>
      <c r="R421" s="55"/>
      <c r="S421" s="55"/>
      <c r="T421" s="54"/>
      <c r="U421" s="54"/>
      <c r="V421" s="54"/>
      <c r="W421" s="54"/>
      <c r="X421" s="54"/>
      <c r="Y421" s="54"/>
      <c r="Z421" s="55"/>
      <c r="AA421" s="56"/>
      <c r="AB421" s="54"/>
      <c r="AC421" s="57"/>
      <c r="AD421" s="54"/>
      <c r="AE421" s="54"/>
      <c r="AF421" s="54"/>
      <c r="AG421" s="54"/>
      <c r="AH421" s="54"/>
      <c r="AI421" s="58"/>
      <c r="AJ421" s="54"/>
      <c r="AK421" s="54"/>
      <c r="AL421" s="54"/>
      <c r="AM421" s="54"/>
      <c r="AN421" s="58"/>
      <c r="AO421" s="59"/>
      <c r="AP421" s="59"/>
      <c r="AQ421" s="59"/>
      <c r="AR421" s="59"/>
      <c r="AS421" s="59"/>
      <c r="AT421" s="59"/>
      <c r="AU421" s="59"/>
      <c r="AV421" s="59"/>
      <c r="AW421" s="59"/>
      <c r="AX421" s="59"/>
      <c r="AY421" s="59"/>
      <c r="AZ421" s="58"/>
      <c r="BA421" s="55"/>
      <c r="BB421" s="55"/>
      <c r="BC421" s="55"/>
      <c r="BD421" s="55"/>
      <c r="BE421" s="58"/>
      <c r="BF421" s="55"/>
      <c r="BG421" s="55"/>
      <c r="BH421" s="55"/>
      <c r="BI421" s="58"/>
      <c r="BJ421" s="55"/>
      <c r="BK421" s="58"/>
      <c r="BL421" s="58"/>
      <c r="BM421" s="54"/>
      <c r="BN421" s="54"/>
      <c r="BO421" s="54"/>
      <c r="BP421" s="54"/>
      <c r="BQ421" s="59"/>
      <c r="BR421" s="58"/>
      <c r="BS421" s="55"/>
      <c r="BT421" s="55"/>
      <c r="BU421" s="55"/>
      <c r="BV421" s="55"/>
      <c r="BW421" s="55"/>
      <c r="BX421" s="54"/>
      <c r="BY421" s="54"/>
      <c r="BZ421" s="54"/>
      <c r="CA421" s="54"/>
      <c r="CB421" s="54"/>
      <c r="CC421" s="54"/>
      <c r="CD421" s="54"/>
      <c r="CE421" s="54"/>
      <c r="CF421" s="60"/>
      <c r="CG421" s="61"/>
    </row>
    <row r="422" spans="4:85" x14ac:dyDescent="0.25">
      <c r="D422" s="45"/>
      <c r="E422" s="46"/>
      <c r="F422" s="47"/>
      <c r="G422" s="47"/>
      <c r="H422" s="48"/>
      <c r="I422" s="49"/>
      <c r="J422" s="50"/>
      <c r="K422" s="50"/>
      <c r="L422" s="51"/>
      <c r="M422" s="52"/>
      <c r="N422" s="53"/>
      <c r="O422" s="50"/>
      <c r="P422" s="50"/>
      <c r="Q422" s="54"/>
      <c r="R422" s="55"/>
      <c r="S422" s="55"/>
      <c r="T422" s="54"/>
      <c r="U422" s="54"/>
      <c r="V422" s="54"/>
      <c r="W422" s="54"/>
      <c r="X422" s="54"/>
      <c r="Y422" s="54"/>
      <c r="Z422" s="55"/>
      <c r="AA422" s="56"/>
      <c r="AB422" s="54"/>
      <c r="AC422" s="57"/>
      <c r="AD422" s="54"/>
      <c r="AE422" s="54"/>
      <c r="AF422" s="54"/>
      <c r="AG422" s="54"/>
      <c r="AH422" s="54"/>
      <c r="AI422" s="58"/>
      <c r="AJ422" s="54"/>
      <c r="AK422" s="54"/>
      <c r="AL422" s="54"/>
      <c r="AM422" s="54"/>
      <c r="AN422" s="58"/>
      <c r="AO422" s="59"/>
      <c r="AP422" s="59"/>
      <c r="AQ422" s="59"/>
      <c r="AR422" s="59"/>
      <c r="AS422" s="59"/>
      <c r="AT422" s="59"/>
      <c r="AU422" s="59"/>
      <c r="AV422" s="59"/>
      <c r="AW422" s="59"/>
      <c r="AX422" s="59"/>
      <c r="AY422" s="59"/>
      <c r="AZ422" s="58"/>
      <c r="BA422" s="55"/>
      <c r="BB422" s="55"/>
      <c r="BC422" s="55"/>
      <c r="BD422" s="55"/>
      <c r="BE422" s="58"/>
      <c r="BF422" s="55"/>
      <c r="BG422" s="55"/>
      <c r="BH422" s="55"/>
      <c r="BI422" s="58"/>
      <c r="BJ422" s="55"/>
      <c r="BK422" s="58"/>
      <c r="BL422" s="58"/>
      <c r="BM422" s="54"/>
      <c r="BN422" s="54"/>
      <c r="BO422" s="54"/>
      <c r="BP422" s="54"/>
      <c r="BQ422" s="59"/>
      <c r="BR422" s="58"/>
      <c r="BS422" s="55"/>
      <c r="BT422" s="55"/>
      <c r="BU422" s="55"/>
      <c r="BV422" s="55"/>
      <c r="BW422" s="55"/>
      <c r="BX422" s="54"/>
      <c r="BY422" s="54"/>
      <c r="BZ422" s="54"/>
      <c r="CA422" s="54"/>
      <c r="CB422" s="54"/>
      <c r="CC422" s="54"/>
      <c r="CD422" s="54"/>
      <c r="CE422" s="54"/>
      <c r="CF422" s="60"/>
      <c r="CG422" s="61"/>
    </row>
    <row r="423" spans="4:85" x14ac:dyDescent="0.25">
      <c r="D423" s="45"/>
      <c r="E423" s="46"/>
      <c r="F423" s="47"/>
      <c r="G423" s="47"/>
      <c r="H423" s="48"/>
      <c r="I423" s="49"/>
      <c r="J423" s="50"/>
      <c r="K423" s="50"/>
      <c r="L423" s="51"/>
      <c r="M423" s="52"/>
      <c r="N423" s="53"/>
      <c r="O423" s="50"/>
      <c r="P423" s="50"/>
      <c r="Q423" s="54"/>
      <c r="R423" s="55"/>
      <c r="S423" s="55"/>
      <c r="T423" s="54"/>
      <c r="U423" s="54"/>
      <c r="V423" s="54"/>
      <c r="W423" s="54"/>
      <c r="X423" s="54"/>
      <c r="Y423" s="54"/>
      <c r="Z423" s="55"/>
      <c r="AA423" s="56"/>
      <c r="AB423" s="54"/>
      <c r="AC423" s="57"/>
      <c r="AD423" s="54"/>
      <c r="AE423" s="54"/>
      <c r="AF423" s="54"/>
      <c r="AG423" s="54"/>
      <c r="AH423" s="54"/>
      <c r="AI423" s="58"/>
      <c r="AJ423" s="54"/>
      <c r="AK423" s="54"/>
      <c r="AL423" s="54"/>
      <c r="AM423" s="54"/>
      <c r="AN423" s="58"/>
      <c r="AO423" s="59"/>
      <c r="AP423" s="59"/>
      <c r="AQ423" s="59"/>
      <c r="AR423" s="59"/>
      <c r="AS423" s="59"/>
      <c r="AT423" s="59"/>
      <c r="AU423" s="59"/>
      <c r="AV423" s="59"/>
      <c r="AW423" s="59"/>
      <c r="AX423" s="59"/>
      <c r="AY423" s="59"/>
      <c r="AZ423" s="58"/>
      <c r="BA423" s="55"/>
      <c r="BB423" s="55"/>
      <c r="BC423" s="55"/>
      <c r="BD423" s="55"/>
      <c r="BE423" s="58"/>
      <c r="BF423" s="55"/>
      <c r="BG423" s="55"/>
      <c r="BH423" s="55"/>
      <c r="BI423" s="58"/>
      <c r="BJ423" s="55"/>
      <c r="BK423" s="58"/>
      <c r="BL423" s="58"/>
      <c r="BM423" s="54"/>
      <c r="BN423" s="54"/>
      <c r="BO423" s="54"/>
      <c r="BP423" s="54"/>
      <c r="BQ423" s="59"/>
      <c r="BR423" s="58"/>
      <c r="BS423" s="55"/>
      <c r="BT423" s="55"/>
      <c r="BU423" s="55"/>
      <c r="BV423" s="55"/>
      <c r="BW423" s="55"/>
      <c r="BX423" s="54"/>
      <c r="BY423" s="54"/>
      <c r="BZ423" s="54"/>
      <c r="CA423" s="54"/>
      <c r="CB423" s="54"/>
      <c r="CC423" s="54"/>
      <c r="CD423" s="54"/>
      <c r="CE423" s="54"/>
      <c r="CF423" s="60"/>
      <c r="CG423" s="61"/>
    </row>
    <row r="424" spans="4:85" x14ac:dyDescent="0.25">
      <c r="D424" s="45"/>
      <c r="E424" s="46"/>
      <c r="F424" s="47"/>
      <c r="G424" s="47"/>
      <c r="H424" s="48"/>
      <c r="I424" s="49"/>
      <c r="J424" s="50"/>
      <c r="K424" s="50"/>
      <c r="L424" s="51"/>
      <c r="M424" s="52"/>
      <c r="N424" s="53"/>
      <c r="O424" s="50"/>
      <c r="P424" s="50"/>
      <c r="Q424" s="54"/>
      <c r="R424" s="55"/>
      <c r="S424" s="55"/>
      <c r="T424" s="54"/>
      <c r="U424" s="54"/>
      <c r="V424" s="54"/>
      <c r="W424" s="54"/>
      <c r="X424" s="54"/>
      <c r="Y424" s="54"/>
      <c r="Z424" s="55"/>
      <c r="AA424" s="56"/>
      <c r="AB424" s="54"/>
      <c r="AC424" s="57"/>
      <c r="AD424" s="54"/>
      <c r="AE424" s="54"/>
      <c r="AF424" s="54"/>
      <c r="AG424" s="54"/>
      <c r="AH424" s="54"/>
      <c r="AI424" s="58"/>
      <c r="AJ424" s="54"/>
      <c r="AK424" s="54"/>
      <c r="AL424" s="54"/>
      <c r="AM424" s="54"/>
      <c r="AN424" s="58"/>
      <c r="AO424" s="59"/>
      <c r="AP424" s="59"/>
      <c r="AQ424" s="59"/>
      <c r="AR424" s="59"/>
      <c r="AS424" s="59"/>
      <c r="AT424" s="59"/>
      <c r="AU424" s="59"/>
      <c r="AV424" s="59"/>
      <c r="AW424" s="59"/>
      <c r="AX424" s="59"/>
      <c r="AY424" s="59"/>
      <c r="AZ424" s="58"/>
      <c r="BA424" s="55"/>
      <c r="BB424" s="55"/>
      <c r="BC424" s="55"/>
      <c r="BD424" s="55"/>
      <c r="BE424" s="58"/>
      <c r="BF424" s="55"/>
      <c r="BG424" s="55"/>
      <c r="BH424" s="55"/>
      <c r="BI424" s="58"/>
      <c r="BJ424" s="55"/>
      <c r="BK424" s="58"/>
      <c r="BL424" s="58"/>
      <c r="BM424" s="54"/>
      <c r="BN424" s="54"/>
      <c r="BO424" s="54"/>
      <c r="BP424" s="54"/>
      <c r="BQ424" s="59"/>
      <c r="BR424" s="58"/>
      <c r="BS424" s="55"/>
      <c r="BT424" s="55"/>
      <c r="BU424" s="55"/>
      <c r="BV424" s="55"/>
      <c r="BW424" s="55"/>
      <c r="BX424" s="54"/>
      <c r="BY424" s="54"/>
      <c r="BZ424" s="54"/>
      <c r="CA424" s="54"/>
      <c r="CB424" s="54"/>
      <c r="CC424" s="54"/>
      <c r="CD424" s="54"/>
      <c r="CE424" s="54"/>
      <c r="CF424" s="60"/>
      <c r="CG424" s="61"/>
    </row>
    <row r="425" spans="4:85" x14ac:dyDescent="0.25">
      <c r="D425" s="45"/>
      <c r="E425" s="46"/>
      <c r="F425" s="47"/>
      <c r="G425" s="47"/>
      <c r="H425" s="48"/>
      <c r="I425" s="49"/>
      <c r="J425" s="50"/>
      <c r="K425" s="50"/>
      <c r="L425" s="51"/>
      <c r="M425" s="52"/>
      <c r="N425" s="53"/>
      <c r="O425" s="50"/>
      <c r="P425" s="50"/>
      <c r="Q425" s="54"/>
      <c r="R425" s="55"/>
      <c r="S425" s="55"/>
      <c r="T425" s="54"/>
      <c r="U425" s="54"/>
      <c r="V425" s="54"/>
      <c r="W425" s="54"/>
      <c r="X425" s="54"/>
      <c r="Y425" s="54"/>
      <c r="Z425" s="55"/>
      <c r="AA425" s="56"/>
      <c r="AB425" s="54"/>
      <c r="AC425" s="57"/>
      <c r="AD425" s="54"/>
      <c r="AE425" s="54"/>
      <c r="AF425" s="54"/>
      <c r="AG425" s="54"/>
      <c r="AH425" s="54"/>
      <c r="AI425" s="58"/>
      <c r="AJ425" s="54"/>
      <c r="AK425" s="54"/>
      <c r="AL425" s="54"/>
      <c r="AM425" s="54"/>
      <c r="AN425" s="58"/>
      <c r="AO425" s="59"/>
      <c r="AP425" s="59"/>
      <c r="AQ425" s="59"/>
      <c r="AR425" s="59"/>
      <c r="AS425" s="59"/>
      <c r="AT425" s="59"/>
      <c r="AU425" s="59"/>
      <c r="AV425" s="59"/>
      <c r="AW425" s="59"/>
      <c r="AX425" s="59"/>
      <c r="AY425" s="59"/>
      <c r="AZ425" s="58"/>
      <c r="BA425" s="55"/>
      <c r="BB425" s="55"/>
      <c r="BC425" s="55"/>
      <c r="BD425" s="55"/>
      <c r="BE425" s="58"/>
      <c r="BF425" s="55"/>
      <c r="BG425" s="55"/>
      <c r="BH425" s="55"/>
      <c r="BI425" s="58"/>
      <c r="BJ425" s="55"/>
      <c r="BK425" s="58"/>
      <c r="BL425" s="58"/>
      <c r="BM425" s="54"/>
      <c r="BN425" s="54"/>
      <c r="BO425" s="54"/>
      <c r="BP425" s="54"/>
      <c r="BQ425" s="59"/>
      <c r="BR425" s="58"/>
      <c r="BS425" s="55"/>
      <c r="BT425" s="55"/>
      <c r="BU425" s="55"/>
      <c r="BV425" s="55"/>
      <c r="BW425" s="55"/>
      <c r="BX425" s="54"/>
      <c r="BY425" s="54"/>
      <c r="BZ425" s="54"/>
      <c r="CA425" s="54"/>
      <c r="CB425" s="54"/>
      <c r="CC425" s="54"/>
      <c r="CD425" s="54"/>
      <c r="CE425" s="54"/>
      <c r="CF425" s="60"/>
      <c r="CG425" s="61"/>
    </row>
    <row r="426" spans="4:85" x14ac:dyDescent="0.25">
      <c r="D426" s="45"/>
      <c r="E426" s="46"/>
      <c r="F426" s="47"/>
      <c r="G426" s="47"/>
      <c r="H426" s="48"/>
      <c r="I426" s="49"/>
      <c r="J426" s="50"/>
      <c r="K426" s="50"/>
      <c r="L426" s="51"/>
      <c r="M426" s="52"/>
      <c r="N426" s="53"/>
      <c r="O426" s="50"/>
      <c r="P426" s="50"/>
      <c r="Q426" s="54"/>
      <c r="R426" s="55"/>
      <c r="S426" s="55"/>
      <c r="T426" s="54"/>
      <c r="U426" s="54"/>
      <c r="V426" s="54"/>
      <c r="W426" s="54"/>
      <c r="X426" s="54"/>
      <c r="Y426" s="54"/>
      <c r="Z426" s="55"/>
      <c r="AA426" s="56"/>
      <c r="AB426" s="54"/>
      <c r="AC426" s="57"/>
      <c r="AD426" s="54"/>
      <c r="AE426" s="54"/>
      <c r="AF426" s="54"/>
      <c r="AG426" s="54"/>
      <c r="AH426" s="54"/>
      <c r="AI426" s="58"/>
      <c r="AJ426" s="54"/>
      <c r="AK426" s="54"/>
      <c r="AL426" s="54"/>
      <c r="AM426" s="54"/>
      <c r="AN426" s="58"/>
      <c r="AO426" s="59"/>
      <c r="AP426" s="59"/>
      <c r="AQ426" s="59"/>
      <c r="AR426" s="59"/>
      <c r="AS426" s="59"/>
      <c r="AT426" s="59"/>
      <c r="AU426" s="59"/>
      <c r="AV426" s="59"/>
      <c r="AW426" s="59"/>
      <c r="AX426" s="59"/>
      <c r="AY426" s="59"/>
      <c r="AZ426" s="58"/>
      <c r="BA426" s="55"/>
      <c r="BB426" s="55"/>
      <c r="BC426" s="55"/>
      <c r="BD426" s="55"/>
      <c r="BE426" s="58"/>
      <c r="BF426" s="55"/>
      <c r="BG426" s="55"/>
      <c r="BH426" s="55"/>
      <c r="BI426" s="58"/>
      <c r="BJ426" s="55"/>
      <c r="BK426" s="58"/>
      <c r="BL426" s="58"/>
      <c r="BM426" s="54"/>
      <c r="BN426" s="54"/>
      <c r="BO426" s="54"/>
      <c r="BP426" s="54"/>
      <c r="BQ426" s="59"/>
      <c r="BR426" s="58"/>
      <c r="BS426" s="55"/>
      <c r="BT426" s="55"/>
      <c r="BU426" s="55"/>
      <c r="BV426" s="55"/>
      <c r="BW426" s="55"/>
      <c r="BX426" s="54"/>
      <c r="BY426" s="54"/>
      <c r="BZ426" s="54"/>
      <c r="CA426" s="54"/>
      <c r="CB426" s="54"/>
      <c r="CC426" s="54"/>
      <c r="CD426" s="54"/>
      <c r="CE426" s="54"/>
      <c r="CF426" s="60"/>
      <c r="CG426" s="61"/>
    </row>
    <row r="427" spans="4:85" x14ac:dyDescent="0.25">
      <c r="D427" s="45"/>
      <c r="E427" s="46"/>
      <c r="F427" s="47"/>
      <c r="G427" s="47"/>
      <c r="H427" s="48"/>
      <c r="I427" s="49"/>
      <c r="J427" s="50"/>
      <c r="K427" s="50"/>
      <c r="L427" s="51"/>
      <c r="M427" s="52"/>
      <c r="N427" s="53"/>
      <c r="O427" s="50"/>
      <c r="P427" s="50"/>
      <c r="Q427" s="54"/>
      <c r="R427" s="55"/>
      <c r="S427" s="55"/>
      <c r="T427" s="54"/>
      <c r="U427" s="54"/>
      <c r="V427" s="54"/>
      <c r="W427" s="54"/>
      <c r="X427" s="54"/>
      <c r="Y427" s="54"/>
      <c r="Z427" s="55"/>
      <c r="AA427" s="56"/>
      <c r="AB427" s="54"/>
      <c r="AC427" s="57"/>
      <c r="AD427" s="54"/>
      <c r="AE427" s="54"/>
      <c r="AF427" s="54"/>
      <c r="AG427" s="54"/>
      <c r="AH427" s="54"/>
      <c r="AI427" s="58"/>
      <c r="AJ427" s="54"/>
      <c r="AK427" s="54"/>
      <c r="AL427" s="54"/>
      <c r="AM427" s="54"/>
      <c r="AN427" s="58"/>
      <c r="AO427" s="59"/>
      <c r="AP427" s="59"/>
      <c r="AQ427" s="59"/>
      <c r="AR427" s="59"/>
      <c r="AS427" s="59"/>
      <c r="AT427" s="59"/>
      <c r="AU427" s="59"/>
      <c r="AV427" s="59"/>
      <c r="AW427" s="59"/>
      <c r="AX427" s="59"/>
      <c r="AY427" s="59"/>
      <c r="AZ427" s="58"/>
      <c r="BA427" s="55"/>
      <c r="BB427" s="55"/>
      <c r="BC427" s="55"/>
      <c r="BD427" s="55"/>
      <c r="BE427" s="58"/>
      <c r="BF427" s="55"/>
      <c r="BG427" s="55"/>
      <c r="BH427" s="55"/>
      <c r="BI427" s="58"/>
      <c r="BJ427" s="55"/>
      <c r="BK427" s="58"/>
      <c r="BL427" s="58"/>
      <c r="BM427" s="54"/>
      <c r="BN427" s="54"/>
      <c r="BO427" s="54"/>
      <c r="BP427" s="54"/>
      <c r="BQ427" s="59"/>
      <c r="BR427" s="58"/>
      <c r="BS427" s="55"/>
      <c r="BT427" s="55"/>
      <c r="BU427" s="55"/>
      <c r="BV427" s="55"/>
      <c r="BW427" s="55"/>
      <c r="BX427" s="54"/>
      <c r="BY427" s="54"/>
      <c r="BZ427" s="54"/>
      <c r="CA427" s="54"/>
      <c r="CB427" s="54"/>
      <c r="CC427" s="54"/>
      <c r="CD427" s="54"/>
      <c r="CE427" s="54"/>
      <c r="CF427" s="60"/>
      <c r="CG427" s="61"/>
    </row>
    <row r="428" spans="4:85" x14ac:dyDescent="0.25">
      <c r="D428" s="45"/>
      <c r="E428" s="46"/>
      <c r="F428" s="47"/>
      <c r="G428" s="47"/>
      <c r="H428" s="48"/>
      <c r="I428" s="49"/>
      <c r="J428" s="50"/>
      <c r="K428" s="50"/>
      <c r="L428" s="51"/>
      <c r="M428" s="52"/>
      <c r="N428" s="53"/>
      <c r="O428" s="50"/>
      <c r="P428" s="50"/>
      <c r="Q428" s="54"/>
      <c r="R428" s="55"/>
      <c r="S428" s="55"/>
      <c r="T428" s="54"/>
      <c r="U428" s="54"/>
      <c r="V428" s="54"/>
      <c r="W428" s="54"/>
      <c r="X428" s="54"/>
      <c r="Y428" s="54"/>
      <c r="Z428" s="55"/>
      <c r="AA428" s="56"/>
      <c r="AB428" s="54"/>
      <c r="AC428" s="57"/>
      <c r="AD428" s="54"/>
      <c r="AE428" s="54"/>
      <c r="AF428" s="54"/>
      <c r="AG428" s="54"/>
      <c r="AH428" s="54"/>
      <c r="AI428" s="58"/>
      <c r="AJ428" s="54"/>
      <c r="AK428" s="54"/>
      <c r="AL428" s="54"/>
      <c r="AM428" s="54"/>
      <c r="AN428" s="58"/>
      <c r="AO428" s="59"/>
      <c r="AP428" s="59"/>
      <c r="AQ428" s="59"/>
      <c r="AR428" s="59"/>
      <c r="AS428" s="59"/>
      <c r="AT428" s="59"/>
      <c r="AU428" s="59"/>
      <c r="AV428" s="59"/>
      <c r="AW428" s="59"/>
      <c r="AX428" s="59"/>
      <c r="AY428" s="59"/>
      <c r="AZ428" s="58"/>
      <c r="BA428" s="55"/>
      <c r="BB428" s="55"/>
      <c r="BC428" s="55"/>
      <c r="BD428" s="55"/>
      <c r="BE428" s="58"/>
      <c r="BF428" s="55"/>
      <c r="BG428" s="55"/>
      <c r="BH428" s="55"/>
      <c r="BI428" s="58"/>
      <c r="BJ428" s="55"/>
      <c r="BK428" s="58"/>
      <c r="BL428" s="58"/>
      <c r="BM428" s="54"/>
      <c r="BN428" s="54"/>
      <c r="BO428" s="54"/>
      <c r="BP428" s="54"/>
      <c r="BQ428" s="59"/>
      <c r="BR428" s="58"/>
      <c r="BS428" s="55"/>
      <c r="BT428" s="55"/>
      <c r="BU428" s="55"/>
      <c r="BV428" s="55"/>
      <c r="BW428" s="55"/>
      <c r="BX428" s="54"/>
      <c r="BY428" s="54"/>
      <c r="BZ428" s="54"/>
      <c r="CA428" s="54"/>
      <c r="CB428" s="54"/>
      <c r="CC428" s="54"/>
      <c r="CD428" s="54"/>
      <c r="CE428" s="54"/>
      <c r="CF428" s="60"/>
      <c r="CG428" s="61"/>
    </row>
    <row r="429" spans="4:85" x14ac:dyDescent="0.25">
      <c r="D429" s="45"/>
      <c r="E429" s="46"/>
      <c r="F429" s="47"/>
      <c r="G429" s="47"/>
      <c r="H429" s="48"/>
      <c r="I429" s="49"/>
      <c r="J429" s="50"/>
      <c r="K429" s="50"/>
      <c r="L429" s="51"/>
      <c r="M429" s="52"/>
      <c r="N429" s="53"/>
      <c r="O429" s="50"/>
      <c r="P429" s="50"/>
      <c r="Q429" s="54"/>
      <c r="R429" s="55"/>
      <c r="S429" s="55"/>
      <c r="T429" s="54"/>
      <c r="U429" s="54"/>
      <c r="V429" s="54"/>
      <c r="W429" s="54"/>
      <c r="X429" s="54"/>
      <c r="Y429" s="54"/>
      <c r="Z429" s="55"/>
      <c r="AA429" s="56"/>
      <c r="AB429" s="54"/>
      <c r="AC429" s="57"/>
      <c r="AD429" s="54"/>
      <c r="AE429" s="54"/>
      <c r="AF429" s="54"/>
      <c r="AG429" s="54"/>
      <c r="AH429" s="54"/>
      <c r="AI429" s="58"/>
      <c r="AJ429" s="54"/>
      <c r="AK429" s="54"/>
      <c r="AL429" s="54"/>
      <c r="AM429" s="54"/>
      <c r="AN429" s="58"/>
      <c r="AO429" s="59"/>
      <c r="AP429" s="59"/>
      <c r="AQ429" s="59"/>
      <c r="AR429" s="59"/>
      <c r="AS429" s="59"/>
      <c r="AT429" s="59"/>
      <c r="AU429" s="59"/>
      <c r="AV429" s="59"/>
      <c r="AW429" s="59"/>
      <c r="AX429" s="59"/>
      <c r="AY429" s="59"/>
      <c r="AZ429" s="58"/>
      <c r="BA429" s="55"/>
      <c r="BB429" s="55"/>
      <c r="BC429" s="55"/>
      <c r="BD429" s="55"/>
      <c r="BE429" s="58"/>
      <c r="BF429" s="55"/>
      <c r="BG429" s="55"/>
      <c r="BH429" s="55"/>
      <c r="BI429" s="58"/>
      <c r="BJ429" s="55"/>
      <c r="BK429" s="58"/>
      <c r="BL429" s="58"/>
      <c r="BM429" s="54"/>
      <c r="BN429" s="54"/>
      <c r="BO429" s="54"/>
      <c r="BP429" s="54"/>
      <c r="BQ429" s="59"/>
      <c r="BR429" s="58"/>
      <c r="BS429" s="55"/>
      <c r="BT429" s="55"/>
      <c r="BU429" s="55"/>
      <c r="BV429" s="55"/>
      <c r="BW429" s="55"/>
      <c r="BX429" s="54"/>
      <c r="BY429" s="54"/>
      <c r="BZ429" s="54"/>
      <c r="CA429" s="54"/>
      <c r="CB429" s="54"/>
      <c r="CC429" s="54"/>
      <c r="CD429" s="54"/>
      <c r="CE429" s="54"/>
      <c r="CF429" s="60"/>
      <c r="CG429" s="61"/>
    </row>
    <row r="430" spans="4:85" x14ac:dyDescent="0.25">
      <c r="D430" s="45"/>
      <c r="E430" s="46"/>
      <c r="F430" s="47"/>
      <c r="G430" s="47"/>
      <c r="H430" s="48"/>
      <c r="I430" s="49"/>
      <c r="J430" s="50"/>
      <c r="K430" s="50"/>
      <c r="L430" s="51"/>
      <c r="M430" s="52"/>
      <c r="N430" s="53"/>
      <c r="O430" s="50"/>
      <c r="P430" s="50"/>
      <c r="Q430" s="54"/>
      <c r="R430" s="55"/>
      <c r="S430" s="55"/>
      <c r="T430" s="54"/>
      <c r="U430" s="54"/>
      <c r="V430" s="54"/>
      <c r="W430" s="54"/>
      <c r="X430" s="54"/>
      <c r="Y430" s="54"/>
      <c r="Z430" s="55"/>
      <c r="AA430" s="56"/>
      <c r="AB430" s="54"/>
      <c r="AC430" s="57"/>
      <c r="AD430" s="54"/>
      <c r="AE430" s="54"/>
      <c r="AF430" s="54"/>
      <c r="AG430" s="54"/>
      <c r="AH430" s="54"/>
      <c r="AI430" s="58"/>
      <c r="AJ430" s="54"/>
      <c r="AK430" s="54"/>
      <c r="AL430" s="54"/>
      <c r="AM430" s="54"/>
      <c r="AN430" s="58"/>
      <c r="AO430" s="59"/>
      <c r="AP430" s="59"/>
      <c r="AQ430" s="59"/>
      <c r="AR430" s="59"/>
      <c r="AS430" s="59"/>
      <c r="AT430" s="59"/>
      <c r="AU430" s="59"/>
      <c r="AV430" s="59"/>
      <c r="AW430" s="59"/>
      <c r="AX430" s="59"/>
      <c r="AY430" s="59"/>
      <c r="AZ430" s="58"/>
      <c r="BA430" s="55"/>
      <c r="BB430" s="55"/>
      <c r="BC430" s="55"/>
      <c r="BD430" s="55"/>
      <c r="BE430" s="58"/>
      <c r="BF430" s="55"/>
      <c r="BG430" s="55"/>
      <c r="BH430" s="55"/>
      <c r="BI430" s="58"/>
      <c r="BJ430" s="55"/>
      <c r="BK430" s="58"/>
      <c r="BL430" s="58"/>
      <c r="BM430" s="54"/>
      <c r="BN430" s="54"/>
      <c r="BO430" s="54"/>
      <c r="BP430" s="54"/>
      <c r="BQ430" s="59"/>
      <c r="BR430" s="58"/>
      <c r="BS430" s="55"/>
      <c r="BT430" s="55"/>
      <c r="BU430" s="55"/>
      <c r="BV430" s="55"/>
      <c r="BW430" s="55"/>
      <c r="BX430" s="54"/>
      <c r="BY430" s="54"/>
      <c r="BZ430" s="54"/>
      <c r="CA430" s="54"/>
      <c r="CB430" s="54"/>
      <c r="CC430" s="54"/>
      <c r="CD430" s="54"/>
      <c r="CE430" s="54"/>
      <c r="CF430" s="60"/>
      <c r="CG430" s="61"/>
    </row>
    <row r="431" spans="4:85" x14ac:dyDescent="0.25">
      <c r="D431" s="45"/>
      <c r="E431" s="46"/>
      <c r="F431" s="47"/>
      <c r="G431" s="47"/>
      <c r="H431" s="48"/>
      <c r="I431" s="49"/>
      <c r="J431" s="50"/>
      <c r="K431" s="50"/>
      <c r="L431" s="51"/>
      <c r="M431" s="52"/>
      <c r="N431" s="53"/>
      <c r="O431" s="50"/>
      <c r="P431" s="50"/>
      <c r="Q431" s="54"/>
      <c r="R431" s="55"/>
      <c r="S431" s="55"/>
      <c r="T431" s="54"/>
      <c r="U431" s="54"/>
      <c r="V431" s="54"/>
      <c r="W431" s="54"/>
      <c r="X431" s="54"/>
      <c r="Y431" s="54"/>
      <c r="Z431" s="55"/>
      <c r="AA431" s="56"/>
      <c r="AB431" s="54"/>
      <c r="AC431" s="57"/>
      <c r="AD431" s="54"/>
      <c r="AE431" s="54"/>
      <c r="AF431" s="54"/>
      <c r="AG431" s="54"/>
      <c r="AH431" s="54"/>
      <c r="AI431" s="58"/>
      <c r="AJ431" s="54"/>
      <c r="AK431" s="54"/>
      <c r="AL431" s="54"/>
      <c r="AM431" s="54"/>
      <c r="AN431" s="58"/>
      <c r="AO431" s="59"/>
      <c r="AP431" s="59"/>
      <c r="AQ431" s="59"/>
      <c r="AR431" s="59"/>
      <c r="AS431" s="59"/>
      <c r="AT431" s="59"/>
      <c r="AU431" s="59"/>
      <c r="AV431" s="59"/>
      <c r="AW431" s="59"/>
      <c r="AX431" s="59"/>
      <c r="AY431" s="59"/>
      <c r="AZ431" s="58"/>
      <c r="BA431" s="55"/>
      <c r="BB431" s="55"/>
      <c r="BC431" s="55"/>
      <c r="BD431" s="55"/>
      <c r="BE431" s="58"/>
      <c r="BF431" s="55"/>
      <c r="BG431" s="55"/>
      <c r="BH431" s="55"/>
      <c r="BI431" s="58"/>
      <c r="BJ431" s="55"/>
      <c r="BK431" s="58"/>
      <c r="BL431" s="58"/>
      <c r="BM431" s="54"/>
      <c r="BN431" s="54"/>
      <c r="BO431" s="54"/>
      <c r="BP431" s="54"/>
      <c r="BQ431" s="59"/>
      <c r="BR431" s="58"/>
      <c r="BS431" s="55"/>
      <c r="BT431" s="55"/>
      <c r="BU431" s="55"/>
      <c r="BV431" s="55"/>
      <c r="BW431" s="55"/>
      <c r="BX431" s="54"/>
      <c r="BY431" s="54"/>
      <c r="BZ431" s="54"/>
      <c r="CA431" s="54"/>
      <c r="CB431" s="54"/>
      <c r="CC431" s="54"/>
      <c r="CD431" s="54"/>
      <c r="CE431" s="54"/>
      <c r="CF431" s="60"/>
      <c r="CG431" s="61"/>
    </row>
    <row r="432" spans="4:85" x14ac:dyDescent="0.25">
      <c r="D432" s="45"/>
      <c r="E432" s="46"/>
      <c r="F432" s="47"/>
      <c r="G432" s="47"/>
      <c r="H432" s="48"/>
      <c r="I432" s="49"/>
      <c r="J432" s="50"/>
      <c r="K432" s="50"/>
      <c r="L432" s="51"/>
      <c r="M432" s="52"/>
      <c r="N432" s="53"/>
      <c r="O432" s="50"/>
      <c r="P432" s="50"/>
      <c r="Q432" s="54"/>
      <c r="R432" s="55"/>
      <c r="S432" s="55"/>
      <c r="T432" s="54"/>
      <c r="U432" s="54"/>
      <c r="V432" s="54"/>
      <c r="W432" s="54"/>
      <c r="X432" s="54"/>
      <c r="Y432" s="54"/>
      <c r="Z432" s="55"/>
      <c r="AA432" s="56"/>
      <c r="AB432" s="54"/>
      <c r="AC432" s="57"/>
      <c r="AD432" s="54"/>
      <c r="AE432" s="54"/>
      <c r="AF432" s="54"/>
      <c r="AG432" s="54"/>
      <c r="AH432" s="54"/>
      <c r="AI432" s="58"/>
      <c r="AJ432" s="54"/>
      <c r="AK432" s="54"/>
      <c r="AL432" s="54"/>
      <c r="AM432" s="54"/>
      <c r="AN432" s="58"/>
      <c r="AO432" s="59"/>
      <c r="AP432" s="59"/>
      <c r="AQ432" s="59"/>
      <c r="AR432" s="59"/>
      <c r="AS432" s="59"/>
      <c r="AT432" s="59"/>
      <c r="AU432" s="59"/>
      <c r="AV432" s="59"/>
      <c r="AW432" s="59"/>
      <c r="AX432" s="59"/>
      <c r="AY432" s="59"/>
      <c r="AZ432" s="58"/>
      <c r="BA432" s="55"/>
      <c r="BB432" s="55"/>
      <c r="BC432" s="55"/>
      <c r="BD432" s="55"/>
      <c r="BE432" s="58"/>
      <c r="BF432" s="55"/>
      <c r="BG432" s="55"/>
      <c r="BH432" s="55"/>
      <c r="BI432" s="58"/>
      <c r="BJ432" s="55"/>
      <c r="BK432" s="58"/>
      <c r="BL432" s="58"/>
      <c r="BM432" s="54"/>
      <c r="BN432" s="54"/>
      <c r="BO432" s="54"/>
      <c r="BP432" s="54"/>
      <c r="BQ432" s="59"/>
      <c r="BR432" s="58"/>
      <c r="BS432" s="55"/>
      <c r="BT432" s="55"/>
      <c r="BU432" s="55"/>
      <c r="BV432" s="55"/>
      <c r="BW432" s="55"/>
      <c r="BX432" s="54"/>
      <c r="BY432" s="54"/>
      <c r="BZ432" s="54"/>
      <c r="CA432" s="54"/>
      <c r="CB432" s="54"/>
      <c r="CC432" s="54"/>
      <c r="CD432" s="54"/>
      <c r="CE432" s="54"/>
      <c r="CF432" s="60"/>
      <c r="CG432" s="61"/>
    </row>
    <row r="433" spans="4:85" x14ac:dyDescent="0.25">
      <c r="D433" s="45"/>
      <c r="E433" s="46"/>
      <c r="F433" s="47"/>
      <c r="G433" s="47"/>
      <c r="H433" s="48"/>
      <c r="I433" s="49"/>
      <c r="J433" s="50"/>
      <c r="K433" s="50"/>
      <c r="L433" s="51"/>
      <c r="M433" s="52"/>
      <c r="N433" s="53"/>
      <c r="O433" s="50"/>
      <c r="P433" s="50"/>
      <c r="Q433" s="54"/>
      <c r="R433" s="55"/>
      <c r="S433" s="55"/>
      <c r="T433" s="54"/>
      <c r="U433" s="54"/>
      <c r="V433" s="54"/>
      <c r="W433" s="54"/>
      <c r="X433" s="54"/>
      <c r="Y433" s="54"/>
      <c r="Z433" s="55"/>
      <c r="AA433" s="56"/>
      <c r="AB433" s="54"/>
      <c r="AC433" s="57"/>
      <c r="AD433" s="54"/>
      <c r="AE433" s="54"/>
      <c r="AF433" s="54"/>
      <c r="AG433" s="54"/>
      <c r="AH433" s="54"/>
      <c r="AI433" s="58"/>
      <c r="AJ433" s="54"/>
      <c r="AK433" s="54"/>
      <c r="AL433" s="54"/>
      <c r="AM433" s="54"/>
      <c r="AN433" s="58"/>
      <c r="AO433" s="59"/>
      <c r="AP433" s="59"/>
      <c r="AQ433" s="59"/>
      <c r="AR433" s="59"/>
      <c r="AS433" s="59"/>
      <c r="AT433" s="59"/>
      <c r="AU433" s="59"/>
      <c r="AV433" s="59"/>
      <c r="AW433" s="59"/>
      <c r="AX433" s="59"/>
      <c r="AY433" s="59"/>
      <c r="AZ433" s="58"/>
      <c r="BA433" s="55"/>
      <c r="BB433" s="55"/>
      <c r="BC433" s="55"/>
      <c r="BD433" s="55"/>
      <c r="BE433" s="58"/>
      <c r="BF433" s="55"/>
      <c r="BG433" s="55"/>
      <c r="BH433" s="55"/>
      <c r="BI433" s="58"/>
      <c r="BJ433" s="55"/>
      <c r="BK433" s="58"/>
      <c r="BL433" s="58"/>
      <c r="BM433" s="54"/>
      <c r="BN433" s="54"/>
      <c r="BO433" s="54"/>
      <c r="BP433" s="54"/>
      <c r="BQ433" s="59"/>
      <c r="BR433" s="58"/>
      <c r="BS433" s="55"/>
      <c r="BT433" s="55"/>
      <c r="BU433" s="55"/>
      <c r="BV433" s="55"/>
      <c r="BW433" s="55"/>
      <c r="BX433" s="54"/>
      <c r="BY433" s="54"/>
      <c r="BZ433" s="54"/>
      <c r="CA433" s="54"/>
      <c r="CB433" s="54"/>
      <c r="CC433" s="54"/>
      <c r="CD433" s="54"/>
      <c r="CE433" s="54"/>
      <c r="CF433" s="60"/>
      <c r="CG433" s="61"/>
    </row>
    <row r="434" spans="4:85" x14ac:dyDescent="0.25">
      <c r="D434" s="45"/>
      <c r="E434" s="46"/>
      <c r="F434" s="47"/>
      <c r="G434" s="47"/>
      <c r="H434" s="48"/>
      <c r="I434" s="49"/>
      <c r="J434" s="50"/>
      <c r="K434" s="50"/>
      <c r="L434" s="51"/>
      <c r="M434" s="52"/>
      <c r="N434" s="53"/>
      <c r="O434" s="50"/>
      <c r="P434" s="50"/>
      <c r="Q434" s="54"/>
      <c r="R434" s="55"/>
      <c r="S434" s="55"/>
      <c r="T434" s="54"/>
      <c r="U434" s="54"/>
      <c r="V434" s="54"/>
      <c r="W434" s="54"/>
      <c r="X434" s="54"/>
      <c r="Y434" s="54"/>
      <c r="Z434" s="55"/>
      <c r="AA434" s="56"/>
      <c r="AB434" s="54"/>
      <c r="AC434" s="57"/>
      <c r="AD434" s="54"/>
      <c r="AE434" s="54"/>
      <c r="AF434" s="54"/>
      <c r="AG434" s="54"/>
      <c r="AH434" s="54"/>
      <c r="AI434" s="58"/>
      <c r="AJ434" s="54"/>
      <c r="AK434" s="54"/>
      <c r="AL434" s="54"/>
      <c r="AM434" s="54"/>
      <c r="AN434" s="58"/>
      <c r="AO434" s="59"/>
      <c r="AP434" s="59"/>
      <c r="AQ434" s="59"/>
      <c r="AR434" s="59"/>
      <c r="AS434" s="59"/>
      <c r="AT434" s="59"/>
      <c r="AU434" s="59"/>
      <c r="AV434" s="59"/>
      <c r="AW434" s="59"/>
      <c r="AX434" s="59"/>
      <c r="AY434" s="59"/>
      <c r="AZ434" s="58"/>
      <c r="BA434" s="55"/>
      <c r="BB434" s="55"/>
      <c r="BC434" s="55"/>
      <c r="BD434" s="55"/>
      <c r="BE434" s="58"/>
      <c r="BF434" s="55"/>
      <c r="BG434" s="55"/>
      <c r="BH434" s="55"/>
      <c r="BI434" s="58"/>
      <c r="BJ434" s="55"/>
      <c r="BK434" s="58"/>
      <c r="BL434" s="58"/>
      <c r="BM434" s="54"/>
      <c r="BN434" s="54"/>
      <c r="BO434" s="54"/>
      <c r="BP434" s="54"/>
      <c r="BQ434" s="59"/>
      <c r="BR434" s="58"/>
      <c r="BS434" s="55"/>
      <c r="BT434" s="55"/>
      <c r="BU434" s="55"/>
      <c r="BV434" s="55"/>
      <c r="BW434" s="55"/>
      <c r="BX434" s="54"/>
      <c r="BY434" s="54"/>
      <c r="BZ434" s="54"/>
      <c r="CA434" s="54"/>
      <c r="CB434" s="54"/>
      <c r="CC434" s="54"/>
      <c r="CD434" s="54"/>
      <c r="CE434" s="54"/>
      <c r="CF434" s="60"/>
      <c r="CG434" s="61"/>
    </row>
    <row r="435" spans="4:85" x14ac:dyDescent="0.25">
      <c r="D435" s="45"/>
      <c r="E435" s="46"/>
      <c r="F435" s="47"/>
      <c r="G435" s="47"/>
      <c r="H435" s="48"/>
      <c r="I435" s="49"/>
      <c r="J435" s="50"/>
      <c r="K435" s="50"/>
      <c r="L435" s="51"/>
      <c r="M435" s="52"/>
      <c r="N435" s="53"/>
      <c r="O435" s="50"/>
      <c r="P435" s="50"/>
      <c r="Q435" s="54"/>
      <c r="R435" s="55"/>
      <c r="S435" s="55"/>
      <c r="T435" s="54"/>
      <c r="U435" s="54"/>
      <c r="V435" s="54"/>
      <c r="W435" s="54"/>
      <c r="X435" s="54"/>
      <c r="Y435" s="54"/>
      <c r="Z435" s="55"/>
      <c r="AA435" s="56"/>
      <c r="AB435" s="54"/>
      <c r="AC435" s="57"/>
      <c r="AD435" s="54"/>
      <c r="AE435" s="54"/>
      <c r="AF435" s="54"/>
      <c r="AG435" s="54"/>
      <c r="AH435" s="54"/>
      <c r="AI435" s="58"/>
      <c r="AJ435" s="54"/>
      <c r="AK435" s="54"/>
      <c r="AL435" s="54"/>
      <c r="AM435" s="54"/>
      <c r="AN435" s="58"/>
      <c r="AO435" s="59"/>
      <c r="AP435" s="59"/>
      <c r="AQ435" s="59"/>
      <c r="AR435" s="59"/>
      <c r="AS435" s="59"/>
      <c r="AT435" s="59"/>
      <c r="AU435" s="59"/>
      <c r="AV435" s="59"/>
      <c r="AW435" s="59"/>
      <c r="AX435" s="59"/>
      <c r="AY435" s="59"/>
      <c r="AZ435" s="58"/>
      <c r="BA435" s="55"/>
      <c r="BB435" s="55"/>
      <c r="BC435" s="55"/>
      <c r="BD435" s="55"/>
      <c r="BE435" s="58"/>
      <c r="BF435" s="55"/>
      <c r="BG435" s="55"/>
      <c r="BH435" s="55"/>
      <c r="BI435" s="58"/>
      <c r="BJ435" s="55"/>
      <c r="BK435" s="58"/>
      <c r="BL435" s="58"/>
      <c r="BM435" s="54"/>
      <c r="BN435" s="54"/>
      <c r="BO435" s="54"/>
      <c r="BP435" s="54"/>
      <c r="BQ435" s="59"/>
      <c r="BR435" s="58"/>
      <c r="BS435" s="55"/>
      <c r="BT435" s="55"/>
      <c r="BU435" s="55"/>
      <c r="BV435" s="55"/>
      <c r="BW435" s="55"/>
      <c r="BX435" s="54"/>
      <c r="BY435" s="54"/>
      <c r="BZ435" s="54"/>
      <c r="CA435" s="54"/>
      <c r="CB435" s="54"/>
      <c r="CC435" s="54"/>
      <c r="CD435" s="54"/>
      <c r="CE435" s="54"/>
      <c r="CF435" s="60"/>
      <c r="CG435" s="61"/>
    </row>
    <row r="436" spans="4:85" x14ac:dyDescent="0.25">
      <c r="D436" s="45"/>
      <c r="E436" s="46"/>
      <c r="F436" s="47"/>
      <c r="G436" s="47"/>
      <c r="H436" s="48"/>
      <c r="I436" s="49"/>
      <c r="J436" s="50"/>
      <c r="K436" s="50"/>
      <c r="L436" s="51"/>
      <c r="M436" s="52"/>
      <c r="N436" s="53"/>
      <c r="O436" s="50"/>
      <c r="P436" s="50"/>
      <c r="Q436" s="54"/>
      <c r="R436" s="55"/>
      <c r="S436" s="55"/>
      <c r="T436" s="54"/>
      <c r="U436" s="54"/>
      <c r="V436" s="54"/>
      <c r="W436" s="54"/>
      <c r="X436" s="54"/>
      <c r="Y436" s="54"/>
      <c r="Z436" s="55"/>
      <c r="AA436" s="56"/>
      <c r="AB436" s="54"/>
      <c r="AC436" s="57"/>
      <c r="AD436" s="54"/>
      <c r="AE436" s="54"/>
      <c r="AF436" s="54"/>
      <c r="AG436" s="54"/>
      <c r="AH436" s="54"/>
      <c r="AI436" s="58"/>
      <c r="AJ436" s="54"/>
      <c r="AK436" s="54"/>
      <c r="AL436" s="54"/>
      <c r="AM436" s="54"/>
      <c r="AN436" s="58"/>
      <c r="AO436" s="59"/>
      <c r="AP436" s="59"/>
      <c r="AQ436" s="59"/>
      <c r="AR436" s="59"/>
      <c r="AS436" s="59"/>
      <c r="AT436" s="59"/>
      <c r="AU436" s="59"/>
      <c r="AV436" s="59"/>
      <c r="AW436" s="59"/>
      <c r="AX436" s="59"/>
      <c r="AY436" s="59"/>
      <c r="AZ436" s="58"/>
      <c r="BA436" s="55"/>
      <c r="BB436" s="55"/>
      <c r="BC436" s="55"/>
      <c r="BD436" s="55"/>
      <c r="BE436" s="58"/>
      <c r="BF436" s="55"/>
      <c r="BG436" s="55"/>
      <c r="BH436" s="55"/>
      <c r="BI436" s="58"/>
      <c r="BJ436" s="55"/>
      <c r="BK436" s="58"/>
      <c r="BL436" s="58"/>
      <c r="BM436" s="54"/>
      <c r="BN436" s="54"/>
      <c r="BO436" s="54"/>
      <c r="BP436" s="54"/>
      <c r="BQ436" s="59"/>
      <c r="BR436" s="58"/>
      <c r="BS436" s="55"/>
      <c r="BT436" s="55"/>
      <c r="BU436" s="55"/>
      <c r="BV436" s="55"/>
      <c r="BW436" s="55"/>
      <c r="BX436" s="54"/>
      <c r="BY436" s="54"/>
      <c r="BZ436" s="54"/>
      <c r="CA436" s="54"/>
      <c r="CB436" s="54"/>
      <c r="CC436" s="54"/>
      <c r="CD436" s="54"/>
      <c r="CE436" s="54"/>
      <c r="CF436" s="60"/>
      <c r="CG436" s="61"/>
    </row>
    <row r="437" spans="4:85" x14ac:dyDescent="0.25">
      <c r="D437" s="45"/>
      <c r="E437" s="46"/>
      <c r="F437" s="47"/>
      <c r="G437" s="47"/>
      <c r="H437" s="48"/>
      <c r="I437" s="49"/>
      <c r="J437" s="50"/>
      <c r="K437" s="50"/>
      <c r="L437" s="51"/>
      <c r="M437" s="52"/>
      <c r="N437" s="53"/>
      <c r="O437" s="50"/>
      <c r="P437" s="50"/>
      <c r="Q437" s="54"/>
      <c r="R437" s="55"/>
      <c r="S437" s="55"/>
      <c r="T437" s="54"/>
      <c r="U437" s="54"/>
      <c r="V437" s="54"/>
      <c r="W437" s="54"/>
      <c r="X437" s="54"/>
      <c r="Y437" s="54"/>
      <c r="Z437" s="55"/>
      <c r="AA437" s="56"/>
      <c r="AB437" s="54"/>
      <c r="AC437" s="57"/>
      <c r="AD437" s="54"/>
      <c r="AE437" s="54"/>
      <c r="AF437" s="54"/>
      <c r="AG437" s="54"/>
      <c r="AH437" s="54"/>
      <c r="AI437" s="58"/>
      <c r="AJ437" s="54"/>
      <c r="AK437" s="54"/>
      <c r="AL437" s="54"/>
      <c r="AM437" s="54"/>
      <c r="AN437" s="58"/>
      <c r="AO437" s="59"/>
      <c r="AP437" s="59"/>
      <c r="AQ437" s="59"/>
      <c r="AR437" s="59"/>
      <c r="AS437" s="59"/>
      <c r="AT437" s="59"/>
      <c r="AU437" s="59"/>
      <c r="AV437" s="59"/>
      <c r="AW437" s="59"/>
      <c r="AX437" s="59"/>
      <c r="AY437" s="59"/>
      <c r="AZ437" s="58"/>
      <c r="BA437" s="55"/>
      <c r="BB437" s="55"/>
      <c r="BC437" s="55"/>
      <c r="BD437" s="55"/>
      <c r="BE437" s="58"/>
      <c r="BF437" s="55"/>
      <c r="BG437" s="55"/>
      <c r="BH437" s="55"/>
      <c r="BI437" s="58"/>
      <c r="BJ437" s="55"/>
      <c r="BK437" s="58"/>
      <c r="BL437" s="58"/>
      <c r="BM437" s="54"/>
      <c r="BN437" s="54"/>
      <c r="BO437" s="54"/>
      <c r="BP437" s="54"/>
      <c r="BQ437" s="59"/>
      <c r="BR437" s="58"/>
      <c r="BS437" s="55"/>
      <c r="BT437" s="55"/>
      <c r="BU437" s="55"/>
      <c r="BV437" s="55"/>
      <c r="BW437" s="55"/>
      <c r="BX437" s="54"/>
      <c r="BY437" s="54"/>
      <c r="BZ437" s="54"/>
      <c r="CA437" s="54"/>
      <c r="CB437" s="54"/>
      <c r="CC437" s="54"/>
      <c r="CD437" s="54"/>
      <c r="CE437" s="54"/>
      <c r="CF437" s="60"/>
      <c r="CG437" s="61"/>
    </row>
    <row r="438" spans="4:85" x14ac:dyDescent="0.25">
      <c r="D438" s="45"/>
      <c r="E438" s="46"/>
      <c r="F438" s="47"/>
      <c r="G438" s="47"/>
      <c r="H438" s="48"/>
      <c r="I438" s="49"/>
      <c r="J438" s="50"/>
      <c r="K438" s="50"/>
      <c r="L438" s="51"/>
      <c r="M438" s="52"/>
      <c r="N438" s="53"/>
      <c r="O438" s="50"/>
      <c r="P438" s="50"/>
      <c r="Q438" s="54"/>
      <c r="R438" s="55"/>
      <c r="S438" s="55"/>
      <c r="T438" s="54"/>
      <c r="U438" s="54"/>
      <c r="V438" s="54"/>
      <c r="W438" s="54"/>
      <c r="X438" s="54"/>
      <c r="Y438" s="54"/>
      <c r="Z438" s="55"/>
      <c r="AA438" s="56"/>
      <c r="AB438" s="54"/>
      <c r="AC438" s="57"/>
      <c r="AD438" s="54"/>
      <c r="AE438" s="54"/>
      <c r="AF438" s="54"/>
      <c r="AG438" s="54"/>
      <c r="AH438" s="54"/>
      <c r="AI438" s="58"/>
      <c r="AJ438" s="54"/>
      <c r="AK438" s="54"/>
      <c r="AL438" s="54"/>
      <c r="AM438" s="54"/>
      <c r="AN438" s="58"/>
      <c r="AO438" s="59"/>
      <c r="AP438" s="59"/>
      <c r="AQ438" s="59"/>
      <c r="AR438" s="59"/>
      <c r="AS438" s="59"/>
      <c r="AT438" s="59"/>
      <c r="AU438" s="59"/>
      <c r="AV438" s="59"/>
      <c r="AW438" s="59"/>
      <c r="AX438" s="59"/>
      <c r="AY438" s="59"/>
      <c r="AZ438" s="58"/>
      <c r="BA438" s="55"/>
      <c r="BB438" s="55"/>
      <c r="BC438" s="55"/>
      <c r="BD438" s="55"/>
      <c r="BE438" s="58"/>
      <c r="BF438" s="55"/>
      <c r="BG438" s="55"/>
      <c r="BH438" s="55"/>
      <c r="BI438" s="58"/>
      <c r="BJ438" s="55"/>
      <c r="BK438" s="58"/>
      <c r="BL438" s="58"/>
      <c r="BM438" s="54"/>
      <c r="BN438" s="54"/>
      <c r="BO438" s="54"/>
      <c r="BP438" s="54"/>
      <c r="BQ438" s="59"/>
      <c r="BR438" s="58"/>
      <c r="BS438" s="55"/>
      <c r="BT438" s="55"/>
      <c r="BU438" s="55"/>
      <c r="BV438" s="55"/>
      <c r="BW438" s="55"/>
      <c r="BX438" s="54"/>
      <c r="BY438" s="54"/>
      <c r="BZ438" s="54"/>
      <c r="CA438" s="54"/>
      <c r="CB438" s="54"/>
      <c r="CC438" s="54"/>
      <c r="CD438" s="54"/>
      <c r="CE438" s="54"/>
      <c r="CF438" s="60"/>
      <c r="CG438" s="61"/>
    </row>
    <row r="439" spans="4:85" x14ac:dyDescent="0.25">
      <c r="D439" s="45"/>
      <c r="E439" s="46"/>
      <c r="F439" s="47"/>
      <c r="G439" s="47"/>
      <c r="H439" s="48"/>
      <c r="I439" s="49"/>
      <c r="J439" s="50"/>
      <c r="K439" s="50"/>
      <c r="L439" s="51"/>
      <c r="M439" s="52"/>
      <c r="N439" s="53"/>
      <c r="O439" s="50"/>
      <c r="P439" s="50"/>
      <c r="Q439" s="54"/>
      <c r="R439" s="55"/>
      <c r="S439" s="55"/>
      <c r="T439" s="54"/>
      <c r="U439" s="54"/>
      <c r="V439" s="54"/>
      <c r="W439" s="54"/>
      <c r="X439" s="54"/>
      <c r="Y439" s="54"/>
      <c r="Z439" s="55"/>
      <c r="AA439" s="56"/>
      <c r="AB439" s="54"/>
      <c r="AC439" s="57"/>
      <c r="AD439" s="54"/>
      <c r="AE439" s="54"/>
      <c r="AF439" s="54"/>
      <c r="AG439" s="54"/>
      <c r="AH439" s="54"/>
      <c r="AI439" s="58"/>
      <c r="AJ439" s="54"/>
      <c r="AK439" s="54"/>
      <c r="AL439" s="54"/>
      <c r="AM439" s="54"/>
      <c r="AN439" s="58"/>
      <c r="AO439" s="59"/>
      <c r="AP439" s="59"/>
      <c r="AQ439" s="59"/>
      <c r="AR439" s="59"/>
      <c r="AS439" s="59"/>
      <c r="AT439" s="59"/>
      <c r="AU439" s="59"/>
      <c r="AV439" s="59"/>
      <c r="AW439" s="59"/>
      <c r="AX439" s="59"/>
      <c r="AY439" s="59"/>
      <c r="AZ439" s="58"/>
      <c r="BA439" s="55"/>
      <c r="BB439" s="55"/>
      <c r="BC439" s="55"/>
      <c r="BD439" s="55"/>
      <c r="BE439" s="58"/>
      <c r="BF439" s="55"/>
      <c r="BG439" s="55"/>
      <c r="BH439" s="55"/>
      <c r="BI439" s="58"/>
      <c r="BJ439" s="55"/>
      <c r="BK439" s="58"/>
      <c r="BL439" s="58"/>
      <c r="BM439" s="54"/>
      <c r="BN439" s="54"/>
      <c r="BO439" s="54"/>
      <c r="BP439" s="54"/>
      <c r="BQ439" s="59"/>
      <c r="BR439" s="58"/>
      <c r="BS439" s="55"/>
      <c r="BT439" s="55"/>
      <c r="BU439" s="55"/>
      <c r="BV439" s="55"/>
      <c r="BW439" s="55"/>
      <c r="BX439" s="54"/>
      <c r="BY439" s="54"/>
      <c r="BZ439" s="54"/>
      <c r="CA439" s="54"/>
      <c r="CB439" s="54"/>
      <c r="CC439" s="54"/>
      <c r="CD439" s="54"/>
      <c r="CE439" s="54"/>
      <c r="CF439" s="60"/>
      <c r="CG439" s="61"/>
    </row>
    <row r="440" spans="4:85" x14ac:dyDescent="0.25">
      <c r="D440" s="45"/>
      <c r="E440" s="46"/>
      <c r="F440" s="47"/>
      <c r="G440" s="47"/>
      <c r="H440" s="48"/>
      <c r="I440" s="49"/>
      <c r="J440" s="50"/>
      <c r="K440" s="50"/>
      <c r="L440" s="51"/>
      <c r="M440" s="52"/>
      <c r="N440" s="53"/>
      <c r="O440" s="50"/>
      <c r="P440" s="50"/>
      <c r="Q440" s="54"/>
      <c r="R440" s="55"/>
      <c r="S440" s="55"/>
      <c r="T440" s="54"/>
      <c r="U440" s="54"/>
      <c r="V440" s="54"/>
      <c r="W440" s="54"/>
      <c r="X440" s="54"/>
      <c r="Y440" s="54"/>
      <c r="Z440" s="55"/>
      <c r="AA440" s="56"/>
      <c r="AB440" s="54"/>
      <c r="AC440" s="57"/>
      <c r="AD440" s="54"/>
      <c r="AE440" s="54"/>
      <c r="AF440" s="54"/>
      <c r="AG440" s="54"/>
      <c r="AH440" s="54"/>
      <c r="AI440" s="58"/>
      <c r="AJ440" s="54"/>
      <c r="AK440" s="54"/>
      <c r="AL440" s="54"/>
      <c r="AM440" s="54"/>
      <c r="AN440" s="58"/>
      <c r="AO440" s="59"/>
      <c r="AP440" s="59"/>
      <c r="AQ440" s="59"/>
      <c r="AR440" s="59"/>
      <c r="AS440" s="59"/>
      <c r="AT440" s="59"/>
      <c r="AU440" s="59"/>
      <c r="AV440" s="59"/>
      <c r="AW440" s="59"/>
      <c r="AX440" s="59"/>
      <c r="AY440" s="59"/>
      <c r="AZ440" s="58"/>
      <c r="BA440" s="55"/>
      <c r="BB440" s="55"/>
      <c r="BC440" s="55"/>
      <c r="BD440" s="55"/>
      <c r="BE440" s="58"/>
      <c r="BF440" s="55"/>
      <c r="BG440" s="55"/>
      <c r="BH440" s="55"/>
      <c r="BI440" s="58"/>
      <c r="BJ440" s="55"/>
      <c r="BK440" s="58"/>
      <c r="BL440" s="58"/>
      <c r="BM440" s="54"/>
      <c r="BN440" s="54"/>
      <c r="BO440" s="54"/>
      <c r="BP440" s="54"/>
      <c r="BQ440" s="59"/>
      <c r="BR440" s="58"/>
      <c r="BS440" s="55"/>
      <c r="BT440" s="55"/>
      <c r="BU440" s="55"/>
      <c r="BV440" s="55"/>
      <c r="BW440" s="55"/>
      <c r="BX440" s="54"/>
      <c r="BY440" s="54"/>
      <c r="BZ440" s="54"/>
      <c r="CA440" s="54"/>
      <c r="CB440" s="54"/>
      <c r="CC440" s="54"/>
      <c r="CD440" s="54"/>
      <c r="CE440" s="54"/>
      <c r="CF440" s="60"/>
      <c r="CG440" s="61"/>
    </row>
    <row r="441" spans="4:85" x14ac:dyDescent="0.25">
      <c r="D441" s="45"/>
      <c r="E441" s="46"/>
      <c r="F441" s="47"/>
      <c r="G441" s="47"/>
      <c r="H441" s="48"/>
      <c r="I441" s="49"/>
      <c r="J441" s="50"/>
      <c r="K441" s="50"/>
      <c r="L441" s="51"/>
      <c r="M441" s="52"/>
      <c r="N441" s="53"/>
      <c r="O441" s="50"/>
      <c r="P441" s="50"/>
      <c r="Q441" s="54"/>
      <c r="R441" s="55"/>
      <c r="S441" s="55"/>
      <c r="T441" s="54"/>
      <c r="U441" s="54"/>
      <c r="V441" s="54"/>
      <c r="W441" s="54"/>
      <c r="X441" s="54"/>
      <c r="Y441" s="54"/>
      <c r="Z441" s="55"/>
      <c r="AA441" s="56"/>
      <c r="AB441" s="54"/>
      <c r="AC441" s="57"/>
      <c r="AD441" s="54"/>
      <c r="AE441" s="54"/>
      <c r="AF441" s="54"/>
      <c r="AG441" s="54"/>
      <c r="AH441" s="54"/>
      <c r="AI441" s="58"/>
      <c r="AJ441" s="54"/>
      <c r="AK441" s="54"/>
      <c r="AL441" s="54"/>
      <c r="AM441" s="54"/>
      <c r="AN441" s="58"/>
      <c r="AO441" s="59"/>
      <c r="AP441" s="59"/>
      <c r="AQ441" s="59"/>
      <c r="AR441" s="59"/>
      <c r="AS441" s="59"/>
      <c r="AT441" s="59"/>
      <c r="AU441" s="59"/>
      <c r="AV441" s="59"/>
      <c r="AW441" s="59"/>
      <c r="AX441" s="59"/>
      <c r="AY441" s="59"/>
      <c r="AZ441" s="58"/>
      <c r="BA441" s="55"/>
      <c r="BB441" s="55"/>
      <c r="BC441" s="55"/>
      <c r="BD441" s="55"/>
      <c r="BE441" s="58"/>
      <c r="BF441" s="55"/>
      <c r="BG441" s="55"/>
      <c r="BH441" s="55"/>
      <c r="BI441" s="58"/>
      <c r="BJ441" s="55"/>
      <c r="BK441" s="58"/>
      <c r="BL441" s="58"/>
      <c r="BM441" s="54"/>
      <c r="BN441" s="54"/>
      <c r="BO441" s="54"/>
      <c r="BP441" s="54"/>
      <c r="BQ441" s="59"/>
      <c r="BR441" s="58"/>
      <c r="BS441" s="55"/>
      <c r="BT441" s="55"/>
      <c r="BU441" s="55"/>
      <c r="BV441" s="55"/>
      <c r="BW441" s="55"/>
      <c r="BX441" s="54"/>
      <c r="BY441" s="54"/>
      <c r="BZ441" s="54"/>
      <c r="CA441" s="54"/>
      <c r="CB441" s="54"/>
      <c r="CC441" s="54"/>
      <c r="CD441" s="54"/>
      <c r="CE441" s="54"/>
      <c r="CF441" s="60"/>
      <c r="CG441" s="61"/>
    </row>
    <row r="442" spans="4:85" x14ac:dyDescent="0.25">
      <c r="D442" s="45"/>
      <c r="E442" s="46"/>
      <c r="F442" s="47"/>
      <c r="G442" s="47"/>
      <c r="H442" s="48"/>
      <c r="I442" s="49"/>
      <c r="J442" s="50"/>
      <c r="K442" s="50"/>
      <c r="L442" s="51"/>
      <c r="M442" s="52"/>
      <c r="N442" s="53"/>
      <c r="O442" s="50"/>
      <c r="P442" s="50"/>
      <c r="Q442" s="54"/>
      <c r="R442" s="55"/>
      <c r="S442" s="55"/>
      <c r="T442" s="54"/>
      <c r="U442" s="54"/>
      <c r="V442" s="54"/>
      <c r="W442" s="54"/>
      <c r="X442" s="54"/>
      <c r="Y442" s="54"/>
      <c r="Z442" s="55"/>
      <c r="AA442" s="56"/>
      <c r="AB442" s="54"/>
      <c r="AC442" s="57"/>
      <c r="AD442" s="54"/>
      <c r="AE442" s="54"/>
      <c r="AF442" s="54"/>
      <c r="AG442" s="54"/>
      <c r="AH442" s="54"/>
      <c r="AI442" s="58"/>
      <c r="AJ442" s="54"/>
      <c r="AK442" s="54"/>
      <c r="AL442" s="54"/>
      <c r="AM442" s="54"/>
      <c r="AN442" s="58"/>
      <c r="AO442" s="59"/>
      <c r="AP442" s="59"/>
      <c r="AQ442" s="59"/>
      <c r="AR442" s="59"/>
      <c r="AS442" s="59"/>
      <c r="AT442" s="59"/>
      <c r="AU442" s="59"/>
      <c r="AV442" s="59"/>
      <c r="AW442" s="59"/>
      <c r="AX442" s="59"/>
      <c r="AY442" s="59"/>
      <c r="AZ442" s="58"/>
      <c r="BA442" s="55"/>
      <c r="BB442" s="55"/>
      <c r="BC442" s="55"/>
      <c r="BD442" s="55"/>
      <c r="BE442" s="58"/>
      <c r="BF442" s="55"/>
      <c r="BG442" s="55"/>
      <c r="BH442" s="55"/>
      <c r="BI442" s="58"/>
      <c r="BJ442" s="55"/>
      <c r="BK442" s="58"/>
      <c r="BL442" s="58"/>
      <c r="BM442" s="54"/>
      <c r="BN442" s="54"/>
      <c r="BO442" s="54"/>
      <c r="BP442" s="54"/>
      <c r="BQ442" s="59"/>
      <c r="BR442" s="58"/>
      <c r="BS442" s="55"/>
      <c r="BT442" s="55"/>
      <c r="BU442" s="55"/>
      <c r="BV442" s="55"/>
      <c r="BW442" s="55"/>
      <c r="BX442" s="54"/>
      <c r="BY442" s="54"/>
      <c r="BZ442" s="54"/>
      <c r="CA442" s="54"/>
      <c r="CB442" s="54"/>
      <c r="CC442" s="54"/>
      <c r="CD442" s="54"/>
      <c r="CE442" s="54"/>
      <c r="CF442" s="60"/>
      <c r="CG442" s="61"/>
    </row>
    <row r="443" spans="4:85" x14ac:dyDescent="0.25">
      <c r="D443" s="45"/>
      <c r="E443" s="46"/>
      <c r="F443" s="47"/>
      <c r="G443" s="47"/>
      <c r="H443" s="48"/>
      <c r="I443" s="49"/>
      <c r="J443" s="50"/>
      <c r="K443" s="50"/>
      <c r="L443" s="51"/>
      <c r="M443" s="52"/>
      <c r="N443" s="53"/>
      <c r="O443" s="50"/>
      <c r="P443" s="50"/>
      <c r="Q443" s="54"/>
      <c r="R443" s="55"/>
      <c r="S443" s="55"/>
      <c r="T443" s="54"/>
      <c r="U443" s="54"/>
      <c r="V443" s="54"/>
      <c r="W443" s="54"/>
      <c r="X443" s="54"/>
      <c r="Y443" s="54"/>
      <c r="Z443" s="55"/>
      <c r="AA443" s="56"/>
      <c r="AB443" s="54"/>
      <c r="AC443" s="57"/>
      <c r="AD443" s="54"/>
      <c r="AE443" s="54"/>
      <c r="AF443" s="54"/>
      <c r="AG443" s="54"/>
      <c r="AH443" s="54"/>
      <c r="AI443" s="58"/>
      <c r="AJ443" s="54"/>
      <c r="AK443" s="54"/>
      <c r="AL443" s="54"/>
      <c r="AM443" s="54"/>
      <c r="AN443" s="58"/>
      <c r="AO443" s="59"/>
      <c r="AP443" s="59"/>
      <c r="AQ443" s="59"/>
      <c r="AR443" s="59"/>
      <c r="AS443" s="59"/>
      <c r="AT443" s="59"/>
      <c r="AU443" s="59"/>
      <c r="AV443" s="59"/>
      <c r="AW443" s="59"/>
      <c r="AX443" s="59"/>
      <c r="AY443" s="59"/>
      <c r="AZ443" s="58"/>
      <c r="BA443" s="55"/>
      <c r="BB443" s="55"/>
      <c r="BC443" s="55"/>
      <c r="BD443" s="55"/>
      <c r="BE443" s="58"/>
      <c r="BF443" s="55"/>
      <c r="BG443" s="55"/>
      <c r="BH443" s="55"/>
      <c r="BI443" s="58"/>
      <c r="BJ443" s="55"/>
      <c r="BK443" s="58"/>
      <c r="BL443" s="58"/>
      <c r="BM443" s="54"/>
      <c r="BN443" s="54"/>
      <c r="BO443" s="54"/>
      <c r="BP443" s="54"/>
      <c r="BQ443" s="59"/>
      <c r="BR443" s="58"/>
      <c r="BS443" s="55"/>
      <c r="BT443" s="55"/>
      <c r="BU443" s="55"/>
      <c r="BV443" s="55"/>
      <c r="BW443" s="55"/>
      <c r="BX443" s="54"/>
      <c r="BY443" s="54"/>
      <c r="BZ443" s="54"/>
      <c r="CA443" s="54"/>
      <c r="CB443" s="54"/>
      <c r="CC443" s="54"/>
      <c r="CD443" s="54"/>
      <c r="CE443" s="54"/>
      <c r="CF443" s="60"/>
      <c r="CG443" s="61"/>
    </row>
    <row r="444" spans="4:85" x14ac:dyDescent="0.25">
      <c r="D444" s="45"/>
      <c r="E444" s="46"/>
      <c r="F444" s="47"/>
      <c r="G444" s="47"/>
      <c r="H444" s="48"/>
      <c r="I444" s="49"/>
      <c r="J444" s="50"/>
      <c r="K444" s="50"/>
      <c r="L444" s="51"/>
      <c r="M444" s="52"/>
      <c r="N444" s="53"/>
      <c r="O444" s="50"/>
      <c r="P444" s="50"/>
      <c r="Q444" s="54"/>
      <c r="R444" s="55"/>
      <c r="S444" s="55"/>
      <c r="T444" s="54"/>
      <c r="U444" s="54"/>
      <c r="V444" s="54"/>
      <c r="W444" s="54"/>
      <c r="X444" s="54"/>
      <c r="Y444" s="54"/>
      <c r="Z444" s="55"/>
      <c r="AA444" s="56"/>
      <c r="AB444" s="54"/>
      <c r="AC444" s="57"/>
      <c r="AD444" s="54"/>
      <c r="AE444" s="54"/>
      <c r="AF444" s="54"/>
      <c r="AG444" s="54"/>
      <c r="AH444" s="54"/>
      <c r="AI444" s="58"/>
      <c r="AJ444" s="54"/>
      <c r="AK444" s="54"/>
      <c r="AL444" s="54"/>
      <c r="AM444" s="54"/>
      <c r="AN444" s="58"/>
      <c r="AO444" s="59"/>
      <c r="AP444" s="59"/>
      <c r="AQ444" s="59"/>
      <c r="AR444" s="59"/>
      <c r="AS444" s="59"/>
      <c r="AT444" s="59"/>
      <c r="AU444" s="59"/>
      <c r="AV444" s="59"/>
      <c r="AW444" s="59"/>
      <c r="AX444" s="59"/>
      <c r="AY444" s="59"/>
      <c r="AZ444" s="58"/>
      <c r="BA444" s="55"/>
      <c r="BB444" s="55"/>
      <c r="BC444" s="55"/>
      <c r="BD444" s="55"/>
      <c r="BE444" s="58"/>
      <c r="BF444" s="55"/>
      <c r="BG444" s="55"/>
      <c r="BH444" s="55"/>
      <c r="BI444" s="58"/>
      <c r="BJ444" s="55"/>
      <c r="BK444" s="58"/>
      <c r="BL444" s="58"/>
      <c r="BM444" s="54"/>
      <c r="BN444" s="54"/>
      <c r="BO444" s="54"/>
      <c r="BP444" s="54"/>
      <c r="BQ444" s="59"/>
      <c r="BR444" s="58"/>
      <c r="BS444" s="55"/>
      <c r="BT444" s="55"/>
      <c r="BU444" s="55"/>
      <c r="BV444" s="55"/>
      <c r="BW444" s="55"/>
      <c r="BX444" s="54"/>
      <c r="BY444" s="54"/>
      <c r="BZ444" s="54"/>
      <c r="CA444" s="54"/>
      <c r="CB444" s="54"/>
      <c r="CC444" s="54"/>
      <c r="CD444" s="54"/>
      <c r="CE444" s="54"/>
      <c r="CF444" s="60"/>
      <c r="CG444" s="61"/>
    </row>
    <row r="445" spans="4:85" x14ac:dyDescent="0.25">
      <c r="D445" s="45"/>
      <c r="E445" s="46"/>
      <c r="F445" s="47"/>
      <c r="G445" s="47"/>
      <c r="H445" s="48"/>
      <c r="I445" s="49"/>
      <c r="J445" s="50"/>
      <c r="K445" s="50"/>
      <c r="L445" s="51"/>
      <c r="M445" s="52"/>
      <c r="N445" s="53"/>
      <c r="O445" s="50"/>
      <c r="P445" s="50"/>
      <c r="Q445" s="54"/>
      <c r="R445" s="55"/>
      <c r="S445" s="55"/>
      <c r="T445" s="54"/>
      <c r="U445" s="54"/>
      <c r="V445" s="54"/>
      <c r="W445" s="54"/>
      <c r="X445" s="54"/>
      <c r="Y445" s="54"/>
      <c r="Z445" s="55"/>
      <c r="AA445" s="56"/>
      <c r="AB445" s="54"/>
      <c r="AC445" s="57"/>
      <c r="AD445" s="54"/>
      <c r="AE445" s="54"/>
      <c r="AF445" s="54"/>
      <c r="AG445" s="54"/>
      <c r="AH445" s="54"/>
      <c r="AI445" s="58"/>
      <c r="AJ445" s="54"/>
      <c r="AK445" s="54"/>
      <c r="AL445" s="54"/>
      <c r="AM445" s="54"/>
      <c r="AN445" s="58"/>
      <c r="AO445" s="59"/>
      <c r="AP445" s="59"/>
      <c r="AQ445" s="59"/>
      <c r="AR445" s="59"/>
      <c r="AS445" s="59"/>
      <c r="AT445" s="59"/>
      <c r="AU445" s="59"/>
      <c r="AV445" s="59"/>
      <c r="AW445" s="59"/>
      <c r="AX445" s="59"/>
      <c r="AY445" s="59"/>
      <c r="AZ445" s="58"/>
      <c r="BA445" s="55"/>
      <c r="BB445" s="55"/>
      <c r="BC445" s="55"/>
      <c r="BD445" s="55"/>
      <c r="BE445" s="58"/>
      <c r="BF445" s="55"/>
      <c r="BG445" s="55"/>
      <c r="BH445" s="55"/>
      <c r="BI445" s="58"/>
      <c r="BJ445" s="55"/>
      <c r="BK445" s="58"/>
      <c r="BL445" s="58"/>
      <c r="BM445" s="54"/>
      <c r="BN445" s="54"/>
      <c r="BO445" s="54"/>
      <c r="BP445" s="54"/>
      <c r="BQ445" s="59"/>
      <c r="BR445" s="58"/>
      <c r="BS445" s="55"/>
      <c r="BT445" s="55"/>
      <c r="BU445" s="55"/>
      <c r="BV445" s="55"/>
      <c r="BW445" s="55"/>
      <c r="BX445" s="54"/>
      <c r="BY445" s="54"/>
      <c r="BZ445" s="54"/>
      <c r="CA445" s="54"/>
      <c r="CB445" s="54"/>
      <c r="CC445" s="54"/>
      <c r="CD445" s="54"/>
      <c r="CE445" s="54"/>
      <c r="CF445" s="60"/>
      <c r="CG445" s="61"/>
    </row>
    <row r="446" spans="4:85" x14ac:dyDescent="0.25">
      <c r="D446" s="45"/>
      <c r="E446" s="46"/>
      <c r="F446" s="47"/>
      <c r="G446" s="47"/>
      <c r="H446" s="48"/>
      <c r="I446" s="49"/>
      <c r="J446" s="50"/>
      <c r="K446" s="50"/>
      <c r="L446" s="51"/>
      <c r="M446" s="52"/>
      <c r="N446" s="53"/>
      <c r="O446" s="50"/>
      <c r="P446" s="50"/>
      <c r="Q446" s="54"/>
      <c r="R446" s="55"/>
      <c r="S446" s="55"/>
      <c r="T446" s="54"/>
      <c r="U446" s="54"/>
      <c r="V446" s="54"/>
      <c r="W446" s="54"/>
      <c r="X446" s="54"/>
      <c r="Y446" s="54"/>
      <c r="Z446" s="55"/>
      <c r="AA446" s="56"/>
      <c r="AB446" s="54"/>
      <c r="AC446" s="57"/>
      <c r="AD446" s="54"/>
      <c r="AE446" s="54"/>
      <c r="AF446" s="54"/>
      <c r="AG446" s="54"/>
      <c r="AH446" s="54"/>
      <c r="AI446" s="58"/>
      <c r="AJ446" s="54"/>
      <c r="AK446" s="54"/>
      <c r="AL446" s="54"/>
      <c r="AM446" s="54"/>
      <c r="AN446" s="58"/>
      <c r="AO446" s="59"/>
      <c r="AP446" s="59"/>
      <c r="AQ446" s="59"/>
      <c r="AR446" s="59"/>
      <c r="AS446" s="59"/>
      <c r="AT446" s="59"/>
      <c r="AU446" s="59"/>
      <c r="AV446" s="59"/>
      <c r="AW446" s="59"/>
      <c r="AX446" s="59"/>
      <c r="AY446" s="59"/>
      <c r="AZ446" s="58"/>
      <c r="BA446" s="55"/>
      <c r="BB446" s="55"/>
      <c r="BC446" s="55"/>
      <c r="BD446" s="55"/>
      <c r="BE446" s="58"/>
      <c r="BF446" s="55"/>
      <c r="BG446" s="55"/>
      <c r="BH446" s="55"/>
      <c r="BI446" s="58"/>
      <c r="BJ446" s="55"/>
      <c r="BK446" s="58"/>
      <c r="BL446" s="58"/>
      <c r="BM446" s="54"/>
      <c r="BN446" s="54"/>
      <c r="BO446" s="54"/>
      <c r="BP446" s="54"/>
      <c r="BQ446" s="59"/>
      <c r="BR446" s="58"/>
      <c r="BS446" s="55"/>
      <c r="BT446" s="55"/>
      <c r="BU446" s="55"/>
      <c r="BV446" s="55"/>
      <c r="BW446" s="55"/>
      <c r="BX446" s="54"/>
      <c r="BY446" s="54"/>
      <c r="BZ446" s="54"/>
      <c r="CA446" s="54"/>
      <c r="CB446" s="54"/>
      <c r="CC446" s="54"/>
      <c r="CD446" s="54"/>
      <c r="CE446" s="54"/>
      <c r="CF446" s="60"/>
      <c r="CG446" s="61"/>
    </row>
    <row r="447" spans="4:85" x14ac:dyDescent="0.25">
      <c r="D447" s="45"/>
      <c r="E447" s="46"/>
      <c r="F447" s="47"/>
      <c r="G447" s="47"/>
      <c r="H447" s="48"/>
      <c r="I447" s="49"/>
      <c r="J447" s="50"/>
      <c r="K447" s="50"/>
      <c r="L447" s="51"/>
      <c r="M447" s="52"/>
      <c r="N447" s="53"/>
      <c r="O447" s="50"/>
      <c r="P447" s="50"/>
      <c r="Q447" s="54"/>
      <c r="R447" s="55"/>
      <c r="S447" s="55"/>
      <c r="T447" s="54"/>
      <c r="U447" s="54"/>
      <c r="V447" s="54"/>
      <c r="W447" s="54"/>
      <c r="X447" s="54"/>
      <c r="Y447" s="54"/>
      <c r="Z447" s="55"/>
      <c r="AA447" s="56"/>
      <c r="AB447" s="54"/>
      <c r="AC447" s="57"/>
      <c r="AD447" s="54"/>
      <c r="AE447" s="54"/>
      <c r="AF447" s="54"/>
      <c r="AG447" s="54"/>
      <c r="AH447" s="54"/>
      <c r="AI447" s="58"/>
      <c r="AJ447" s="54"/>
      <c r="AK447" s="54"/>
      <c r="AL447" s="54"/>
      <c r="AM447" s="54"/>
      <c r="AN447" s="58"/>
      <c r="AO447" s="59"/>
      <c r="AP447" s="59"/>
      <c r="AQ447" s="59"/>
      <c r="AR447" s="59"/>
      <c r="AS447" s="59"/>
      <c r="AT447" s="59"/>
      <c r="AU447" s="59"/>
      <c r="AV447" s="59"/>
      <c r="AW447" s="59"/>
      <c r="AX447" s="59"/>
      <c r="AY447" s="59"/>
      <c r="AZ447" s="58"/>
      <c r="BA447" s="55"/>
      <c r="BB447" s="55"/>
      <c r="BC447" s="55"/>
      <c r="BD447" s="55"/>
      <c r="BE447" s="58"/>
      <c r="BF447" s="55"/>
      <c r="BG447" s="55"/>
      <c r="BH447" s="55"/>
      <c r="BI447" s="58"/>
      <c r="BJ447" s="55"/>
      <c r="BK447" s="58"/>
      <c r="BL447" s="58"/>
      <c r="BM447" s="54"/>
      <c r="BN447" s="54"/>
      <c r="BO447" s="54"/>
      <c r="BP447" s="54"/>
      <c r="BQ447" s="59"/>
      <c r="BR447" s="58"/>
      <c r="BS447" s="55"/>
      <c r="BT447" s="55"/>
      <c r="BU447" s="55"/>
      <c r="BV447" s="55"/>
      <c r="BW447" s="55"/>
      <c r="BX447" s="54"/>
      <c r="BY447" s="54"/>
      <c r="BZ447" s="54"/>
      <c r="CA447" s="54"/>
      <c r="CB447" s="54"/>
      <c r="CC447" s="54"/>
      <c r="CD447" s="54"/>
      <c r="CE447" s="54"/>
      <c r="CF447" s="60"/>
      <c r="CG447" s="61"/>
    </row>
    <row r="448" spans="4:85" x14ac:dyDescent="0.25">
      <c r="D448" s="45"/>
      <c r="E448" s="46"/>
      <c r="F448" s="47"/>
      <c r="G448" s="47"/>
      <c r="H448" s="48"/>
      <c r="I448" s="49"/>
      <c r="J448" s="50"/>
      <c r="K448" s="50"/>
      <c r="L448" s="51"/>
      <c r="M448" s="52"/>
      <c r="N448" s="53"/>
      <c r="O448" s="50"/>
      <c r="P448" s="50"/>
      <c r="Q448" s="54"/>
      <c r="R448" s="55"/>
      <c r="S448" s="55"/>
      <c r="T448" s="54"/>
      <c r="U448" s="54"/>
      <c r="V448" s="54"/>
      <c r="W448" s="54"/>
      <c r="X448" s="54"/>
      <c r="Y448" s="54"/>
      <c r="Z448" s="55"/>
      <c r="AA448" s="56"/>
      <c r="AB448" s="54"/>
      <c r="AC448" s="57"/>
      <c r="AD448" s="54"/>
      <c r="AE448" s="54"/>
      <c r="AF448" s="54"/>
      <c r="AG448" s="54"/>
      <c r="AH448" s="54"/>
      <c r="AI448" s="58"/>
      <c r="AJ448" s="54"/>
      <c r="AK448" s="54"/>
      <c r="AL448" s="54"/>
      <c r="AM448" s="54"/>
      <c r="AN448" s="58"/>
      <c r="AO448" s="59"/>
      <c r="AP448" s="59"/>
      <c r="AQ448" s="59"/>
      <c r="AR448" s="59"/>
      <c r="AS448" s="59"/>
      <c r="AT448" s="59"/>
      <c r="AU448" s="59"/>
      <c r="AV448" s="59"/>
      <c r="AW448" s="59"/>
      <c r="AX448" s="59"/>
      <c r="AY448" s="59"/>
      <c r="AZ448" s="58"/>
      <c r="BA448" s="55"/>
      <c r="BB448" s="55"/>
      <c r="BC448" s="55"/>
      <c r="BD448" s="55"/>
      <c r="BE448" s="58"/>
      <c r="BF448" s="55"/>
      <c r="BG448" s="55"/>
      <c r="BH448" s="55"/>
      <c r="BI448" s="58"/>
      <c r="BJ448" s="55"/>
      <c r="BK448" s="58"/>
      <c r="BL448" s="58"/>
      <c r="BM448" s="54"/>
      <c r="BN448" s="54"/>
      <c r="BO448" s="54"/>
      <c r="BP448" s="54"/>
      <c r="BQ448" s="59"/>
      <c r="BR448" s="58"/>
      <c r="BS448" s="55"/>
      <c r="BT448" s="55"/>
      <c r="BU448" s="55"/>
      <c r="BV448" s="55"/>
      <c r="BW448" s="55"/>
      <c r="BX448" s="54"/>
      <c r="BY448" s="54"/>
      <c r="BZ448" s="54"/>
      <c r="CA448" s="54"/>
      <c r="CB448" s="54"/>
      <c r="CC448" s="54"/>
      <c r="CD448" s="54"/>
      <c r="CE448" s="54"/>
      <c r="CF448" s="60"/>
      <c r="CG448" s="61"/>
    </row>
    <row r="449" spans="4:85" x14ac:dyDescent="0.25">
      <c r="D449" s="45"/>
      <c r="E449" s="46"/>
      <c r="F449" s="47"/>
      <c r="G449" s="47"/>
      <c r="H449" s="48"/>
      <c r="I449" s="49"/>
      <c r="J449" s="50"/>
      <c r="K449" s="50"/>
      <c r="L449" s="51"/>
      <c r="M449" s="52"/>
      <c r="N449" s="53"/>
      <c r="O449" s="50"/>
      <c r="P449" s="50"/>
      <c r="Q449" s="54"/>
      <c r="R449" s="55"/>
      <c r="S449" s="55"/>
      <c r="T449" s="54"/>
      <c r="U449" s="54"/>
      <c r="V449" s="54"/>
      <c r="W449" s="54"/>
      <c r="X449" s="54"/>
      <c r="Y449" s="54"/>
      <c r="Z449" s="55"/>
      <c r="AA449" s="56"/>
      <c r="AB449" s="54"/>
      <c r="AC449" s="57"/>
      <c r="AD449" s="54"/>
      <c r="AE449" s="54"/>
      <c r="AF449" s="54"/>
      <c r="AG449" s="54"/>
      <c r="AH449" s="54"/>
      <c r="AI449" s="58"/>
      <c r="AJ449" s="54"/>
      <c r="AK449" s="54"/>
      <c r="AL449" s="54"/>
      <c r="AM449" s="54"/>
      <c r="AN449" s="58"/>
      <c r="AO449" s="59"/>
      <c r="AP449" s="59"/>
      <c r="AQ449" s="59"/>
      <c r="AR449" s="59"/>
      <c r="AS449" s="59"/>
      <c r="AT449" s="59"/>
      <c r="AU449" s="59"/>
      <c r="AV449" s="59"/>
      <c r="AW449" s="59"/>
      <c r="AX449" s="59"/>
      <c r="AY449" s="59"/>
      <c r="AZ449" s="58"/>
      <c r="BA449" s="55"/>
      <c r="BB449" s="55"/>
      <c r="BC449" s="55"/>
      <c r="BD449" s="55"/>
      <c r="BE449" s="58"/>
      <c r="BF449" s="55"/>
      <c r="BG449" s="55"/>
      <c r="BH449" s="55"/>
      <c r="BI449" s="58"/>
      <c r="BJ449" s="55"/>
      <c r="BK449" s="58"/>
      <c r="BL449" s="58"/>
      <c r="BM449" s="54"/>
      <c r="BN449" s="54"/>
      <c r="BO449" s="54"/>
      <c r="BP449" s="54"/>
      <c r="BQ449" s="59"/>
      <c r="BR449" s="58"/>
      <c r="BS449" s="55"/>
      <c r="BT449" s="55"/>
      <c r="BU449" s="55"/>
      <c r="BV449" s="55"/>
      <c r="BW449" s="55"/>
      <c r="BX449" s="54"/>
      <c r="BY449" s="54"/>
      <c r="BZ449" s="54"/>
      <c r="CA449" s="54"/>
      <c r="CB449" s="54"/>
      <c r="CC449" s="54"/>
      <c r="CD449" s="54"/>
      <c r="CE449" s="54"/>
      <c r="CF449" s="60"/>
      <c r="CG449" s="61"/>
    </row>
    <row r="450" spans="4:85" x14ac:dyDescent="0.25">
      <c r="D450" s="45"/>
      <c r="E450" s="46"/>
      <c r="F450" s="47"/>
      <c r="G450" s="47"/>
      <c r="H450" s="48"/>
      <c r="I450" s="49"/>
      <c r="J450" s="50"/>
      <c r="K450" s="50"/>
      <c r="L450" s="51"/>
      <c r="M450" s="52"/>
      <c r="N450" s="53"/>
      <c r="O450" s="50"/>
      <c r="P450" s="50"/>
      <c r="Q450" s="54"/>
      <c r="R450" s="55"/>
      <c r="S450" s="55"/>
      <c r="T450" s="54"/>
      <c r="U450" s="54"/>
      <c r="V450" s="54"/>
      <c r="W450" s="54"/>
      <c r="X450" s="54"/>
      <c r="Y450" s="54"/>
      <c r="Z450" s="55"/>
      <c r="AA450" s="56"/>
      <c r="AB450" s="54"/>
      <c r="AC450" s="57"/>
      <c r="AD450" s="54"/>
      <c r="AE450" s="54"/>
      <c r="AF450" s="54"/>
      <c r="AG450" s="54"/>
      <c r="AH450" s="54"/>
      <c r="AI450" s="58"/>
      <c r="AJ450" s="54"/>
      <c r="AK450" s="54"/>
      <c r="AL450" s="54"/>
      <c r="AM450" s="54"/>
      <c r="AN450" s="58"/>
      <c r="AO450" s="59"/>
      <c r="AP450" s="59"/>
      <c r="AQ450" s="59"/>
      <c r="AR450" s="59"/>
      <c r="AS450" s="59"/>
      <c r="AT450" s="59"/>
      <c r="AU450" s="59"/>
      <c r="AV450" s="59"/>
      <c r="AW450" s="59"/>
      <c r="AX450" s="59"/>
      <c r="AY450" s="59"/>
      <c r="AZ450" s="58"/>
      <c r="BA450" s="55"/>
      <c r="BB450" s="55"/>
      <c r="BC450" s="55"/>
      <c r="BD450" s="55"/>
      <c r="BE450" s="58"/>
      <c r="BF450" s="55"/>
      <c r="BG450" s="55"/>
      <c r="BH450" s="55"/>
      <c r="BI450" s="58"/>
      <c r="BJ450" s="55"/>
      <c r="BK450" s="58"/>
      <c r="BL450" s="58"/>
      <c r="BM450" s="54"/>
      <c r="BN450" s="54"/>
      <c r="BO450" s="54"/>
      <c r="BP450" s="54"/>
      <c r="BQ450" s="59"/>
      <c r="BR450" s="58"/>
      <c r="BS450" s="55"/>
      <c r="BT450" s="55"/>
      <c r="BU450" s="55"/>
      <c r="BV450" s="55"/>
      <c r="BW450" s="55"/>
      <c r="BX450" s="54"/>
      <c r="BY450" s="54"/>
      <c r="BZ450" s="54"/>
      <c r="CA450" s="54"/>
      <c r="CB450" s="54"/>
      <c r="CC450" s="54"/>
      <c r="CD450" s="54"/>
      <c r="CE450" s="54"/>
      <c r="CF450" s="60"/>
      <c r="CG450" s="61"/>
    </row>
    <row r="451" spans="4:85" x14ac:dyDescent="0.25">
      <c r="D451" s="45"/>
      <c r="E451" s="46"/>
      <c r="F451" s="47"/>
      <c r="G451" s="47"/>
      <c r="H451" s="48"/>
      <c r="I451" s="49"/>
      <c r="J451" s="50"/>
      <c r="K451" s="50"/>
      <c r="L451" s="51"/>
      <c r="M451" s="52"/>
      <c r="N451" s="53"/>
      <c r="O451" s="50"/>
      <c r="P451" s="50"/>
      <c r="Q451" s="54"/>
      <c r="R451" s="55"/>
      <c r="S451" s="55"/>
      <c r="T451" s="54"/>
      <c r="U451" s="54"/>
      <c r="V451" s="54"/>
      <c r="W451" s="54"/>
      <c r="X451" s="54"/>
      <c r="Y451" s="54"/>
      <c r="Z451" s="55"/>
      <c r="AA451" s="56"/>
      <c r="AB451" s="54"/>
      <c r="AC451" s="57"/>
      <c r="AD451" s="54"/>
      <c r="AE451" s="54"/>
      <c r="AF451" s="54"/>
      <c r="AG451" s="54"/>
      <c r="AH451" s="54"/>
      <c r="AI451" s="58"/>
      <c r="AJ451" s="54"/>
      <c r="AK451" s="54"/>
      <c r="AL451" s="54"/>
      <c r="AM451" s="54"/>
      <c r="AN451" s="58"/>
      <c r="AO451" s="59"/>
      <c r="AP451" s="59"/>
      <c r="AQ451" s="59"/>
      <c r="AR451" s="59"/>
      <c r="AS451" s="59"/>
      <c r="AT451" s="59"/>
      <c r="AU451" s="59"/>
      <c r="AV451" s="59"/>
      <c r="AW451" s="59"/>
      <c r="AX451" s="59"/>
      <c r="AY451" s="59"/>
      <c r="AZ451" s="58"/>
      <c r="BA451" s="55"/>
      <c r="BB451" s="55"/>
      <c r="BC451" s="55"/>
      <c r="BD451" s="55"/>
      <c r="BE451" s="58"/>
      <c r="BF451" s="55"/>
      <c r="BG451" s="55"/>
      <c r="BH451" s="55"/>
      <c r="BI451" s="58"/>
      <c r="BJ451" s="55"/>
      <c r="BK451" s="58"/>
      <c r="BL451" s="58"/>
      <c r="BM451" s="54"/>
      <c r="BN451" s="54"/>
      <c r="BO451" s="54"/>
      <c r="BP451" s="54"/>
      <c r="BQ451" s="59"/>
      <c r="BR451" s="58"/>
      <c r="BS451" s="55"/>
      <c r="BT451" s="55"/>
      <c r="BU451" s="55"/>
      <c r="BV451" s="55"/>
      <c r="BW451" s="55"/>
      <c r="BX451" s="54"/>
      <c r="BY451" s="54"/>
      <c r="BZ451" s="54"/>
      <c r="CA451" s="54"/>
      <c r="CB451" s="54"/>
      <c r="CC451" s="54"/>
      <c r="CD451" s="54"/>
      <c r="CE451" s="54"/>
      <c r="CF451" s="60"/>
      <c r="CG451" s="61"/>
    </row>
    <row r="452" spans="4:85" x14ac:dyDescent="0.25">
      <c r="D452" s="45"/>
      <c r="E452" s="46"/>
      <c r="F452" s="47"/>
      <c r="G452" s="47"/>
      <c r="H452" s="48"/>
      <c r="I452" s="49"/>
      <c r="J452" s="50"/>
      <c r="K452" s="50"/>
      <c r="L452" s="51"/>
      <c r="M452" s="52"/>
      <c r="N452" s="53"/>
      <c r="O452" s="50"/>
      <c r="P452" s="50"/>
      <c r="Q452" s="54"/>
      <c r="R452" s="55"/>
      <c r="S452" s="55"/>
      <c r="T452" s="54"/>
      <c r="U452" s="54"/>
      <c r="V452" s="54"/>
      <c r="W452" s="54"/>
      <c r="X452" s="54"/>
      <c r="Y452" s="54"/>
      <c r="Z452" s="55"/>
      <c r="AA452" s="56"/>
      <c r="AB452" s="54"/>
      <c r="AC452" s="57"/>
      <c r="AD452" s="54"/>
      <c r="AE452" s="54"/>
      <c r="AF452" s="54"/>
      <c r="AG452" s="54"/>
      <c r="AH452" s="54"/>
      <c r="AI452" s="58"/>
      <c r="AJ452" s="54"/>
      <c r="AK452" s="54"/>
      <c r="AL452" s="54"/>
      <c r="AM452" s="54"/>
      <c r="AN452" s="58"/>
      <c r="AO452" s="59"/>
      <c r="AP452" s="59"/>
      <c r="AQ452" s="59"/>
      <c r="AR452" s="59"/>
      <c r="AS452" s="59"/>
      <c r="AT452" s="59"/>
      <c r="AU452" s="59"/>
      <c r="AV452" s="59"/>
      <c r="AW452" s="59"/>
      <c r="AX452" s="59"/>
      <c r="AY452" s="59"/>
      <c r="AZ452" s="58"/>
      <c r="BA452" s="55"/>
      <c r="BB452" s="55"/>
      <c r="BC452" s="55"/>
      <c r="BD452" s="55"/>
      <c r="BE452" s="58"/>
      <c r="BF452" s="55"/>
      <c r="BG452" s="55"/>
      <c r="BH452" s="55"/>
      <c r="BI452" s="58"/>
      <c r="BJ452" s="55"/>
      <c r="BK452" s="58"/>
      <c r="BL452" s="58"/>
      <c r="BM452" s="54"/>
      <c r="BN452" s="54"/>
      <c r="BO452" s="54"/>
      <c r="BP452" s="54"/>
      <c r="BQ452" s="59"/>
      <c r="BR452" s="58"/>
      <c r="BS452" s="55"/>
      <c r="BT452" s="55"/>
      <c r="BU452" s="55"/>
      <c r="BV452" s="55"/>
      <c r="BW452" s="55"/>
      <c r="BX452" s="54"/>
      <c r="BY452" s="54"/>
      <c r="BZ452" s="54"/>
      <c r="CA452" s="54"/>
      <c r="CB452" s="54"/>
      <c r="CC452" s="54"/>
      <c r="CD452" s="54"/>
      <c r="CE452" s="54"/>
      <c r="CF452" s="60"/>
      <c r="CG452" s="61"/>
    </row>
    <row r="453" spans="4:85" x14ac:dyDescent="0.25">
      <c r="D453" s="45"/>
      <c r="E453" s="46"/>
      <c r="F453" s="47"/>
      <c r="G453" s="47"/>
      <c r="H453" s="48"/>
      <c r="I453" s="49"/>
      <c r="J453" s="50"/>
      <c r="K453" s="50"/>
      <c r="L453" s="51"/>
      <c r="M453" s="52"/>
      <c r="N453" s="53"/>
      <c r="O453" s="50"/>
      <c r="P453" s="50"/>
      <c r="Q453" s="54"/>
      <c r="R453" s="55"/>
      <c r="S453" s="55"/>
      <c r="T453" s="54"/>
      <c r="U453" s="54"/>
      <c r="V453" s="54"/>
      <c r="W453" s="54"/>
      <c r="X453" s="54"/>
      <c r="Y453" s="54"/>
      <c r="Z453" s="55"/>
      <c r="AA453" s="56"/>
      <c r="AB453" s="54"/>
      <c r="AC453" s="57"/>
      <c r="AD453" s="54"/>
      <c r="AE453" s="54"/>
      <c r="AF453" s="54"/>
      <c r="AG453" s="54"/>
      <c r="AH453" s="54"/>
      <c r="AI453" s="58"/>
      <c r="AJ453" s="54"/>
      <c r="AK453" s="54"/>
      <c r="AL453" s="54"/>
      <c r="AM453" s="54"/>
      <c r="AN453" s="58"/>
      <c r="AO453" s="59"/>
      <c r="AP453" s="59"/>
      <c r="AQ453" s="59"/>
      <c r="AR453" s="59"/>
      <c r="AS453" s="59"/>
      <c r="AT453" s="59"/>
      <c r="AU453" s="59"/>
      <c r="AV453" s="59"/>
      <c r="AW453" s="59"/>
      <c r="AX453" s="59"/>
      <c r="AY453" s="59"/>
      <c r="AZ453" s="58"/>
      <c r="BA453" s="55"/>
      <c r="BB453" s="55"/>
      <c r="BC453" s="55"/>
      <c r="BD453" s="55"/>
      <c r="BE453" s="58"/>
      <c r="BF453" s="55"/>
      <c r="BG453" s="55"/>
      <c r="BH453" s="55"/>
      <c r="BI453" s="58"/>
      <c r="BJ453" s="55"/>
      <c r="BK453" s="58"/>
      <c r="BL453" s="58"/>
      <c r="BM453" s="54"/>
      <c r="BN453" s="54"/>
      <c r="BO453" s="54"/>
      <c r="BP453" s="54"/>
      <c r="BQ453" s="59"/>
      <c r="BR453" s="58"/>
      <c r="BS453" s="55"/>
      <c r="BT453" s="55"/>
      <c r="BU453" s="55"/>
      <c r="BV453" s="55"/>
      <c r="BW453" s="55"/>
      <c r="BX453" s="54"/>
      <c r="BY453" s="54"/>
      <c r="BZ453" s="54"/>
      <c r="CA453" s="54"/>
      <c r="CB453" s="54"/>
      <c r="CC453" s="54"/>
      <c r="CD453" s="54"/>
      <c r="CE453" s="54"/>
      <c r="CF453" s="60"/>
      <c r="CG453" s="61"/>
    </row>
    <row r="454" spans="4:85" x14ac:dyDescent="0.25">
      <c r="D454" s="45"/>
      <c r="E454" s="46"/>
      <c r="F454" s="47"/>
      <c r="G454" s="47"/>
      <c r="H454" s="48"/>
      <c r="I454" s="49"/>
      <c r="J454" s="50"/>
      <c r="K454" s="50"/>
      <c r="L454" s="51"/>
      <c r="M454" s="52"/>
      <c r="N454" s="53"/>
      <c r="O454" s="50"/>
      <c r="P454" s="50"/>
      <c r="Q454" s="54"/>
      <c r="R454" s="55"/>
      <c r="S454" s="55"/>
      <c r="T454" s="54"/>
      <c r="U454" s="54"/>
      <c r="V454" s="54"/>
      <c r="W454" s="54"/>
      <c r="X454" s="54"/>
      <c r="Y454" s="54"/>
      <c r="Z454" s="55"/>
      <c r="AA454" s="56"/>
      <c r="AB454" s="54"/>
      <c r="AC454" s="57"/>
      <c r="AD454" s="54"/>
      <c r="AE454" s="54"/>
      <c r="AF454" s="54"/>
      <c r="AG454" s="54"/>
      <c r="AH454" s="54"/>
      <c r="AI454" s="58"/>
      <c r="AJ454" s="54"/>
      <c r="AK454" s="54"/>
      <c r="AL454" s="54"/>
      <c r="AM454" s="54"/>
      <c r="AN454" s="58"/>
      <c r="AO454" s="59"/>
      <c r="AP454" s="59"/>
      <c r="AQ454" s="59"/>
      <c r="AR454" s="59"/>
      <c r="AS454" s="59"/>
      <c r="AT454" s="59"/>
      <c r="AU454" s="59"/>
      <c r="AV454" s="59"/>
      <c r="AW454" s="59"/>
      <c r="AX454" s="59"/>
      <c r="AY454" s="59"/>
      <c r="AZ454" s="58"/>
      <c r="BA454" s="55"/>
      <c r="BB454" s="55"/>
      <c r="BC454" s="55"/>
      <c r="BD454" s="55"/>
      <c r="BE454" s="58"/>
      <c r="BF454" s="55"/>
      <c r="BG454" s="55"/>
      <c r="BH454" s="55"/>
      <c r="BI454" s="58"/>
      <c r="BJ454" s="55"/>
      <c r="BK454" s="58"/>
      <c r="BL454" s="58"/>
      <c r="BM454" s="54"/>
      <c r="BN454" s="54"/>
      <c r="BO454" s="54"/>
      <c r="BP454" s="54"/>
      <c r="BQ454" s="59"/>
      <c r="BR454" s="58"/>
      <c r="BS454" s="55"/>
      <c r="BT454" s="55"/>
      <c r="BU454" s="55"/>
      <c r="BV454" s="55"/>
      <c r="BW454" s="55"/>
      <c r="BX454" s="54"/>
      <c r="BY454" s="54"/>
      <c r="BZ454" s="54"/>
      <c r="CA454" s="54"/>
      <c r="CB454" s="54"/>
      <c r="CC454" s="54"/>
      <c r="CD454" s="54"/>
      <c r="CE454" s="54"/>
      <c r="CF454" s="60"/>
      <c r="CG454" s="61"/>
    </row>
    <row r="455" spans="4:85" x14ac:dyDescent="0.25">
      <c r="D455" s="45"/>
      <c r="E455" s="46"/>
      <c r="F455" s="47"/>
      <c r="G455" s="47"/>
      <c r="H455" s="48"/>
      <c r="I455" s="49"/>
      <c r="J455" s="50"/>
      <c r="K455" s="50"/>
      <c r="L455" s="51"/>
      <c r="M455" s="52"/>
      <c r="N455" s="53"/>
      <c r="O455" s="50"/>
      <c r="P455" s="50"/>
      <c r="Q455" s="54"/>
      <c r="R455" s="55"/>
      <c r="S455" s="55"/>
      <c r="T455" s="54"/>
      <c r="U455" s="54"/>
      <c r="V455" s="54"/>
      <c r="W455" s="54"/>
      <c r="X455" s="54"/>
      <c r="Y455" s="54"/>
      <c r="Z455" s="55"/>
      <c r="AA455" s="56"/>
      <c r="AB455" s="54"/>
      <c r="AC455" s="57"/>
      <c r="AD455" s="54"/>
      <c r="AE455" s="54"/>
      <c r="AF455" s="54"/>
      <c r="AG455" s="54"/>
      <c r="AH455" s="54"/>
      <c r="AI455" s="58"/>
      <c r="AJ455" s="54"/>
      <c r="AK455" s="54"/>
      <c r="AL455" s="54"/>
      <c r="AM455" s="54"/>
      <c r="AN455" s="58"/>
      <c r="AO455" s="59"/>
      <c r="AP455" s="59"/>
      <c r="AQ455" s="59"/>
      <c r="AR455" s="59"/>
      <c r="AS455" s="59"/>
      <c r="AT455" s="59"/>
      <c r="AU455" s="59"/>
      <c r="AV455" s="59"/>
      <c r="AW455" s="59"/>
      <c r="AX455" s="59"/>
      <c r="AY455" s="59"/>
      <c r="AZ455" s="58"/>
      <c r="BA455" s="55"/>
      <c r="BB455" s="55"/>
      <c r="BC455" s="55"/>
      <c r="BD455" s="55"/>
      <c r="BE455" s="58"/>
      <c r="BF455" s="55"/>
      <c r="BG455" s="55"/>
      <c r="BH455" s="55"/>
      <c r="BI455" s="58"/>
      <c r="BJ455" s="55"/>
      <c r="BK455" s="58"/>
      <c r="BL455" s="58"/>
      <c r="BM455" s="54"/>
      <c r="BN455" s="54"/>
      <c r="BO455" s="54"/>
      <c r="BP455" s="54"/>
      <c r="BQ455" s="59"/>
      <c r="BR455" s="58"/>
      <c r="BS455" s="55"/>
      <c r="BT455" s="55"/>
      <c r="BU455" s="55"/>
      <c r="BV455" s="55"/>
      <c r="BW455" s="55"/>
      <c r="BX455" s="54"/>
      <c r="BY455" s="54"/>
      <c r="BZ455" s="54"/>
      <c r="CA455" s="54"/>
      <c r="CB455" s="54"/>
      <c r="CC455" s="54"/>
      <c r="CD455" s="54"/>
      <c r="CE455" s="54"/>
      <c r="CF455" s="60"/>
      <c r="CG455" s="61"/>
    </row>
    <row r="456" spans="4:85" x14ac:dyDescent="0.25">
      <c r="D456" s="45"/>
      <c r="E456" s="46"/>
      <c r="F456" s="47"/>
      <c r="G456" s="47"/>
      <c r="H456" s="48"/>
      <c r="I456" s="49"/>
      <c r="J456" s="50"/>
      <c r="K456" s="50"/>
      <c r="L456" s="51"/>
      <c r="M456" s="52"/>
      <c r="N456" s="53"/>
      <c r="O456" s="50"/>
      <c r="P456" s="50"/>
      <c r="Q456" s="54"/>
      <c r="R456" s="55"/>
      <c r="S456" s="55"/>
      <c r="T456" s="54"/>
      <c r="U456" s="54"/>
      <c r="V456" s="54"/>
      <c r="W456" s="54"/>
      <c r="X456" s="54"/>
      <c r="Y456" s="54"/>
      <c r="Z456" s="55"/>
      <c r="AA456" s="56"/>
      <c r="AB456" s="54"/>
      <c r="AC456" s="57"/>
      <c r="AD456" s="54"/>
      <c r="AE456" s="54"/>
      <c r="AF456" s="54"/>
      <c r="AG456" s="54"/>
      <c r="AH456" s="54"/>
      <c r="AI456" s="58"/>
      <c r="AJ456" s="54"/>
      <c r="AK456" s="54"/>
      <c r="AL456" s="54"/>
      <c r="AM456" s="54"/>
      <c r="AN456" s="58"/>
      <c r="AO456" s="59"/>
      <c r="AP456" s="59"/>
      <c r="AQ456" s="59"/>
      <c r="AR456" s="59"/>
      <c r="AS456" s="59"/>
      <c r="AT456" s="59"/>
      <c r="AU456" s="59"/>
      <c r="AV456" s="59"/>
      <c r="AW456" s="59"/>
      <c r="AX456" s="59"/>
      <c r="AY456" s="59"/>
      <c r="AZ456" s="58"/>
      <c r="BA456" s="55"/>
      <c r="BB456" s="55"/>
      <c r="BC456" s="55"/>
      <c r="BD456" s="55"/>
      <c r="BE456" s="58"/>
      <c r="BF456" s="55"/>
      <c r="BG456" s="55"/>
      <c r="BH456" s="55"/>
      <c r="BI456" s="58"/>
      <c r="BJ456" s="55"/>
      <c r="BK456" s="58"/>
      <c r="BL456" s="58"/>
      <c r="BM456" s="54"/>
      <c r="BN456" s="54"/>
      <c r="BO456" s="54"/>
      <c r="BP456" s="54"/>
      <c r="BQ456" s="59"/>
      <c r="BR456" s="58"/>
      <c r="BS456" s="55"/>
      <c r="BT456" s="55"/>
      <c r="BU456" s="55"/>
      <c r="BV456" s="55"/>
      <c r="BW456" s="55"/>
      <c r="BX456" s="54"/>
      <c r="BY456" s="54"/>
      <c r="BZ456" s="54"/>
      <c r="CA456" s="54"/>
      <c r="CB456" s="54"/>
      <c r="CC456" s="54"/>
      <c r="CD456" s="54"/>
      <c r="CE456" s="54"/>
      <c r="CF456" s="60"/>
      <c r="CG456" s="61"/>
    </row>
    <row r="457" spans="4:85" x14ac:dyDescent="0.25">
      <c r="D457" s="45"/>
      <c r="E457" s="46"/>
      <c r="F457" s="47"/>
      <c r="G457" s="47"/>
      <c r="H457" s="48"/>
      <c r="I457" s="49"/>
      <c r="J457" s="50"/>
      <c r="K457" s="50"/>
      <c r="L457" s="51"/>
      <c r="M457" s="52"/>
      <c r="N457" s="53"/>
      <c r="O457" s="50"/>
      <c r="P457" s="50"/>
      <c r="Q457" s="54"/>
      <c r="R457" s="55"/>
      <c r="S457" s="55"/>
      <c r="T457" s="54"/>
      <c r="U457" s="54"/>
      <c r="V457" s="54"/>
      <c r="W457" s="54"/>
      <c r="X457" s="54"/>
      <c r="Y457" s="54"/>
      <c r="Z457" s="55"/>
      <c r="AA457" s="56"/>
      <c r="AB457" s="54"/>
      <c r="AC457" s="57"/>
      <c r="AD457" s="54"/>
      <c r="AE457" s="54"/>
      <c r="AF457" s="54"/>
      <c r="AG457" s="54"/>
      <c r="AH457" s="54"/>
      <c r="AI457" s="58"/>
      <c r="AJ457" s="54"/>
      <c r="AK457" s="54"/>
      <c r="AL457" s="54"/>
      <c r="AM457" s="54"/>
      <c r="AN457" s="58"/>
      <c r="AO457" s="59"/>
      <c r="AP457" s="59"/>
      <c r="AQ457" s="59"/>
      <c r="AR457" s="59"/>
      <c r="AS457" s="59"/>
      <c r="AT457" s="59"/>
      <c r="AU457" s="59"/>
      <c r="AV457" s="59"/>
      <c r="AW457" s="59"/>
      <c r="AX457" s="59"/>
      <c r="AY457" s="59"/>
      <c r="AZ457" s="58"/>
      <c r="BA457" s="55"/>
      <c r="BB457" s="55"/>
      <c r="BC457" s="55"/>
      <c r="BD457" s="55"/>
      <c r="BE457" s="58"/>
      <c r="BF457" s="55"/>
      <c r="BG457" s="55"/>
      <c r="BH457" s="55"/>
      <c r="BI457" s="58"/>
      <c r="BJ457" s="55"/>
      <c r="BK457" s="58"/>
      <c r="BL457" s="58"/>
      <c r="BM457" s="54"/>
      <c r="BN457" s="54"/>
      <c r="BO457" s="54"/>
      <c r="BP457" s="54"/>
      <c r="BQ457" s="59"/>
      <c r="BR457" s="58"/>
      <c r="BS457" s="55"/>
      <c r="BT457" s="55"/>
      <c r="BU457" s="55"/>
      <c r="BV457" s="55"/>
      <c r="BW457" s="55"/>
      <c r="BX457" s="54"/>
      <c r="BY457" s="54"/>
      <c r="BZ457" s="54"/>
      <c r="CA457" s="54"/>
      <c r="CB457" s="54"/>
      <c r="CC457" s="54"/>
      <c r="CD457" s="54"/>
      <c r="CE457" s="54"/>
      <c r="CF457" s="60"/>
      <c r="CG457" s="61"/>
    </row>
    <row r="458" spans="4:85" x14ac:dyDescent="0.25">
      <c r="D458" s="45"/>
      <c r="E458" s="46"/>
      <c r="F458" s="47"/>
      <c r="G458" s="47"/>
      <c r="H458" s="48"/>
      <c r="I458" s="49"/>
      <c r="J458" s="50"/>
      <c r="K458" s="50"/>
      <c r="L458" s="51"/>
      <c r="M458" s="52"/>
      <c r="N458" s="53"/>
      <c r="O458" s="50"/>
      <c r="P458" s="50"/>
      <c r="Q458" s="54"/>
      <c r="R458" s="55"/>
      <c r="S458" s="55"/>
      <c r="T458" s="54"/>
      <c r="U458" s="54"/>
      <c r="V458" s="54"/>
      <c r="W458" s="54"/>
      <c r="X458" s="54"/>
      <c r="Y458" s="54"/>
      <c r="Z458" s="55"/>
      <c r="AA458" s="56"/>
      <c r="AB458" s="54"/>
      <c r="AC458" s="57"/>
      <c r="AD458" s="54"/>
      <c r="AE458" s="54"/>
      <c r="AF458" s="54"/>
      <c r="AG458" s="54"/>
      <c r="AH458" s="54"/>
      <c r="AI458" s="58"/>
      <c r="AJ458" s="54"/>
      <c r="AK458" s="54"/>
      <c r="AL458" s="54"/>
      <c r="AM458" s="54"/>
      <c r="AN458" s="58"/>
      <c r="AO458" s="59"/>
      <c r="AP458" s="59"/>
      <c r="AQ458" s="59"/>
      <c r="AR458" s="59"/>
      <c r="AS458" s="59"/>
      <c r="AT458" s="59"/>
      <c r="AU458" s="59"/>
      <c r="AV458" s="59"/>
      <c r="AW458" s="59"/>
      <c r="AX458" s="59"/>
      <c r="AY458" s="59"/>
      <c r="AZ458" s="58"/>
      <c r="BA458" s="55"/>
      <c r="BB458" s="55"/>
      <c r="BC458" s="55"/>
      <c r="BD458" s="55"/>
      <c r="BE458" s="58"/>
      <c r="BF458" s="55"/>
      <c r="BG458" s="55"/>
      <c r="BH458" s="55"/>
      <c r="BI458" s="58"/>
      <c r="BJ458" s="55"/>
      <c r="BK458" s="58"/>
      <c r="BL458" s="58"/>
      <c r="BM458" s="54"/>
      <c r="BN458" s="54"/>
      <c r="BO458" s="54"/>
      <c r="BP458" s="54"/>
      <c r="BQ458" s="59"/>
      <c r="BR458" s="58"/>
      <c r="BS458" s="55"/>
      <c r="BT458" s="55"/>
      <c r="BU458" s="55"/>
      <c r="BV458" s="55"/>
      <c r="BW458" s="55"/>
      <c r="BX458" s="54"/>
      <c r="BY458" s="54"/>
      <c r="BZ458" s="54"/>
      <c r="CA458" s="54"/>
      <c r="CB458" s="54"/>
      <c r="CC458" s="54"/>
      <c r="CD458" s="54"/>
      <c r="CE458" s="54"/>
      <c r="CF458" s="60"/>
      <c r="CG458" s="61"/>
    </row>
    <row r="459" spans="4:85" x14ac:dyDescent="0.25">
      <c r="D459" s="45"/>
      <c r="E459" s="46"/>
      <c r="F459" s="47"/>
      <c r="G459" s="47"/>
      <c r="H459" s="48"/>
      <c r="I459" s="49"/>
      <c r="J459" s="50"/>
      <c r="K459" s="50"/>
      <c r="L459" s="51"/>
      <c r="M459" s="52"/>
      <c r="N459" s="53"/>
      <c r="O459" s="50"/>
      <c r="P459" s="50"/>
      <c r="Q459" s="54"/>
      <c r="R459" s="55"/>
      <c r="S459" s="55"/>
      <c r="T459" s="54"/>
      <c r="U459" s="54"/>
      <c r="V459" s="54"/>
      <c r="W459" s="54"/>
      <c r="X459" s="54"/>
      <c r="Y459" s="54"/>
      <c r="Z459" s="55"/>
      <c r="AA459" s="56"/>
      <c r="AB459" s="54"/>
      <c r="AC459" s="57"/>
      <c r="AD459" s="54"/>
      <c r="AE459" s="54"/>
      <c r="AF459" s="54"/>
      <c r="AG459" s="54"/>
      <c r="AH459" s="54"/>
      <c r="AI459" s="58"/>
      <c r="AJ459" s="54"/>
      <c r="AK459" s="54"/>
      <c r="AL459" s="54"/>
      <c r="AM459" s="54"/>
      <c r="AN459" s="58"/>
      <c r="AO459" s="59"/>
      <c r="AP459" s="59"/>
      <c r="AQ459" s="59"/>
      <c r="AR459" s="59"/>
      <c r="AS459" s="59"/>
      <c r="AT459" s="59"/>
      <c r="AU459" s="59"/>
      <c r="AV459" s="59"/>
      <c r="AW459" s="59"/>
      <c r="AX459" s="59"/>
      <c r="AY459" s="59"/>
      <c r="AZ459" s="58"/>
      <c r="BA459" s="55"/>
      <c r="BB459" s="55"/>
      <c r="BC459" s="55"/>
      <c r="BD459" s="55"/>
      <c r="BE459" s="58"/>
      <c r="BF459" s="55"/>
      <c r="BG459" s="55"/>
      <c r="BH459" s="55"/>
      <c r="BI459" s="58"/>
      <c r="BJ459" s="55"/>
      <c r="BK459" s="58"/>
      <c r="BL459" s="58"/>
      <c r="BM459" s="54"/>
      <c r="BN459" s="54"/>
      <c r="BO459" s="54"/>
      <c r="BP459" s="54"/>
      <c r="BQ459" s="59"/>
      <c r="BR459" s="58"/>
      <c r="BS459" s="55"/>
      <c r="BT459" s="55"/>
      <c r="BU459" s="55"/>
      <c r="BV459" s="55"/>
      <c r="BW459" s="55"/>
      <c r="BX459" s="54"/>
      <c r="BY459" s="54"/>
      <c r="BZ459" s="54"/>
      <c r="CA459" s="54"/>
      <c r="CB459" s="54"/>
      <c r="CC459" s="54"/>
      <c r="CD459" s="54"/>
      <c r="CE459" s="54"/>
      <c r="CF459" s="60"/>
      <c r="CG459" s="61"/>
    </row>
    <row r="460" spans="4:85" x14ac:dyDescent="0.25">
      <c r="D460" s="45"/>
      <c r="E460" s="46"/>
      <c r="F460" s="47"/>
      <c r="G460" s="47"/>
      <c r="H460" s="48"/>
      <c r="I460" s="49"/>
      <c r="J460" s="50"/>
      <c r="K460" s="50"/>
      <c r="L460" s="51"/>
      <c r="M460" s="52"/>
      <c r="N460" s="53"/>
      <c r="O460" s="50"/>
      <c r="P460" s="50"/>
      <c r="Q460" s="54"/>
      <c r="R460" s="55"/>
      <c r="S460" s="55"/>
      <c r="T460" s="54"/>
      <c r="U460" s="54"/>
      <c r="V460" s="54"/>
      <c r="W460" s="54"/>
      <c r="X460" s="54"/>
      <c r="Y460" s="54"/>
      <c r="Z460" s="55"/>
      <c r="AA460" s="56"/>
      <c r="AB460" s="54"/>
      <c r="AC460" s="57"/>
      <c r="AD460" s="54"/>
      <c r="AE460" s="54"/>
      <c r="AF460" s="54"/>
      <c r="AG460" s="54"/>
      <c r="AH460" s="54"/>
      <c r="AI460" s="58"/>
      <c r="AJ460" s="54"/>
      <c r="AK460" s="54"/>
      <c r="AL460" s="54"/>
      <c r="AM460" s="54"/>
      <c r="AN460" s="58"/>
      <c r="AO460" s="59"/>
      <c r="AP460" s="59"/>
      <c r="AQ460" s="59"/>
      <c r="AR460" s="59"/>
      <c r="AS460" s="59"/>
      <c r="AT460" s="59"/>
      <c r="AU460" s="59"/>
      <c r="AV460" s="59"/>
      <c r="AW460" s="59"/>
      <c r="AX460" s="59"/>
      <c r="AY460" s="59"/>
      <c r="AZ460" s="58"/>
      <c r="BA460" s="55"/>
      <c r="BB460" s="55"/>
      <c r="BC460" s="55"/>
      <c r="BD460" s="55"/>
      <c r="BE460" s="58"/>
      <c r="BF460" s="55"/>
      <c r="BG460" s="55"/>
      <c r="BH460" s="55"/>
      <c r="BI460" s="58"/>
      <c r="BJ460" s="55"/>
      <c r="BK460" s="58"/>
      <c r="BL460" s="58"/>
      <c r="BM460" s="54"/>
      <c r="BN460" s="54"/>
      <c r="BO460" s="54"/>
      <c r="BP460" s="54"/>
      <c r="BQ460" s="59"/>
      <c r="BR460" s="58"/>
      <c r="BS460" s="55"/>
      <c r="BT460" s="55"/>
      <c r="BU460" s="55"/>
      <c r="BV460" s="55"/>
      <c r="BW460" s="55"/>
      <c r="BX460" s="54"/>
      <c r="BY460" s="54"/>
      <c r="BZ460" s="54"/>
      <c r="CA460" s="54"/>
      <c r="CB460" s="54"/>
      <c r="CC460" s="54"/>
      <c r="CD460" s="54"/>
      <c r="CE460" s="54"/>
      <c r="CF460" s="60"/>
      <c r="CG460" s="61"/>
    </row>
    <row r="461" spans="4:85" x14ac:dyDescent="0.25">
      <c r="D461" s="45"/>
      <c r="E461" s="46"/>
      <c r="F461" s="47"/>
      <c r="G461" s="47"/>
      <c r="H461" s="48"/>
      <c r="I461" s="49"/>
      <c r="J461" s="50"/>
      <c r="K461" s="50"/>
      <c r="L461" s="51"/>
      <c r="M461" s="52"/>
      <c r="N461" s="53"/>
      <c r="O461" s="50"/>
      <c r="P461" s="50"/>
      <c r="Q461" s="54"/>
      <c r="R461" s="55"/>
      <c r="S461" s="55"/>
      <c r="T461" s="54"/>
      <c r="U461" s="54"/>
      <c r="V461" s="54"/>
      <c r="W461" s="54"/>
      <c r="X461" s="54"/>
      <c r="Y461" s="54"/>
      <c r="Z461" s="55"/>
      <c r="AA461" s="56"/>
      <c r="AB461" s="54"/>
      <c r="AC461" s="57"/>
      <c r="AD461" s="54"/>
      <c r="AE461" s="54"/>
      <c r="AF461" s="54"/>
      <c r="AG461" s="54"/>
      <c r="AH461" s="54"/>
      <c r="AI461" s="58"/>
      <c r="AJ461" s="54"/>
      <c r="AK461" s="54"/>
      <c r="AL461" s="54"/>
      <c r="AM461" s="54"/>
      <c r="AN461" s="58"/>
      <c r="AO461" s="59"/>
      <c r="AP461" s="59"/>
      <c r="AQ461" s="59"/>
      <c r="AR461" s="59"/>
      <c r="AS461" s="59"/>
      <c r="AT461" s="59"/>
      <c r="AU461" s="59"/>
      <c r="AV461" s="59"/>
      <c r="AW461" s="59"/>
      <c r="AX461" s="59"/>
      <c r="AY461" s="59"/>
      <c r="AZ461" s="58"/>
      <c r="BA461" s="55"/>
      <c r="BB461" s="55"/>
      <c r="BC461" s="55"/>
      <c r="BD461" s="55"/>
      <c r="BE461" s="58"/>
      <c r="BF461" s="55"/>
      <c r="BG461" s="55"/>
      <c r="BH461" s="55"/>
      <c r="BI461" s="58"/>
      <c r="BJ461" s="55"/>
      <c r="BK461" s="58"/>
      <c r="BL461" s="58"/>
      <c r="BM461" s="54"/>
      <c r="BN461" s="54"/>
      <c r="BO461" s="54"/>
      <c r="BP461" s="54"/>
      <c r="BQ461" s="59"/>
      <c r="BR461" s="58"/>
      <c r="BS461" s="55"/>
      <c r="BT461" s="55"/>
      <c r="BU461" s="55"/>
      <c r="BV461" s="55"/>
      <c r="BW461" s="55"/>
      <c r="BX461" s="54"/>
      <c r="BY461" s="54"/>
      <c r="BZ461" s="54"/>
      <c r="CA461" s="54"/>
      <c r="CB461" s="54"/>
      <c r="CC461" s="54"/>
      <c r="CD461" s="54"/>
      <c r="CE461" s="54"/>
      <c r="CF461" s="60"/>
      <c r="CG461" s="61"/>
    </row>
    <row r="462" spans="4:85" x14ac:dyDescent="0.25">
      <c r="D462" s="45"/>
      <c r="E462" s="46"/>
      <c r="F462" s="47"/>
      <c r="G462" s="47"/>
      <c r="H462" s="48"/>
      <c r="I462" s="49"/>
      <c r="J462" s="50"/>
      <c r="K462" s="50"/>
      <c r="L462" s="51"/>
      <c r="M462" s="52"/>
      <c r="N462" s="53"/>
      <c r="O462" s="50"/>
      <c r="P462" s="50"/>
      <c r="Q462" s="54"/>
      <c r="R462" s="55"/>
      <c r="S462" s="55"/>
      <c r="T462" s="54"/>
      <c r="U462" s="54"/>
      <c r="V462" s="54"/>
      <c r="W462" s="54"/>
      <c r="X462" s="54"/>
      <c r="Y462" s="54"/>
      <c r="Z462" s="55"/>
      <c r="AA462" s="56"/>
      <c r="AB462" s="54"/>
      <c r="AC462" s="57"/>
      <c r="AD462" s="54"/>
      <c r="AE462" s="54"/>
      <c r="AF462" s="54"/>
      <c r="AG462" s="54"/>
      <c r="AH462" s="54"/>
      <c r="AI462" s="58"/>
      <c r="AJ462" s="54"/>
      <c r="AK462" s="54"/>
      <c r="AL462" s="54"/>
      <c r="AM462" s="54"/>
      <c r="AN462" s="58"/>
      <c r="AO462" s="59"/>
      <c r="AP462" s="59"/>
      <c r="AQ462" s="59"/>
      <c r="AR462" s="59"/>
      <c r="AS462" s="59"/>
      <c r="AT462" s="59"/>
      <c r="AU462" s="59"/>
      <c r="AV462" s="59"/>
      <c r="AW462" s="59"/>
      <c r="AX462" s="59"/>
      <c r="AY462" s="59"/>
      <c r="AZ462" s="58"/>
      <c r="BA462" s="55"/>
      <c r="BB462" s="55"/>
      <c r="BC462" s="55"/>
      <c r="BD462" s="55"/>
      <c r="BE462" s="58"/>
      <c r="BF462" s="55"/>
      <c r="BG462" s="55"/>
      <c r="BH462" s="55"/>
      <c r="BI462" s="58"/>
      <c r="BJ462" s="55"/>
      <c r="BK462" s="58"/>
      <c r="BL462" s="58"/>
      <c r="BM462" s="54"/>
      <c r="BN462" s="54"/>
      <c r="BO462" s="54"/>
      <c r="BP462" s="54"/>
      <c r="BQ462" s="59"/>
      <c r="BR462" s="58"/>
      <c r="BS462" s="55"/>
      <c r="BT462" s="55"/>
      <c r="BU462" s="55"/>
      <c r="BV462" s="55"/>
      <c r="BW462" s="55"/>
      <c r="BX462" s="54"/>
      <c r="BY462" s="54"/>
      <c r="BZ462" s="54"/>
      <c r="CA462" s="54"/>
      <c r="CB462" s="54"/>
      <c r="CC462" s="54"/>
      <c r="CD462" s="54"/>
      <c r="CE462" s="54"/>
      <c r="CF462" s="60"/>
      <c r="CG462" s="61"/>
    </row>
    <row r="463" spans="4:85" x14ac:dyDescent="0.25">
      <c r="D463" s="45"/>
      <c r="E463" s="46"/>
      <c r="F463" s="47"/>
      <c r="G463" s="47"/>
      <c r="H463" s="48"/>
      <c r="I463" s="49"/>
      <c r="J463" s="50"/>
      <c r="K463" s="50"/>
      <c r="L463" s="51"/>
      <c r="M463" s="52"/>
      <c r="N463" s="53"/>
      <c r="O463" s="50"/>
      <c r="P463" s="50"/>
      <c r="Q463" s="54"/>
      <c r="R463" s="55"/>
      <c r="S463" s="55"/>
      <c r="T463" s="54"/>
      <c r="U463" s="54"/>
      <c r="V463" s="54"/>
      <c r="W463" s="54"/>
      <c r="X463" s="54"/>
      <c r="Y463" s="54"/>
      <c r="Z463" s="55"/>
      <c r="AA463" s="56"/>
      <c r="AB463" s="54"/>
      <c r="AC463" s="57"/>
      <c r="AD463" s="54"/>
      <c r="AE463" s="54"/>
      <c r="AF463" s="54"/>
      <c r="AG463" s="54"/>
      <c r="AH463" s="54"/>
      <c r="AI463" s="58"/>
      <c r="AJ463" s="54"/>
      <c r="AK463" s="54"/>
      <c r="AL463" s="54"/>
      <c r="AM463" s="54"/>
      <c r="AN463" s="58"/>
      <c r="AO463" s="59"/>
      <c r="AP463" s="59"/>
      <c r="AQ463" s="59"/>
      <c r="AR463" s="59"/>
      <c r="AS463" s="59"/>
      <c r="AT463" s="59"/>
      <c r="AU463" s="59"/>
      <c r="AV463" s="59"/>
      <c r="AW463" s="59"/>
      <c r="AX463" s="59"/>
      <c r="AY463" s="59"/>
      <c r="AZ463" s="58"/>
      <c r="BA463" s="55"/>
      <c r="BB463" s="55"/>
      <c r="BC463" s="55"/>
      <c r="BD463" s="55"/>
      <c r="BE463" s="58"/>
      <c r="BF463" s="55"/>
      <c r="BG463" s="55"/>
      <c r="BH463" s="55"/>
      <c r="BI463" s="58"/>
      <c r="BJ463" s="55"/>
      <c r="BK463" s="58"/>
      <c r="BL463" s="58"/>
      <c r="BM463" s="54"/>
      <c r="BN463" s="54"/>
      <c r="BO463" s="54"/>
      <c r="BP463" s="54"/>
      <c r="BQ463" s="59"/>
      <c r="BR463" s="58"/>
      <c r="BS463" s="55"/>
      <c r="BT463" s="55"/>
      <c r="BU463" s="55"/>
      <c r="BV463" s="55"/>
      <c r="BW463" s="55"/>
      <c r="BX463" s="54"/>
      <c r="BY463" s="54"/>
      <c r="BZ463" s="54"/>
      <c r="CA463" s="54"/>
      <c r="CB463" s="54"/>
      <c r="CC463" s="54"/>
      <c r="CD463" s="54"/>
      <c r="CE463" s="54"/>
      <c r="CF463" s="60"/>
      <c r="CG463" s="61"/>
    </row>
    <row r="464" spans="4:85" x14ac:dyDescent="0.25">
      <c r="D464" s="45"/>
      <c r="E464" s="46"/>
      <c r="F464" s="47"/>
      <c r="G464" s="47"/>
      <c r="H464" s="48"/>
      <c r="I464" s="49"/>
      <c r="J464" s="50"/>
      <c r="K464" s="50"/>
      <c r="L464" s="51"/>
      <c r="M464" s="52"/>
      <c r="N464" s="53"/>
      <c r="O464" s="50"/>
      <c r="P464" s="50"/>
      <c r="Q464" s="54"/>
      <c r="R464" s="55"/>
      <c r="S464" s="55"/>
      <c r="T464" s="54"/>
      <c r="U464" s="54"/>
      <c r="V464" s="54"/>
      <c r="W464" s="54"/>
      <c r="X464" s="54"/>
      <c r="Y464" s="54"/>
      <c r="Z464" s="55"/>
      <c r="AA464" s="56"/>
      <c r="AB464" s="54"/>
      <c r="AC464" s="57"/>
      <c r="AD464" s="54"/>
      <c r="AE464" s="54"/>
      <c r="AF464" s="54"/>
      <c r="AG464" s="54"/>
      <c r="AH464" s="54"/>
      <c r="AI464" s="58"/>
      <c r="AJ464" s="54"/>
      <c r="AK464" s="54"/>
      <c r="AL464" s="54"/>
      <c r="AM464" s="54"/>
      <c r="AN464" s="58"/>
      <c r="AO464" s="59"/>
      <c r="AP464" s="59"/>
      <c r="AQ464" s="59"/>
      <c r="AR464" s="59"/>
      <c r="AS464" s="59"/>
      <c r="AT464" s="59"/>
      <c r="AU464" s="59"/>
      <c r="AV464" s="59"/>
      <c r="AW464" s="59"/>
      <c r="AX464" s="59"/>
      <c r="AY464" s="59"/>
      <c r="AZ464" s="58"/>
      <c r="BA464" s="55"/>
      <c r="BB464" s="55"/>
      <c r="BC464" s="55"/>
      <c r="BD464" s="55"/>
      <c r="BE464" s="58"/>
      <c r="BF464" s="55"/>
      <c r="BG464" s="55"/>
      <c r="BH464" s="55"/>
      <c r="BI464" s="58"/>
      <c r="BJ464" s="55"/>
      <c r="BK464" s="58"/>
      <c r="BL464" s="58"/>
      <c r="BM464" s="54"/>
      <c r="BN464" s="54"/>
      <c r="BO464" s="54"/>
      <c r="BP464" s="54"/>
      <c r="BQ464" s="59"/>
      <c r="BR464" s="58"/>
      <c r="BS464" s="55"/>
      <c r="BT464" s="55"/>
      <c r="BU464" s="55"/>
      <c r="BV464" s="55"/>
      <c r="BW464" s="55"/>
      <c r="BX464" s="54"/>
      <c r="BY464" s="54"/>
      <c r="BZ464" s="54"/>
      <c r="CA464" s="54"/>
      <c r="CB464" s="54"/>
      <c r="CC464" s="54"/>
      <c r="CD464" s="54"/>
      <c r="CE464" s="54"/>
      <c r="CF464" s="60"/>
      <c r="CG464" s="61"/>
    </row>
    <row r="465" spans="4:85" x14ac:dyDescent="0.25">
      <c r="D465" s="45"/>
      <c r="E465" s="46"/>
      <c r="F465" s="47"/>
      <c r="G465" s="47"/>
      <c r="H465" s="48"/>
      <c r="I465" s="49"/>
      <c r="J465" s="50"/>
      <c r="K465" s="50"/>
      <c r="L465" s="51"/>
      <c r="M465" s="52"/>
      <c r="N465" s="53"/>
      <c r="O465" s="50"/>
      <c r="P465" s="50"/>
      <c r="Q465" s="54"/>
      <c r="R465" s="55"/>
      <c r="S465" s="55"/>
      <c r="T465" s="54"/>
      <c r="U465" s="54"/>
      <c r="V465" s="54"/>
      <c r="W465" s="54"/>
      <c r="X465" s="54"/>
      <c r="Y465" s="54"/>
      <c r="Z465" s="55"/>
      <c r="AA465" s="56"/>
      <c r="AB465" s="54"/>
      <c r="AC465" s="57"/>
      <c r="AD465" s="54"/>
      <c r="AE465" s="54"/>
      <c r="AF465" s="54"/>
      <c r="AG465" s="54"/>
      <c r="AH465" s="54"/>
      <c r="AI465" s="58"/>
      <c r="AJ465" s="54"/>
      <c r="AK465" s="54"/>
      <c r="AL465" s="54"/>
      <c r="AM465" s="54"/>
      <c r="AN465" s="58"/>
      <c r="AO465" s="59"/>
      <c r="AP465" s="59"/>
      <c r="AQ465" s="59"/>
      <c r="AR465" s="59"/>
      <c r="AS465" s="59"/>
      <c r="AT465" s="59"/>
      <c r="AU465" s="59"/>
      <c r="AV465" s="59"/>
      <c r="AW465" s="59"/>
      <c r="AX465" s="59"/>
      <c r="AY465" s="59"/>
      <c r="AZ465" s="58"/>
      <c r="BA465" s="55"/>
      <c r="BB465" s="55"/>
      <c r="BC465" s="55"/>
      <c r="BD465" s="55"/>
      <c r="BE465" s="58"/>
      <c r="BF465" s="55"/>
      <c r="BG465" s="55"/>
      <c r="BH465" s="55"/>
      <c r="BI465" s="58"/>
      <c r="BJ465" s="55"/>
      <c r="BK465" s="58"/>
      <c r="BL465" s="58"/>
      <c r="BM465" s="54"/>
      <c r="BN465" s="54"/>
      <c r="BO465" s="54"/>
      <c r="BP465" s="54"/>
      <c r="BQ465" s="59"/>
      <c r="BR465" s="58"/>
      <c r="BS465" s="55"/>
      <c r="BT465" s="55"/>
      <c r="BU465" s="55"/>
      <c r="BV465" s="55"/>
      <c r="BW465" s="55"/>
      <c r="BX465" s="54"/>
      <c r="BY465" s="54"/>
      <c r="BZ465" s="54"/>
      <c r="CA465" s="54"/>
      <c r="CB465" s="54"/>
      <c r="CC465" s="54"/>
      <c r="CD465" s="54"/>
      <c r="CE465" s="54"/>
      <c r="CF465" s="60"/>
      <c r="CG465" s="61"/>
    </row>
    <row r="466" spans="4:85" x14ac:dyDescent="0.25">
      <c r="D466" s="45"/>
      <c r="E466" s="46"/>
      <c r="F466" s="47"/>
      <c r="G466" s="47"/>
      <c r="H466" s="48"/>
      <c r="I466" s="49"/>
      <c r="J466" s="50"/>
      <c r="K466" s="50"/>
      <c r="L466" s="51"/>
      <c r="M466" s="52"/>
      <c r="N466" s="53"/>
      <c r="O466" s="50"/>
      <c r="P466" s="50"/>
      <c r="Q466" s="54"/>
      <c r="R466" s="55"/>
      <c r="S466" s="55"/>
      <c r="T466" s="54"/>
      <c r="U466" s="54"/>
      <c r="V466" s="54"/>
      <c r="W466" s="54"/>
      <c r="X466" s="54"/>
      <c r="Y466" s="54"/>
      <c r="Z466" s="55"/>
      <c r="AA466" s="56"/>
      <c r="AB466" s="54"/>
      <c r="AC466" s="57"/>
      <c r="AD466" s="54"/>
      <c r="AE466" s="54"/>
      <c r="AF466" s="54"/>
      <c r="AG466" s="54"/>
      <c r="AH466" s="54"/>
      <c r="AI466" s="58"/>
      <c r="AJ466" s="54"/>
      <c r="AK466" s="54"/>
      <c r="AL466" s="54"/>
      <c r="AM466" s="54"/>
      <c r="AN466" s="58"/>
      <c r="AO466" s="59"/>
      <c r="AP466" s="59"/>
      <c r="AQ466" s="59"/>
      <c r="AR466" s="59"/>
      <c r="AS466" s="59"/>
      <c r="AT466" s="59"/>
      <c r="AU466" s="59"/>
      <c r="AV466" s="59"/>
      <c r="AW466" s="59"/>
      <c r="AX466" s="59"/>
      <c r="AY466" s="59"/>
      <c r="AZ466" s="58"/>
      <c r="BA466" s="55"/>
      <c r="BB466" s="55"/>
      <c r="BC466" s="55"/>
      <c r="BD466" s="55"/>
      <c r="BE466" s="58"/>
      <c r="BF466" s="55"/>
      <c r="BG466" s="55"/>
      <c r="BH466" s="55"/>
      <c r="BI466" s="58"/>
      <c r="BJ466" s="55"/>
      <c r="BK466" s="58"/>
      <c r="BL466" s="58"/>
      <c r="BM466" s="54"/>
      <c r="BN466" s="54"/>
      <c r="BO466" s="54"/>
      <c r="BP466" s="54"/>
      <c r="BQ466" s="59"/>
      <c r="BR466" s="58"/>
      <c r="BS466" s="55"/>
      <c r="BT466" s="55"/>
      <c r="BU466" s="55"/>
      <c r="BV466" s="55"/>
      <c r="BW466" s="55"/>
      <c r="BX466" s="54"/>
      <c r="BY466" s="54"/>
      <c r="BZ466" s="54"/>
      <c r="CA466" s="54"/>
      <c r="CB466" s="54"/>
      <c r="CC466" s="54"/>
      <c r="CD466" s="54"/>
      <c r="CE466" s="54"/>
      <c r="CF466" s="60"/>
      <c r="CG466" s="61"/>
    </row>
    <row r="467" spans="4:85" x14ac:dyDescent="0.25">
      <c r="D467" s="45"/>
      <c r="E467" s="46"/>
      <c r="F467" s="47"/>
      <c r="G467" s="47"/>
      <c r="H467" s="48"/>
      <c r="I467" s="49"/>
      <c r="J467" s="50"/>
      <c r="K467" s="50"/>
      <c r="L467" s="51"/>
      <c r="M467" s="52"/>
      <c r="N467" s="53"/>
      <c r="O467" s="50"/>
      <c r="P467" s="50"/>
      <c r="Q467" s="54"/>
      <c r="R467" s="55"/>
      <c r="S467" s="55"/>
      <c r="T467" s="54"/>
      <c r="U467" s="54"/>
      <c r="V467" s="54"/>
      <c r="W467" s="54"/>
      <c r="X467" s="54"/>
      <c r="Y467" s="54"/>
      <c r="Z467" s="55"/>
      <c r="AA467" s="56"/>
      <c r="AB467" s="54"/>
      <c r="AC467" s="57"/>
      <c r="AD467" s="54"/>
      <c r="AE467" s="54"/>
      <c r="AF467" s="54"/>
      <c r="AG467" s="54"/>
      <c r="AH467" s="54"/>
      <c r="AI467" s="58"/>
      <c r="AJ467" s="54"/>
      <c r="AK467" s="54"/>
      <c r="AL467" s="54"/>
      <c r="AM467" s="54"/>
      <c r="AN467" s="58"/>
      <c r="AO467" s="59"/>
      <c r="AP467" s="59"/>
      <c r="AQ467" s="54"/>
      <c r="AR467" s="54"/>
      <c r="AS467" s="54"/>
      <c r="AT467" s="54"/>
      <c r="AU467" s="54"/>
      <c r="AV467" s="54"/>
      <c r="AW467" s="54"/>
      <c r="AX467" s="54"/>
      <c r="AY467" s="54"/>
      <c r="AZ467" s="58"/>
      <c r="BA467" s="55"/>
      <c r="BB467" s="55"/>
      <c r="BC467" s="55"/>
      <c r="BD467" s="55"/>
      <c r="BE467" s="58"/>
      <c r="BF467" s="55"/>
      <c r="BG467" s="55"/>
      <c r="BH467" s="55"/>
      <c r="BI467" s="58"/>
      <c r="BJ467" s="55"/>
      <c r="BK467" s="58"/>
      <c r="BL467" s="58"/>
      <c r="BM467" s="54"/>
      <c r="BN467" s="54"/>
      <c r="BO467" s="54"/>
      <c r="BP467" s="54"/>
      <c r="BQ467" s="59"/>
      <c r="BR467" s="58"/>
      <c r="BS467" s="55"/>
      <c r="BT467" s="55"/>
      <c r="BU467" s="55"/>
      <c r="BV467" s="55"/>
      <c r="BW467" s="55"/>
      <c r="BX467" s="54"/>
      <c r="BY467" s="54"/>
      <c r="BZ467" s="54"/>
      <c r="CA467" s="54"/>
      <c r="CB467" s="54"/>
      <c r="CC467" s="54"/>
      <c r="CD467" s="54"/>
      <c r="CE467" s="54"/>
      <c r="CF467" s="60"/>
      <c r="CG467" s="61"/>
    </row>
    <row r="468" spans="4:85" x14ac:dyDescent="0.25">
      <c r="D468" s="45"/>
      <c r="E468" s="46"/>
      <c r="F468" s="47"/>
      <c r="G468" s="47"/>
      <c r="H468" s="48"/>
      <c r="I468" s="49"/>
      <c r="J468" s="50"/>
      <c r="K468" s="50"/>
      <c r="L468" s="51"/>
      <c r="M468" s="52"/>
      <c r="N468" s="53"/>
      <c r="O468" s="50"/>
      <c r="P468" s="50"/>
      <c r="Q468" s="54"/>
      <c r="R468" s="55"/>
      <c r="S468" s="55"/>
      <c r="T468" s="54"/>
      <c r="U468" s="54"/>
      <c r="V468" s="54"/>
      <c r="W468" s="54"/>
      <c r="X468" s="54"/>
      <c r="Y468" s="54"/>
      <c r="Z468" s="55"/>
      <c r="AA468" s="56"/>
      <c r="AB468" s="54"/>
      <c r="AC468" s="57"/>
      <c r="AD468" s="54"/>
      <c r="AE468" s="54"/>
      <c r="AF468" s="54"/>
      <c r="AG468" s="54"/>
      <c r="AH468" s="54"/>
      <c r="AI468" s="58"/>
      <c r="AJ468" s="54"/>
      <c r="AK468" s="54"/>
      <c r="AL468" s="54"/>
      <c r="AM468" s="54"/>
      <c r="AN468" s="58"/>
      <c r="AO468" s="59"/>
      <c r="AP468" s="59"/>
      <c r="AQ468" s="59"/>
      <c r="AR468" s="59"/>
      <c r="AS468" s="59"/>
      <c r="AT468" s="59"/>
      <c r="AU468" s="59"/>
      <c r="AV468" s="59"/>
      <c r="AW468" s="59"/>
      <c r="AX468" s="59"/>
      <c r="AY468" s="59"/>
      <c r="AZ468" s="58"/>
      <c r="BA468" s="55"/>
      <c r="BB468" s="55"/>
      <c r="BC468" s="55"/>
      <c r="BD468" s="55"/>
      <c r="BE468" s="58"/>
      <c r="BF468" s="55"/>
      <c r="BG468" s="55"/>
      <c r="BH468" s="55"/>
      <c r="BI468" s="58"/>
      <c r="BJ468" s="55"/>
      <c r="BK468" s="58"/>
      <c r="BL468" s="58"/>
      <c r="BM468" s="54"/>
      <c r="BN468" s="54"/>
      <c r="BO468" s="54"/>
      <c r="BP468" s="54"/>
      <c r="BQ468" s="59"/>
      <c r="BR468" s="58"/>
      <c r="BS468" s="55"/>
      <c r="BT468" s="55"/>
      <c r="BU468" s="55"/>
      <c r="BV468" s="55"/>
      <c r="BW468" s="55"/>
      <c r="BX468" s="54"/>
      <c r="BY468" s="54"/>
      <c r="BZ468" s="54"/>
      <c r="CA468" s="54"/>
      <c r="CB468" s="54"/>
      <c r="CC468" s="54"/>
      <c r="CD468" s="54"/>
      <c r="CE468" s="54"/>
      <c r="CF468" s="60"/>
      <c r="CG468" s="61"/>
    </row>
    <row r="469" spans="4:85" x14ac:dyDescent="0.25">
      <c r="D469" s="45"/>
      <c r="E469" s="46"/>
      <c r="F469" s="47"/>
      <c r="G469" s="47"/>
      <c r="H469" s="48"/>
      <c r="I469" s="49"/>
      <c r="J469" s="50"/>
      <c r="K469" s="50"/>
      <c r="L469" s="51"/>
      <c r="M469" s="52"/>
      <c r="N469" s="53"/>
      <c r="O469" s="50"/>
      <c r="P469" s="50"/>
      <c r="Q469" s="54"/>
      <c r="R469" s="55"/>
      <c r="S469" s="55"/>
      <c r="T469" s="54"/>
      <c r="U469" s="54"/>
      <c r="V469" s="54"/>
      <c r="W469" s="54"/>
      <c r="X469" s="54"/>
      <c r="Y469" s="54"/>
      <c r="Z469" s="55"/>
      <c r="AA469" s="56"/>
      <c r="AB469" s="54"/>
      <c r="AC469" s="57"/>
      <c r="AD469" s="54"/>
      <c r="AE469" s="54"/>
      <c r="AF469" s="54"/>
      <c r="AG469" s="54"/>
      <c r="AH469" s="54"/>
      <c r="AI469" s="58"/>
      <c r="AJ469" s="54"/>
      <c r="AK469" s="54"/>
      <c r="AL469" s="54"/>
      <c r="AM469" s="54"/>
      <c r="AN469" s="58"/>
      <c r="AO469" s="59"/>
      <c r="AP469" s="59"/>
      <c r="AQ469" s="59"/>
      <c r="AR469" s="59"/>
      <c r="AS469" s="59"/>
      <c r="AT469" s="59"/>
      <c r="AU469" s="59"/>
      <c r="AV469" s="59"/>
      <c r="AW469" s="59"/>
      <c r="AX469" s="59"/>
      <c r="AY469" s="59"/>
      <c r="AZ469" s="58"/>
      <c r="BA469" s="55"/>
      <c r="BB469" s="55"/>
      <c r="BC469" s="55"/>
      <c r="BD469" s="55"/>
      <c r="BE469" s="58"/>
      <c r="BF469" s="55"/>
      <c r="BG469" s="55"/>
      <c r="BH469" s="55"/>
      <c r="BI469" s="58"/>
      <c r="BJ469" s="55"/>
      <c r="BK469" s="58"/>
      <c r="BL469" s="58"/>
      <c r="BM469" s="54"/>
      <c r="BN469" s="54"/>
      <c r="BO469" s="54"/>
      <c r="BP469" s="54"/>
      <c r="BQ469" s="59"/>
      <c r="BR469" s="58"/>
      <c r="BS469" s="55"/>
      <c r="BT469" s="55"/>
      <c r="BU469" s="55"/>
      <c r="BV469" s="55"/>
      <c r="BW469" s="55"/>
      <c r="BX469" s="54"/>
      <c r="BY469" s="54"/>
      <c r="BZ469" s="54"/>
      <c r="CA469" s="54"/>
      <c r="CB469" s="54"/>
      <c r="CC469" s="54"/>
      <c r="CD469" s="54"/>
      <c r="CE469" s="54"/>
      <c r="CF469" s="60"/>
      <c r="CG469" s="61"/>
    </row>
    <row r="470" spans="4:85" x14ac:dyDescent="0.25">
      <c r="D470" s="45"/>
      <c r="E470" s="46"/>
      <c r="F470" s="47"/>
      <c r="G470" s="47"/>
      <c r="H470" s="48"/>
      <c r="I470" s="49"/>
      <c r="J470" s="50"/>
      <c r="K470" s="50"/>
      <c r="L470" s="51"/>
      <c r="M470" s="52"/>
      <c r="N470" s="53"/>
      <c r="O470" s="50"/>
      <c r="P470" s="50"/>
      <c r="Q470" s="54"/>
      <c r="R470" s="55"/>
      <c r="S470" s="55"/>
      <c r="T470" s="54"/>
      <c r="U470" s="54"/>
      <c r="V470" s="54"/>
      <c r="W470" s="54"/>
      <c r="X470" s="54"/>
      <c r="Y470" s="54"/>
      <c r="Z470" s="55"/>
      <c r="AA470" s="56"/>
      <c r="AB470" s="54"/>
      <c r="AC470" s="57"/>
      <c r="AD470" s="54"/>
      <c r="AE470" s="54"/>
      <c r="AF470" s="54"/>
      <c r="AG470" s="54"/>
      <c r="AH470" s="54"/>
      <c r="AI470" s="58"/>
      <c r="AJ470" s="54"/>
      <c r="AK470" s="54"/>
      <c r="AL470" s="54"/>
      <c r="AM470" s="54"/>
      <c r="AN470" s="58"/>
      <c r="AO470" s="59"/>
      <c r="AP470" s="59"/>
      <c r="AQ470" s="59"/>
      <c r="AR470" s="59"/>
      <c r="AS470" s="59"/>
      <c r="AT470" s="59"/>
      <c r="AU470" s="59"/>
      <c r="AV470" s="59"/>
      <c r="AW470" s="59"/>
      <c r="AX470" s="59"/>
      <c r="AY470" s="59"/>
      <c r="AZ470" s="58"/>
      <c r="BA470" s="55"/>
      <c r="BB470" s="55"/>
      <c r="BC470" s="55"/>
      <c r="BD470" s="55"/>
      <c r="BE470" s="58"/>
      <c r="BF470" s="55"/>
      <c r="BG470" s="55"/>
      <c r="BH470" s="55"/>
      <c r="BI470" s="58"/>
      <c r="BJ470" s="55"/>
      <c r="BK470" s="58"/>
      <c r="BL470" s="58"/>
      <c r="BM470" s="54"/>
      <c r="BN470" s="54"/>
      <c r="BO470" s="54"/>
      <c r="BP470" s="54"/>
      <c r="BQ470" s="59"/>
      <c r="BR470" s="58"/>
      <c r="BS470" s="55"/>
      <c r="BT470" s="55"/>
      <c r="BU470" s="55"/>
      <c r="BV470" s="55"/>
      <c r="BW470" s="55"/>
      <c r="BX470" s="54"/>
      <c r="BY470" s="54"/>
      <c r="BZ470" s="54"/>
      <c r="CA470" s="54"/>
      <c r="CB470" s="54"/>
      <c r="CC470" s="54"/>
      <c r="CD470" s="54"/>
      <c r="CE470" s="54"/>
      <c r="CF470" s="60"/>
      <c r="CG470" s="61"/>
    </row>
    <row r="471" spans="4:85" x14ac:dyDescent="0.25">
      <c r="D471" s="45"/>
      <c r="E471" s="46"/>
      <c r="F471" s="47"/>
      <c r="G471" s="47"/>
      <c r="H471" s="48"/>
      <c r="I471" s="49"/>
      <c r="J471" s="50"/>
      <c r="K471" s="50"/>
      <c r="L471" s="51"/>
      <c r="M471" s="52"/>
      <c r="N471" s="53"/>
      <c r="O471" s="50"/>
      <c r="P471" s="50"/>
      <c r="Q471" s="54"/>
      <c r="R471" s="55"/>
      <c r="S471" s="55"/>
      <c r="T471" s="54"/>
      <c r="U471" s="54"/>
      <c r="V471" s="54"/>
      <c r="W471" s="54"/>
      <c r="X471" s="54"/>
      <c r="Y471" s="54"/>
      <c r="Z471" s="55"/>
      <c r="AA471" s="56"/>
      <c r="AB471" s="54"/>
      <c r="AC471" s="57"/>
      <c r="AD471" s="54"/>
      <c r="AE471" s="54"/>
      <c r="AF471" s="54"/>
      <c r="AG471" s="54"/>
      <c r="AH471" s="54"/>
      <c r="AI471" s="58"/>
      <c r="AJ471" s="54"/>
      <c r="AK471" s="54"/>
      <c r="AL471" s="54"/>
      <c r="AM471" s="54"/>
      <c r="AN471" s="58"/>
      <c r="AO471" s="59"/>
      <c r="AP471" s="59"/>
      <c r="AQ471" s="59"/>
      <c r="AR471" s="59"/>
      <c r="AS471" s="59"/>
      <c r="AT471" s="59"/>
      <c r="AU471" s="59"/>
      <c r="AV471" s="59"/>
      <c r="AW471" s="59"/>
      <c r="AX471" s="59"/>
      <c r="AY471" s="59"/>
      <c r="AZ471" s="58"/>
      <c r="BA471" s="55"/>
      <c r="BB471" s="55"/>
      <c r="BC471" s="55"/>
      <c r="BD471" s="55"/>
      <c r="BE471" s="58"/>
      <c r="BF471" s="55"/>
      <c r="BG471" s="55"/>
      <c r="BH471" s="55"/>
      <c r="BI471" s="58"/>
      <c r="BJ471" s="55"/>
      <c r="BK471" s="58"/>
      <c r="BL471" s="58"/>
      <c r="BM471" s="54"/>
      <c r="BN471" s="54"/>
      <c r="BO471" s="54"/>
      <c r="BP471" s="54"/>
      <c r="BQ471" s="59"/>
      <c r="BR471" s="58"/>
      <c r="BS471" s="55"/>
      <c r="BT471" s="55"/>
      <c r="BU471" s="55"/>
      <c r="BV471" s="55"/>
      <c r="BW471" s="55"/>
      <c r="BX471" s="54"/>
      <c r="BY471" s="54"/>
      <c r="BZ471" s="54"/>
      <c r="CA471" s="54"/>
      <c r="CB471" s="54"/>
      <c r="CC471" s="54"/>
      <c r="CD471" s="54"/>
      <c r="CE471" s="54"/>
      <c r="CF471" s="60"/>
      <c r="CG471" s="61"/>
    </row>
    <row r="472" spans="4:85" x14ac:dyDescent="0.25">
      <c r="D472" s="45"/>
      <c r="E472" s="46"/>
      <c r="F472" s="47"/>
      <c r="G472" s="47"/>
      <c r="H472" s="48"/>
      <c r="I472" s="49"/>
      <c r="J472" s="50"/>
      <c r="K472" s="50"/>
      <c r="L472" s="51"/>
      <c r="M472" s="52"/>
      <c r="N472" s="53"/>
      <c r="O472" s="50"/>
      <c r="P472" s="50"/>
      <c r="Q472" s="54"/>
      <c r="R472" s="55"/>
      <c r="S472" s="55"/>
      <c r="T472" s="54"/>
      <c r="U472" s="54"/>
      <c r="V472" s="54"/>
      <c r="W472" s="54"/>
      <c r="X472" s="54"/>
      <c r="Y472" s="54"/>
      <c r="Z472" s="55"/>
      <c r="AA472" s="56"/>
      <c r="AB472" s="54"/>
      <c r="AC472" s="57"/>
      <c r="AD472" s="54"/>
      <c r="AE472" s="54"/>
      <c r="AF472" s="54"/>
      <c r="AG472" s="54"/>
      <c r="AH472" s="54"/>
      <c r="AI472" s="58"/>
      <c r="AJ472" s="54"/>
      <c r="AK472" s="54"/>
      <c r="AL472" s="54"/>
      <c r="AM472" s="54"/>
      <c r="AN472" s="58"/>
      <c r="AO472" s="59"/>
      <c r="AP472" s="59"/>
      <c r="AQ472" s="59"/>
      <c r="AR472" s="59"/>
      <c r="AS472" s="59"/>
      <c r="AT472" s="59"/>
      <c r="AU472" s="59"/>
      <c r="AV472" s="59"/>
      <c r="AW472" s="59"/>
      <c r="AX472" s="59"/>
      <c r="AY472" s="59"/>
      <c r="AZ472" s="58"/>
      <c r="BA472" s="55"/>
      <c r="BB472" s="55"/>
      <c r="BC472" s="55"/>
      <c r="BD472" s="55"/>
      <c r="BE472" s="58"/>
      <c r="BF472" s="55"/>
      <c r="BG472" s="55"/>
      <c r="BH472" s="55"/>
      <c r="BI472" s="58"/>
      <c r="BJ472" s="55"/>
      <c r="BK472" s="58"/>
      <c r="BL472" s="58"/>
      <c r="BM472" s="54"/>
      <c r="BN472" s="54"/>
      <c r="BO472" s="54"/>
      <c r="BP472" s="54"/>
      <c r="BQ472" s="59"/>
      <c r="BR472" s="58"/>
      <c r="BS472" s="55"/>
      <c r="BT472" s="55"/>
      <c r="BU472" s="55"/>
      <c r="BV472" s="55"/>
      <c r="BW472" s="55"/>
      <c r="BX472" s="54"/>
      <c r="BY472" s="54"/>
      <c r="BZ472" s="54"/>
      <c r="CA472" s="54"/>
      <c r="CB472" s="54"/>
      <c r="CC472" s="54"/>
      <c r="CD472" s="54"/>
      <c r="CE472" s="54"/>
      <c r="CF472" s="60"/>
      <c r="CG472" s="61"/>
    </row>
    <row r="473" spans="4:85" x14ac:dyDescent="0.25">
      <c r="D473" s="45"/>
      <c r="E473" s="46"/>
      <c r="F473" s="47"/>
      <c r="G473" s="47"/>
      <c r="H473" s="48"/>
      <c r="I473" s="49"/>
      <c r="J473" s="50"/>
      <c r="K473" s="50"/>
      <c r="L473" s="51"/>
      <c r="M473" s="52"/>
      <c r="N473" s="53"/>
      <c r="O473" s="50"/>
      <c r="P473" s="50"/>
      <c r="Q473" s="54"/>
      <c r="R473" s="55"/>
      <c r="S473" s="55"/>
      <c r="T473" s="54"/>
      <c r="U473" s="54"/>
      <c r="V473" s="54"/>
      <c r="W473" s="54"/>
      <c r="X473" s="54"/>
      <c r="Y473" s="54"/>
      <c r="Z473" s="55"/>
      <c r="AA473" s="56"/>
      <c r="AB473" s="54"/>
      <c r="AC473" s="57"/>
      <c r="AD473" s="54"/>
      <c r="AE473" s="54"/>
      <c r="AF473" s="54"/>
      <c r="AG473" s="54"/>
      <c r="AH473" s="54"/>
      <c r="AI473" s="58"/>
      <c r="AJ473" s="54"/>
      <c r="AK473" s="54"/>
      <c r="AL473" s="54"/>
      <c r="AM473" s="54"/>
      <c r="AN473" s="58"/>
      <c r="AO473" s="59"/>
      <c r="AP473" s="59"/>
      <c r="AQ473" s="59"/>
      <c r="AR473" s="59"/>
      <c r="AS473" s="59"/>
      <c r="AT473" s="59"/>
      <c r="AU473" s="59"/>
      <c r="AV473" s="59"/>
      <c r="AW473" s="59"/>
      <c r="AX473" s="59"/>
      <c r="AY473" s="59"/>
      <c r="AZ473" s="58"/>
      <c r="BA473" s="55"/>
      <c r="BB473" s="55"/>
      <c r="BC473" s="55"/>
      <c r="BD473" s="55"/>
      <c r="BE473" s="58"/>
      <c r="BF473" s="55"/>
      <c r="BG473" s="55"/>
      <c r="BH473" s="55"/>
      <c r="BI473" s="58"/>
      <c r="BJ473" s="55"/>
      <c r="BK473" s="58"/>
      <c r="BL473" s="58"/>
      <c r="BM473" s="54"/>
      <c r="BN473" s="54"/>
      <c r="BO473" s="54"/>
      <c r="BP473" s="54"/>
      <c r="BQ473" s="59"/>
      <c r="BR473" s="58"/>
      <c r="BS473" s="55"/>
      <c r="BT473" s="55"/>
      <c r="BU473" s="55"/>
      <c r="BV473" s="55"/>
      <c r="BW473" s="55"/>
      <c r="BX473" s="54"/>
      <c r="BY473" s="54"/>
      <c r="BZ473" s="54"/>
      <c r="CA473" s="54"/>
      <c r="CB473" s="54"/>
      <c r="CC473" s="54"/>
      <c r="CD473" s="54"/>
      <c r="CE473" s="54"/>
      <c r="CF473" s="60"/>
      <c r="CG473" s="61"/>
    </row>
    <row r="474" spans="4:85" x14ac:dyDescent="0.25">
      <c r="D474" s="45"/>
      <c r="E474" s="46"/>
      <c r="F474" s="47"/>
      <c r="G474" s="47"/>
      <c r="H474" s="48"/>
      <c r="I474" s="49"/>
      <c r="J474" s="50"/>
      <c r="K474" s="50"/>
      <c r="L474" s="51"/>
      <c r="M474" s="52"/>
      <c r="N474" s="53"/>
      <c r="O474" s="50"/>
      <c r="P474" s="50"/>
      <c r="Q474" s="54"/>
      <c r="R474" s="55"/>
      <c r="S474" s="55"/>
      <c r="T474" s="54"/>
      <c r="U474" s="54"/>
      <c r="V474" s="54"/>
      <c r="W474" s="54"/>
      <c r="X474" s="54"/>
      <c r="Y474" s="54"/>
      <c r="Z474" s="55"/>
      <c r="AA474" s="56"/>
      <c r="AB474" s="54"/>
      <c r="AC474" s="57"/>
      <c r="AD474" s="54"/>
      <c r="AE474" s="54"/>
      <c r="AF474" s="54"/>
      <c r="AG474" s="54"/>
      <c r="AH474" s="54"/>
      <c r="AI474" s="58"/>
      <c r="AJ474" s="54"/>
      <c r="AK474" s="54"/>
      <c r="AL474" s="54"/>
      <c r="AM474" s="54"/>
      <c r="AN474" s="58"/>
      <c r="AO474" s="59"/>
      <c r="AP474" s="59"/>
      <c r="AQ474" s="59"/>
      <c r="AR474" s="59"/>
      <c r="AS474" s="59"/>
      <c r="AT474" s="59"/>
      <c r="AU474" s="59"/>
      <c r="AV474" s="59"/>
      <c r="AW474" s="59"/>
      <c r="AX474" s="59"/>
      <c r="AY474" s="59"/>
      <c r="AZ474" s="58"/>
      <c r="BA474" s="55"/>
      <c r="BB474" s="55"/>
      <c r="BC474" s="55"/>
      <c r="BD474" s="55"/>
      <c r="BE474" s="58"/>
      <c r="BF474" s="55"/>
      <c r="BG474" s="55"/>
      <c r="BH474" s="55"/>
      <c r="BI474" s="58"/>
      <c r="BJ474" s="55"/>
      <c r="BK474" s="58"/>
      <c r="BL474" s="58"/>
      <c r="BM474" s="54"/>
      <c r="BN474" s="54"/>
      <c r="BO474" s="54"/>
      <c r="BP474" s="54"/>
      <c r="BQ474" s="59"/>
      <c r="BR474" s="58"/>
      <c r="BS474" s="55"/>
      <c r="BT474" s="55"/>
      <c r="BU474" s="55"/>
      <c r="BV474" s="55"/>
      <c r="BW474" s="55"/>
      <c r="BX474" s="54"/>
      <c r="BY474" s="54"/>
      <c r="BZ474" s="54"/>
      <c r="CA474" s="54"/>
      <c r="CB474" s="54"/>
      <c r="CC474" s="54"/>
      <c r="CD474" s="54"/>
      <c r="CE474" s="54"/>
      <c r="CF474" s="60"/>
      <c r="CG474" s="61"/>
    </row>
    <row r="475" spans="4:85" x14ac:dyDescent="0.25">
      <c r="D475" s="45"/>
      <c r="E475" s="46"/>
      <c r="F475" s="47"/>
      <c r="G475" s="47"/>
      <c r="H475" s="48"/>
      <c r="I475" s="49"/>
      <c r="J475" s="50"/>
      <c r="K475" s="50"/>
      <c r="L475" s="51"/>
      <c r="M475" s="52"/>
      <c r="N475" s="53"/>
      <c r="O475" s="50"/>
      <c r="P475" s="50"/>
      <c r="Q475" s="54"/>
      <c r="R475" s="55"/>
      <c r="S475" s="55"/>
      <c r="T475" s="54"/>
      <c r="U475" s="54"/>
      <c r="V475" s="54"/>
      <c r="W475" s="54"/>
      <c r="X475" s="54"/>
      <c r="Y475" s="54"/>
      <c r="Z475" s="55"/>
      <c r="AA475" s="56"/>
      <c r="AB475" s="54"/>
      <c r="AC475" s="57"/>
      <c r="AD475" s="54"/>
      <c r="AE475" s="54"/>
      <c r="AF475" s="54"/>
      <c r="AG475" s="54"/>
      <c r="AH475" s="54"/>
      <c r="AI475" s="58"/>
      <c r="AJ475" s="54"/>
      <c r="AK475" s="54"/>
      <c r="AL475" s="54"/>
      <c r="AM475" s="54"/>
      <c r="AN475" s="58"/>
      <c r="AO475" s="59"/>
      <c r="AP475" s="59"/>
      <c r="AQ475" s="59"/>
      <c r="AR475" s="59"/>
      <c r="AS475" s="59"/>
      <c r="AT475" s="59"/>
      <c r="AU475" s="59"/>
      <c r="AV475" s="59"/>
      <c r="AW475" s="59"/>
      <c r="AX475" s="59"/>
      <c r="AY475" s="59"/>
      <c r="AZ475" s="58"/>
      <c r="BA475" s="55"/>
      <c r="BB475" s="55"/>
      <c r="BC475" s="55"/>
      <c r="BD475" s="55"/>
      <c r="BE475" s="58"/>
      <c r="BF475" s="55"/>
      <c r="BG475" s="55"/>
      <c r="BH475" s="55"/>
      <c r="BI475" s="58"/>
      <c r="BJ475" s="55"/>
      <c r="BK475" s="58"/>
      <c r="BL475" s="58"/>
      <c r="BM475" s="54"/>
      <c r="BN475" s="54"/>
      <c r="BO475" s="54"/>
      <c r="BP475" s="54"/>
      <c r="BQ475" s="59"/>
      <c r="BR475" s="58"/>
      <c r="BS475" s="55"/>
      <c r="BT475" s="55"/>
      <c r="BU475" s="55"/>
      <c r="BV475" s="55"/>
      <c r="BW475" s="55"/>
      <c r="BX475" s="54"/>
      <c r="BY475" s="54"/>
      <c r="BZ475" s="54"/>
      <c r="CA475" s="54"/>
      <c r="CB475" s="54"/>
      <c r="CC475" s="54"/>
      <c r="CD475" s="54"/>
      <c r="CE475" s="54"/>
      <c r="CF475" s="60"/>
      <c r="CG475" s="61"/>
    </row>
    <row r="476" spans="4:85" x14ac:dyDescent="0.25">
      <c r="D476" s="45"/>
      <c r="E476" s="46"/>
      <c r="F476" s="47"/>
      <c r="G476" s="47"/>
      <c r="H476" s="48"/>
      <c r="I476" s="49"/>
      <c r="J476" s="50"/>
      <c r="K476" s="50"/>
      <c r="L476" s="51"/>
      <c r="M476" s="52"/>
      <c r="N476" s="53"/>
      <c r="O476" s="50"/>
      <c r="P476" s="50"/>
      <c r="Q476" s="54"/>
      <c r="R476" s="55"/>
      <c r="S476" s="55"/>
      <c r="T476" s="54"/>
      <c r="U476" s="54"/>
      <c r="V476" s="54"/>
      <c r="W476" s="54"/>
      <c r="X476" s="54"/>
      <c r="Y476" s="54"/>
      <c r="Z476" s="55"/>
      <c r="AA476" s="56"/>
      <c r="AB476" s="54"/>
      <c r="AC476" s="57"/>
      <c r="AD476" s="54"/>
      <c r="AE476" s="54"/>
      <c r="AF476" s="54"/>
      <c r="AG476" s="54"/>
      <c r="AH476" s="54"/>
      <c r="AI476" s="58"/>
      <c r="AJ476" s="54"/>
      <c r="AK476" s="54"/>
      <c r="AL476" s="54"/>
      <c r="AM476" s="54"/>
      <c r="AN476" s="58"/>
      <c r="AO476" s="59"/>
      <c r="AP476" s="59"/>
      <c r="AQ476" s="59"/>
      <c r="AR476" s="59"/>
      <c r="AS476" s="59"/>
      <c r="AT476" s="59"/>
      <c r="AU476" s="59"/>
      <c r="AV476" s="59"/>
      <c r="AW476" s="59"/>
      <c r="AX476" s="59"/>
      <c r="AY476" s="59"/>
      <c r="AZ476" s="58"/>
      <c r="BA476" s="55"/>
      <c r="BB476" s="55"/>
      <c r="BC476" s="55"/>
      <c r="BD476" s="55"/>
      <c r="BE476" s="58"/>
      <c r="BF476" s="55"/>
      <c r="BG476" s="55"/>
      <c r="BH476" s="55"/>
      <c r="BI476" s="58"/>
      <c r="BJ476" s="55"/>
      <c r="BK476" s="58"/>
      <c r="BL476" s="58"/>
      <c r="BM476" s="54"/>
      <c r="BN476" s="54"/>
      <c r="BO476" s="54"/>
      <c r="BP476" s="54"/>
      <c r="BQ476" s="59"/>
      <c r="BR476" s="58"/>
      <c r="BS476" s="55"/>
      <c r="BT476" s="55"/>
      <c r="BU476" s="55"/>
      <c r="BV476" s="55"/>
      <c r="BW476" s="55"/>
      <c r="BX476" s="54"/>
      <c r="BY476" s="54"/>
      <c r="BZ476" s="54"/>
      <c r="CA476" s="54"/>
      <c r="CB476" s="54"/>
      <c r="CC476" s="54"/>
      <c r="CD476" s="54"/>
      <c r="CE476" s="54"/>
      <c r="CF476" s="60"/>
      <c r="CG476" s="61"/>
    </row>
    <row r="477" spans="4:85" x14ac:dyDescent="0.25">
      <c r="D477" s="45"/>
      <c r="E477" s="46"/>
      <c r="F477" s="47"/>
      <c r="G477" s="47"/>
      <c r="H477" s="48"/>
      <c r="I477" s="49"/>
      <c r="J477" s="50"/>
      <c r="K477" s="50"/>
      <c r="L477" s="51"/>
      <c r="M477" s="52"/>
      <c r="N477" s="53"/>
      <c r="O477" s="50"/>
      <c r="P477" s="50"/>
      <c r="Q477" s="54"/>
      <c r="R477" s="55"/>
      <c r="S477" s="55"/>
      <c r="T477" s="54"/>
      <c r="U477" s="54"/>
      <c r="V477" s="54"/>
      <c r="W477" s="54"/>
      <c r="X477" s="54"/>
      <c r="Y477" s="54"/>
      <c r="Z477" s="55"/>
      <c r="AA477" s="56"/>
      <c r="AB477" s="54"/>
      <c r="AC477" s="57"/>
      <c r="AD477" s="54"/>
      <c r="AE477" s="54"/>
      <c r="AF477" s="54"/>
      <c r="AG477" s="54"/>
      <c r="AH477" s="54"/>
      <c r="AI477" s="58"/>
      <c r="AJ477" s="54"/>
      <c r="AK477" s="54"/>
      <c r="AL477" s="54"/>
      <c r="AM477" s="54"/>
      <c r="AN477" s="58"/>
      <c r="AO477" s="59"/>
      <c r="AP477" s="59"/>
      <c r="AQ477" s="59"/>
      <c r="AR477" s="59"/>
      <c r="AS477" s="59"/>
      <c r="AT477" s="59"/>
      <c r="AU477" s="59"/>
      <c r="AV477" s="59"/>
      <c r="AW477" s="59"/>
      <c r="AX477" s="59"/>
      <c r="AY477" s="59"/>
      <c r="AZ477" s="58"/>
      <c r="BA477" s="55"/>
      <c r="BB477" s="55"/>
      <c r="BC477" s="55"/>
      <c r="BD477" s="55"/>
      <c r="BE477" s="58"/>
      <c r="BF477" s="55"/>
      <c r="BG477" s="55"/>
      <c r="BH477" s="55"/>
      <c r="BI477" s="58"/>
      <c r="BJ477" s="55"/>
      <c r="BK477" s="58"/>
      <c r="BL477" s="58"/>
      <c r="BM477" s="54"/>
      <c r="BN477" s="54"/>
      <c r="BO477" s="54"/>
      <c r="BP477" s="54"/>
      <c r="BQ477" s="59"/>
      <c r="BR477" s="58"/>
      <c r="BS477" s="55"/>
      <c r="BT477" s="55"/>
      <c r="BU477" s="55"/>
      <c r="BV477" s="55"/>
      <c r="BW477" s="55"/>
      <c r="BX477" s="54"/>
      <c r="BY477" s="54"/>
      <c r="BZ477" s="54"/>
      <c r="CA477" s="54"/>
      <c r="CB477" s="54"/>
      <c r="CC477" s="54"/>
      <c r="CD477" s="54"/>
      <c r="CE477" s="54"/>
      <c r="CF477" s="60"/>
      <c r="CG477" s="61"/>
    </row>
    <row r="478" spans="4:85" x14ac:dyDescent="0.25">
      <c r="D478" s="45"/>
      <c r="E478" s="46"/>
      <c r="F478" s="47"/>
      <c r="G478" s="47"/>
      <c r="H478" s="48"/>
      <c r="I478" s="49"/>
      <c r="J478" s="50"/>
      <c r="K478" s="50"/>
      <c r="L478" s="51"/>
      <c r="M478" s="52"/>
      <c r="N478" s="53"/>
      <c r="O478" s="50"/>
      <c r="P478" s="50"/>
      <c r="Q478" s="54"/>
      <c r="R478" s="55"/>
      <c r="S478" s="55"/>
      <c r="T478" s="54"/>
      <c r="U478" s="54"/>
      <c r="V478" s="54"/>
      <c r="W478" s="54"/>
      <c r="X478" s="54"/>
      <c r="Y478" s="54"/>
      <c r="Z478" s="55"/>
      <c r="AA478" s="56"/>
      <c r="AB478" s="54"/>
      <c r="AC478" s="57"/>
      <c r="AD478" s="54"/>
      <c r="AE478" s="54"/>
      <c r="AF478" s="54"/>
      <c r="AG478" s="54"/>
      <c r="AH478" s="54"/>
      <c r="AI478" s="58"/>
      <c r="AJ478" s="54"/>
      <c r="AK478" s="54"/>
      <c r="AL478" s="54"/>
      <c r="AM478" s="54"/>
      <c r="AN478" s="58"/>
      <c r="AO478" s="59"/>
      <c r="AP478" s="59"/>
      <c r="AQ478" s="59"/>
      <c r="AR478" s="59"/>
      <c r="AS478" s="59"/>
      <c r="AT478" s="59"/>
      <c r="AU478" s="59"/>
      <c r="AV478" s="59"/>
      <c r="AW478" s="59"/>
      <c r="AX478" s="59"/>
      <c r="AY478" s="59"/>
      <c r="AZ478" s="58"/>
      <c r="BA478" s="55"/>
      <c r="BB478" s="55"/>
      <c r="BC478" s="55"/>
      <c r="BD478" s="55"/>
      <c r="BE478" s="58"/>
      <c r="BF478" s="55"/>
      <c r="BG478" s="55"/>
      <c r="BH478" s="55"/>
      <c r="BI478" s="58"/>
      <c r="BJ478" s="55"/>
      <c r="BK478" s="58"/>
      <c r="BL478" s="58"/>
      <c r="BM478" s="54"/>
      <c r="BN478" s="54"/>
      <c r="BO478" s="54"/>
      <c r="BP478" s="54"/>
      <c r="BQ478" s="59"/>
      <c r="BR478" s="58"/>
      <c r="BS478" s="55"/>
      <c r="BT478" s="55"/>
      <c r="BU478" s="55"/>
      <c r="BV478" s="55"/>
      <c r="BW478" s="55"/>
      <c r="BX478" s="54"/>
      <c r="BY478" s="54"/>
      <c r="BZ478" s="54"/>
      <c r="CA478" s="54"/>
      <c r="CB478" s="54"/>
      <c r="CC478" s="54"/>
      <c r="CD478" s="54"/>
      <c r="CE478" s="54"/>
      <c r="CF478" s="60"/>
      <c r="CG478" s="61"/>
    </row>
    <row r="479" spans="4:85" x14ac:dyDescent="0.25">
      <c r="D479" s="45"/>
      <c r="E479" s="46"/>
      <c r="F479" s="47"/>
      <c r="G479" s="47"/>
      <c r="H479" s="48"/>
      <c r="I479" s="49"/>
      <c r="J479" s="50"/>
      <c r="K479" s="50"/>
      <c r="L479" s="51"/>
      <c r="M479" s="52"/>
      <c r="N479" s="53"/>
      <c r="O479" s="50"/>
      <c r="P479" s="50"/>
      <c r="Q479" s="54"/>
      <c r="R479" s="55"/>
      <c r="S479" s="55"/>
      <c r="T479" s="54"/>
      <c r="U479" s="54"/>
      <c r="V479" s="54"/>
      <c r="W479" s="54"/>
      <c r="X479" s="54"/>
      <c r="Y479" s="54"/>
      <c r="Z479" s="55"/>
      <c r="AA479" s="56"/>
      <c r="AB479" s="54"/>
      <c r="AC479" s="57"/>
      <c r="AD479" s="54"/>
      <c r="AE479" s="54"/>
      <c r="AF479" s="54"/>
      <c r="AG479" s="54"/>
      <c r="AH479" s="54"/>
      <c r="AI479" s="58"/>
      <c r="AJ479" s="54"/>
      <c r="AK479" s="54"/>
      <c r="AL479" s="54"/>
      <c r="AM479" s="54"/>
      <c r="AN479" s="58"/>
      <c r="AO479" s="59"/>
      <c r="AP479" s="59"/>
      <c r="AQ479" s="59"/>
      <c r="AR479" s="59"/>
      <c r="AS479" s="59"/>
      <c r="AT479" s="59"/>
      <c r="AU479" s="59"/>
      <c r="AV479" s="59"/>
      <c r="AW479" s="59"/>
      <c r="AX479" s="59"/>
      <c r="AY479" s="59"/>
      <c r="AZ479" s="58"/>
      <c r="BA479" s="55"/>
      <c r="BB479" s="55"/>
      <c r="BC479" s="55"/>
      <c r="BD479" s="55"/>
      <c r="BE479" s="58"/>
      <c r="BF479" s="55"/>
      <c r="BG479" s="55"/>
      <c r="BH479" s="55"/>
      <c r="BI479" s="58"/>
      <c r="BJ479" s="55"/>
      <c r="BK479" s="58"/>
      <c r="BL479" s="58"/>
      <c r="BM479" s="54"/>
      <c r="BN479" s="54"/>
      <c r="BO479" s="54"/>
      <c r="BP479" s="54"/>
      <c r="BQ479" s="59"/>
      <c r="BR479" s="58"/>
      <c r="BS479" s="55"/>
      <c r="BT479" s="55"/>
      <c r="BU479" s="55"/>
      <c r="BV479" s="55"/>
      <c r="BW479" s="55"/>
      <c r="BX479" s="54"/>
      <c r="BY479" s="54"/>
      <c r="BZ479" s="54"/>
      <c r="CA479" s="54"/>
      <c r="CB479" s="54"/>
      <c r="CC479" s="54"/>
      <c r="CD479" s="54"/>
      <c r="CE479" s="54"/>
      <c r="CF479" s="60"/>
      <c r="CG479" s="61"/>
    </row>
    <row r="480" spans="4:85" x14ac:dyDescent="0.25">
      <c r="D480" s="45"/>
      <c r="E480" s="46"/>
      <c r="F480" s="47"/>
      <c r="G480" s="47"/>
      <c r="H480" s="48"/>
      <c r="I480" s="49"/>
      <c r="J480" s="50"/>
      <c r="K480" s="50"/>
      <c r="L480" s="51"/>
      <c r="M480" s="52"/>
      <c r="N480" s="53"/>
      <c r="O480" s="50"/>
      <c r="P480" s="50"/>
      <c r="Q480" s="54"/>
      <c r="R480" s="55"/>
      <c r="S480" s="55"/>
      <c r="T480" s="54"/>
      <c r="U480" s="54"/>
      <c r="V480" s="54"/>
      <c r="W480" s="54"/>
      <c r="X480" s="54"/>
      <c r="Y480" s="54"/>
      <c r="Z480" s="55"/>
      <c r="AA480" s="56"/>
      <c r="AB480" s="54"/>
      <c r="AC480" s="57"/>
      <c r="AD480" s="54"/>
      <c r="AE480" s="54"/>
      <c r="AF480" s="54"/>
      <c r="AG480" s="54"/>
      <c r="AH480" s="54"/>
      <c r="AI480" s="58"/>
      <c r="AJ480" s="54"/>
      <c r="AK480" s="54"/>
      <c r="AL480" s="54"/>
      <c r="AM480" s="54"/>
      <c r="AN480" s="58"/>
      <c r="AO480" s="59"/>
      <c r="AP480" s="59"/>
      <c r="AQ480" s="59"/>
      <c r="AR480" s="59"/>
      <c r="AS480" s="59"/>
      <c r="AT480" s="59"/>
      <c r="AU480" s="59"/>
      <c r="AV480" s="59"/>
      <c r="AW480" s="59"/>
      <c r="AX480" s="59"/>
      <c r="AY480" s="59"/>
      <c r="AZ480" s="58"/>
      <c r="BA480" s="55"/>
      <c r="BB480" s="55"/>
      <c r="BC480" s="55"/>
      <c r="BD480" s="55"/>
      <c r="BE480" s="58"/>
      <c r="BF480" s="55"/>
      <c r="BG480" s="55"/>
      <c r="BH480" s="55"/>
      <c r="BI480" s="58"/>
      <c r="BJ480" s="55"/>
      <c r="BK480" s="58"/>
      <c r="BL480" s="58"/>
      <c r="BM480" s="54"/>
      <c r="BN480" s="54"/>
      <c r="BO480" s="54"/>
      <c r="BP480" s="54"/>
      <c r="BQ480" s="59"/>
      <c r="BR480" s="58"/>
      <c r="BS480" s="55"/>
      <c r="BT480" s="55"/>
      <c r="BU480" s="55"/>
      <c r="BV480" s="55"/>
      <c r="BW480" s="55"/>
      <c r="BX480" s="54"/>
      <c r="BY480" s="54"/>
      <c r="BZ480" s="54"/>
      <c r="CA480" s="54"/>
      <c r="CB480" s="54"/>
      <c r="CC480" s="54"/>
      <c r="CD480" s="54"/>
      <c r="CE480" s="54"/>
      <c r="CF480" s="60"/>
      <c r="CG480" s="61"/>
    </row>
    <row r="481" spans="4:85" x14ac:dyDescent="0.25">
      <c r="D481" s="45"/>
      <c r="E481" s="46"/>
      <c r="F481" s="47"/>
      <c r="G481" s="47"/>
      <c r="H481" s="48"/>
      <c r="I481" s="49"/>
      <c r="J481" s="50"/>
      <c r="K481" s="50"/>
      <c r="L481" s="51"/>
      <c r="M481" s="52"/>
      <c r="N481" s="53"/>
      <c r="O481" s="50"/>
      <c r="P481" s="50"/>
      <c r="Q481" s="54"/>
      <c r="R481" s="55"/>
      <c r="S481" s="55"/>
      <c r="T481" s="54"/>
      <c r="U481" s="54"/>
      <c r="V481" s="54"/>
      <c r="W481" s="54"/>
      <c r="X481" s="54"/>
      <c r="Y481" s="54"/>
      <c r="Z481" s="55"/>
      <c r="AA481" s="56"/>
      <c r="AB481" s="54"/>
      <c r="AC481" s="57"/>
      <c r="AD481" s="54"/>
      <c r="AE481" s="54"/>
      <c r="AF481" s="54"/>
      <c r="AG481" s="54"/>
      <c r="AH481" s="54"/>
      <c r="AI481" s="58"/>
      <c r="AJ481" s="54"/>
      <c r="AK481" s="54"/>
      <c r="AL481" s="54"/>
      <c r="AM481" s="54"/>
      <c r="AN481" s="58"/>
      <c r="AO481" s="59"/>
      <c r="AP481" s="59"/>
      <c r="AQ481" s="59"/>
      <c r="AR481" s="59"/>
      <c r="AS481" s="59"/>
      <c r="AT481" s="59"/>
      <c r="AU481" s="59"/>
      <c r="AV481" s="59"/>
      <c r="AW481" s="59"/>
      <c r="AX481" s="59"/>
      <c r="AY481" s="59"/>
      <c r="AZ481" s="58"/>
      <c r="BA481" s="55"/>
      <c r="BB481" s="55"/>
      <c r="BC481" s="55"/>
      <c r="BD481" s="55"/>
      <c r="BE481" s="58"/>
      <c r="BF481" s="55"/>
      <c r="BG481" s="55"/>
      <c r="BH481" s="55"/>
      <c r="BI481" s="58"/>
      <c r="BJ481" s="55"/>
      <c r="BK481" s="58"/>
      <c r="BL481" s="58"/>
      <c r="BM481" s="54"/>
      <c r="BN481" s="54"/>
      <c r="BO481" s="54"/>
      <c r="BP481" s="54"/>
      <c r="BQ481" s="59"/>
      <c r="BR481" s="58"/>
      <c r="BS481" s="55"/>
      <c r="BT481" s="55"/>
      <c r="BU481" s="55"/>
      <c r="BV481" s="55"/>
      <c r="BW481" s="55"/>
      <c r="BX481" s="54"/>
      <c r="BY481" s="54"/>
      <c r="BZ481" s="54"/>
      <c r="CA481" s="54"/>
      <c r="CB481" s="54"/>
      <c r="CC481" s="54"/>
      <c r="CD481" s="54"/>
      <c r="CE481" s="54"/>
      <c r="CF481" s="60"/>
      <c r="CG481" s="61"/>
    </row>
    <row r="482" spans="4:85" x14ac:dyDescent="0.25">
      <c r="D482" s="45"/>
      <c r="E482" s="46"/>
      <c r="F482" s="47"/>
      <c r="G482" s="47"/>
      <c r="H482" s="48"/>
      <c r="I482" s="49"/>
      <c r="J482" s="50"/>
      <c r="K482" s="50"/>
      <c r="L482" s="51"/>
      <c r="M482" s="52"/>
      <c r="N482" s="53"/>
      <c r="O482" s="50"/>
      <c r="P482" s="50"/>
      <c r="Q482" s="54"/>
      <c r="R482" s="55"/>
      <c r="S482" s="55"/>
      <c r="T482" s="54"/>
      <c r="U482" s="54"/>
      <c r="V482" s="54"/>
      <c r="W482" s="54"/>
      <c r="X482" s="54"/>
      <c r="Y482" s="54"/>
      <c r="Z482" s="55"/>
      <c r="AA482" s="56"/>
      <c r="AB482" s="54"/>
      <c r="AC482" s="57"/>
      <c r="AD482" s="54"/>
      <c r="AE482" s="54"/>
      <c r="AF482" s="54"/>
      <c r="AG482" s="54"/>
      <c r="AH482" s="54"/>
      <c r="AI482" s="58"/>
      <c r="AJ482" s="54"/>
      <c r="AK482" s="54"/>
      <c r="AL482" s="54"/>
      <c r="AM482" s="54"/>
      <c r="AN482" s="58"/>
      <c r="AO482" s="59"/>
      <c r="AP482" s="59"/>
      <c r="AQ482" s="59"/>
      <c r="AR482" s="59"/>
      <c r="AS482" s="59"/>
      <c r="AT482" s="59"/>
      <c r="AU482" s="59"/>
      <c r="AV482" s="59"/>
      <c r="AW482" s="59"/>
      <c r="AX482" s="59"/>
      <c r="AY482" s="59"/>
      <c r="AZ482" s="58"/>
      <c r="BA482" s="55"/>
      <c r="BB482" s="55"/>
      <c r="BC482" s="55"/>
      <c r="BD482" s="55"/>
      <c r="BE482" s="58"/>
      <c r="BF482" s="55"/>
      <c r="BG482" s="55"/>
      <c r="BH482" s="55"/>
      <c r="BI482" s="58"/>
      <c r="BJ482" s="55"/>
      <c r="BK482" s="58"/>
      <c r="BL482" s="58"/>
      <c r="BM482" s="54"/>
      <c r="BN482" s="54"/>
      <c r="BO482" s="54"/>
      <c r="BP482" s="54"/>
      <c r="BQ482" s="59"/>
      <c r="BR482" s="58"/>
      <c r="BS482" s="55"/>
      <c r="BT482" s="55"/>
      <c r="BU482" s="55"/>
      <c r="BV482" s="55"/>
      <c r="BW482" s="55"/>
      <c r="BX482" s="54"/>
      <c r="BY482" s="54"/>
      <c r="BZ482" s="54"/>
      <c r="CA482" s="54"/>
      <c r="CB482" s="54"/>
      <c r="CC482" s="54"/>
      <c r="CD482" s="54"/>
      <c r="CE482" s="54"/>
      <c r="CF482" s="60"/>
      <c r="CG482" s="61"/>
    </row>
    <row r="483" spans="4:85" x14ac:dyDescent="0.25">
      <c r="D483" s="45"/>
      <c r="E483" s="46"/>
      <c r="F483" s="47"/>
      <c r="G483" s="47"/>
      <c r="H483" s="48"/>
      <c r="I483" s="49"/>
      <c r="J483" s="50"/>
      <c r="K483" s="50"/>
      <c r="L483" s="51"/>
      <c r="M483" s="52"/>
      <c r="N483" s="53"/>
      <c r="O483" s="50"/>
      <c r="P483" s="50"/>
      <c r="Q483" s="54"/>
      <c r="R483" s="55"/>
      <c r="S483" s="55"/>
      <c r="T483" s="54"/>
      <c r="U483" s="54"/>
      <c r="V483" s="54"/>
      <c r="W483" s="54"/>
      <c r="X483" s="54"/>
      <c r="Y483" s="54"/>
      <c r="Z483" s="55"/>
      <c r="AA483" s="56"/>
      <c r="AB483" s="54"/>
      <c r="AC483" s="57"/>
      <c r="AD483" s="54"/>
      <c r="AE483" s="54"/>
      <c r="AF483" s="54"/>
      <c r="AG483" s="54"/>
      <c r="AH483" s="54"/>
      <c r="AI483" s="58"/>
      <c r="AJ483" s="54"/>
      <c r="AK483" s="54"/>
      <c r="AL483" s="54"/>
      <c r="AM483" s="54"/>
      <c r="AN483" s="58"/>
      <c r="AO483" s="59"/>
      <c r="AP483" s="59"/>
      <c r="AQ483" s="59"/>
      <c r="AR483" s="59"/>
      <c r="AS483" s="59"/>
      <c r="AT483" s="59"/>
      <c r="AU483" s="59"/>
      <c r="AV483" s="59"/>
      <c r="AW483" s="59"/>
      <c r="AX483" s="59"/>
      <c r="AY483" s="59"/>
      <c r="AZ483" s="58"/>
      <c r="BA483" s="55"/>
      <c r="BB483" s="55"/>
      <c r="BC483" s="55"/>
      <c r="BD483" s="55"/>
      <c r="BE483" s="58"/>
      <c r="BF483" s="55"/>
      <c r="BG483" s="55"/>
      <c r="BH483" s="55"/>
      <c r="BI483" s="58"/>
      <c r="BJ483" s="55"/>
      <c r="BK483" s="58"/>
      <c r="BL483" s="58"/>
      <c r="BM483" s="54"/>
      <c r="BN483" s="54"/>
      <c r="BO483" s="54"/>
      <c r="BP483" s="54"/>
      <c r="BQ483" s="59"/>
      <c r="BR483" s="58"/>
      <c r="BS483" s="55"/>
      <c r="BT483" s="55"/>
      <c r="BU483" s="55"/>
      <c r="BV483" s="55"/>
      <c r="BW483" s="55"/>
      <c r="BX483" s="54"/>
      <c r="BY483" s="54"/>
      <c r="BZ483" s="54"/>
      <c r="CA483" s="54"/>
      <c r="CB483" s="54"/>
      <c r="CC483" s="54"/>
      <c r="CD483" s="54"/>
      <c r="CE483" s="54"/>
      <c r="CF483" s="60"/>
      <c r="CG483" s="61"/>
    </row>
    <row r="484" spans="4:85" x14ac:dyDescent="0.25">
      <c r="D484" s="45"/>
      <c r="E484" s="46"/>
      <c r="F484" s="47"/>
      <c r="G484" s="47"/>
      <c r="H484" s="48"/>
      <c r="I484" s="49"/>
      <c r="J484" s="50"/>
      <c r="K484" s="50"/>
      <c r="L484" s="51"/>
      <c r="M484" s="52"/>
      <c r="N484" s="53"/>
      <c r="O484" s="50"/>
      <c r="P484" s="50"/>
      <c r="Q484" s="54"/>
      <c r="R484" s="55"/>
      <c r="S484" s="55"/>
      <c r="T484" s="54"/>
      <c r="U484" s="54"/>
      <c r="V484" s="54"/>
      <c r="W484" s="54"/>
      <c r="X484" s="54"/>
      <c r="Y484" s="54"/>
      <c r="Z484" s="55"/>
      <c r="AA484" s="56"/>
      <c r="AB484" s="54"/>
      <c r="AC484" s="57"/>
      <c r="AD484" s="54"/>
      <c r="AE484" s="54"/>
      <c r="AF484" s="54"/>
      <c r="AG484" s="54"/>
      <c r="AH484" s="54"/>
      <c r="AI484" s="58"/>
      <c r="AJ484" s="54"/>
      <c r="AK484" s="54"/>
      <c r="AL484" s="54"/>
      <c r="AM484" s="54"/>
      <c r="AN484" s="58"/>
      <c r="AO484" s="59"/>
      <c r="AP484" s="59"/>
      <c r="AQ484" s="59"/>
      <c r="AR484" s="59"/>
      <c r="AS484" s="59"/>
      <c r="AT484" s="59"/>
      <c r="AU484" s="59"/>
      <c r="AV484" s="59"/>
      <c r="AW484" s="59"/>
      <c r="AX484" s="59"/>
      <c r="AY484" s="59"/>
      <c r="AZ484" s="58"/>
      <c r="BA484" s="55"/>
      <c r="BB484" s="55"/>
      <c r="BC484" s="55"/>
      <c r="BD484" s="55"/>
      <c r="BE484" s="58"/>
      <c r="BF484" s="55"/>
      <c r="BG484" s="55"/>
      <c r="BH484" s="55"/>
      <c r="BI484" s="58"/>
      <c r="BJ484" s="55"/>
      <c r="BK484" s="58"/>
      <c r="BL484" s="58"/>
      <c r="BM484" s="54"/>
      <c r="BN484" s="54"/>
      <c r="BO484" s="54"/>
      <c r="BP484" s="54"/>
      <c r="BQ484" s="59"/>
      <c r="BR484" s="58"/>
      <c r="BS484" s="55"/>
      <c r="BT484" s="55"/>
      <c r="BU484" s="55"/>
      <c r="BV484" s="55"/>
      <c r="BW484" s="55"/>
      <c r="BX484" s="54"/>
      <c r="BY484" s="54"/>
      <c r="BZ484" s="54"/>
      <c r="CA484" s="54"/>
      <c r="CB484" s="54"/>
      <c r="CC484" s="54"/>
      <c r="CD484" s="54"/>
      <c r="CE484" s="54"/>
      <c r="CF484" s="60"/>
      <c r="CG484" s="61"/>
    </row>
    <row r="485" spans="4:85" x14ac:dyDescent="0.25">
      <c r="D485" s="45"/>
      <c r="E485" s="46"/>
      <c r="F485" s="47"/>
      <c r="G485" s="47"/>
      <c r="H485" s="48"/>
      <c r="I485" s="49"/>
      <c r="J485" s="50"/>
      <c r="K485" s="50"/>
      <c r="L485" s="51"/>
      <c r="M485" s="52"/>
      <c r="N485" s="53"/>
      <c r="O485" s="50"/>
      <c r="P485" s="50"/>
      <c r="Q485" s="54"/>
      <c r="R485" s="55"/>
      <c r="S485" s="55"/>
      <c r="T485" s="54"/>
      <c r="U485" s="54"/>
      <c r="V485" s="54"/>
      <c r="W485" s="54"/>
      <c r="X485" s="54"/>
      <c r="Y485" s="54"/>
      <c r="Z485" s="55"/>
      <c r="AA485" s="56"/>
      <c r="AB485" s="54"/>
      <c r="AC485" s="57"/>
      <c r="AD485" s="54"/>
      <c r="AE485" s="54"/>
      <c r="AF485" s="54"/>
      <c r="AG485" s="54"/>
      <c r="AH485" s="54"/>
      <c r="AI485" s="58"/>
      <c r="AJ485" s="54"/>
      <c r="AK485" s="54"/>
      <c r="AL485" s="54"/>
      <c r="AM485" s="54"/>
      <c r="AN485" s="58"/>
      <c r="AO485" s="59"/>
      <c r="AP485" s="59"/>
      <c r="AQ485" s="59"/>
      <c r="AR485" s="59"/>
      <c r="AS485" s="59"/>
      <c r="AT485" s="59"/>
      <c r="AU485" s="59"/>
      <c r="AV485" s="59"/>
      <c r="AW485" s="59"/>
      <c r="AX485" s="59"/>
      <c r="AY485" s="59"/>
      <c r="AZ485" s="58"/>
      <c r="BA485" s="55"/>
      <c r="BB485" s="55"/>
      <c r="BC485" s="55"/>
      <c r="BD485" s="55"/>
      <c r="BE485" s="58"/>
      <c r="BF485" s="55"/>
      <c r="BG485" s="55"/>
      <c r="BH485" s="55"/>
      <c r="BI485" s="58"/>
      <c r="BJ485" s="55"/>
      <c r="BK485" s="58"/>
      <c r="BL485" s="58"/>
      <c r="BM485" s="54"/>
      <c r="BN485" s="54"/>
      <c r="BO485" s="54"/>
      <c r="BP485" s="54"/>
      <c r="BQ485" s="59"/>
      <c r="BR485" s="58"/>
      <c r="BS485" s="55"/>
      <c r="BT485" s="55"/>
      <c r="BU485" s="55"/>
      <c r="BV485" s="55"/>
      <c r="BW485" s="55"/>
      <c r="BX485" s="54"/>
      <c r="BY485" s="54"/>
      <c r="BZ485" s="54"/>
      <c r="CA485" s="54"/>
      <c r="CB485" s="54"/>
      <c r="CC485" s="54"/>
      <c r="CD485" s="54"/>
      <c r="CE485" s="54"/>
      <c r="CF485" s="60"/>
      <c r="CG485" s="61"/>
    </row>
    <row r="486" spans="4:85" x14ac:dyDescent="0.25">
      <c r="D486" s="45"/>
      <c r="E486" s="46"/>
      <c r="F486" s="47"/>
      <c r="G486" s="47"/>
      <c r="H486" s="48"/>
      <c r="I486" s="49"/>
      <c r="J486" s="50"/>
      <c r="K486" s="50"/>
      <c r="L486" s="51"/>
      <c r="M486" s="52"/>
      <c r="N486" s="53"/>
      <c r="O486" s="50"/>
      <c r="P486" s="50"/>
      <c r="Q486" s="54"/>
      <c r="R486" s="55"/>
      <c r="S486" s="55"/>
      <c r="T486" s="54"/>
      <c r="U486" s="54"/>
      <c r="V486" s="54"/>
      <c r="W486" s="54"/>
      <c r="X486" s="54"/>
      <c r="Y486" s="54"/>
      <c r="Z486" s="55"/>
      <c r="AA486" s="56"/>
      <c r="AB486" s="54"/>
      <c r="AC486" s="57"/>
      <c r="AD486" s="54"/>
      <c r="AE486" s="54"/>
      <c r="AF486" s="54"/>
      <c r="AG486" s="54"/>
      <c r="AH486" s="54"/>
      <c r="AI486" s="58"/>
      <c r="AJ486" s="54"/>
      <c r="AK486" s="54"/>
      <c r="AL486" s="54"/>
      <c r="AM486" s="54"/>
      <c r="AN486" s="58"/>
      <c r="AO486" s="59"/>
      <c r="AP486" s="59"/>
      <c r="AQ486" s="59"/>
      <c r="AR486" s="59"/>
      <c r="AS486" s="59"/>
      <c r="AT486" s="59"/>
      <c r="AU486" s="59"/>
      <c r="AV486" s="59"/>
      <c r="AW486" s="59"/>
      <c r="AX486" s="59"/>
      <c r="AY486" s="59"/>
      <c r="AZ486" s="58"/>
      <c r="BA486" s="55"/>
      <c r="BB486" s="55"/>
      <c r="BC486" s="55"/>
      <c r="BD486" s="55"/>
      <c r="BE486" s="58"/>
      <c r="BF486" s="55"/>
      <c r="BG486" s="55"/>
      <c r="BH486" s="55"/>
      <c r="BI486" s="58"/>
      <c r="BJ486" s="55"/>
      <c r="BK486" s="58"/>
      <c r="BL486" s="58"/>
      <c r="BM486" s="54"/>
      <c r="BN486" s="54"/>
      <c r="BO486" s="54"/>
      <c r="BP486" s="54"/>
      <c r="BQ486" s="59"/>
      <c r="BR486" s="58"/>
      <c r="BS486" s="55"/>
      <c r="BT486" s="55"/>
      <c r="BU486" s="55"/>
      <c r="BV486" s="55"/>
      <c r="BW486" s="55"/>
      <c r="BX486" s="54"/>
      <c r="BY486" s="54"/>
      <c r="BZ486" s="54"/>
      <c r="CA486" s="54"/>
      <c r="CB486" s="54"/>
      <c r="CC486" s="54"/>
      <c r="CD486" s="54"/>
      <c r="CE486" s="54"/>
      <c r="CF486" s="60"/>
      <c r="CG486" s="61"/>
    </row>
    <row r="487" spans="4:85" x14ac:dyDescent="0.25">
      <c r="D487" s="45"/>
      <c r="E487" s="46"/>
      <c r="F487" s="47"/>
      <c r="G487" s="47"/>
      <c r="H487" s="48"/>
      <c r="I487" s="49"/>
      <c r="J487" s="50"/>
      <c r="K487" s="50"/>
      <c r="L487" s="51"/>
      <c r="M487" s="52"/>
      <c r="N487" s="53"/>
      <c r="O487" s="50"/>
      <c r="P487" s="50"/>
      <c r="Q487" s="54"/>
      <c r="R487" s="55"/>
      <c r="S487" s="55"/>
      <c r="T487" s="54"/>
      <c r="U487" s="54"/>
      <c r="V487" s="54"/>
      <c r="W487" s="54"/>
      <c r="X487" s="54"/>
      <c r="Y487" s="54"/>
      <c r="Z487" s="55"/>
      <c r="AA487" s="56"/>
      <c r="AB487" s="54"/>
      <c r="AC487" s="57"/>
      <c r="AD487" s="54"/>
      <c r="AE487" s="54"/>
      <c r="AF487" s="54"/>
      <c r="AG487" s="54"/>
      <c r="AH487" s="54"/>
      <c r="AI487" s="58"/>
      <c r="AJ487" s="54"/>
      <c r="AK487" s="54"/>
      <c r="AL487" s="54"/>
      <c r="AM487" s="54"/>
      <c r="AN487" s="58"/>
      <c r="AO487" s="59"/>
      <c r="AP487" s="59"/>
      <c r="AQ487" s="59"/>
      <c r="AR487" s="59"/>
      <c r="AS487" s="59"/>
      <c r="AT487" s="59"/>
      <c r="AU487" s="59"/>
      <c r="AV487" s="59"/>
      <c r="AW487" s="59"/>
      <c r="AX487" s="59"/>
      <c r="AY487" s="59"/>
      <c r="AZ487" s="58"/>
      <c r="BA487" s="55"/>
      <c r="BB487" s="55"/>
      <c r="BC487" s="55"/>
      <c r="BD487" s="55"/>
      <c r="BE487" s="58"/>
      <c r="BF487" s="55"/>
      <c r="BG487" s="55"/>
      <c r="BH487" s="55"/>
      <c r="BI487" s="58"/>
      <c r="BJ487" s="55"/>
      <c r="BK487" s="58"/>
      <c r="BL487" s="58"/>
      <c r="BM487" s="54"/>
      <c r="BN487" s="54"/>
      <c r="BO487" s="54"/>
      <c r="BP487" s="54"/>
      <c r="BQ487" s="59"/>
      <c r="BR487" s="58"/>
      <c r="BS487" s="55"/>
      <c r="BT487" s="55"/>
      <c r="BU487" s="55"/>
      <c r="BV487" s="55"/>
      <c r="BW487" s="55"/>
      <c r="BX487" s="54"/>
      <c r="BY487" s="54"/>
      <c r="BZ487" s="54"/>
      <c r="CA487" s="54"/>
      <c r="CB487" s="54"/>
      <c r="CC487" s="54"/>
      <c r="CD487" s="54"/>
      <c r="CE487" s="54"/>
      <c r="CF487" s="60"/>
      <c r="CG487" s="61"/>
    </row>
    <row r="488" spans="4:85" x14ac:dyDescent="0.25">
      <c r="D488" s="45"/>
      <c r="E488" s="46"/>
      <c r="F488" s="47"/>
      <c r="G488" s="47"/>
      <c r="H488" s="48"/>
      <c r="I488" s="49"/>
      <c r="J488" s="50"/>
      <c r="K488" s="50"/>
      <c r="L488" s="51"/>
      <c r="M488" s="52"/>
      <c r="N488" s="53"/>
      <c r="O488" s="50"/>
      <c r="P488" s="50"/>
      <c r="Q488" s="54"/>
      <c r="R488" s="55"/>
      <c r="S488" s="55"/>
      <c r="T488" s="54"/>
      <c r="U488" s="54"/>
      <c r="V488" s="54"/>
      <c r="W488" s="54"/>
      <c r="X488" s="54"/>
      <c r="Y488" s="54"/>
      <c r="Z488" s="55"/>
      <c r="AA488" s="56"/>
      <c r="AB488" s="54"/>
      <c r="AC488" s="57"/>
      <c r="AD488" s="54"/>
      <c r="AE488" s="54"/>
      <c r="AF488" s="54"/>
      <c r="AG488" s="54"/>
      <c r="AH488" s="54"/>
      <c r="AI488" s="58"/>
      <c r="AJ488" s="54"/>
      <c r="AK488" s="54"/>
      <c r="AL488" s="54"/>
      <c r="AM488" s="54"/>
      <c r="AN488" s="58"/>
      <c r="AO488" s="59"/>
      <c r="AP488" s="59"/>
      <c r="AQ488" s="59"/>
      <c r="AR488" s="59"/>
      <c r="AS488" s="59"/>
      <c r="AT488" s="59"/>
      <c r="AU488" s="59"/>
      <c r="AV488" s="59"/>
      <c r="AW488" s="59"/>
      <c r="AX488" s="59"/>
      <c r="AY488" s="59"/>
      <c r="AZ488" s="58"/>
      <c r="BA488" s="55"/>
      <c r="BB488" s="55"/>
      <c r="BC488" s="55"/>
      <c r="BD488" s="55"/>
      <c r="BE488" s="58"/>
      <c r="BF488" s="55"/>
      <c r="BG488" s="55"/>
      <c r="BH488" s="55"/>
      <c r="BI488" s="58"/>
      <c r="BJ488" s="55"/>
      <c r="BK488" s="58"/>
      <c r="BL488" s="58"/>
      <c r="BM488" s="54"/>
      <c r="BN488" s="54"/>
      <c r="BO488" s="54"/>
      <c r="BP488" s="54"/>
      <c r="BQ488" s="59"/>
      <c r="BR488" s="58"/>
      <c r="BS488" s="55"/>
      <c r="BT488" s="55"/>
      <c r="BU488" s="55"/>
      <c r="BV488" s="55"/>
      <c r="BW488" s="55"/>
      <c r="BX488" s="54"/>
      <c r="BY488" s="54"/>
      <c r="BZ488" s="54"/>
      <c r="CA488" s="54"/>
      <c r="CB488" s="54"/>
      <c r="CC488" s="54"/>
      <c r="CD488" s="54"/>
      <c r="CE488" s="54"/>
      <c r="CF488" s="60"/>
      <c r="CG488" s="61"/>
    </row>
    <row r="489" spans="4:85" x14ac:dyDescent="0.25">
      <c r="D489" s="45"/>
      <c r="E489" s="46"/>
      <c r="F489" s="47"/>
      <c r="G489" s="47"/>
      <c r="H489" s="48"/>
      <c r="I489" s="49"/>
      <c r="J489" s="50"/>
      <c r="K489" s="50"/>
      <c r="L489" s="51"/>
      <c r="M489" s="52"/>
      <c r="N489" s="53"/>
      <c r="O489" s="50"/>
      <c r="P489" s="50"/>
      <c r="Q489" s="54"/>
      <c r="R489" s="55"/>
      <c r="S489" s="55"/>
      <c r="T489" s="54"/>
      <c r="U489" s="54"/>
      <c r="V489" s="54"/>
      <c r="W489" s="54"/>
      <c r="X489" s="54"/>
      <c r="Y489" s="54"/>
      <c r="Z489" s="55"/>
      <c r="AA489" s="56"/>
      <c r="AB489" s="54"/>
      <c r="AC489" s="57"/>
      <c r="AD489" s="54"/>
      <c r="AE489" s="54"/>
      <c r="AF489" s="54"/>
      <c r="AG489" s="54"/>
      <c r="AH489" s="54"/>
      <c r="AI489" s="58"/>
      <c r="AJ489" s="54"/>
      <c r="AK489" s="54"/>
      <c r="AL489" s="54"/>
      <c r="AM489" s="54"/>
      <c r="AN489" s="58"/>
      <c r="AO489" s="59"/>
      <c r="AP489" s="59"/>
      <c r="AQ489" s="59"/>
      <c r="AR489" s="59"/>
      <c r="AS489" s="59"/>
      <c r="AT489" s="59"/>
      <c r="AU489" s="59"/>
      <c r="AV489" s="59"/>
      <c r="AW489" s="59"/>
      <c r="AX489" s="59"/>
      <c r="AY489" s="59"/>
      <c r="AZ489" s="58"/>
      <c r="BA489" s="55"/>
      <c r="BB489" s="55"/>
      <c r="BC489" s="55"/>
      <c r="BD489" s="55"/>
      <c r="BE489" s="58"/>
      <c r="BF489" s="55"/>
      <c r="BG489" s="55"/>
      <c r="BH489" s="55"/>
      <c r="BI489" s="58"/>
      <c r="BJ489" s="55"/>
      <c r="BK489" s="58"/>
      <c r="BL489" s="58"/>
      <c r="BM489" s="54"/>
      <c r="BN489" s="54"/>
      <c r="BO489" s="54"/>
      <c r="BP489" s="54"/>
      <c r="BQ489" s="59"/>
      <c r="BR489" s="58"/>
      <c r="BS489" s="55"/>
      <c r="BT489" s="55"/>
      <c r="BU489" s="55"/>
      <c r="BV489" s="55"/>
      <c r="BW489" s="55"/>
      <c r="BX489" s="54"/>
      <c r="BY489" s="54"/>
      <c r="BZ489" s="54"/>
      <c r="CA489" s="54"/>
      <c r="CB489" s="54"/>
      <c r="CC489" s="54"/>
      <c r="CD489" s="54"/>
      <c r="CE489" s="54"/>
      <c r="CF489" s="60"/>
      <c r="CG489" s="61"/>
    </row>
    <row r="490" spans="4:85" x14ac:dyDescent="0.25">
      <c r="D490" s="45"/>
      <c r="E490" s="46"/>
      <c r="F490" s="47"/>
      <c r="G490" s="47"/>
      <c r="H490" s="48"/>
      <c r="I490" s="49"/>
      <c r="J490" s="50"/>
      <c r="K490" s="50"/>
      <c r="L490" s="51"/>
      <c r="M490" s="52"/>
      <c r="N490" s="53"/>
      <c r="O490" s="50"/>
      <c r="P490" s="50"/>
      <c r="Q490" s="54"/>
      <c r="R490" s="55"/>
      <c r="S490" s="55"/>
      <c r="T490" s="54"/>
      <c r="U490" s="54"/>
      <c r="V490" s="54"/>
      <c r="W490" s="54"/>
      <c r="X490" s="54"/>
      <c r="Y490" s="54"/>
      <c r="Z490" s="55"/>
      <c r="AA490" s="56"/>
      <c r="AB490" s="54"/>
      <c r="AC490" s="57"/>
      <c r="AD490" s="54"/>
      <c r="AE490" s="54"/>
      <c r="AF490" s="54"/>
      <c r="AG490" s="54"/>
      <c r="AH490" s="54"/>
      <c r="AI490" s="58"/>
      <c r="AJ490" s="54"/>
      <c r="AK490" s="54"/>
      <c r="AL490" s="54"/>
      <c r="AM490" s="54"/>
      <c r="AN490" s="58"/>
      <c r="AO490" s="59"/>
      <c r="AP490" s="59"/>
      <c r="AQ490" s="59"/>
      <c r="AR490" s="59"/>
      <c r="AS490" s="59"/>
      <c r="AT490" s="59"/>
      <c r="AU490" s="59"/>
      <c r="AV490" s="59"/>
      <c r="AW490" s="59"/>
      <c r="AX490" s="59"/>
      <c r="AY490" s="59"/>
      <c r="AZ490" s="58"/>
      <c r="BA490" s="55"/>
      <c r="BB490" s="55"/>
      <c r="BC490" s="55"/>
      <c r="BD490" s="55"/>
      <c r="BE490" s="58"/>
      <c r="BF490" s="55"/>
      <c r="BG490" s="55"/>
      <c r="BH490" s="55"/>
      <c r="BI490" s="58"/>
      <c r="BJ490" s="55"/>
      <c r="BK490" s="58"/>
      <c r="BL490" s="58"/>
      <c r="BM490" s="54"/>
      <c r="BN490" s="54"/>
      <c r="BO490" s="54"/>
      <c r="BP490" s="54"/>
      <c r="BQ490" s="59"/>
      <c r="BR490" s="58"/>
      <c r="BS490" s="55"/>
      <c r="BT490" s="55"/>
      <c r="BU490" s="55"/>
      <c r="BV490" s="55"/>
      <c r="BW490" s="55"/>
      <c r="BX490" s="54"/>
      <c r="BY490" s="54"/>
      <c r="BZ490" s="54"/>
      <c r="CA490" s="54"/>
      <c r="CB490" s="54"/>
      <c r="CC490" s="54"/>
      <c r="CD490" s="54"/>
      <c r="CE490" s="54"/>
      <c r="CF490" s="60"/>
      <c r="CG490" s="61"/>
    </row>
    <row r="491" spans="4:85" x14ac:dyDescent="0.25">
      <c r="D491" s="45"/>
      <c r="E491" s="46"/>
      <c r="F491" s="47"/>
      <c r="G491" s="47"/>
      <c r="H491" s="48"/>
      <c r="I491" s="49"/>
      <c r="J491" s="50"/>
      <c r="K491" s="50"/>
      <c r="L491" s="51"/>
      <c r="M491" s="52"/>
      <c r="N491" s="53"/>
      <c r="O491" s="50"/>
      <c r="P491" s="50"/>
      <c r="Q491" s="54"/>
      <c r="R491" s="55"/>
      <c r="S491" s="55"/>
      <c r="T491" s="54"/>
      <c r="U491" s="54"/>
      <c r="V491" s="54"/>
      <c r="W491" s="54"/>
      <c r="X491" s="54"/>
      <c r="Y491" s="54"/>
      <c r="Z491" s="55"/>
      <c r="AA491" s="56"/>
      <c r="AB491" s="54"/>
      <c r="AC491" s="57"/>
      <c r="AD491" s="54"/>
      <c r="AE491" s="54"/>
      <c r="AF491" s="54"/>
      <c r="AG491" s="54"/>
      <c r="AH491" s="54"/>
      <c r="AI491" s="58"/>
      <c r="AJ491" s="54"/>
      <c r="AK491" s="54"/>
      <c r="AL491" s="54"/>
      <c r="AM491" s="54"/>
      <c r="AN491" s="58"/>
      <c r="AO491" s="59"/>
      <c r="AP491" s="59"/>
      <c r="AQ491" s="59"/>
      <c r="AR491" s="59"/>
      <c r="AS491" s="59"/>
      <c r="AT491" s="59"/>
      <c r="AU491" s="59"/>
      <c r="AV491" s="59"/>
      <c r="AW491" s="59"/>
      <c r="AX491" s="59"/>
      <c r="AY491" s="59"/>
      <c r="AZ491" s="58"/>
      <c r="BA491" s="55"/>
      <c r="BB491" s="55"/>
      <c r="BC491" s="55"/>
      <c r="BD491" s="55"/>
      <c r="BE491" s="58"/>
      <c r="BF491" s="55"/>
      <c r="BG491" s="55"/>
      <c r="BH491" s="55"/>
      <c r="BI491" s="58"/>
      <c r="BJ491" s="55"/>
      <c r="BK491" s="58"/>
      <c r="BL491" s="58"/>
      <c r="BM491" s="54"/>
      <c r="BN491" s="54"/>
      <c r="BO491" s="54"/>
      <c r="BP491" s="54"/>
      <c r="BQ491" s="59"/>
      <c r="BR491" s="58"/>
      <c r="BS491" s="55"/>
      <c r="BT491" s="55"/>
      <c r="BU491" s="55"/>
      <c r="BV491" s="55"/>
      <c r="BW491" s="55"/>
      <c r="BX491" s="54"/>
      <c r="BY491" s="54"/>
      <c r="BZ491" s="54"/>
      <c r="CA491" s="54"/>
      <c r="CB491" s="54"/>
      <c r="CC491" s="54"/>
      <c r="CD491" s="54"/>
      <c r="CE491" s="54"/>
      <c r="CF491" s="60"/>
      <c r="CG491" s="61"/>
    </row>
    <row r="492" spans="4:85" x14ac:dyDescent="0.25">
      <c r="D492" s="45"/>
      <c r="E492" s="46"/>
      <c r="F492" s="47"/>
      <c r="G492" s="47"/>
      <c r="H492" s="48"/>
      <c r="I492" s="49"/>
      <c r="J492" s="50"/>
      <c r="K492" s="50"/>
      <c r="L492" s="51"/>
      <c r="M492" s="52"/>
      <c r="N492" s="53"/>
      <c r="O492" s="50"/>
      <c r="P492" s="50"/>
      <c r="Q492" s="54"/>
      <c r="R492" s="55"/>
      <c r="S492" s="55"/>
      <c r="T492" s="54"/>
      <c r="U492" s="54"/>
      <c r="V492" s="54"/>
      <c r="W492" s="54"/>
      <c r="X492" s="54"/>
      <c r="Y492" s="54"/>
      <c r="Z492" s="55"/>
      <c r="AA492" s="56"/>
      <c r="AB492" s="54"/>
      <c r="AC492" s="57"/>
      <c r="AD492" s="54"/>
      <c r="AE492" s="54"/>
      <c r="AF492" s="54"/>
      <c r="AG492" s="54"/>
      <c r="AH492" s="54"/>
      <c r="AI492" s="58"/>
      <c r="AJ492" s="54"/>
      <c r="AK492" s="54"/>
      <c r="AL492" s="54"/>
      <c r="AM492" s="54"/>
      <c r="AN492" s="58"/>
      <c r="AO492" s="59"/>
      <c r="AP492" s="59"/>
      <c r="AQ492" s="59"/>
      <c r="AR492" s="59"/>
      <c r="AS492" s="59"/>
      <c r="AT492" s="59"/>
      <c r="AU492" s="59"/>
      <c r="AV492" s="59"/>
      <c r="AW492" s="59"/>
      <c r="AX492" s="59"/>
      <c r="AY492" s="59"/>
      <c r="AZ492" s="58"/>
      <c r="BA492" s="55"/>
      <c r="BB492" s="55"/>
      <c r="BC492" s="55"/>
      <c r="BD492" s="55"/>
      <c r="BE492" s="58"/>
      <c r="BF492" s="55"/>
      <c r="BG492" s="55"/>
      <c r="BH492" s="55"/>
      <c r="BI492" s="58"/>
      <c r="BJ492" s="55"/>
      <c r="BK492" s="58"/>
      <c r="BL492" s="58"/>
      <c r="BM492" s="54"/>
      <c r="BN492" s="54"/>
      <c r="BO492" s="54"/>
      <c r="BP492" s="54"/>
      <c r="BQ492" s="59"/>
      <c r="BR492" s="58"/>
      <c r="BS492" s="55"/>
      <c r="BT492" s="55"/>
      <c r="BU492" s="55"/>
      <c r="BV492" s="55"/>
      <c r="BW492" s="55"/>
      <c r="BX492" s="54"/>
      <c r="BY492" s="54"/>
      <c r="BZ492" s="54"/>
      <c r="CA492" s="54"/>
      <c r="CB492" s="54"/>
      <c r="CC492" s="54"/>
      <c r="CD492" s="54"/>
      <c r="CE492" s="54"/>
      <c r="CF492" s="60"/>
      <c r="CG492" s="61"/>
    </row>
    <row r="493" spans="4:85" x14ac:dyDescent="0.25">
      <c r="D493" s="45"/>
      <c r="E493" s="46"/>
      <c r="F493" s="47"/>
      <c r="G493" s="47"/>
      <c r="H493" s="48"/>
      <c r="I493" s="49"/>
      <c r="J493" s="50"/>
      <c r="K493" s="50"/>
      <c r="L493" s="51"/>
      <c r="M493" s="52"/>
      <c r="N493" s="53"/>
      <c r="O493" s="50"/>
      <c r="P493" s="50"/>
      <c r="Q493" s="54"/>
      <c r="R493" s="55"/>
      <c r="S493" s="55"/>
      <c r="T493" s="54"/>
      <c r="U493" s="54"/>
      <c r="V493" s="54"/>
      <c r="W493" s="54"/>
      <c r="X493" s="54"/>
      <c r="Y493" s="54"/>
      <c r="Z493" s="55"/>
      <c r="AA493" s="56"/>
      <c r="AB493" s="54"/>
      <c r="AC493" s="57"/>
      <c r="AD493" s="54"/>
      <c r="AE493" s="54"/>
      <c r="AF493" s="54"/>
      <c r="AG493" s="54"/>
      <c r="AH493" s="54"/>
      <c r="AI493" s="58"/>
      <c r="AJ493" s="54"/>
      <c r="AK493" s="54"/>
      <c r="AL493" s="54"/>
      <c r="AM493" s="54"/>
      <c r="AN493" s="58"/>
      <c r="AO493" s="59"/>
      <c r="AP493" s="59"/>
      <c r="AQ493" s="59"/>
      <c r="AR493" s="59"/>
      <c r="AS493" s="59"/>
      <c r="AT493" s="59"/>
      <c r="AU493" s="59"/>
      <c r="AV493" s="59"/>
      <c r="AW493" s="59"/>
      <c r="AX493" s="59"/>
      <c r="AY493" s="59"/>
      <c r="AZ493" s="58"/>
      <c r="BA493" s="55"/>
      <c r="BB493" s="55"/>
      <c r="BC493" s="55"/>
      <c r="BD493" s="55"/>
      <c r="BE493" s="58"/>
      <c r="BF493" s="55"/>
      <c r="BG493" s="55"/>
      <c r="BH493" s="55"/>
      <c r="BI493" s="58"/>
      <c r="BJ493" s="55"/>
      <c r="BK493" s="58"/>
      <c r="BL493" s="58"/>
      <c r="BM493" s="54"/>
      <c r="BN493" s="54"/>
      <c r="BO493" s="54"/>
      <c r="BP493" s="54"/>
      <c r="BQ493" s="59"/>
      <c r="BR493" s="58"/>
      <c r="BS493" s="55"/>
      <c r="BT493" s="55"/>
      <c r="BU493" s="55"/>
      <c r="BV493" s="55"/>
      <c r="BW493" s="55"/>
      <c r="BX493" s="54"/>
      <c r="BY493" s="54"/>
      <c r="BZ493" s="54"/>
      <c r="CA493" s="54"/>
      <c r="CB493" s="54"/>
      <c r="CC493" s="54"/>
      <c r="CD493" s="54"/>
      <c r="CE493" s="54"/>
      <c r="CF493" s="60"/>
      <c r="CG493" s="61"/>
    </row>
    <row r="494" spans="4:85" x14ac:dyDescent="0.25">
      <c r="D494" s="45"/>
      <c r="E494" s="46"/>
      <c r="F494" s="47"/>
      <c r="G494" s="47"/>
      <c r="H494" s="48"/>
      <c r="I494" s="49"/>
      <c r="J494" s="50"/>
      <c r="K494" s="50"/>
      <c r="L494" s="51"/>
      <c r="M494" s="52"/>
      <c r="N494" s="53"/>
      <c r="O494" s="50"/>
      <c r="P494" s="50"/>
      <c r="Q494" s="54"/>
      <c r="R494" s="55"/>
      <c r="S494" s="55"/>
      <c r="T494" s="54"/>
      <c r="U494" s="54"/>
      <c r="V494" s="54"/>
      <c r="W494" s="54"/>
      <c r="X494" s="54"/>
      <c r="Y494" s="54"/>
      <c r="Z494" s="55"/>
      <c r="AA494" s="56"/>
      <c r="AB494" s="54"/>
      <c r="AC494" s="57"/>
      <c r="AD494" s="54"/>
      <c r="AE494" s="54"/>
      <c r="AF494" s="54"/>
      <c r="AG494" s="54"/>
      <c r="AH494" s="54"/>
      <c r="AI494" s="58"/>
      <c r="AJ494" s="54"/>
      <c r="AK494" s="54"/>
      <c r="AL494" s="54"/>
      <c r="AM494" s="54"/>
      <c r="AN494" s="58"/>
      <c r="AO494" s="59"/>
      <c r="AP494" s="59"/>
      <c r="AQ494" s="59"/>
      <c r="AR494" s="59"/>
      <c r="AS494" s="59"/>
      <c r="AT494" s="59"/>
      <c r="AU494" s="59"/>
      <c r="AV494" s="59"/>
      <c r="AW494" s="59"/>
      <c r="AX494" s="59"/>
      <c r="AY494" s="59"/>
      <c r="AZ494" s="58"/>
      <c r="BA494" s="55"/>
      <c r="BB494" s="55"/>
      <c r="BC494" s="55"/>
      <c r="BD494" s="55"/>
      <c r="BE494" s="58"/>
      <c r="BF494" s="55"/>
      <c r="BG494" s="55"/>
      <c r="BH494" s="55"/>
      <c r="BI494" s="58"/>
      <c r="BJ494" s="55"/>
      <c r="BK494" s="58"/>
      <c r="BL494" s="58"/>
      <c r="BM494" s="54"/>
      <c r="BN494" s="54"/>
      <c r="BO494" s="54"/>
      <c r="BP494" s="54"/>
      <c r="BQ494" s="59"/>
      <c r="BR494" s="58"/>
      <c r="BS494" s="55"/>
      <c r="BT494" s="55"/>
      <c r="BU494" s="55"/>
      <c r="BV494" s="55"/>
      <c r="BW494" s="55"/>
      <c r="BX494" s="54"/>
      <c r="BY494" s="54"/>
      <c r="BZ494" s="54"/>
      <c r="CA494" s="54"/>
      <c r="CB494" s="54"/>
      <c r="CC494" s="54"/>
      <c r="CD494" s="54"/>
      <c r="CE494" s="54"/>
      <c r="CF494" s="60"/>
      <c r="CG494" s="61"/>
    </row>
    <row r="495" spans="4:85" x14ac:dyDescent="0.25">
      <c r="D495" s="45"/>
      <c r="E495" s="46"/>
      <c r="F495" s="47"/>
      <c r="G495" s="47"/>
      <c r="H495" s="48"/>
      <c r="I495" s="49"/>
      <c r="J495" s="50"/>
      <c r="K495" s="50"/>
      <c r="L495" s="51"/>
      <c r="M495" s="52"/>
      <c r="N495" s="53"/>
      <c r="O495" s="50"/>
      <c r="P495" s="50"/>
      <c r="Q495" s="54"/>
      <c r="R495" s="55"/>
      <c r="S495" s="55"/>
      <c r="T495" s="54"/>
      <c r="U495" s="54"/>
      <c r="V495" s="54"/>
      <c r="W495" s="54"/>
      <c r="X495" s="54"/>
      <c r="Y495" s="54"/>
      <c r="Z495" s="56"/>
      <c r="AA495" s="56"/>
      <c r="AB495" s="54"/>
      <c r="AC495" s="57"/>
      <c r="AD495" s="54"/>
      <c r="AE495" s="54"/>
      <c r="AF495" s="54"/>
      <c r="AG495" s="54"/>
      <c r="AH495" s="54"/>
      <c r="AI495" s="58"/>
      <c r="AJ495" s="54"/>
      <c r="AK495" s="54"/>
      <c r="AL495" s="54"/>
      <c r="AM495" s="54"/>
      <c r="AN495" s="58"/>
      <c r="AO495" s="59"/>
      <c r="AP495" s="59"/>
      <c r="AQ495" s="59"/>
      <c r="AR495" s="59"/>
      <c r="AS495" s="59"/>
      <c r="AT495" s="59"/>
      <c r="AU495" s="59"/>
      <c r="AV495" s="59"/>
      <c r="AW495" s="59"/>
      <c r="AX495" s="59"/>
      <c r="AY495" s="59"/>
      <c r="AZ495" s="58"/>
      <c r="BA495" s="55"/>
      <c r="BB495" s="55"/>
      <c r="BC495" s="55"/>
      <c r="BD495" s="55"/>
      <c r="BE495" s="58"/>
      <c r="BF495" s="55"/>
      <c r="BG495" s="55"/>
      <c r="BH495" s="55"/>
      <c r="BI495" s="58"/>
      <c r="BJ495" s="55"/>
      <c r="BK495" s="58"/>
      <c r="BL495" s="58"/>
      <c r="BM495" s="54"/>
      <c r="BN495" s="54"/>
      <c r="BO495" s="54"/>
      <c r="BP495" s="54"/>
      <c r="BQ495" s="59"/>
      <c r="BR495" s="58"/>
      <c r="BS495" s="55"/>
      <c r="BT495" s="55"/>
      <c r="BU495" s="55"/>
      <c r="BV495" s="55"/>
      <c r="BW495" s="55"/>
      <c r="BX495" s="54"/>
      <c r="BY495" s="54"/>
      <c r="BZ495" s="54"/>
      <c r="CA495" s="54"/>
      <c r="CB495" s="54"/>
      <c r="CC495" s="54"/>
      <c r="CD495" s="54"/>
      <c r="CE495" s="54"/>
      <c r="CF495" s="60"/>
      <c r="CG495" s="61"/>
    </row>
    <row r="496" spans="4:85" x14ac:dyDescent="0.25">
      <c r="D496" s="45"/>
      <c r="E496" s="46"/>
      <c r="F496" s="47"/>
      <c r="G496" s="47"/>
      <c r="H496" s="48"/>
      <c r="I496" s="49"/>
      <c r="J496" s="50"/>
      <c r="K496" s="50"/>
      <c r="L496" s="51"/>
      <c r="M496" s="52"/>
      <c r="N496" s="53"/>
      <c r="O496" s="50"/>
      <c r="P496" s="50"/>
      <c r="Q496" s="54"/>
      <c r="R496" s="55"/>
      <c r="S496" s="55"/>
      <c r="T496" s="54"/>
      <c r="U496" s="54"/>
      <c r="V496" s="54"/>
      <c r="W496" s="54"/>
      <c r="X496" s="54"/>
      <c r="Y496" s="54"/>
      <c r="Z496" s="55"/>
      <c r="AA496" s="56"/>
      <c r="AB496" s="54"/>
      <c r="AC496" s="57"/>
      <c r="AD496" s="54"/>
      <c r="AE496" s="54"/>
      <c r="AF496" s="54"/>
      <c r="AG496" s="54"/>
      <c r="AH496" s="54"/>
      <c r="AI496" s="58"/>
      <c r="AJ496" s="54"/>
      <c r="AK496" s="54"/>
      <c r="AL496" s="54"/>
      <c r="AM496" s="54"/>
      <c r="AN496" s="58"/>
      <c r="AO496" s="59"/>
      <c r="AP496" s="59"/>
      <c r="AQ496" s="59"/>
      <c r="AR496" s="59"/>
      <c r="AS496" s="59"/>
      <c r="AT496" s="59"/>
      <c r="AU496" s="59"/>
      <c r="AV496" s="59"/>
      <c r="AW496" s="59"/>
      <c r="AX496" s="59"/>
      <c r="AY496" s="59"/>
      <c r="AZ496" s="58"/>
      <c r="BA496" s="55"/>
      <c r="BB496" s="55"/>
      <c r="BC496" s="55"/>
      <c r="BD496" s="55"/>
      <c r="BE496" s="58"/>
      <c r="BF496" s="55"/>
      <c r="BG496" s="55"/>
      <c r="BH496" s="55"/>
      <c r="BI496" s="58"/>
      <c r="BJ496" s="55"/>
      <c r="BK496" s="58"/>
      <c r="BL496" s="58"/>
      <c r="BM496" s="54"/>
      <c r="BN496" s="54"/>
      <c r="BO496" s="54"/>
      <c r="BP496" s="54"/>
      <c r="BQ496" s="59"/>
      <c r="BR496" s="58"/>
      <c r="BS496" s="55"/>
      <c r="BT496" s="55"/>
      <c r="BU496" s="55"/>
      <c r="BV496" s="55"/>
      <c r="BW496" s="55"/>
      <c r="BX496" s="54"/>
      <c r="BY496" s="54"/>
      <c r="BZ496" s="54"/>
      <c r="CA496" s="54"/>
      <c r="CB496" s="54"/>
      <c r="CC496" s="54"/>
      <c r="CD496" s="54"/>
      <c r="CE496" s="54"/>
      <c r="CF496" s="60"/>
      <c r="CG496" s="61"/>
    </row>
    <row r="497" spans="4:85" x14ac:dyDescent="0.25">
      <c r="D497" s="45"/>
      <c r="E497" s="46"/>
      <c r="F497" s="47"/>
      <c r="G497" s="47"/>
      <c r="H497" s="48"/>
      <c r="I497" s="49"/>
      <c r="J497" s="50"/>
      <c r="K497" s="50"/>
      <c r="L497" s="51"/>
      <c r="M497" s="52"/>
      <c r="N497" s="53"/>
      <c r="O497" s="50"/>
      <c r="P497" s="50"/>
      <c r="Q497" s="54"/>
      <c r="R497" s="55"/>
      <c r="S497" s="55"/>
      <c r="T497" s="54"/>
      <c r="U497" s="54"/>
      <c r="V497" s="54"/>
      <c r="W497" s="54"/>
      <c r="X497" s="54"/>
      <c r="Y497" s="54"/>
      <c r="Z497" s="55"/>
      <c r="AA497" s="56"/>
      <c r="AB497" s="54"/>
      <c r="AC497" s="57"/>
      <c r="AD497" s="54"/>
      <c r="AE497" s="54"/>
      <c r="AF497" s="54"/>
      <c r="AG497" s="54"/>
      <c r="AH497" s="54"/>
      <c r="AI497" s="58"/>
      <c r="AJ497" s="54"/>
      <c r="AK497" s="54"/>
      <c r="AL497" s="54"/>
      <c r="AM497" s="54"/>
      <c r="AN497" s="58"/>
      <c r="AO497" s="59"/>
      <c r="AP497" s="59"/>
      <c r="AQ497" s="59"/>
      <c r="AR497" s="59"/>
      <c r="AS497" s="59"/>
      <c r="AT497" s="59"/>
      <c r="AU497" s="59"/>
      <c r="AV497" s="59"/>
      <c r="AW497" s="59"/>
      <c r="AX497" s="59"/>
      <c r="AY497" s="59"/>
      <c r="AZ497" s="58"/>
      <c r="BA497" s="55"/>
      <c r="BB497" s="55"/>
      <c r="BC497" s="55"/>
      <c r="BD497" s="55"/>
      <c r="BE497" s="58"/>
      <c r="BF497" s="55"/>
      <c r="BG497" s="55"/>
      <c r="BH497" s="55"/>
      <c r="BI497" s="58"/>
      <c r="BJ497" s="55"/>
      <c r="BK497" s="58"/>
      <c r="BL497" s="58"/>
      <c r="BM497" s="54"/>
      <c r="BN497" s="54"/>
      <c r="BO497" s="54"/>
      <c r="BP497" s="54"/>
      <c r="BQ497" s="59"/>
      <c r="BR497" s="58"/>
      <c r="BS497" s="55"/>
      <c r="BT497" s="55"/>
      <c r="BU497" s="55"/>
      <c r="BV497" s="55"/>
      <c r="BW497" s="55"/>
      <c r="BX497" s="54"/>
      <c r="BY497" s="54"/>
      <c r="BZ497" s="54"/>
      <c r="CA497" s="54"/>
      <c r="CB497" s="54"/>
      <c r="CC497" s="54"/>
      <c r="CD497" s="54"/>
      <c r="CE497" s="54"/>
      <c r="CF497" s="60"/>
      <c r="CG497" s="61"/>
    </row>
    <row r="498" spans="4:85" x14ac:dyDescent="0.25">
      <c r="D498" s="45"/>
      <c r="E498" s="46"/>
      <c r="F498" s="47"/>
      <c r="G498" s="47"/>
      <c r="H498" s="48"/>
      <c r="I498" s="49"/>
      <c r="J498" s="50"/>
      <c r="K498" s="50"/>
      <c r="L498" s="51"/>
      <c r="M498" s="52"/>
      <c r="N498" s="53"/>
      <c r="O498" s="50"/>
      <c r="P498" s="50"/>
      <c r="Q498" s="54"/>
      <c r="R498" s="55"/>
      <c r="S498" s="55"/>
      <c r="T498" s="54"/>
      <c r="U498" s="54"/>
      <c r="V498" s="54"/>
      <c r="W498" s="54"/>
      <c r="X498" s="54"/>
      <c r="Y498" s="54"/>
      <c r="Z498" s="55"/>
      <c r="AA498" s="56"/>
      <c r="AB498" s="54"/>
      <c r="AC498" s="57"/>
      <c r="AD498" s="54"/>
      <c r="AE498" s="54"/>
      <c r="AF498" s="54"/>
      <c r="AG498" s="54"/>
      <c r="AH498" s="54"/>
      <c r="AI498" s="58"/>
      <c r="AJ498" s="54"/>
      <c r="AK498" s="54"/>
      <c r="AL498" s="54"/>
      <c r="AM498" s="54"/>
      <c r="AN498" s="58"/>
      <c r="AO498" s="59"/>
      <c r="AP498" s="59"/>
      <c r="AQ498" s="59"/>
      <c r="AR498" s="59"/>
      <c r="AS498" s="59"/>
      <c r="AT498" s="59"/>
      <c r="AU498" s="59"/>
      <c r="AV498" s="59"/>
      <c r="AW498" s="59"/>
      <c r="AX498" s="59"/>
      <c r="AY498" s="59"/>
      <c r="AZ498" s="58"/>
      <c r="BA498" s="55"/>
      <c r="BB498" s="55"/>
      <c r="BC498" s="55"/>
      <c r="BD498" s="55"/>
      <c r="BE498" s="58"/>
      <c r="BF498" s="55"/>
      <c r="BG498" s="55"/>
      <c r="BH498" s="55"/>
      <c r="BI498" s="58"/>
      <c r="BJ498" s="55"/>
      <c r="BK498" s="58"/>
      <c r="BL498" s="58"/>
      <c r="BM498" s="54"/>
      <c r="BN498" s="54"/>
      <c r="BO498" s="54"/>
      <c r="BP498" s="54"/>
      <c r="BQ498" s="59"/>
      <c r="BR498" s="58"/>
      <c r="BS498" s="55"/>
      <c r="BT498" s="55"/>
      <c r="BU498" s="55"/>
      <c r="BV498" s="55"/>
      <c r="BW498" s="55"/>
      <c r="BX498" s="54"/>
      <c r="BY498" s="54"/>
      <c r="BZ498" s="54"/>
      <c r="CA498" s="54"/>
      <c r="CB498" s="54"/>
      <c r="CC498" s="54"/>
      <c r="CD498" s="54"/>
      <c r="CE498" s="54"/>
      <c r="CF498" s="60"/>
      <c r="CG498" s="61"/>
    </row>
    <row r="499" spans="4:85" x14ac:dyDescent="0.25">
      <c r="D499" s="45"/>
      <c r="E499" s="46"/>
      <c r="F499" s="47"/>
      <c r="G499" s="47"/>
      <c r="H499" s="48"/>
      <c r="I499" s="49"/>
      <c r="J499" s="50"/>
      <c r="K499" s="50"/>
      <c r="L499" s="51"/>
      <c r="M499" s="52"/>
      <c r="N499" s="53"/>
      <c r="O499" s="50"/>
      <c r="P499" s="50"/>
      <c r="Q499" s="54"/>
      <c r="R499" s="55"/>
      <c r="S499" s="55"/>
      <c r="T499" s="54"/>
      <c r="U499" s="54"/>
      <c r="V499" s="54"/>
      <c r="W499" s="54"/>
      <c r="X499" s="54"/>
      <c r="Y499" s="54"/>
      <c r="Z499" s="55"/>
      <c r="AA499" s="56"/>
      <c r="AB499" s="54"/>
      <c r="AC499" s="57"/>
      <c r="AD499" s="54"/>
      <c r="AE499" s="54"/>
      <c r="AF499" s="54"/>
      <c r="AG499" s="54"/>
      <c r="AH499" s="54"/>
      <c r="AI499" s="58"/>
      <c r="AJ499" s="54"/>
      <c r="AK499" s="54"/>
      <c r="AL499" s="54"/>
      <c r="AM499" s="54"/>
      <c r="AN499" s="58"/>
      <c r="AO499" s="59"/>
      <c r="AP499" s="59"/>
      <c r="AQ499" s="59"/>
      <c r="AR499" s="59"/>
      <c r="AS499" s="59"/>
      <c r="AT499" s="59"/>
      <c r="AU499" s="59"/>
      <c r="AV499" s="59"/>
      <c r="AW499" s="59"/>
      <c r="AX499" s="59"/>
      <c r="AY499" s="59"/>
      <c r="AZ499" s="58"/>
      <c r="BA499" s="55"/>
      <c r="BB499" s="55"/>
      <c r="BC499" s="55"/>
      <c r="BD499" s="55"/>
      <c r="BE499" s="58"/>
      <c r="BF499" s="55"/>
      <c r="BG499" s="55"/>
      <c r="BH499" s="55"/>
      <c r="BI499" s="58"/>
      <c r="BJ499" s="55"/>
      <c r="BK499" s="58"/>
      <c r="BL499" s="58"/>
      <c r="BM499" s="54"/>
      <c r="BN499" s="54"/>
      <c r="BO499" s="54"/>
      <c r="BP499" s="54"/>
      <c r="BQ499" s="59"/>
      <c r="BR499" s="58"/>
      <c r="BS499" s="55"/>
      <c r="BT499" s="55"/>
      <c r="BU499" s="55"/>
      <c r="BV499" s="55"/>
      <c r="BW499" s="55"/>
      <c r="BX499" s="54"/>
      <c r="BY499" s="54"/>
      <c r="BZ499" s="54"/>
      <c r="CA499" s="54"/>
      <c r="CB499" s="54"/>
      <c r="CC499" s="54"/>
      <c r="CD499" s="54"/>
      <c r="CE499" s="54"/>
      <c r="CF499" s="60"/>
      <c r="CG499" s="61"/>
    </row>
    <row r="500" spans="4:85" x14ac:dyDescent="0.25">
      <c r="D500" s="45"/>
      <c r="E500" s="46"/>
      <c r="F500" s="47"/>
      <c r="G500" s="47"/>
      <c r="H500" s="48"/>
      <c r="I500" s="49"/>
      <c r="J500" s="50"/>
      <c r="K500" s="50"/>
      <c r="L500" s="51"/>
      <c r="M500" s="52"/>
      <c r="N500" s="53"/>
      <c r="O500" s="50"/>
      <c r="P500" s="50"/>
      <c r="Q500" s="54"/>
      <c r="R500" s="55"/>
      <c r="S500" s="55"/>
      <c r="T500" s="54"/>
      <c r="U500" s="54"/>
      <c r="V500" s="54"/>
      <c r="W500" s="54"/>
      <c r="X500" s="54"/>
      <c r="Y500" s="54"/>
      <c r="Z500" s="55"/>
      <c r="AA500" s="56"/>
      <c r="AB500" s="54"/>
      <c r="AC500" s="57"/>
      <c r="AD500" s="54"/>
      <c r="AE500" s="54"/>
      <c r="AF500" s="54"/>
      <c r="AG500" s="54"/>
      <c r="AH500" s="54"/>
      <c r="AI500" s="58"/>
      <c r="AJ500" s="54"/>
      <c r="AK500" s="54"/>
      <c r="AL500" s="54"/>
      <c r="AM500" s="54"/>
      <c r="AN500" s="58"/>
      <c r="AO500" s="59"/>
      <c r="AP500" s="59"/>
      <c r="AQ500" s="59"/>
      <c r="AR500" s="59"/>
      <c r="AS500" s="59"/>
      <c r="AT500" s="59"/>
      <c r="AU500" s="59"/>
      <c r="AV500" s="59"/>
      <c r="AW500" s="59"/>
      <c r="AX500" s="59"/>
      <c r="AY500" s="59"/>
      <c r="AZ500" s="58"/>
      <c r="BA500" s="55"/>
      <c r="BB500" s="55"/>
      <c r="BC500" s="55"/>
      <c r="BD500" s="55"/>
      <c r="BE500" s="58"/>
      <c r="BF500" s="55"/>
      <c r="BG500" s="55"/>
      <c r="BH500" s="55"/>
      <c r="BI500" s="58"/>
      <c r="BJ500" s="55"/>
      <c r="BK500" s="58"/>
      <c r="BL500" s="58"/>
      <c r="BM500" s="54"/>
      <c r="BN500" s="54"/>
      <c r="BO500" s="54"/>
      <c r="BP500" s="54"/>
      <c r="BQ500" s="59"/>
      <c r="BR500" s="58"/>
      <c r="BS500" s="55"/>
      <c r="BT500" s="55"/>
      <c r="BU500" s="55"/>
      <c r="BV500" s="55"/>
      <c r="BW500" s="55"/>
      <c r="BX500" s="54"/>
      <c r="BY500" s="54"/>
      <c r="BZ500" s="54"/>
      <c r="CA500" s="54"/>
      <c r="CB500" s="54"/>
      <c r="CC500" s="54"/>
      <c r="CD500" s="54"/>
      <c r="CE500" s="54"/>
      <c r="CF500" s="60"/>
      <c r="CG500" s="61"/>
    </row>
    <row r="501" spans="4:85" x14ac:dyDescent="0.25">
      <c r="D501" s="45"/>
      <c r="E501" s="46"/>
      <c r="F501" s="47"/>
      <c r="G501" s="47"/>
      <c r="H501" s="48"/>
      <c r="I501" s="49"/>
      <c r="J501" s="50"/>
      <c r="K501" s="50"/>
      <c r="L501" s="51"/>
      <c r="M501" s="52"/>
      <c r="N501" s="53"/>
      <c r="O501" s="50"/>
      <c r="P501" s="50"/>
      <c r="Q501" s="54"/>
      <c r="R501" s="55"/>
      <c r="S501" s="55"/>
      <c r="T501" s="54"/>
      <c r="U501" s="54"/>
      <c r="V501" s="54"/>
      <c r="W501" s="54"/>
      <c r="X501" s="54"/>
      <c r="Y501" s="54"/>
      <c r="Z501" s="55"/>
      <c r="AA501" s="56"/>
      <c r="AB501" s="54"/>
      <c r="AC501" s="57"/>
      <c r="AD501" s="54"/>
      <c r="AE501" s="54"/>
      <c r="AF501" s="54"/>
      <c r="AG501" s="54"/>
      <c r="AH501" s="54"/>
      <c r="AI501" s="58"/>
      <c r="AJ501" s="54"/>
      <c r="AK501" s="54"/>
      <c r="AL501" s="54"/>
      <c r="AM501" s="54"/>
      <c r="AN501" s="58"/>
      <c r="AO501" s="59"/>
      <c r="AP501" s="59"/>
      <c r="AQ501" s="59"/>
      <c r="AR501" s="59"/>
      <c r="AS501" s="59"/>
      <c r="AT501" s="59"/>
      <c r="AU501" s="59"/>
      <c r="AV501" s="59"/>
      <c r="AW501" s="59"/>
      <c r="AX501" s="59"/>
      <c r="AY501" s="59"/>
      <c r="AZ501" s="58"/>
      <c r="BA501" s="55"/>
      <c r="BB501" s="55"/>
      <c r="BC501" s="55"/>
      <c r="BD501" s="55"/>
      <c r="BE501" s="58"/>
      <c r="BF501" s="55"/>
      <c r="BG501" s="55"/>
      <c r="BH501" s="55"/>
      <c r="BI501" s="58"/>
      <c r="BJ501" s="55"/>
      <c r="BK501" s="58"/>
      <c r="BL501" s="58"/>
      <c r="BM501" s="54"/>
      <c r="BN501" s="54"/>
      <c r="BO501" s="54"/>
      <c r="BP501" s="54"/>
      <c r="BQ501" s="59"/>
      <c r="BR501" s="58"/>
      <c r="BS501" s="55"/>
      <c r="BT501" s="55"/>
      <c r="BU501" s="55"/>
      <c r="BV501" s="55"/>
      <c r="BW501" s="55"/>
      <c r="BX501" s="54"/>
      <c r="BY501" s="54"/>
      <c r="BZ501" s="54"/>
      <c r="CA501" s="54"/>
      <c r="CB501" s="54"/>
      <c r="CC501" s="54"/>
      <c r="CD501" s="54"/>
      <c r="CE501" s="54"/>
      <c r="CF501" s="60"/>
      <c r="CG501" s="61"/>
    </row>
    <row r="502" spans="4:85" x14ac:dyDescent="0.25">
      <c r="D502" s="45"/>
      <c r="E502" s="46"/>
      <c r="F502" s="47"/>
      <c r="G502" s="47"/>
      <c r="H502" s="48"/>
      <c r="I502" s="49"/>
      <c r="J502" s="50"/>
      <c r="K502" s="50"/>
      <c r="L502" s="51"/>
      <c r="M502" s="52"/>
      <c r="N502" s="53"/>
      <c r="O502" s="50"/>
      <c r="P502" s="50"/>
      <c r="Q502" s="54"/>
      <c r="R502" s="55"/>
      <c r="S502" s="55"/>
      <c r="T502" s="54"/>
      <c r="U502" s="54"/>
      <c r="V502" s="54"/>
      <c r="W502" s="54"/>
      <c r="X502" s="54"/>
      <c r="Y502" s="54"/>
      <c r="Z502" s="55"/>
      <c r="AA502" s="56"/>
      <c r="AB502" s="54"/>
      <c r="AC502" s="57"/>
      <c r="AD502" s="54"/>
      <c r="AE502" s="54"/>
      <c r="AF502" s="54"/>
      <c r="AG502" s="54"/>
      <c r="AH502" s="54"/>
      <c r="AI502" s="58"/>
      <c r="AJ502" s="54"/>
      <c r="AK502" s="54"/>
      <c r="AL502" s="54"/>
      <c r="AM502" s="54"/>
      <c r="AN502" s="58"/>
      <c r="AO502" s="59"/>
      <c r="AP502" s="59"/>
      <c r="AQ502" s="59"/>
      <c r="AR502" s="59"/>
      <c r="AS502" s="59"/>
      <c r="AT502" s="59"/>
      <c r="AU502" s="59"/>
      <c r="AV502" s="59"/>
      <c r="AW502" s="59"/>
      <c r="AX502" s="59"/>
      <c r="AY502" s="59"/>
      <c r="AZ502" s="58"/>
      <c r="BA502" s="55"/>
      <c r="BB502" s="55"/>
      <c r="BC502" s="55"/>
      <c r="BD502" s="55"/>
      <c r="BE502" s="58"/>
      <c r="BF502" s="55"/>
      <c r="BG502" s="55"/>
      <c r="BH502" s="55"/>
      <c r="BI502" s="58"/>
      <c r="BJ502" s="55"/>
      <c r="BK502" s="58"/>
      <c r="BL502" s="58"/>
      <c r="BM502" s="54"/>
      <c r="BN502" s="54"/>
      <c r="BO502" s="54"/>
      <c r="BP502" s="54"/>
      <c r="BQ502" s="59"/>
      <c r="BR502" s="58"/>
      <c r="BS502" s="55"/>
      <c r="BT502" s="55"/>
      <c r="BU502" s="55"/>
      <c r="BV502" s="55"/>
      <c r="BW502" s="55"/>
      <c r="BX502" s="54"/>
      <c r="BY502" s="54"/>
      <c r="BZ502" s="54"/>
      <c r="CA502" s="54"/>
      <c r="CB502" s="54"/>
      <c r="CC502" s="54"/>
      <c r="CD502" s="54"/>
      <c r="CE502" s="54"/>
      <c r="CF502" s="60"/>
      <c r="CG502" s="61"/>
    </row>
    <row r="503" spans="4:85" x14ac:dyDescent="0.25">
      <c r="D503" s="45"/>
      <c r="E503" s="46"/>
      <c r="F503" s="47"/>
      <c r="G503" s="47"/>
      <c r="H503" s="48"/>
      <c r="I503" s="49"/>
      <c r="J503" s="50"/>
      <c r="K503" s="50"/>
      <c r="L503" s="51"/>
      <c r="M503" s="52"/>
      <c r="N503" s="53"/>
      <c r="O503" s="50"/>
      <c r="P503" s="50"/>
      <c r="Q503" s="54"/>
      <c r="R503" s="55"/>
      <c r="S503" s="55"/>
      <c r="T503" s="54"/>
      <c r="U503" s="54"/>
      <c r="V503" s="54"/>
      <c r="W503" s="54"/>
      <c r="X503" s="54"/>
      <c r="Y503" s="54"/>
      <c r="Z503" s="55"/>
      <c r="AA503" s="56"/>
      <c r="AB503" s="54"/>
      <c r="AC503" s="57"/>
      <c r="AD503" s="54"/>
      <c r="AE503" s="54"/>
      <c r="AF503" s="54"/>
      <c r="AG503" s="54"/>
      <c r="AH503" s="54"/>
      <c r="AI503" s="58"/>
      <c r="AJ503" s="54"/>
      <c r="AK503" s="54"/>
      <c r="AL503" s="54"/>
      <c r="AM503" s="54"/>
      <c r="AN503" s="58"/>
      <c r="AO503" s="59"/>
      <c r="AP503" s="59"/>
      <c r="AQ503" s="59"/>
      <c r="AR503" s="59"/>
      <c r="AS503" s="59"/>
      <c r="AT503" s="59"/>
      <c r="AU503" s="59"/>
      <c r="AV503" s="59"/>
      <c r="AW503" s="59"/>
      <c r="AX503" s="59"/>
      <c r="AY503" s="59"/>
      <c r="AZ503" s="58"/>
      <c r="BA503" s="55"/>
      <c r="BB503" s="55"/>
      <c r="BC503" s="55"/>
      <c r="BD503" s="55"/>
      <c r="BE503" s="58"/>
      <c r="BF503" s="55"/>
      <c r="BG503" s="55"/>
      <c r="BH503" s="55"/>
      <c r="BI503" s="58"/>
      <c r="BJ503" s="55"/>
      <c r="BK503" s="58"/>
      <c r="BL503" s="58"/>
      <c r="BM503" s="54"/>
      <c r="BN503" s="54"/>
      <c r="BO503" s="54"/>
      <c r="BP503" s="54"/>
      <c r="BQ503" s="59"/>
      <c r="BR503" s="58"/>
      <c r="BS503" s="55"/>
      <c r="BT503" s="55"/>
      <c r="BU503" s="55"/>
      <c r="BV503" s="55"/>
      <c r="BW503" s="55"/>
      <c r="BX503" s="54"/>
      <c r="BY503" s="54"/>
      <c r="BZ503" s="54"/>
      <c r="CA503" s="54"/>
      <c r="CB503" s="54"/>
      <c r="CC503" s="54"/>
      <c r="CD503" s="54"/>
      <c r="CE503" s="54"/>
      <c r="CF503" s="60"/>
      <c r="CG503" s="61"/>
    </row>
    <row r="504" spans="4:85" x14ac:dyDescent="0.25">
      <c r="D504" s="45"/>
      <c r="E504" s="46"/>
      <c r="F504" s="47"/>
      <c r="G504" s="47"/>
      <c r="H504" s="48"/>
      <c r="I504" s="49"/>
      <c r="J504" s="50"/>
      <c r="K504" s="50"/>
      <c r="L504" s="51"/>
      <c r="M504" s="52"/>
      <c r="N504" s="53"/>
      <c r="O504" s="50"/>
      <c r="P504" s="50"/>
      <c r="Q504" s="54"/>
      <c r="R504" s="55"/>
      <c r="S504" s="55"/>
      <c r="T504" s="54"/>
      <c r="U504" s="54"/>
      <c r="V504" s="54"/>
      <c r="W504" s="54"/>
      <c r="X504" s="54"/>
      <c r="Y504" s="54"/>
      <c r="Z504" s="55"/>
      <c r="AA504" s="56"/>
      <c r="AB504" s="54"/>
      <c r="AC504" s="57"/>
      <c r="AD504" s="54"/>
      <c r="AE504" s="54"/>
      <c r="AF504" s="54"/>
      <c r="AG504" s="54"/>
      <c r="AH504" s="54"/>
      <c r="AI504" s="58"/>
      <c r="AJ504" s="54"/>
      <c r="AK504" s="54"/>
      <c r="AL504" s="54"/>
      <c r="AM504" s="54"/>
      <c r="AN504" s="58"/>
      <c r="AO504" s="59"/>
      <c r="AP504" s="59"/>
      <c r="AQ504" s="54"/>
      <c r="AR504" s="54"/>
      <c r="AS504" s="54"/>
      <c r="AT504" s="54"/>
      <c r="AU504" s="54"/>
      <c r="AV504" s="54"/>
      <c r="AW504" s="54"/>
      <c r="AX504" s="54"/>
      <c r="AY504" s="54"/>
      <c r="AZ504" s="58"/>
      <c r="BA504" s="55"/>
      <c r="BB504" s="55"/>
      <c r="BC504" s="55"/>
      <c r="BD504" s="55"/>
      <c r="BE504" s="58"/>
      <c r="BF504" s="55"/>
      <c r="BG504" s="55"/>
      <c r="BH504" s="55"/>
      <c r="BI504" s="58"/>
      <c r="BJ504" s="55"/>
      <c r="BK504" s="58"/>
      <c r="BL504" s="58"/>
      <c r="BM504" s="54"/>
      <c r="BN504" s="54"/>
      <c r="BO504" s="54"/>
      <c r="BP504" s="54"/>
      <c r="BQ504" s="59"/>
      <c r="BR504" s="58"/>
      <c r="BS504" s="55"/>
      <c r="BT504" s="55"/>
      <c r="BU504" s="55"/>
      <c r="BV504" s="55"/>
      <c r="BW504" s="55"/>
      <c r="BX504" s="54"/>
      <c r="BY504" s="54"/>
      <c r="BZ504" s="54"/>
      <c r="CA504" s="54"/>
      <c r="CB504" s="54"/>
      <c r="CC504" s="54"/>
      <c r="CD504" s="54"/>
      <c r="CE504" s="54"/>
      <c r="CF504" s="60"/>
      <c r="CG504" s="61"/>
    </row>
    <row r="505" spans="4:85" x14ac:dyDescent="0.25">
      <c r="D505" s="45"/>
      <c r="E505" s="46"/>
      <c r="F505" s="47"/>
      <c r="G505" s="47"/>
      <c r="H505" s="48"/>
      <c r="I505" s="49"/>
      <c r="J505" s="50"/>
      <c r="K505" s="50"/>
      <c r="L505" s="51"/>
      <c r="M505" s="52"/>
      <c r="N505" s="53"/>
      <c r="O505" s="50"/>
      <c r="P505" s="50"/>
      <c r="Q505" s="54"/>
      <c r="R505" s="55"/>
      <c r="S505" s="55"/>
      <c r="T505" s="54"/>
      <c r="U505" s="54"/>
      <c r="V505" s="54"/>
      <c r="W505" s="54"/>
      <c r="X505" s="54"/>
      <c r="Y505" s="54"/>
      <c r="Z505" s="55"/>
      <c r="AA505" s="56"/>
      <c r="AB505" s="54"/>
      <c r="AC505" s="57"/>
      <c r="AD505" s="54"/>
      <c r="AE505" s="54"/>
      <c r="AF505" s="54"/>
      <c r="AG505" s="54"/>
      <c r="AH505" s="54"/>
      <c r="AI505" s="58"/>
      <c r="AJ505" s="54"/>
      <c r="AK505" s="54"/>
      <c r="AL505" s="54"/>
      <c r="AM505" s="54"/>
      <c r="AN505" s="58"/>
      <c r="AO505" s="59"/>
      <c r="AP505" s="59"/>
      <c r="AQ505" s="59"/>
      <c r="AR505" s="59"/>
      <c r="AS505" s="59"/>
      <c r="AT505" s="59"/>
      <c r="AU505" s="59"/>
      <c r="AV505" s="59"/>
      <c r="AW505" s="59"/>
      <c r="AX505" s="59"/>
      <c r="AY505" s="59"/>
      <c r="AZ505" s="58"/>
      <c r="BA505" s="55"/>
      <c r="BB505" s="55"/>
      <c r="BC505" s="55"/>
      <c r="BD505" s="55"/>
      <c r="BE505" s="58"/>
      <c r="BF505" s="55"/>
      <c r="BG505" s="55"/>
      <c r="BH505" s="55"/>
      <c r="BI505" s="58"/>
      <c r="BJ505" s="55"/>
      <c r="BK505" s="58"/>
      <c r="BL505" s="58"/>
      <c r="BM505" s="54"/>
      <c r="BN505" s="54"/>
      <c r="BO505" s="54"/>
      <c r="BP505" s="54"/>
      <c r="BQ505" s="59"/>
      <c r="BR505" s="58"/>
      <c r="BS505" s="55"/>
      <c r="BT505" s="55"/>
      <c r="BU505" s="55"/>
      <c r="BV505" s="55"/>
      <c r="BW505" s="55"/>
      <c r="BX505" s="54"/>
      <c r="BY505" s="54"/>
      <c r="BZ505" s="54"/>
      <c r="CA505" s="54"/>
      <c r="CB505" s="54"/>
      <c r="CC505" s="54"/>
      <c r="CD505" s="54"/>
      <c r="CE505" s="54"/>
      <c r="CF505" s="60"/>
      <c r="CG505" s="61"/>
    </row>
    <row r="506" spans="4:85" x14ac:dyDescent="0.25">
      <c r="D506" s="45"/>
      <c r="E506" s="46"/>
      <c r="F506" s="47"/>
      <c r="G506" s="47"/>
      <c r="H506" s="48"/>
      <c r="I506" s="49"/>
      <c r="J506" s="50"/>
      <c r="K506" s="50"/>
      <c r="L506" s="51"/>
      <c r="M506" s="52"/>
      <c r="N506" s="53"/>
      <c r="O506" s="50"/>
      <c r="P506" s="50"/>
      <c r="Q506" s="54"/>
      <c r="R506" s="55"/>
      <c r="S506" s="55"/>
      <c r="T506" s="54"/>
      <c r="U506" s="54"/>
      <c r="V506" s="54"/>
      <c r="W506" s="54"/>
      <c r="X506" s="54"/>
      <c r="Y506" s="54"/>
      <c r="Z506" s="55"/>
      <c r="AA506" s="56"/>
      <c r="AB506" s="54"/>
      <c r="AC506" s="57"/>
      <c r="AD506" s="54"/>
      <c r="AE506" s="54"/>
      <c r="AF506" s="54"/>
      <c r="AG506" s="54"/>
      <c r="AH506" s="54"/>
      <c r="AI506" s="58"/>
      <c r="AJ506" s="54"/>
      <c r="AK506" s="54"/>
      <c r="AL506" s="54"/>
      <c r="AM506" s="54"/>
      <c r="AN506" s="58"/>
      <c r="AO506" s="59"/>
      <c r="AP506" s="59"/>
      <c r="AQ506" s="59"/>
      <c r="AR506" s="59"/>
      <c r="AS506" s="59"/>
      <c r="AT506" s="59"/>
      <c r="AU506" s="59"/>
      <c r="AV506" s="59"/>
      <c r="AW506" s="59"/>
      <c r="AX506" s="59"/>
      <c r="AY506" s="59"/>
      <c r="AZ506" s="58"/>
      <c r="BA506" s="55"/>
      <c r="BB506" s="55"/>
      <c r="BC506" s="55"/>
      <c r="BD506" s="55"/>
      <c r="BE506" s="58"/>
      <c r="BF506" s="55"/>
      <c r="BG506" s="55"/>
      <c r="BH506" s="55"/>
      <c r="BI506" s="58"/>
      <c r="BJ506" s="55"/>
      <c r="BK506" s="58"/>
      <c r="BL506" s="58"/>
      <c r="BM506" s="54"/>
      <c r="BN506" s="54"/>
      <c r="BO506" s="54"/>
      <c r="BP506" s="54"/>
      <c r="BQ506" s="59"/>
      <c r="BR506" s="58"/>
      <c r="BS506" s="55"/>
      <c r="BT506" s="55"/>
      <c r="BU506" s="55"/>
      <c r="BV506" s="55"/>
      <c r="BW506" s="55"/>
      <c r="BX506" s="54"/>
      <c r="BY506" s="54"/>
      <c r="BZ506" s="54"/>
      <c r="CA506" s="54"/>
      <c r="CB506" s="54"/>
      <c r="CC506" s="54"/>
      <c r="CD506" s="54"/>
      <c r="CE506" s="54"/>
      <c r="CF506" s="60"/>
      <c r="CG506" s="61"/>
    </row>
    <row r="507" spans="4:85" x14ac:dyDescent="0.25">
      <c r="D507" s="45"/>
      <c r="E507" s="46"/>
      <c r="F507" s="47"/>
      <c r="G507" s="47"/>
      <c r="H507" s="48"/>
      <c r="I507" s="49"/>
      <c r="J507" s="50"/>
      <c r="K507" s="50"/>
      <c r="L507" s="51"/>
      <c r="M507" s="52"/>
      <c r="N507" s="53"/>
      <c r="O507" s="50"/>
      <c r="P507" s="50"/>
      <c r="Q507" s="54"/>
      <c r="R507" s="55"/>
      <c r="S507" s="55"/>
      <c r="T507" s="54"/>
      <c r="U507" s="54"/>
      <c r="V507" s="54"/>
      <c r="W507" s="54"/>
      <c r="X507" s="54"/>
      <c r="Y507" s="54"/>
      <c r="Z507" s="55"/>
      <c r="AA507" s="56"/>
      <c r="AB507" s="54"/>
      <c r="AC507" s="57"/>
      <c r="AD507" s="54"/>
      <c r="AE507" s="54"/>
      <c r="AF507" s="54"/>
      <c r="AG507" s="54"/>
      <c r="AH507" s="54"/>
      <c r="AI507" s="58"/>
      <c r="AJ507" s="54"/>
      <c r="AK507" s="54"/>
      <c r="AL507" s="54"/>
      <c r="AM507" s="54"/>
      <c r="AN507" s="58"/>
      <c r="AO507" s="59"/>
      <c r="AP507" s="59"/>
      <c r="AQ507" s="59"/>
      <c r="AR507" s="59"/>
      <c r="AS507" s="59"/>
      <c r="AT507" s="59"/>
      <c r="AU507" s="59"/>
      <c r="AV507" s="59"/>
      <c r="AW507" s="59"/>
      <c r="AX507" s="59"/>
      <c r="AY507" s="59"/>
      <c r="AZ507" s="58"/>
      <c r="BA507" s="55"/>
      <c r="BB507" s="55"/>
      <c r="BC507" s="55"/>
      <c r="BD507" s="55"/>
      <c r="BE507" s="58"/>
      <c r="BF507" s="55"/>
      <c r="BG507" s="55"/>
      <c r="BH507" s="55"/>
      <c r="BI507" s="58"/>
      <c r="BJ507" s="55"/>
      <c r="BK507" s="58"/>
      <c r="BL507" s="58"/>
      <c r="BM507" s="54"/>
      <c r="BN507" s="54"/>
      <c r="BO507" s="54"/>
      <c r="BP507" s="54"/>
      <c r="BQ507" s="59"/>
      <c r="BR507" s="58"/>
      <c r="BS507" s="55"/>
      <c r="BT507" s="55"/>
      <c r="BU507" s="55"/>
      <c r="BV507" s="55"/>
      <c r="BW507" s="55"/>
      <c r="BX507" s="54"/>
      <c r="BY507" s="54"/>
      <c r="BZ507" s="54"/>
      <c r="CA507" s="54"/>
      <c r="CB507" s="54"/>
      <c r="CC507" s="54"/>
      <c r="CD507" s="54"/>
      <c r="CE507" s="54"/>
      <c r="CF507" s="60"/>
      <c r="CG507" s="61"/>
    </row>
    <row r="508" spans="4:85" x14ac:dyDescent="0.25">
      <c r="D508" s="45"/>
      <c r="E508" s="46"/>
      <c r="F508" s="47"/>
      <c r="G508" s="47"/>
      <c r="H508" s="48"/>
      <c r="I508" s="49"/>
      <c r="J508" s="50"/>
      <c r="K508" s="50"/>
      <c r="L508" s="51"/>
      <c r="M508" s="52"/>
      <c r="N508" s="53"/>
      <c r="O508" s="50"/>
      <c r="P508" s="50"/>
      <c r="Q508" s="54"/>
      <c r="R508" s="55"/>
      <c r="S508" s="55"/>
      <c r="T508" s="54"/>
      <c r="U508" s="54"/>
      <c r="V508" s="54"/>
      <c r="W508" s="54"/>
      <c r="X508" s="54"/>
      <c r="Y508" s="54"/>
      <c r="Z508" s="55"/>
      <c r="AA508" s="56"/>
      <c r="AB508" s="54"/>
      <c r="AC508" s="57"/>
      <c r="AD508" s="54"/>
      <c r="AE508" s="54"/>
      <c r="AF508" s="54"/>
      <c r="AG508" s="54"/>
      <c r="AH508" s="54"/>
      <c r="AI508" s="58"/>
      <c r="AJ508" s="54"/>
      <c r="AK508" s="54"/>
      <c r="AL508" s="54"/>
      <c r="AM508" s="54"/>
      <c r="AN508" s="58"/>
      <c r="AO508" s="59"/>
      <c r="AP508" s="59"/>
      <c r="AQ508" s="59"/>
      <c r="AR508" s="59"/>
      <c r="AS508" s="59"/>
      <c r="AT508" s="59"/>
      <c r="AU508" s="59"/>
      <c r="AV508" s="59"/>
      <c r="AW508" s="59"/>
      <c r="AX508" s="59"/>
      <c r="AY508" s="59"/>
      <c r="AZ508" s="58"/>
      <c r="BA508" s="55"/>
      <c r="BB508" s="55"/>
      <c r="BC508" s="55"/>
      <c r="BD508" s="55"/>
      <c r="BE508" s="58"/>
      <c r="BF508" s="55"/>
      <c r="BG508" s="55"/>
      <c r="BH508" s="55"/>
      <c r="BI508" s="58"/>
      <c r="BJ508" s="55"/>
      <c r="BK508" s="58"/>
      <c r="BL508" s="58"/>
      <c r="BM508" s="54"/>
      <c r="BN508" s="54"/>
      <c r="BO508" s="54"/>
      <c r="BP508" s="54"/>
      <c r="BQ508" s="59"/>
      <c r="BR508" s="58"/>
      <c r="BS508" s="55"/>
      <c r="BT508" s="55"/>
      <c r="BU508" s="55"/>
      <c r="BV508" s="55"/>
      <c r="BW508" s="55"/>
      <c r="BX508" s="54"/>
      <c r="BY508" s="54"/>
      <c r="BZ508" s="54"/>
      <c r="CA508" s="54"/>
      <c r="CB508" s="54"/>
      <c r="CC508" s="54"/>
      <c r="CD508" s="54"/>
      <c r="CE508" s="54"/>
      <c r="CF508" s="60"/>
      <c r="CG508" s="61"/>
    </row>
    <row r="509" spans="4:85" x14ac:dyDescent="0.25">
      <c r="D509" s="45"/>
      <c r="E509" s="46"/>
      <c r="F509" s="47"/>
      <c r="G509" s="47"/>
      <c r="H509" s="48"/>
      <c r="I509" s="49"/>
      <c r="J509" s="50"/>
      <c r="K509" s="50"/>
      <c r="L509" s="51"/>
      <c r="M509" s="52"/>
      <c r="N509" s="53"/>
      <c r="O509" s="50"/>
      <c r="P509" s="50"/>
      <c r="Q509" s="54"/>
      <c r="R509" s="55"/>
      <c r="S509" s="55"/>
      <c r="T509" s="54"/>
      <c r="U509" s="54"/>
      <c r="V509" s="54"/>
      <c r="W509" s="54"/>
      <c r="X509" s="54"/>
      <c r="Y509" s="54"/>
      <c r="Z509" s="56"/>
      <c r="AA509" s="56"/>
      <c r="AB509" s="54"/>
      <c r="AC509" s="57"/>
      <c r="AD509" s="54"/>
      <c r="AE509" s="54"/>
      <c r="AF509" s="54"/>
      <c r="AG509" s="54"/>
      <c r="AH509" s="54"/>
      <c r="AI509" s="58"/>
      <c r="AJ509" s="54"/>
      <c r="AK509" s="54"/>
      <c r="AL509" s="54"/>
      <c r="AM509" s="54"/>
      <c r="AN509" s="58"/>
      <c r="AO509" s="59"/>
      <c r="AP509" s="59"/>
      <c r="AQ509" s="59"/>
      <c r="AR509" s="59"/>
      <c r="AS509" s="59"/>
      <c r="AT509" s="59"/>
      <c r="AU509" s="59"/>
      <c r="AV509" s="59"/>
      <c r="AW509" s="59"/>
      <c r="AX509" s="59"/>
      <c r="AY509" s="59"/>
      <c r="AZ509" s="58"/>
      <c r="BA509" s="55"/>
      <c r="BB509" s="55"/>
      <c r="BC509" s="55"/>
      <c r="BD509" s="55"/>
      <c r="BE509" s="58"/>
      <c r="BF509" s="55"/>
      <c r="BG509" s="55"/>
      <c r="BH509" s="55"/>
      <c r="BI509" s="58"/>
      <c r="BJ509" s="55"/>
      <c r="BK509" s="58"/>
      <c r="BL509" s="58"/>
      <c r="BM509" s="54"/>
      <c r="BN509" s="54"/>
      <c r="BO509" s="54"/>
      <c r="BP509" s="54"/>
      <c r="BQ509" s="59"/>
      <c r="BR509" s="58"/>
      <c r="BS509" s="55"/>
      <c r="BT509" s="55"/>
      <c r="BU509" s="55"/>
      <c r="BV509" s="55"/>
      <c r="BW509" s="55"/>
      <c r="BX509" s="54"/>
      <c r="BY509" s="54"/>
      <c r="BZ509" s="54"/>
      <c r="CA509" s="54"/>
      <c r="CB509" s="54"/>
      <c r="CC509" s="54"/>
      <c r="CD509" s="54"/>
      <c r="CE509" s="54"/>
      <c r="CF509" s="60"/>
      <c r="CG509" s="61"/>
    </row>
    <row r="510" spans="4:85" x14ac:dyDescent="0.25">
      <c r="D510" s="45"/>
      <c r="E510" s="46"/>
      <c r="F510" s="47"/>
      <c r="G510" s="47"/>
      <c r="H510" s="48"/>
      <c r="I510" s="49"/>
      <c r="J510" s="50"/>
      <c r="K510" s="50"/>
      <c r="L510" s="51"/>
      <c r="M510" s="52"/>
      <c r="N510" s="53"/>
      <c r="O510" s="50"/>
      <c r="P510" s="50"/>
      <c r="Q510" s="54"/>
      <c r="R510" s="55"/>
      <c r="S510" s="55"/>
      <c r="T510" s="54"/>
      <c r="U510" s="54"/>
      <c r="V510" s="54"/>
      <c r="W510" s="54"/>
      <c r="X510" s="54"/>
      <c r="Y510" s="54"/>
      <c r="Z510" s="55"/>
      <c r="AA510" s="56"/>
      <c r="AB510" s="54"/>
      <c r="AC510" s="57"/>
      <c r="AD510" s="54"/>
      <c r="AE510" s="54"/>
      <c r="AF510" s="54"/>
      <c r="AG510" s="54"/>
      <c r="AH510" s="54"/>
      <c r="AI510" s="58"/>
      <c r="AJ510" s="54"/>
      <c r="AK510" s="54"/>
      <c r="AL510" s="54"/>
      <c r="AM510" s="54"/>
      <c r="AN510" s="58"/>
      <c r="AO510" s="59"/>
      <c r="AP510" s="59"/>
      <c r="AQ510" s="59"/>
      <c r="AR510" s="59"/>
      <c r="AS510" s="59"/>
      <c r="AT510" s="59"/>
      <c r="AU510" s="59"/>
      <c r="AV510" s="59"/>
      <c r="AW510" s="59"/>
      <c r="AX510" s="59"/>
      <c r="AY510" s="59"/>
      <c r="AZ510" s="58"/>
      <c r="BA510" s="55"/>
      <c r="BB510" s="55"/>
      <c r="BC510" s="55"/>
      <c r="BD510" s="55"/>
      <c r="BE510" s="58"/>
      <c r="BF510" s="55"/>
      <c r="BG510" s="55"/>
      <c r="BH510" s="55"/>
      <c r="BI510" s="58"/>
      <c r="BJ510" s="55"/>
      <c r="BK510" s="58"/>
      <c r="BL510" s="58"/>
      <c r="BM510" s="54"/>
      <c r="BN510" s="54"/>
      <c r="BO510" s="54"/>
      <c r="BP510" s="54"/>
      <c r="BQ510" s="59"/>
      <c r="BR510" s="58"/>
      <c r="BS510" s="55"/>
      <c r="BT510" s="55"/>
      <c r="BU510" s="55"/>
      <c r="BV510" s="55"/>
      <c r="BW510" s="55"/>
      <c r="BX510" s="54"/>
      <c r="BY510" s="54"/>
      <c r="BZ510" s="54"/>
      <c r="CA510" s="54"/>
      <c r="CB510" s="54"/>
      <c r="CC510" s="54"/>
      <c r="CD510" s="54"/>
      <c r="CE510" s="54"/>
      <c r="CF510" s="60"/>
      <c r="CG510" s="61"/>
    </row>
    <row r="511" spans="4:85" x14ac:dyDescent="0.25">
      <c r="D511" s="45"/>
      <c r="E511" s="46"/>
      <c r="F511" s="47"/>
      <c r="G511" s="47"/>
      <c r="H511" s="48"/>
      <c r="I511" s="49"/>
      <c r="J511" s="50"/>
      <c r="K511" s="50"/>
      <c r="L511" s="51"/>
      <c r="M511" s="52"/>
      <c r="N511" s="53"/>
      <c r="O511" s="50"/>
      <c r="P511" s="50"/>
      <c r="Q511" s="54"/>
      <c r="R511" s="55"/>
      <c r="S511" s="55"/>
      <c r="T511" s="54"/>
      <c r="U511" s="54"/>
      <c r="V511" s="54"/>
      <c r="W511" s="54"/>
      <c r="X511" s="54"/>
      <c r="Y511" s="54"/>
      <c r="Z511" s="55"/>
      <c r="AA511" s="56"/>
      <c r="AB511" s="54"/>
      <c r="AC511" s="57"/>
      <c r="AD511" s="54"/>
      <c r="AE511" s="54"/>
      <c r="AF511" s="54"/>
      <c r="AG511" s="54"/>
      <c r="AH511" s="54"/>
      <c r="AI511" s="58"/>
      <c r="AJ511" s="54"/>
      <c r="AK511" s="54"/>
      <c r="AL511" s="54"/>
      <c r="AM511" s="54"/>
      <c r="AN511" s="58"/>
      <c r="AO511" s="59"/>
      <c r="AP511" s="59"/>
      <c r="AQ511" s="59"/>
      <c r="AR511" s="59"/>
      <c r="AS511" s="59"/>
      <c r="AT511" s="59"/>
      <c r="AU511" s="59"/>
      <c r="AV511" s="59"/>
      <c r="AW511" s="59"/>
      <c r="AX511" s="59"/>
      <c r="AY511" s="59"/>
      <c r="AZ511" s="58"/>
      <c r="BA511" s="55"/>
      <c r="BB511" s="55"/>
      <c r="BC511" s="55"/>
      <c r="BD511" s="55"/>
      <c r="BE511" s="58"/>
      <c r="BF511" s="55"/>
      <c r="BG511" s="55"/>
      <c r="BH511" s="55"/>
      <c r="BI511" s="58"/>
      <c r="BJ511" s="55"/>
      <c r="BK511" s="58"/>
      <c r="BL511" s="58"/>
      <c r="BM511" s="54"/>
      <c r="BN511" s="54"/>
      <c r="BO511" s="54"/>
      <c r="BP511" s="54"/>
      <c r="BQ511" s="59"/>
      <c r="BR511" s="58"/>
      <c r="BS511" s="55"/>
      <c r="BT511" s="55"/>
      <c r="BU511" s="55"/>
      <c r="BV511" s="55"/>
      <c r="BW511" s="55"/>
      <c r="BX511" s="54"/>
      <c r="BY511" s="54"/>
      <c r="BZ511" s="54"/>
      <c r="CA511" s="54"/>
      <c r="CB511" s="54"/>
      <c r="CC511" s="54"/>
      <c r="CD511" s="54"/>
      <c r="CE511" s="54"/>
      <c r="CF511" s="60"/>
      <c r="CG511" s="61"/>
    </row>
    <row r="512" spans="4:85" x14ac:dyDescent="0.25">
      <c r="D512" s="45"/>
      <c r="E512" s="46"/>
      <c r="F512" s="47"/>
      <c r="G512" s="47"/>
      <c r="H512" s="48"/>
      <c r="I512" s="49"/>
      <c r="J512" s="50"/>
      <c r="K512" s="50"/>
      <c r="L512" s="51"/>
      <c r="M512" s="52"/>
      <c r="N512" s="53"/>
      <c r="O512" s="50"/>
      <c r="P512" s="50"/>
      <c r="Q512" s="54"/>
      <c r="R512" s="55"/>
      <c r="S512" s="55"/>
      <c r="T512" s="54"/>
      <c r="U512" s="54"/>
      <c r="V512" s="54"/>
      <c r="W512" s="54"/>
      <c r="X512" s="54"/>
      <c r="Y512" s="54"/>
      <c r="Z512" s="55"/>
      <c r="AA512" s="56"/>
      <c r="AB512" s="54"/>
      <c r="AC512" s="57"/>
      <c r="AD512" s="54"/>
      <c r="AE512" s="54"/>
      <c r="AF512" s="54"/>
      <c r="AG512" s="54"/>
      <c r="AH512" s="54"/>
      <c r="AI512" s="58"/>
      <c r="AJ512" s="54"/>
      <c r="AK512" s="54"/>
      <c r="AL512" s="54"/>
      <c r="AM512" s="54"/>
      <c r="AN512" s="58"/>
      <c r="AO512" s="59"/>
      <c r="AP512" s="59"/>
      <c r="AQ512" s="59"/>
      <c r="AR512" s="59"/>
      <c r="AS512" s="59"/>
      <c r="AT512" s="59"/>
      <c r="AU512" s="59"/>
      <c r="AV512" s="59"/>
      <c r="AW512" s="59"/>
      <c r="AX512" s="59"/>
      <c r="AY512" s="59"/>
      <c r="AZ512" s="58"/>
      <c r="BA512" s="55"/>
      <c r="BB512" s="55"/>
      <c r="BC512" s="55"/>
      <c r="BD512" s="55"/>
      <c r="BE512" s="58"/>
      <c r="BF512" s="55"/>
      <c r="BG512" s="55"/>
      <c r="BH512" s="55"/>
      <c r="BI512" s="58"/>
      <c r="BJ512" s="55"/>
      <c r="BK512" s="58"/>
      <c r="BL512" s="58"/>
      <c r="BM512" s="54"/>
      <c r="BN512" s="54"/>
      <c r="BO512" s="54"/>
      <c r="BP512" s="54"/>
      <c r="BQ512" s="59"/>
      <c r="BR512" s="58"/>
      <c r="BS512" s="55"/>
      <c r="BT512" s="55"/>
      <c r="BU512" s="55"/>
      <c r="BV512" s="55"/>
      <c r="BW512" s="55"/>
      <c r="BX512" s="54"/>
      <c r="BY512" s="54"/>
      <c r="BZ512" s="54"/>
      <c r="CA512" s="54"/>
      <c r="CB512" s="54"/>
      <c r="CC512" s="54"/>
      <c r="CD512" s="54"/>
      <c r="CE512" s="54"/>
      <c r="CF512" s="60"/>
      <c r="CG512" s="61"/>
    </row>
    <row r="513" spans="4:85" x14ac:dyDescent="0.25">
      <c r="D513" s="45"/>
      <c r="E513" s="46"/>
      <c r="F513" s="47"/>
      <c r="G513" s="47"/>
      <c r="H513" s="48"/>
      <c r="I513" s="49"/>
      <c r="J513" s="50"/>
      <c r="K513" s="50"/>
      <c r="L513" s="51"/>
      <c r="M513" s="52"/>
      <c r="N513" s="53"/>
      <c r="O513" s="50"/>
      <c r="P513" s="50"/>
      <c r="Q513" s="54"/>
      <c r="R513" s="55"/>
      <c r="S513" s="55"/>
      <c r="T513" s="54"/>
      <c r="U513" s="54"/>
      <c r="V513" s="54"/>
      <c r="W513" s="54"/>
      <c r="X513" s="54"/>
      <c r="Y513" s="54"/>
      <c r="Z513" s="55"/>
      <c r="AA513" s="56"/>
      <c r="AB513" s="54"/>
      <c r="AC513" s="57"/>
      <c r="AD513" s="54"/>
      <c r="AE513" s="54"/>
      <c r="AF513" s="54"/>
      <c r="AG513" s="54"/>
      <c r="AH513" s="54"/>
      <c r="AI513" s="58"/>
      <c r="AJ513" s="54"/>
      <c r="AK513" s="54"/>
      <c r="AL513" s="54"/>
      <c r="AM513" s="54"/>
      <c r="AN513" s="58"/>
      <c r="AO513" s="59"/>
      <c r="AP513" s="59"/>
      <c r="AQ513" s="59"/>
      <c r="AR513" s="59"/>
      <c r="AS513" s="59"/>
      <c r="AT513" s="59"/>
      <c r="AU513" s="59"/>
      <c r="AV513" s="59"/>
      <c r="AW513" s="59"/>
      <c r="AX513" s="59"/>
      <c r="AY513" s="59"/>
      <c r="AZ513" s="58"/>
      <c r="BA513" s="55"/>
      <c r="BB513" s="55"/>
      <c r="BC513" s="55"/>
      <c r="BD513" s="55"/>
      <c r="BE513" s="58"/>
      <c r="BF513" s="55"/>
      <c r="BG513" s="55"/>
      <c r="BH513" s="55"/>
      <c r="BI513" s="58"/>
      <c r="BJ513" s="55"/>
      <c r="BK513" s="58"/>
      <c r="BL513" s="58"/>
      <c r="BM513" s="54"/>
      <c r="BN513" s="54"/>
      <c r="BO513" s="54"/>
      <c r="BP513" s="54"/>
      <c r="BQ513" s="59"/>
      <c r="BR513" s="58"/>
      <c r="BS513" s="55"/>
      <c r="BT513" s="55"/>
      <c r="BU513" s="55"/>
      <c r="BV513" s="55"/>
      <c r="BW513" s="55"/>
      <c r="BX513" s="54"/>
      <c r="BY513" s="54"/>
      <c r="BZ513" s="54"/>
      <c r="CA513" s="54"/>
      <c r="CB513" s="54"/>
      <c r="CC513" s="54"/>
      <c r="CD513" s="54"/>
      <c r="CE513" s="54"/>
      <c r="CF513" s="60"/>
      <c r="CG513" s="61"/>
    </row>
    <row r="514" spans="4:85" x14ac:dyDescent="0.25">
      <c r="D514" s="45"/>
      <c r="E514" s="46"/>
      <c r="F514" s="47"/>
      <c r="G514" s="47"/>
      <c r="H514" s="48"/>
      <c r="I514" s="49"/>
      <c r="J514" s="50"/>
      <c r="K514" s="50"/>
      <c r="L514" s="51"/>
      <c r="M514" s="52"/>
      <c r="N514" s="53"/>
      <c r="O514" s="50"/>
      <c r="P514" s="50"/>
      <c r="Q514" s="54"/>
      <c r="R514" s="55"/>
      <c r="S514" s="55"/>
      <c r="T514" s="54"/>
      <c r="U514" s="54"/>
      <c r="V514" s="54"/>
      <c r="W514" s="54"/>
      <c r="X514" s="54"/>
      <c r="Y514" s="54"/>
      <c r="Z514" s="55"/>
      <c r="AA514" s="56"/>
      <c r="AB514" s="54"/>
      <c r="AC514" s="57"/>
      <c r="AD514" s="54"/>
      <c r="AE514" s="54"/>
      <c r="AF514" s="54"/>
      <c r="AG514" s="54"/>
      <c r="AH514" s="54"/>
      <c r="AI514" s="58"/>
      <c r="AJ514" s="54"/>
      <c r="AK514" s="54"/>
      <c r="AL514" s="54"/>
      <c r="AM514" s="54"/>
      <c r="AN514" s="58"/>
      <c r="AO514" s="59"/>
      <c r="AP514" s="59"/>
      <c r="AQ514" s="59"/>
      <c r="AR514" s="59"/>
      <c r="AS514" s="59"/>
      <c r="AT514" s="59"/>
      <c r="AU514" s="59"/>
      <c r="AV514" s="59"/>
      <c r="AW514" s="59"/>
      <c r="AX514" s="59"/>
      <c r="AY514" s="59"/>
      <c r="AZ514" s="58"/>
      <c r="BA514" s="55"/>
      <c r="BB514" s="55"/>
      <c r="BC514" s="55"/>
      <c r="BD514" s="55"/>
      <c r="BE514" s="58"/>
      <c r="BF514" s="55"/>
      <c r="BG514" s="55"/>
      <c r="BH514" s="55"/>
      <c r="BI514" s="58"/>
      <c r="BJ514" s="55"/>
      <c r="BK514" s="58"/>
      <c r="BL514" s="58"/>
      <c r="BM514" s="54"/>
      <c r="BN514" s="54"/>
      <c r="BO514" s="54"/>
      <c r="BP514" s="54"/>
      <c r="BQ514" s="59"/>
      <c r="BR514" s="58"/>
      <c r="BS514" s="55"/>
      <c r="BT514" s="55"/>
      <c r="BU514" s="55"/>
      <c r="BV514" s="55"/>
      <c r="BW514" s="55"/>
      <c r="BX514" s="54"/>
      <c r="BY514" s="54"/>
      <c r="BZ514" s="54"/>
      <c r="CA514" s="54"/>
      <c r="CB514" s="54"/>
      <c r="CC514" s="54"/>
      <c r="CD514" s="54"/>
      <c r="CE514" s="54"/>
      <c r="CF514" s="60"/>
      <c r="CG514" s="61"/>
    </row>
    <row r="515" spans="4:85" x14ac:dyDescent="0.25">
      <c r="D515" s="45"/>
      <c r="E515" s="46"/>
      <c r="F515" s="47"/>
      <c r="G515" s="47"/>
      <c r="H515" s="48"/>
      <c r="I515" s="49"/>
      <c r="J515" s="50"/>
      <c r="K515" s="50"/>
      <c r="L515" s="51"/>
      <c r="M515" s="52"/>
      <c r="N515" s="53"/>
      <c r="O515" s="50"/>
      <c r="P515" s="50"/>
      <c r="Q515" s="54"/>
      <c r="R515" s="55"/>
      <c r="S515" s="55"/>
      <c r="T515" s="54"/>
      <c r="U515" s="54"/>
      <c r="V515" s="54"/>
      <c r="W515" s="54"/>
      <c r="X515" s="54"/>
      <c r="Y515" s="54"/>
      <c r="Z515" s="55"/>
      <c r="AA515" s="56"/>
      <c r="AB515" s="54"/>
      <c r="AC515" s="57"/>
      <c r="AD515" s="54"/>
      <c r="AE515" s="54"/>
      <c r="AF515" s="54"/>
      <c r="AG515" s="54"/>
      <c r="AH515" s="54"/>
      <c r="AI515" s="58"/>
      <c r="AJ515" s="54"/>
      <c r="AK515" s="54"/>
      <c r="AL515" s="54"/>
      <c r="AM515" s="54"/>
      <c r="AN515" s="58"/>
      <c r="AO515" s="59"/>
      <c r="AP515" s="59"/>
      <c r="AQ515" s="59"/>
      <c r="AR515" s="59"/>
      <c r="AS515" s="59"/>
      <c r="AT515" s="59"/>
      <c r="AU515" s="59"/>
      <c r="AV515" s="59"/>
      <c r="AW515" s="59"/>
      <c r="AX515" s="59"/>
      <c r="AY515" s="59"/>
      <c r="AZ515" s="58"/>
      <c r="BA515" s="55"/>
      <c r="BB515" s="55"/>
      <c r="BC515" s="55"/>
      <c r="BD515" s="55"/>
      <c r="BE515" s="58"/>
      <c r="BF515" s="55"/>
      <c r="BG515" s="55"/>
      <c r="BH515" s="55"/>
      <c r="BI515" s="58"/>
      <c r="BJ515" s="55"/>
      <c r="BK515" s="58"/>
      <c r="BL515" s="58"/>
      <c r="BM515" s="54"/>
      <c r="BN515" s="54"/>
      <c r="BO515" s="54"/>
      <c r="BP515" s="54"/>
      <c r="BQ515" s="59"/>
      <c r="BR515" s="58"/>
      <c r="BS515" s="55"/>
      <c r="BT515" s="55"/>
      <c r="BU515" s="55"/>
      <c r="BV515" s="55"/>
      <c r="BW515" s="55"/>
      <c r="BX515" s="54"/>
      <c r="BY515" s="54"/>
      <c r="BZ515" s="54"/>
      <c r="CA515" s="54"/>
      <c r="CB515" s="54"/>
      <c r="CC515" s="54"/>
      <c r="CD515" s="54"/>
      <c r="CE515" s="54"/>
      <c r="CF515" s="60"/>
      <c r="CG515" s="61"/>
    </row>
    <row r="516" spans="4:85" x14ac:dyDescent="0.25">
      <c r="D516" s="45"/>
      <c r="E516" s="46"/>
      <c r="F516" s="47"/>
      <c r="G516" s="47"/>
      <c r="H516" s="48"/>
      <c r="I516" s="49"/>
      <c r="J516" s="50"/>
      <c r="K516" s="50"/>
      <c r="L516" s="51"/>
      <c r="M516" s="52"/>
      <c r="N516" s="53"/>
      <c r="O516" s="50"/>
      <c r="P516" s="50"/>
      <c r="Q516" s="54"/>
      <c r="R516" s="55"/>
      <c r="S516" s="55"/>
      <c r="T516" s="54"/>
      <c r="U516" s="54"/>
      <c r="V516" s="54"/>
      <c r="W516" s="54"/>
      <c r="X516" s="54"/>
      <c r="Y516" s="54"/>
      <c r="Z516" s="55"/>
      <c r="AA516" s="56"/>
      <c r="AB516" s="54"/>
      <c r="AC516" s="57"/>
      <c r="AD516" s="54"/>
      <c r="AE516" s="54"/>
      <c r="AF516" s="54"/>
      <c r="AG516" s="54"/>
      <c r="AH516" s="54"/>
      <c r="AI516" s="58"/>
      <c r="AJ516" s="54"/>
      <c r="AK516" s="54"/>
      <c r="AL516" s="54"/>
      <c r="AM516" s="54"/>
      <c r="AN516" s="58"/>
      <c r="AO516" s="59"/>
      <c r="AP516" s="59"/>
      <c r="AQ516" s="59"/>
      <c r="AR516" s="59"/>
      <c r="AS516" s="59"/>
      <c r="AT516" s="59"/>
      <c r="AU516" s="59"/>
      <c r="AV516" s="59"/>
      <c r="AW516" s="59"/>
      <c r="AX516" s="59"/>
      <c r="AY516" s="59"/>
      <c r="AZ516" s="58"/>
      <c r="BA516" s="55"/>
      <c r="BB516" s="55"/>
      <c r="BC516" s="55"/>
      <c r="BD516" s="55"/>
      <c r="BE516" s="58"/>
      <c r="BF516" s="55"/>
      <c r="BG516" s="55"/>
      <c r="BH516" s="55"/>
      <c r="BI516" s="58"/>
      <c r="BJ516" s="55"/>
      <c r="BK516" s="58"/>
      <c r="BL516" s="58"/>
      <c r="BM516" s="54"/>
      <c r="BN516" s="54"/>
      <c r="BO516" s="54"/>
      <c r="BP516" s="54"/>
      <c r="BQ516" s="59"/>
      <c r="BR516" s="58"/>
      <c r="BS516" s="55"/>
      <c r="BT516" s="55"/>
      <c r="BU516" s="55"/>
      <c r="BV516" s="55"/>
      <c r="BW516" s="55"/>
      <c r="BX516" s="54"/>
      <c r="BY516" s="54"/>
      <c r="BZ516" s="54"/>
      <c r="CA516" s="54"/>
      <c r="CB516" s="54"/>
      <c r="CC516" s="54"/>
      <c r="CD516" s="54"/>
      <c r="CE516" s="54"/>
      <c r="CF516" s="60"/>
      <c r="CG516" s="61"/>
    </row>
    <row r="517" spans="4:85" x14ac:dyDescent="0.25">
      <c r="D517" s="45"/>
      <c r="E517" s="46"/>
      <c r="F517" s="47"/>
      <c r="G517" s="47"/>
      <c r="H517" s="48"/>
      <c r="I517" s="49"/>
      <c r="J517" s="50"/>
      <c r="K517" s="50"/>
      <c r="L517" s="51"/>
      <c r="M517" s="52"/>
      <c r="N517" s="53"/>
      <c r="O517" s="50"/>
      <c r="P517" s="50"/>
      <c r="Q517" s="54"/>
      <c r="R517" s="55"/>
      <c r="S517" s="55"/>
      <c r="T517" s="54"/>
      <c r="U517" s="54"/>
      <c r="V517" s="54"/>
      <c r="W517" s="54"/>
      <c r="X517" s="54"/>
      <c r="Y517" s="54"/>
      <c r="Z517" s="55"/>
      <c r="AA517" s="56"/>
      <c r="AB517" s="54"/>
      <c r="AC517" s="57"/>
      <c r="AD517" s="54"/>
      <c r="AE517" s="54"/>
      <c r="AF517" s="54"/>
      <c r="AG517" s="54"/>
      <c r="AH517" s="54"/>
      <c r="AI517" s="58"/>
      <c r="AJ517" s="54"/>
      <c r="AK517" s="54"/>
      <c r="AL517" s="54"/>
      <c r="AM517" s="54"/>
      <c r="AN517" s="58"/>
      <c r="AO517" s="59"/>
      <c r="AP517" s="59"/>
      <c r="AQ517" s="59"/>
      <c r="AR517" s="59"/>
      <c r="AS517" s="59"/>
      <c r="AT517" s="59"/>
      <c r="AU517" s="59"/>
      <c r="AV517" s="59"/>
      <c r="AW517" s="59"/>
      <c r="AX517" s="59"/>
      <c r="AY517" s="59"/>
      <c r="AZ517" s="58"/>
      <c r="BA517" s="55"/>
      <c r="BB517" s="55"/>
      <c r="BC517" s="55"/>
      <c r="BD517" s="55"/>
      <c r="BE517" s="58"/>
      <c r="BF517" s="55"/>
      <c r="BG517" s="55"/>
      <c r="BH517" s="55"/>
      <c r="BI517" s="58"/>
      <c r="BJ517" s="55"/>
      <c r="BK517" s="58"/>
      <c r="BL517" s="58"/>
      <c r="BM517" s="54"/>
      <c r="BN517" s="54"/>
      <c r="BO517" s="54"/>
      <c r="BP517" s="54"/>
      <c r="BQ517" s="59"/>
      <c r="BR517" s="58"/>
      <c r="BS517" s="55"/>
      <c r="BT517" s="55"/>
      <c r="BU517" s="55"/>
      <c r="BV517" s="55"/>
      <c r="BW517" s="55"/>
      <c r="BX517" s="54"/>
      <c r="BY517" s="54"/>
      <c r="BZ517" s="54"/>
      <c r="CA517" s="54"/>
      <c r="CB517" s="54"/>
      <c r="CC517" s="54"/>
      <c r="CD517" s="54"/>
      <c r="CE517" s="54"/>
      <c r="CF517" s="60"/>
      <c r="CG517" s="61"/>
    </row>
    <row r="518" spans="4:85" x14ac:dyDescent="0.25">
      <c r="D518" s="45"/>
      <c r="E518" s="46"/>
      <c r="F518" s="47"/>
      <c r="G518" s="47"/>
      <c r="H518" s="48"/>
      <c r="I518" s="49"/>
      <c r="J518" s="50"/>
      <c r="K518" s="50"/>
      <c r="L518" s="51"/>
      <c r="M518" s="52"/>
      <c r="N518" s="53"/>
      <c r="O518" s="50"/>
      <c r="P518" s="50"/>
      <c r="Q518" s="54"/>
      <c r="R518" s="55"/>
      <c r="S518" s="55"/>
      <c r="T518" s="54"/>
      <c r="U518" s="54"/>
      <c r="V518" s="54"/>
      <c r="W518" s="54"/>
      <c r="X518" s="54"/>
      <c r="Y518" s="54"/>
      <c r="Z518" s="55"/>
      <c r="AA518" s="56"/>
      <c r="AB518" s="54"/>
      <c r="AC518" s="57"/>
      <c r="AD518" s="54"/>
      <c r="AE518" s="54"/>
      <c r="AF518" s="54"/>
      <c r="AG518" s="54"/>
      <c r="AH518" s="54"/>
      <c r="AI518" s="58"/>
      <c r="AJ518" s="54"/>
      <c r="AK518" s="54"/>
      <c r="AL518" s="54"/>
      <c r="AM518" s="54"/>
      <c r="AN518" s="58"/>
      <c r="AO518" s="59"/>
      <c r="AP518" s="59"/>
      <c r="AQ518" s="59"/>
      <c r="AR518" s="59"/>
      <c r="AS518" s="59"/>
      <c r="AT518" s="59"/>
      <c r="AU518" s="59"/>
      <c r="AV518" s="59"/>
      <c r="AW518" s="59"/>
      <c r="AX518" s="59"/>
      <c r="AY518" s="59"/>
      <c r="AZ518" s="58"/>
      <c r="BA518" s="55"/>
      <c r="BB518" s="55"/>
      <c r="BC518" s="55"/>
      <c r="BD518" s="55"/>
      <c r="BE518" s="58"/>
      <c r="BF518" s="55"/>
      <c r="BG518" s="55"/>
      <c r="BH518" s="55"/>
      <c r="BI518" s="58"/>
      <c r="BJ518" s="55"/>
      <c r="BK518" s="58"/>
      <c r="BL518" s="58"/>
      <c r="BM518" s="54"/>
      <c r="BN518" s="54"/>
      <c r="BO518" s="54"/>
      <c r="BP518" s="54"/>
      <c r="BQ518" s="59"/>
      <c r="BR518" s="58"/>
      <c r="BS518" s="55"/>
      <c r="BT518" s="55"/>
      <c r="BU518" s="55"/>
      <c r="BV518" s="55"/>
      <c r="BW518" s="55"/>
      <c r="BX518" s="54"/>
      <c r="BY518" s="54"/>
      <c r="BZ518" s="54"/>
      <c r="CA518" s="54"/>
      <c r="CB518" s="54"/>
      <c r="CC518" s="54"/>
      <c r="CD518" s="54"/>
      <c r="CE518" s="54"/>
      <c r="CF518" s="60"/>
      <c r="CG518" s="61"/>
    </row>
    <row r="519" spans="4:85" x14ac:dyDescent="0.25">
      <c r="D519" s="45"/>
      <c r="E519" s="46"/>
      <c r="F519" s="47"/>
      <c r="G519" s="47"/>
      <c r="H519" s="48"/>
      <c r="I519" s="49"/>
      <c r="J519" s="50"/>
      <c r="K519" s="50"/>
      <c r="L519" s="51"/>
      <c r="M519" s="52"/>
      <c r="N519" s="53"/>
      <c r="O519" s="50"/>
      <c r="P519" s="50"/>
      <c r="Q519" s="54"/>
      <c r="R519" s="55"/>
      <c r="S519" s="55"/>
      <c r="T519" s="54"/>
      <c r="U519" s="54"/>
      <c r="V519" s="54"/>
      <c r="W519" s="54"/>
      <c r="X519" s="54"/>
      <c r="Y519" s="54"/>
      <c r="Z519" s="55"/>
      <c r="AA519" s="56"/>
      <c r="AB519" s="54"/>
      <c r="AC519" s="57"/>
      <c r="AD519" s="54"/>
      <c r="AE519" s="54"/>
      <c r="AF519" s="54"/>
      <c r="AG519" s="54"/>
      <c r="AH519" s="54"/>
      <c r="AI519" s="58"/>
      <c r="AJ519" s="54"/>
      <c r="AK519" s="54"/>
      <c r="AL519" s="54"/>
      <c r="AM519" s="54"/>
      <c r="AN519" s="58"/>
      <c r="AO519" s="59"/>
      <c r="AP519" s="59"/>
      <c r="AQ519" s="59"/>
      <c r="AR519" s="59"/>
      <c r="AS519" s="59"/>
      <c r="AT519" s="59"/>
      <c r="AU519" s="59"/>
      <c r="AV519" s="59"/>
      <c r="AW519" s="59"/>
      <c r="AX519" s="59"/>
      <c r="AY519" s="59"/>
      <c r="AZ519" s="58"/>
      <c r="BA519" s="55"/>
      <c r="BB519" s="55"/>
      <c r="BC519" s="55"/>
      <c r="BD519" s="55"/>
      <c r="BE519" s="58"/>
      <c r="BF519" s="55"/>
      <c r="BG519" s="55"/>
      <c r="BH519" s="55"/>
      <c r="BI519" s="58"/>
      <c r="BJ519" s="55"/>
      <c r="BK519" s="58"/>
      <c r="BL519" s="58"/>
      <c r="BM519" s="54"/>
      <c r="BN519" s="54"/>
      <c r="BO519" s="54"/>
      <c r="BP519" s="54"/>
      <c r="BQ519" s="59"/>
      <c r="BR519" s="58"/>
      <c r="BS519" s="55"/>
      <c r="BT519" s="55"/>
      <c r="BU519" s="55"/>
      <c r="BV519" s="55"/>
      <c r="BW519" s="55"/>
      <c r="BX519" s="54"/>
      <c r="BY519" s="54"/>
      <c r="BZ519" s="54"/>
      <c r="CA519" s="54"/>
      <c r="CB519" s="54"/>
      <c r="CC519" s="54"/>
      <c r="CD519" s="54"/>
      <c r="CE519" s="54"/>
      <c r="CF519" s="60"/>
      <c r="CG519" s="61"/>
    </row>
    <row r="520" spans="4:85" x14ac:dyDescent="0.25">
      <c r="D520" s="45"/>
      <c r="E520" s="46"/>
      <c r="F520" s="47"/>
      <c r="G520" s="47"/>
      <c r="H520" s="48"/>
      <c r="I520" s="49"/>
      <c r="J520" s="50"/>
      <c r="K520" s="50"/>
      <c r="L520" s="51"/>
      <c r="M520" s="52"/>
      <c r="N520" s="53"/>
      <c r="O520" s="50"/>
      <c r="P520" s="50"/>
      <c r="Q520" s="54"/>
      <c r="R520" s="55"/>
      <c r="S520" s="55"/>
      <c r="T520" s="54"/>
      <c r="U520" s="54"/>
      <c r="V520" s="54"/>
      <c r="W520" s="54"/>
      <c r="X520" s="54"/>
      <c r="Y520" s="54"/>
      <c r="Z520" s="55"/>
      <c r="AA520" s="56"/>
      <c r="AB520" s="54"/>
      <c r="AC520" s="57"/>
      <c r="AD520" s="54"/>
      <c r="AE520" s="54"/>
      <c r="AF520" s="54"/>
      <c r="AG520" s="54"/>
      <c r="AH520" s="54"/>
      <c r="AI520" s="58"/>
      <c r="AJ520" s="54"/>
      <c r="AK520" s="54"/>
      <c r="AL520" s="54"/>
      <c r="AM520" s="54"/>
      <c r="AN520" s="58"/>
      <c r="AO520" s="59"/>
      <c r="AP520" s="59"/>
      <c r="AQ520" s="59"/>
      <c r="AR520" s="59"/>
      <c r="AS520" s="59"/>
      <c r="AT520" s="59"/>
      <c r="AU520" s="59"/>
      <c r="AV520" s="59"/>
      <c r="AW520" s="59"/>
      <c r="AX520" s="59"/>
      <c r="AY520" s="59"/>
      <c r="AZ520" s="58"/>
      <c r="BA520" s="55"/>
      <c r="BB520" s="55"/>
      <c r="BC520" s="55"/>
      <c r="BD520" s="55"/>
      <c r="BE520" s="58"/>
      <c r="BF520" s="55"/>
      <c r="BG520" s="55"/>
      <c r="BH520" s="55"/>
      <c r="BI520" s="58"/>
      <c r="BJ520" s="55"/>
      <c r="BK520" s="58"/>
      <c r="BL520" s="58"/>
      <c r="BM520" s="54"/>
      <c r="BN520" s="54"/>
      <c r="BO520" s="54"/>
      <c r="BP520" s="54"/>
      <c r="BQ520" s="59"/>
      <c r="BR520" s="58"/>
      <c r="BS520" s="55"/>
      <c r="BT520" s="55"/>
      <c r="BU520" s="55"/>
      <c r="BV520" s="55"/>
      <c r="BW520" s="55"/>
      <c r="BX520" s="54"/>
      <c r="BY520" s="54"/>
      <c r="BZ520" s="54"/>
      <c r="CA520" s="54"/>
      <c r="CB520" s="54"/>
      <c r="CC520" s="54"/>
      <c r="CD520" s="54"/>
      <c r="CE520" s="54"/>
      <c r="CF520" s="60"/>
      <c r="CG520" s="61"/>
    </row>
    <row r="521" spans="4:85" x14ac:dyDescent="0.25">
      <c r="D521" s="45"/>
      <c r="E521" s="46"/>
      <c r="F521" s="47"/>
      <c r="G521" s="47"/>
      <c r="H521" s="48"/>
      <c r="I521" s="49"/>
      <c r="J521" s="50"/>
      <c r="K521" s="50"/>
      <c r="L521" s="51"/>
      <c r="M521" s="52"/>
      <c r="N521" s="53"/>
      <c r="O521" s="50"/>
      <c r="P521" s="50"/>
      <c r="Q521" s="54"/>
      <c r="R521" s="55"/>
      <c r="S521" s="55"/>
      <c r="T521" s="54"/>
      <c r="U521" s="54"/>
      <c r="V521" s="54"/>
      <c r="W521" s="54"/>
      <c r="X521" s="54"/>
      <c r="Y521" s="54"/>
      <c r="Z521" s="55"/>
      <c r="AA521" s="56"/>
      <c r="AB521" s="54"/>
      <c r="AC521" s="57"/>
      <c r="AD521" s="54"/>
      <c r="AE521" s="54"/>
      <c r="AF521" s="54"/>
      <c r="AG521" s="54"/>
      <c r="AH521" s="54"/>
      <c r="AI521" s="58"/>
      <c r="AJ521" s="54"/>
      <c r="AK521" s="54"/>
      <c r="AL521" s="54"/>
      <c r="AM521" s="54"/>
      <c r="AN521" s="58"/>
      <c r="AO521" s="59"/>
      <c r="AP521" s="59"/>
      <c r="AQ521" s="59"/>
      <c r="AR521" s="59"/>
      <c r="AS521" s="59"/>
      <c r="AT521" s="59"/>
      <c r="AU521" s="59"/>
      <c r="AV521" s="59"/>
      <c r="AW521" s="59"/>
      <c r="AX521" s="59"/>
      <c r="AY521" s="59"/>
      <c r="AZ521" s="58"/>
      <c r="BA521" s="55"/>
      <c r="BB521" s="55"/>
      <c r="BC521" s="55"/>
      <c r="BD521" s="55"/>
      <c r="BE521" s="58"/>
      <c r="BF521" s="55"/>
      <c r="BG521" s="55"/>
      <c r="BH521" s="55"/>
      <c r="BI521" s="58"/>
      <c r="BJ521" s="55"/>
      <c r="BK521" s="58"/>
      <c r="BL521" s="58"/>
      <c r="BM521" s="54"/>
      <c r="BN521" s="54"/>
      <c r="BO521" s="54"/>
      <c r="BP521" s="54"/>
      <c r="BQ521" s="59"/>
      <c r="BR521" s="58"/>
      <c r="BS521" s="55"/>
      <c r="BT521" s="55"/>
      <c r="BU521" s="55"/>
      <c r="BV521" s="55"/>
      <c r="BW521" s="55"/>
      <c r="BX521" s="54"/>
      <c r="BY521" s="54"/>
      <c r="BZ521" s="54"/>
      <c r="CA521" s="54"/>
      <c r="CB521" s="54"/>
      <c r="CC521" s="54"/>
      <c r="CD521" s="54"/>
      <c r="CE521" s="54"/>
      <c r="CF521" s="60"/>
      <c r="CG521" s="61"/>
    </row>
    <row r="522" spans="4:85" x14ac:dyDescent="0.25">
      <c r="D522" s="45"/>
      <c r="E522" s="46"/>
      <c r="F522" s="47"/>
      <c r="G522" s="47"/>
      <c r="H522" s="48"/>
      <c r="I522" s="49"/>
      <c r="J522" s="50"/>
      <c r="K522" s="50"/>
      <c r="L522" s="51"/>
      <c r="M522" s="52"/>
      <c r="N522" s="53"/>
      <c r="O522" s="50"/>
      <c r="P522" s="50"/>
      <c r="Q522" s="54"/>
      <c r="R522" s="55"/>
      <c r="S522" s="55"/>
      <c r="T522" s="54"/>
      <c r="U522" s="54"/>
      <c r="V522" s="54"/>
      <c r="W522" s="54"/>
      <c r="X522" s="54"/>
      <c r="Y522" s="54"/>
      <c r="Z522" s="55"/>
      <c r="AA522" s="56"/>
      <c r="AB522" s="54"/>
      <c r="AC522" s="57"/>
      <c r="AD522" s="54"/>
      <c r="AE522" s="54"/>
      <c r="AF522" s="54"/>
      <c r="AG522" s="54"/>
      <c r="AH522" s="54"/>
      <c r="AI522" s="58"/>
      <c r="AJ522" s="54"/>
      <c r="AK522" s="54"/>
      <c r="AL522" s="54"/>
      <c r="AM522" s="54"/>
      <c r="AN522" s="58"/>
      <c r="AO522" s="59"/>
      <c r="AP522" s="59"/>
      <c r="AQ522" s="59"/>
      <c r="AR522" s="59"/>
      <c r="AS522" s="59"/>
      <c r="AT522" s="59"/>
      <c r="AU522" s="59"/>
      <c r="AV522" s="59"/>
      <c r="AW522" s="59"/>
      <c r="AX522" s="59"/>
      <c r="AY522" s="59"/>
      <c r="AZ522" s="58"/>
      <c r="BA522" s="55"/>
      <c r="BB522" s="55"/>
      <c r="BC522" s="55"/>
      <c r="BD522" s="55"/>
      <c r="BE522" s="58"/>
      <c r="BF522" s="55"/>
      <c r="BG522" s="55"/>
      <c r="BH522" s="55"/>
      <c r="BI522" s="58"/>
      <c r="BJ522" s="55"/>
      <c r="BK522" s="58"/>
      <c r="BL522" s="58"/>
      <c r="BM522" s="54"/>
      <c r="BN522" s="54"/>
      <c r="BO522" s="54"/>
      <c r="BP522" s="54"/>
      <c r="BQ522" s="59"/>
      <c r="BR522" s="58"/>
      <c r="BS522" s="55"/>
      <c r="BT522" s="55"/>
      <c r="BU522" s="55"/>
      <c r="BV522" s="55"/>
      <c r="BW522" s="55"/>
      <c r="BX522" s="54"/>
      <c r="BY522" s="54"/>
      <c r="BZ522" s="54"/>
      <c r="CA522" s="54"/>
      <c r="CB522" s="54"/>
      <c r="CC522" s="54"/>
      <c r="CD522" s="54"/>
      <c r="CE522" s="54"/>
      <c r="CF522" s="60"/>
      <c r="CG522" s="61"/>
    </row>
    <row r="523" spans="4:85" x14ac:dyDescent="0.25">
      <c r="D523" s="45"/>
      <c r="E523" s="46"/>
      <c r="F523" s="47"/>
      <c r="G523" s="47"/>
      <c r="H523" s="48"/>
      <c r="I523" s="49"/>
      <c r="J523" s="50"/>
      <c r="K523" s="50"/>
      <c r="L523" s="51"/>
      <c r="M523" s="52"/>
      <c r="N523" s="53"/>
      <c r="O523" s="50"/>
      <c r="P523" s="50"/>
      <c r="Q523" s="54"/>
      <c r="R523" s="55"/>
      <c r="S523" s="55"/>
      <c r="T523" s="54"/>
      <c r="U523" s="54"/>
      <c r="V523" s="54"/>
      <c r="W523" s="54"/>
      <c r="X523" s="54"/>
      <c r="Y523" s="54"/>
      <c r="Z523" s="55"/>
      <c r="AA523" s="56"/>
      <c r="AB523" s="54"/>
      <c r="AC523" s="57"/>
      <c r="AD523" s="54"/>
      <c r="AE523" s="54"/>
      <c r="AF523" s="54"/>
      <c r="AG523" s="54"/>
      <c r="AH523" s="54"/>
      <c r="AI523" s="58"/>
      <c r="AJ523" s="54"/>
      <c r="AK523" s="54"/>
      <c r="AL523" s="54"/>
      <c r="AM523" s="54"/>
      <c r="AN523" s="58"/>
      <c r="AO523" s="59"/>
      <c r="AP523" s="59"/>
      <c r="AQ523" s="59"/>
      <c r="AR523" s="59"/>
      <c r="AS523" s="59"/>
      <c r="AT523" s="59"/>
      <c r="AU523" s="59"/>
      <c r="AV523" s="59"/>
      <c r="AW523" s="59"/>
      <c r="AX523" s="59"/>
      <c r="AY523" s="59"/>
      <c r="AZ523" s="58"/>
      <c r="BA523" s="55"/>
      <c r="BB523" s="55"/>
      <c r="BC523" s="55"/>
      <c r="BD523" s="55"/>
      <c r="BE523" s="58"/>
      <c r="BF523" s="55"/>
      <c r="BG523" s="55"/>
      <c r="BH523" s="55"/>
      <c r="BI523" s="58"/>
      <c r="BJ523" s="55"/>
      <c r="BK523" s="58"/>
      <c r="BL523" s="58"/>
      <c r="BM523" s="54"/>
      <c r="BN523" s="54"/>
      <c r="BO523" s="54"/>
      <c r="BP523" s="54"/>
      <c r="BQ523" s="59"/>
      <c r="BR523" s="58"/>
      <c r="BS523" s="55"/>
      <c r="BT523" s="55"/>
      <c r="BU523" s="55"/>
      <c r="BV523" s="55"/>
      <c r="BW523" s="55"/>
      <c r="BX523" s="54"/>
      <c r="BY523" s="54"/>
      <c r="BZ523" s="54"/>
      <c r="CA523" s="54"/>
      <c r="CB523" s="54"/>
      <c r="CC523" s="54"/>
      <c r="CD523" s="54"/>
      <c r="CE523" s="54"/>
      <c r="CF523" s="60"/>
      <c r="CG523" s="61"/>
    </row>
    <row r="524" spans="4:85" x14ac:dyDescent="0.25">
      <c r="D524" s="45"/>
      <c r="E524" s="46"/>
      <c r="F524" s="47"/>
      <c r="G524" s="47"/>
      <c r="H524" s="48"/>
      <c r="I524" s="49"/>
      <c r="J524" s="50"/>
      <c r="K524" s="50"/>
      <c r="L524" s="51"/>
      <c r="M524" s="52"/>
      <c r="N524" s="53"/>
      <c r="O524" s="50"/>
      <c r="P524" s="50"/>
      <c r="Q524" s="54"/>
      <c r="R524" s="55"/>
      <c r="S524" s="55"/>
      <c r="T524" s="54"/>
      <c r="U524" s="54"/>
      <c r="V524" s="54"/>
      <c r="W524" s="54"/>
      <c r="X524" s="54"/>
      <c r="Y524" s="54"/>
      <c r="Z524" s="55"/>
      <c r="AA524" s="56"/>
      <c r="AB524" s="54"/>
      <c r="AC524" s="57"/>
      <c r="AD524" s="54"/>
      <c r="AE524" s="54"/>
      <c r="AF524" s="54"/>
      <c r="AG524" s="54"/>
      <c r="AH524" s="54"/>
      <c r="AI524" s="58"/>
      <c r="AJ524" s="54"/>
      <c r="AK524" s="54"/>
      <c r="AL524" s="54"/>
      <c r="AM524" s="54"/>
      <c r="AN524" s="58"/>
      <c r="AO524" s="59"/>
      <c r="AP524" s="59"/>
      <c r="AQ524" s="59"/>
      <c r="AR524" s="59"/>
      <c r="AS524" s="59"/>
      <c r="AT524" s="59"/>
      <c r="AU524" s="59"/>
      <c r="AV524" s="59"/>
      <c r="AW524" s="59"/>
      <c r="AX524" s="59"/>
      <c r="AY524" s="59"/>
      <c r="AZ524" s="58"/>
      <c r="BA524" s="55"/>
      <c r="BB524" s="55"/>
      <c r="BC524" s="55"/>
      <c r="BD524" s="55"/>
      <c r="BE524" s="58"/>
      <c r="BF524" s="55"/>
      <c r="BG524" s="55"/>
      <c r="BH524" s="55"/>
      <c r="BI524" s="58"/>
      <c r="BJ524" s="55"/>
      <c r="BK524" s="58"/>
      <c r="BL524" s="58"/>
      <c r="BM524" s="54"/>
      <c r="BN524" s="54"/>
      <c r="BO524" s="54"/>
      <c r="BP524" s="54"/>
      <c r="BQ524" s="59"/>
      <c r="BR524" s="58"/>
      <c r="BS524" s="55"/>
      <c r="BT524" s="55"/>
      <c r="BU524" s="55"/>
      <c r="BV524" s="55"/>
      <c r="BW524" s="55"/>
      <c r="BX524" s="54"/>
      <c r="BY524" s="54"/>
      <c r="BZ524" s="54"/>
      <c r="CA524" s="54"/>
      <c r="CB524" s="54"/>
      <c r="CC524" s="54"/>
      <c r="CD524" s="54"/>
      <c r="CE524" s="54"/>
      <c r="CF524" s="60"/>
      <c r="CG524" s="61"/>
    </row>
    <row r="525" spans="4:85" x14ac:dyDescent="0.25">
      <c r="D525" s="45"/>
      <c r="E525" s="46"/>
      <c r="F525" s="47"/>
      <c r="G525" s="47"/>
      <c r="H525" s="48"/>
      <c r="I525" s="49"/>
      <c r="J525" s="50"/>
      <c r="K525" s="50"/>
      <c r="L525" s="51"/>
      <c r="M525" s="52"/>
      <c r="N525" s="53"/>
      <c r="O525" s="50"/>
      <c r="P525" s="50"/>
      <c r="Q525" s="54"/>
      <c r="R525" s="55"/>
      <c r="S525" s="55"/>
      <c r="T525" s="54"/>
      <c r="U525" s="54"/>
      <c r="V525" s="56"/>
      <c r="W525" s="56"/>
      <c r="X525" s="56"/>
      <c r="Y525" s="56"/>
      <c r="Z525" s="55"/>
      <c r="AA525" s="56"/>
      <c r="AB525" s="54"/>
      <c r="AC525" s="57"/>
      <c r="AD525" s="54"/>
      <c r="AE525" s="54"/>
      <c r="AF525" s="54"/>
      <c r="AG525" s="54"/>
      <c r="AH525" s="54"/>
      <c r="AI525" s="58"/>
      <c r="AJ525" s="54"/>
      <c r="AK525" s="54"/>
      <c r="AL525" s="54"/>
      <c r="AM525" s="54"/>
      <c r="AN525" s="58"/>
      <c r="AO525" s="59"/>
      <c r="AP525" s="59"/>
      <c r="AQ525" s="59"/>
      <c r="AR525" s="59"/>
      <c r="AS525" s="59"/>
      <c r="AT525" s="59"/>
      <c r="AU525" s="59"/>
      <c r="AV525" s="59"/>
      <c r="AW525" s="59"/>
      <c r="AX525" s="59"/>
      <c r="AY525" s="59"/>
      <c r="AZ525" s="58"/>
      <c r="BA525" s="55"/>
      <c r="BB525" s="55"/>
      <c r="BC525" s="55"/>
      <c r="BD525" s="55"/>
      <c r="BE525" s="58"/>
      <c r="BF525" s="55"/>
      <c r="BG525" s="55"/>
      <c r="BH525" s="55"/>
      <c r="BI525" s="58"/>
      <c r="BJ525" s="55"/>
      <c r="BK525" s="58"/>
      <c r="BL525" s="58"/>
      <c r="BM525" s="54"/>
      <c r="BN525" s="54"/>
      <c r="BO525" s="54"/>
      <c r="BP525" s="54"/>
      <c r="BQ525" s="59"/>
      <c r="BR525" s="58"/>
      <c r="BS525" s="55"/>
      <c r="BT525" s="55"/>
      <c r="BU525" s="55"/>
      <c r="BV525" s="55"/>
      <c r="BW525" s="55"/>
      <c r="BX525" s="54"/>
      <c r="BY525" s="54"/>
      <c r="BZ525" s="54"/>
      <c r="CA525" s="54"/>
      <c r="CB525" s="54"/>
      <c r="CC525" s="54"/>
      <c r="CD525" s="54"/>
      <c r="CE525" s="54"/>
      <c r="CF525" s="60"/>
      <c r="CG525" s="61"/>
    </row>
    <row r="526" spans="4:85" x14ac:dyDescent="0.25">
      <c r="D526" s="45"/>
      <c r="E526" s="46"/>
      <c r="F526" s="47"/>
      <c r="G526" s="47"/>
      <c r="H526" s="48"/>
      <c r="I526" s="49"/>
      <c r="J526" s="50"/>
      <c r="K526" s="50"/>
      <c r="L526" s="51"/>
      <c r="M526" s="52"/>
      <c r="N526" s="53"/>
      <c r="O526" s="50"/>
      <c r="P526" s="50"/>
      <c r="Q526" s="54"/>
      <c r="R526" s="55"/>
      <c r="S526" s="55"/>
      <c r="T526" s="54"/>
      <c r="U526" s="54"/>
      <c r="V526" s="54"/>
      <c r="W526" s="54"/>
      <c r="X526" s="54"/>
      <c r="Y526" s="54"/>
      <c r="Z526" s="55"/>
      <c r="AA526" s="56"/>
      <c r="AB526" s="54"/>
      <c r="AC526" s="57"/>
      <c r="AD526" s="54"/>
      <c r="AE526" s="54"/>
      <c r="AF526" s="54"/>
      <c r="AG526" s="54"/>
      <c r="AH526" s="54"/>
      <c r="AI526" s="58"/>
      <c r="AJ526" s="54"/>
      <c r="AK526" s="54"/>
      <c r="AL526" s="54"/>
      <c r="AM526" s="54"/>
      <c r="AN526" s="58"/>
      <c r="AO526" s="59"/>
      <c r="AP526" s="59"/>
      <c r="AQ526" s="59"/>
      <c r="AR526" s="59"/>
      <c r="AS526" s="59"/>
      <c r="AT526" s="59"/>
      <c r="AU526" s="59"/>
      <c r="AV526" s="59"/>
      <c r="AW526" s="59"/>
      <c r="AX526" s="59"/>
      <c r="AY526" s="59"/>
      <c r="AZ526" s="58"/>
      <c r="BA526" s="55"/>
      <c r="BB526" s="55"/>
      <c r="BC526" s="59"/>
      <c r="BD526" s="55"/>
      <c r="BE526" s="58"/>
      <c r="BF526" s="55"/>
      <c r="BG526" s="55"/>
      <c r="BH526" s="55"/>
      <c r="BI526" s="58"/>
      <c r="BJ526" s="55"/>
      <c r="BK526" s="58"/>
      <c r="BL526" s="58"/>
      <c r="BM526" s="54"/>
      <c r="BN526" s="54"/>
      <c r="BO526" s="54"/>
      <c r="BP526" s="54"/>
      <c r="BQ526" s="59"/>
      <c r="BR526" s="58"/>
      <c r="BS526" s="55"/>
      <c r="BT526" s="55"/>
      <c r="BU526" s="55"/>
      <c r="BV526" s="55"/>
      <c r="BW526" s="55"/>
      <c r="BX526" s="54"/>
      <c r="BY526" s="54"/>
      <c r="BZ526" s="54"/>
      <c r="CA526" s="54"/>
      <c r="CB526" s="54"/>
      <c r="CC526" s="54"/>
      <c r="CD526" s="54"/>
      <c r="CE526" s="54"/>
      <c r="CF526" s="60"/>
      <c r="CG526" s="61"/>
    </row>
    <row r="527" spans="4:85" x14ac:dyDescent="0.25">
      <c r="D527" s="45"/>
      <c r="E527" s="46"/>
      <c r="F527" s="47"/>
      <c r="G527" s="47"/>
      <c r="H527" s="48"/>
      <c r="I527" s="49"/>
      <c r="J527" s="50"/>
      <c r="K527" s="50"/>
      <c r="L527" s="51"/>
      <c r="M527" s="52"/>
      <c r="N527" s="53"/>
      <c r="O527" s="50"/>
      <c r="P527" s="50"/>
      <c r="Q527" s="54"/>
      <c r="R527" s="55"/>
      <c r="S527" s="55"/>
      <c r="T527" s="54"/>
      <c r="U527" s="54"/>
      <c r="V527" s="54"/>
      <c r="W527" s="54"/>
      <c r="X527" s="54"/>
      <c r="Y527" s="54"/>
      <c r="Z527" s="55"/>
      <c r="AA527" s="56"/>
      <c r="AB527" s="54"/>
      <c r="AC527" s="57"/>
      <c r="AD527" s="54"/>
      <c r="AE527" s="54"/>
      <c r="AF527" s="54"/>
      <c r="AG527" s="54"/>
      <c r="AH527" s="54"/>
      <c r="AI527" s="58"/>
      <c r="AJ527" s="54"/>
      <c r="AK527" s="54"/>
      <c r="AL527" s="54"/>
      <c r="AM527" s="54"/>
      <c r="AN527" s="58"/>
      <c r="AO527" s="59"/>
      <c r="AP527" s="59"/>
      <c r="AQ527" s="59"/>
      <c r="AR527" s="59"/>
      <c r="AS527" s="59"/>
      <c r="AT527" s="59"/>
      <c r="AU527" s="59"/>
      <c r="AV527" s="59"/>
      <c r="AW527" s="59"/>
      <c r="AX527" s="59"/>
      <c r="AY527" s="59"/>
      <c r="AZ527" s="58"/>
      <c r="BA527" s="55"/>
      <c r="BB527" s="55"/>
      <c r="BC527" s="55"/>
      <c r="BD527" s="55"/>
      <c r="BE527" s="58"/>
      <c r="BF527" s="55"/>
      <c r="BG527" s="55"/>
      <c r="BH527" s="55"/>
      <c r="BI527" s="58"/>
      <c r="BJ527" s="55"/>
      <c r="BK527" s="58"/>
      <c r="BL527" s="58"/>
      <c r="BM527" s="54"/>
      <c r="BN527" s="54"/>
      <c r="BO527" s="54"/>
      <c r="BP527" s="54"/>
      <c r="BQ527" s="59"/>
      <c r="BR527" s="58"/>
      <c r="BS527" s="55"/>
      <c r="BT527" s="55"/>
      <c r="BU527" s="55"/>
      <c r="BV527" s="55"/>
      <c r="BW527" s="55"/>
      <c r="BX527" s="54"/>
      <c r="BY527" s="54"/>
      <c r="BZ527" s="54"/>
      <c r="CA527" s="54"/>
      <c r="CB527" s="54"/>
      <c r="CC527" s="54"/>
      <c r="CD527" s="54"/>
      <c r="CE527" s="54"/>
      <c r="CF527" s="60"/>
      <c r="CG527" s="61"/>
    </row>
    <row r="528" spans="4:85" x14ac:dyDescent="0.25">
      <c r="D528" s="45"/>
      <c r="E528" s="46"/>
      <c r="F528" s="47"/>
      <c r="G528" s="47"/>
      <c r="H528" s="48"/>
      <c r="I528" s="49"/>
      <c r="J528" s="50"/>
      <c r="K528" s="50"/>
      <c r="L528" s="51"/>
      <c r="M528" s="52"/>
      <c r="N528" s="53"/>
      <c r="O528" s="50"/>
      <c r="P528" s="50"/>
      <c r="Q528" s="54"/>
      <c r="R528" s="55"/>
      <c r="S528" s="55"/>
      <c r="T528" s="54"/>
      <c r="U528" s="54"/>
      <c r="V528" s="54"/>
      <c r="W528" s="54"/>
      <c r="X528" s="54"/>
      <c r="Y528" s="54"/>
      <c r="Z528" s="55"/>
      <c r="AA528" s="56"/>
      <c r="AB528" s="54"/>
      <c r="AC528" s="57"/>
      <c r="AD528" s="54"/>
      <c r="AE528" s="54"/>
      <c r="AF528" s="54"/>
      <c r="AG528" s="54"/>
      <c r="AH528" s="54"/>
      <c r="AI528" s="58"/>
      <c r="AJ528" s="54"/>
      <c r="AK528" s="54"/>
      <c r="AL528" s="54"/>
      <c r="AM528" s="54"/>
      <c r="AN528" s="58"/>
      <c r="AO528" s="59"/>
      <c r="AP528" s="59"/>
      <c r="AQ528" s="59"/>
      <c r="AR528" s="59"/>
      <c r="AS528" s="59"/>
      <c r="AT528" s="59"/>
      <c r="AU528" s="59"/>
      <c r="AV528" s="59"/>
      <c r="AW528" s="59"/>
      <c r="AX528" s="59"/>
      <c r="AY528" s="59"/>
      <c r="AZ528" s="58"/>
      <c r="BA528" s="55"/>
      <c r="BB528" s="55"/>
      <c r="BC528" s="55"/>
      <c r="BD528" s="55"/>
      <c r="BE528" s="58"/>
      <c r="BF528" s="55"/>
      <c r="BG528" s="55"/>
      <c r="BH528" s="55"/>
      <c r="BI528" s="58"/>
      <c r="BJ528" s="55"/>
      <c r="BK528" s="58"/>
      <c r="BL528" s="58"/>
      <c r="BM528" s="54"/>
      <c r="BN528" s="54"/>
      <c r="BO528" s="54"/>
      <c r="BP528" s="54"/>
      <c r="BQ528" s="59"/>
      <c r="BR528" s="58"/>
      <c r="BS528" s="55"/>
      <c r="BT528" s="55"/>
      <c r="BU528" s="55"/>
      <c r="BV528" s="55"/>
      <c r="BW528" s="55"/>
      <c r="BX528" s="54"/>
      <c r="BY528" s="54"/>
      <c r="BZ528" s="54"/>
      <c r="CA528" s="54"/>
      <c r="CB528" s="54"/>
      <c r="CC528" s="54"/>
      <c r="CD528" s="54"/>
      <c r="CE528" s="54"/>
      <c r="CF528" s="60"/>
      <c r="CG528" s="61"/>
    </row>
    <row r="529" spans="4:85" x14ac:dyDescent="0.25">
      <c r="D529" s="45"/>
      <c r="E529" s="46"/>
      <c r="F529" s="47"/>
      <c r="G529" s="47"/>
      <c r="H529" s="48"/>
      <c r="I529" s="49"/>
      <c r="J529" s="50"/>
      <c r="K529" s="50"/>
      <c r="L529" s="51"/>
      <c r="M529" s="52"/>
      <c r="N529" s="53"/>
      <c r="O529" s="50"/>
      <c r="P529" s="50"/>
      <c r="Q529" s="54"/>
      <c r="R529" s="55"/>
      <c r="S529" s="55"/>
      <c r="T529" s="54"/>
      <c r="U529" s="54"/>
      <c r="V529" s="54"/>
      <c r="W529" s="54"/>
      <c r="X529" s="54"/>
      <c r="Y529" s="54"/>
      <c r="Z529" s="55"/>
      <c r="AA529" s="56"/>
      <c r="AB529" s="54"/>
      <c r="AC529" s="57"/>
      <c r="AD529" s="54"/>
      <c r="AE529" s="54"/>
      <c r="AF529" s="54"/>
      <c r="AG529" s="54"/>
      <c r="AH529" s="54"/>
      <c r="AI529" s="58"/>
      <c r="AJ529" s="54"/>
      <c r="AK529" s="54"/>
      <c r="AL529" s="54"/>
      <c r="AM529" s="54"/>
      <c r="AN529" s="58"/>
      <c r="AO529" s="59"/>
      <c r="AP529" s="59"/>
      <c r="AQ529" s="59"/>
      <c r="AR529" s="59"/>
      <c r="AS529" s="59"/>
      <c r="AT529" s="59"/>
      <c r="AU529" s="59"/>
      <c r="AV529" s="59"/>
      <c r="AW529" s="59"/>
      <c r="AX529" s="59"/>
      <c r="AY529" s="59"/>
      <c r="AZ529" s="58"/>
      <c r="BA529" s="55"/>
      <c r="BB529" s="55"/>
      <c r="BC529" s="55"/>
      <c r="BD529" s="55"/>
      <c r="BE529" s="58"/>
      <c r="BF529" s="55"/>
      <c r="BG529" s="55"/>
      <c r="BH529" s="55"/>
      <c r="BI529" s="58"/>
      <c r="BJ529" s="55"/>
      <c r="BK529" s="58"/>
      <c r="BL529" s="58"/>
      <c r="BM529" s="54"/>
      <c r="BN529" s="54"/>
      <c r="BO529" s="54"/>
      <c r="BP529" s="54"/>
      <c r="BQ529" s="59"/>
      <c r="BR529" s="58"/>
      <c r="BS529" s="55"/>
      <c r="BT529" s="55"/>
      <c r="BU529" s="55"/>
      <c r="BV529" s="55"/>
      <c r="BW529" s="55"/>
      <c r="BX529" s="54"/>
      <c r="BY529" s="54"/>
      <c r="BZ529" s="54"/>
      <c r="CA529" s="54"/>
      <c r="CB529" s="54"/>
      <c r="CC529" s="54"/>
      <c r="CD529" s="54"/>
      <c r="CE529" s="54"/>
      <c r="CF529" s="60"/>
      <c r="CG529" s="61"/>
    </row>
    <row r="530" spans="4:85" x14ac:dyDescent="0.25">
      <c r="D530" s="45"/>
      <c r="E530" s="46"/>
      <c r="F530" s="47"/>
      <c r="G530" s="47"/>
      <c r="H530" s="48"/>
      <c r="I530" s="49"/>
      <c r="J530" s="50"/>
      <c r="K530" s="50"/>
      <c r="L530" s="51"/>
      <c r="M530" s="52"/>
      <c r="N530" s="53"/>
      <c r="O530" s="50"/>
      <c r="P530" s="50"/>
      <c r="Q530" s="54"/>
      <c r="R530" s="55"/>
      <c r="S530" s="55"/>
      <c r="T530" s="54"/>
      <c r="U530" s="54"/>
      <c r="V530" s="54"/>
      <c r="W530" s="54"/>
      <c r="X530" s="54"/>
      <c r="Y530" s="54"/>
      <c r="Z530" s="55"/>
      <c r="AA530" s="56"/>
      <c r="AB530" s="54"/>
      <c r="AC530" s="57"/>
      <c r="AD530" s="54"/>
      <c r="AE530" s="54"/>
      <c r="AF530" s="54"/>
      <c r="AG530" s="54"/>
      <c r="AH530" s="54"/>
      <c r="AI530" s="58"/>
      <c r="AJ530" s="54"/>
      <c r="AK530" s="54"/>
      <c r="AL530" s="54"/>
      <c r="AM530" s="54"/>
      <c r="AN530" s="58"/>
      <c r="AO530" s="59"/>
      <c r="AP530" s="59"/>
      <c r="AQ530" s="59"/>
      <c r="AR530" s="59"/>
      <c r="AS530" s="59"/>
      <c r="AT530" s="59"/>
      <c r="AU530" s="59"/>
      <c r="AV530" s="59"/>
      <c r="AW530" s="59"/>
      <c r="AX530" s="59"/>
      <c r="AY530" s="59"/>
      <c r="AZ530" s="58"/>
      <c r="BA530" s="55"/>
      <c r="BB530" s="55"/>
      <c r="BC530" s="55"/>
      <c r="BD530" s="55"/>
      <c r="BE530" s="58"/>
      <c r="BF530" s="55"/>
      <c r="BG530" s="55"/>
      <c r="BH530" s="55"/>
      <c r="BI530" s="58"/>
      <c r="BJ530" s="55"/>
      <c r="BK530" s="58"/>
      <c r="BL530" s="58"/>
      <c r="BM530" s="54"/>
      <c r="BN530" s="54"/>
      <c r="BO530" s="54"/>
      <c r="BP530" s="54"/>
      <c r="BQ530" s="59"/>
      <c r="BR530" s="58"/>
      <c r="BS530" s="55"/>
      <c r="BT530" s="55"/>
      <c r="BU530" s="55"/>
      <c r="BV530" s="55"/>
      <c r="BW530" s="55"/>
      <c r="BX530" s="54"/>
      <c r="BY530" s="54"/>
      <c r="BZ530" s="54"/>
      <c r="CA530" s="54"/>
      <c r="CB530" s="54"/>
      <c r="CC530" s="54"/>
      <c r="CD530" s="54"/>
      <c r="CE530" s="54"/>
      <c r="CF530" s="60"/>
      <c r="CG530" s="61"/>
    </row>
    <row r="531" spans="4:85" x14ac:dyDescent="0.25">
      <c r="D531" s="45"/>
      <c r="E531" s="46"/>
      <c r="F531" s="47"/>
      <c r="G531" s="47"/>
      <c r="H531" s="48"/>
      <c r="I531" s="49"/>
      <c r="J531" s="50"/>
      <c r="K531" s="50"/>
      <c r="L531" s="51"/>
      <c r="M531" s="52"/>
      <c r="N531" s="53"/>
      <c r="O531" s="50"/>
      <c r="P531" s="50"/>
      <c r="Q531" s="54"/>
      <c r="R531" s="55"/>
      <c r="S531" s="55"/>
      <c r="T531" s="54"/>
      <c r="U531" s="54"/>
      <c r="V531" s="54"/>
      <c r="W531" s="54"/>
      <c r="X531" s="54"/>
      <c r="Y531" s="54"/>
      <c r="Z531" s="55"/>
      <c r="AA531" s="56"/>
      <c r="AB531" s="54"/>
      <c r="AC531" s="57"/>
      <c r="AD531" s="54"/>
      <c r="AE531" s="54"/>
      <c r="AF531" s="54"/>
      <c r="AG531" s="54"/>
      <c r="AH531" s="54"/>
      <c r="AI531" s="58"/>
      <c r="AJ531" s="54"/>
      <c r="AK531" s="54"/>
      <c r="AL531" s="54"/>
      <c r="AM531" s="54"/>
      <c r="AN531" s="58"/>
      <c r="AO531" s="59"/>
      <c r="AP531" s="59"/>
      <c r="AQ531" s="59"/>
      <c r="AR531" s="59"/>
      <c r="AS531" s="59"/>
      <c r="AT531" s="59"/>
      <c r="AU531" s="59"/>
      <c r="AV531" s="59"/>
      <c r="AW531" s="59"/>
      <c r="AX531" s="59"/>
      <c r="AY531" s="59"/>
      <c r="AZ531" s="58"/>
      <c r="BA531" s="55"/>
      <c r="BB531" s="55"/>
      <c r="BC531" s="55"/>
      <c r="BD531" s="55"/>
      <c r="BE531" s="58"/>
      <c r="BF531" s="55"/>
      <c r="BG531" s="55"/>
      <c r="BH531" s="55"/>
      <c r="BI531" s="58"/>
      <c r="BJ531" s="55"/>
      <c r="BK531" s="58"/>
      <c r="BL531" s="58"/>
      <c r="BM531" s="54"/>
      <c r="BN531" s="54"/>
      <c r="BO531" s="54"/>
      <c r="BP531" s="54"/>
      <c r="BQ531" s="59"/>
      <c r="BR531" s="58"/>
      <c r="BS531" s="55"/>
      <c r="BT531" s="55"/>
      <c r="BU531" s="55"/>
      <c r="BV531" s="55"/>
      <c r="BW531" s="55"/>
      <c r="BX531" s="54"/>
      <c r="BY531" s="54"/>
      <c r="BZ531" s="54"/>
      <c r="CA531" s="54"/>
      <c r="CB531" s="54"/>
      <c r="CC531" s="54"/>
      <c r="CD531" s="54"/>
      <c r="CE531" s="54"/>
      <c r="CF531" s="60"/>
      <c r="CG531" s="61"/>
    </row>
    <row r="532" spans="4:85" x14ac:dyDescent="0.25">
      <c r="D532" s="45"/>
      <c r="E532" s="46"/>
      <c r="F532" s="47"/>
      <c r="G532" s="47"/>
      <c r="H532" s="48"/>
      <c r="I532" s="49"/>
      <c r="J532" s="50"/>
      <c r="K532" s="50"/>
      <c r="L532" s="51"/>
      <c r="M532" s="52"/>
      <c r="N532" s="53"/>
      <c r="O532" s="50"/>
      <c r="P532" s="50"/>
      <c r="Q532" s="54"/>
      <c r="R532" s="55"/>
      <c r="S532" s="55"/>
      <c r="T532" s="54"/>
      <c r="U532" s="54"/>
      <c r="V532" s="54"/>
      <c r="W532" s="54"/>
      <c r="X532" s="54"/>
      <c r="Y532" s="54"/>
      <c r="Z532" s="55"/>
      <c r="AA532" s="56"/>
      <c r="AB532" s="54"/>
      <c r="AC532" s="57"/>
      <c r="AD532" s="54"/>
      <c r="AE532" s="54"/>
      <c r="AF532" s="54"/>
      <c r="AG532" s="54"/>
      <c r="AH532" s="54"/>
      <c r="AI532" s="58"/>
      <c r="AJ532" s="54"/>
      <c r="AK532" s="54"/>
      <c r="AL532" s="54"/>
      <c r="AM532" s="54"/>
      <c r="AN532" s="58"/>
      <c r="AO532" s="59"/>
      <c r="AP532" s="59"/>
      <c r="AQ532" s="59"/>
      <c r="AR532" s="59"/>
      <c r="AS532" s="59"/>
      <c r="AT532" s="59"/>
      <c r="AU532" s="59"/>
      <c r="AV532" s="59"/>
      <c r="AW532" s="59"/>
      <c r="AX532" s="59"/>
      <c r="AY532" s="59"/>
      <c r="AZ532" s="58"/>
      <c r="BA532" s="55"/>
      <c r="BB532" s="55"/>
      <c r="BC532" s="55"/>
      <c r="BD532" s="55"/>
      <c r="BE532" s="58"/>
      <c r="BF532" s="55"/>
      <c r="BG532" s="55"/>
      <c r="BH532" s="55"/>
      <c r="BI532" s="58"/>
      <c r="BJ532" s="55"/>
      <c r="BK532" s="58"/>
      <c r="BL532" s="58"/>
      <c r="BM532" s="54"/>
      <c r="BN532" s="54"/>
      <c r="BO532" s="54"/>
      <c r="BP532" s="54"/>
      <c r="BQ532" s="59"/>
      <c r="BR532" s="58"/>
      <c r="BS532" s="55"/>
      <c r="BT532" s="55"/>
      <c r="BU532" s="55"/>
      <c r="BV532" s="55"/>
      <c r="BW532" s="55"/>
      <c r="BX532" s="54"/>
      <c r="BY532" s="54"/>
      <c r="BZ532" s="54"/>
      <c r="CA532" s="54"/>
      <c r="CB532" s="54"/>
      <c r="CC532" s="54"/>
      <c r="CD532" s="54"/>
      <c r="CE532" s="54"/>
      <c r="CF532" s="60"/>
      <c r="CG532" s="61"/>
    </row>
    <row r="533" spans="4:85" x14ac:dyDescent="0.25">
      <c r="D533" s="45"/>
      <c r="E533" s="46"/>
      <c r="F533" s="47"/>
      <c r="G533" s="47"/>
      <c r="H533" s="48"/>
      <c r="I533" s="49"/>
      <c r="J533" s="50"/>
      <c r="K533" s="50"/>
      <c r="L533" s="51"/>
      <c r="M533" s="52"/>
      <c r="N533" s="53"/>
      <c r="O533" s="50"/>
      <c r="P533" s="50"/>
      <c r="Q533" s="54"/>
      <c r="R533" s="55"/>
      <c r="S533" s="55"/>
      <c r="T533" s="54"/>
      <c r="U533" s="54"/>
      <c r="V533" s="54"/>
      <c r="W533" s="54"/>
      <c r="X533" s="54"/>
      <c r="Y533" s="54"/>
      <c r="Z533" s="55"/>
      <c r="AA533" s="56"/>
      <c r="AB533" s="54"/>
      <c r="AC533" s="57"/>
      <c r="AD533" s="54"/>
      <c r="AE533" s="54"/>
      <c r="AF533" s="54"/>
      <c r="AG533" s="54"/>
      <c r="AH533" s="54"/>
      <c r="AI533" s="58"/>
      <c r="AJ533" s="54"/>
      <c r="AK533" s="54"/>
      <c r="AL533" s="54"/>
      <c r="AM533" s="54"/>
      <c r="AN533" s="58"/>
      <c r="AO533" s="59"/>
      <c r="AP533" s="59"/>
      <c r="AQ533" s="59"/>
      <c r="AR533" s="59"/>
      <c r="AS533" s="59"/>
      <c r="AT533" s="59"/>
      <c r="AU533" s="59"/>
      <c r="AV533" s="59"/>
      <c r="AW533" s="59"/>
      <c r="AX533" s="59"/>
      <c r="AY533" s="59"/>
      <c r="AZ533" s="58"/>
      <c r="BA533" s="55"/>
      <c r="BB533" s="55"/>
      <c r="BC533" s="55"/>
      <c r="BD533" s="55"/>
      <c r="BE533" s="58"/>
      <c r="BF533" s="55"/>
      <c r="BG533" s="55"/>
      <c r="BH533" s="55"/>
      <c r="BI533" s="58"/>
      <c r="BJ533" s="55"/>
      <c r="BK533" s="58"/>
      <c r="BL533" s="58"/>
      <c r="BM533" s="54"/>
      <c r="BN533" s="54"/>
      <c r="BO533" s="54"/>
      <c r="BP533" s="54"/>
      <c r="BQ533" s="59"/>
      <c r="BR533" s="58"/>
      <c r="BS533" s="55"/>
      <c r="BT533" s="55"/>
      <c r="BU533" s="55"/>
      <c r="BV533" s="55"/>
      <c r="BW533" s="55"/>
      <c r="BX533" s="54"/>
      <c r="BY533" s="54"/>
      <c r="BZ533" s="54"/>
      <c r="CA533" s="54"/>
      <c r="CB533" s="54"/>
      <c r="CC533" s="54"/>
      <c r="CD533" s="54"/>
      <c r="CE533" s="54"/>
      <c r="CF533" s="60"/>
      <c r="CG533" s="61"/>
    </row>
    <row r="534" spans="4:85" x14ac:dyDescent="0.25">
      <c r="D534" s="45"/>
      <c r="E534" s="46"/>
      <c r="F534" s="47"/>
      <c r="G534" s="47"/>
      <c r="H534" s="48"/>
      <c r="I534" s="49"/>
      <c r="J534" s="50"/>
      <c r="K534" s="50"/>
      <c r="L534" s="51"/>
      <c r="M534" s="52"/>
      <c r="N534" s="53"/>
      <c r="O534" s="50"/>
      <c r="P534" s="50"/>
      <c r="Q534" s="54"/>
      <c r="R534" s="55"/>
      <c r="S534" s="55"/>
      <c r="T534" s="54"/>
      <c r="U534" s="54"/>
      <c r="V534" s="54"/>
      <c r="W534" s="54"/>
      <c r="X534" s="54"/>
      <c r="Y534" s="54"/>
      <c r="Z534" s="55"/>
      <c r="AA534" s="56"/>
      <c r="AB534" s="54"/>
      <c r="AC534" s="57"/>
      <c r="AD534" s="54"/>
      <c r="AE534" s="54"/>
      <c r="AF534" s="54"/>
      <c r="AG534" s="54"/>
      <c r="AH534" s="54"/>
      <c r="AI534" s="58"/>
      <c r="AJ534" s="54"/>
      <c r="AK534" s="54"/>
      <c r="AL534" s="54"/>
      <c r="AM534" s="54"/>
      <c r="AN534" s="58"/>
      <c r="AO534" s="59"/>
      <c r="AP534" s="59"/>
      <c r="AQ534" s="59"/>
      <c r="AR534" s="59"/>
      <c r="AS534" s="59"/>
      <c r="AT534" s="59"/>
      <c r="AU534" s="59"/>
      <c r="AV534" s="59"/>
      <c r="AW534" s="59"/>
      <c r="AX534" s="59"/>
      <c r="AY534" s="59"/>
      <c r="AZ534" s="58"/>
      <c r="BA534" s="55"/>
      <c r="BB534" s="55"/>
      <c r="BC534" s="55"/>
      <c r="BD534" s="55"/>
      <c r="BE534" s="58"/>
      <c r="BF534" s="55"/>
      <c r="BG534" s="55"/>
      <c r="BH534" s="55"/>
      <c r="BI534" s="58"/>
      <c r="BJ534" s="55"/>
      <c r="BK534" s="58"/>
      <c r="BL534" s="58"/>
      <c r="BM534" s="54"/>
      <c r="BN534" s="54"/>
      <c r="BO534" s="54"/>
      <c r="BP534" s="54"/>
      <c r="BQ534" s="59"/>
      <c r="BR534" s="58"/>
      <c r="BS534" s="55"/>
      <c r="BT534" s="55"/>
      <c r="BU534" s="55"/>
      <c r="BV534" s="55"/>
      <c r="BW534" s="55"/>
      <c r="BX534" s="54"/>
      <c r="BY534" s="54"/>
      <c r="BZ534" s="54"/>
      <c r="CA534" s="54"/>
      <c r="CB534" s="54"/>
      <c r="CC534" s="54"/>
      <c r="CD534" s="54"/>
      <c r="CE534" s="54"/>
      <c r="CF534" s="60"/>
      <c r="CG534" s="61"/>
    </row>
    <row r="535" spans="4:85" x14ac:dyDescent="0.25">
      <c r="D535" s="45"/>
      <c r="E535" s="46"/>
      <c r="F535" s="47"/>
      <c r="G535" s="47"/>
      <c r="H535" s="48"/>
      <c r="I535" s="49"/>
      <c r="J535" s="50"/>
      <c r="K535" s="50"/>
      <c r="L535" s="51"/>
      <c r="M535" s="52"/>
      <c r="N535" s="53"/>
      <c r="O535" s="50"/>
      <c r="P535" s="50"/>
      <c r="Q535" s="54"/>
      <c r="R535" s="55"/>
      <c r="S535" s="55"/>
      <c r="T535" s="54"/>
      <c r="U535" s="54"/>
      <c r="V535" s="54"/>
      <c r="W535" s="54"/>
      <c r="X535" s="54"/>
      <c r="Y535" s="54"/>
      <c r="Z535" s="55"/>
      <c r="AA535" s="56"/>
      <c r="AB535" s="54"/>
      <c r="AC535" s="57"/>
      <c r="AD535" s="54"/>
      <c r="AE535" s="54"/>
      <c r="AF535" s="54"/>
      <c r="AG535" s="54"/>
      <c r="AH535" s="54"/>
      <c r="AI535" s="58"/>
      <c r="AJ535" s="54"/>
      <c r="AK535" s="54"/>
      <c r="AL535" s="54"/>
      <c r="AM535" s="54"/>
      <c r="AN535" s="58"/>
      <c r="AO535" s="59"/>
      <c r="AP535" s="59"/>
      <c r="AQ535" s="59"/>
      <c r="AR535" s="59"/>
      <c r="AS535" s="59"/>
      <c r="AT535" s="59"/>
      <c r="AU535" s="59"/>
      <c r="AV535" s="59"/>
      <c r="AW535" s="59"/>
      <c r="AX535" s="59"/>
      <c r="AY535" s="59"/>
      <c r="AZ535" s="58"/>
      <c r="BA535" s="55"/>
      <c r="BB535" s="55"/>
      <c r="BC535" s="55"/>
      <c r="BD535" s="55"/>
      <c r="BE535" s="58"/>
      <c r="BF535" s="55"/>
      <c r="BG535" s="55"/>
      <c r="BH535" s="55"/>
      <c r="BI535" s="58"/>
      <c r="BJ535" s="55"/>
      <c r="BK535" s="58"/>
      <c r="BL535" s="58"/>
      <c r="BM535" s="54"/>
      <c r="BN535" s="54"/>
      <c r="BO535" s="54"/>
      <c r="BP535" s="54"/>
      <c r="BQ535" s="59"/>
      <c r="BR535" s="58"/>
      <c r="BS535" s="55"/>
      <c r="BT535" s="55"/>
      <c r="BU535" s="55"/>
      <c r="BV535" s="55"/>
      <c r="BW535" s="55"/>
      <c r="BX535" s="54"/>
      <c r="BY535" s="54"/>
      <c r="BZ535" s="54"/>
      <c r="CA535" s="54"/>
      <c r="CB535" s="54"/>
      <c r="CC535" s="54"/>
      <c r="CD535" s="54"/>
      <c r="CE535" s="54"/>
      <c r="CF535" s="60"/>
      <c r="CG535" s="61"/>
    </row>
    <row r="536" spans="4:85" x14ac:dyDescent="0.25">
      <c r="D536" s="45"/>
      <c r="E536" s="46"/>
      <c r="F536" s="47"/>
      <c r="G536" s="47"/>
      <c r="H536" s="48"/>
      <c r="I536" s="49"/>
      <c r="J536" s="50"/>
      <c r="K536" s="50"/>
      <c r="L536" s="51"/>
      <c r="M536" s="52"/>
      <c r="N536" s="53"/>
      <c r="O536" s="50"/>
      <c r="P536" s="50"/>
      <c r="Q536" s="54"/>
      <c r="R536" s="55"/>
      <c r="S536" s="55"/>
      <c r="T536" s="54"/>
      <c r="U536" s="54"/>
      <c r="V536" s="54"/>
      <c r="W536" s="54"/>
      <c r="X536" s="54"/>
      <c r="Y536" s="54"/>
      <c r="Z536" s="55"/>
      <c r="AA536" s="56"/>
      <c r="AB536" s="54"/>
      <c r="AC536" s="57"/>
      <c r="AD536" s="54"/>
      <c r="AE536" s="54"/>
      <c r="AF536" s="54"/>
      <c r="AG536" s="54"/>
      <c r="AH536" s="54"/>
      <c r="AI536" s="58"/>
      <c r="AJ536" s="54"/>
      <c r="AK536" s="54"/>
      <c r="AL536" s="54"/>
      <c r="AM536" s="54"/>
      <c r="AN536" s="58"/>
      <c r="AO536" s="59"/>
      <c r="AP536" s="59"/>
      <c r="AQ536" s="59"/>
      <c r="AR536" s="59"/>
      <c r="AS536" s="59"/>
      <c r="AT536" s="59"/>
      <c r="AU536" s="59"/>
      <c r="AV536" s="59"/>
      <c r="AW536" s="59"/>
      <c r="AX536" s="59"/>
      <c r="AY536" s="59"/>
      <c r="AZ536" s="58"/>
      <c r="BA536" s="55"/>
      <c r="BB536" s="55"/>
      <c r="BC536" s="55"/>
      <c r="BD536" s="55"/>
      <c r="BE536" s="58"/>
      <c r="BF536" s="55"/>
      <c r="BG536" s="55"/>
      <c r="BH536" s="55"/>
      <c r="BI536" s="58"/>
      <c r="BJ536" s="55"/>
      <c r="BK536" s="58"/>
      <c r="BL536" s="58"/>
      <c r="BM536" s="54"/>
      <c r="BN536" s="54"/>
      <c r="BO536" s="54"/>
      <c r="BP536" s="54"/>
      <c r="BQ536" s="59"/>
      <c r="BR536" s="58"/>
      <c r="BS536" s="55"/>
      <c r="BT536" s="55"/>
      <c r="BU536" s="55"/>
      <c r="BV536" s="55"/>
      <c r="BW536" s="55"/>
      <c r="BX536" s="54"/>
      <c r="BY536" s="54"/>
      <c r="BZ536" s="54"/>
      <c r="CA536" s="54"/>
      <c r="CB536" s="54"/>
      <c r="CC536" s="54"/>
      <c r="CD536" s="54"/>
      <c r="CE536" s="54"/>
      <c r="CF536" s="60"/>
      <c r="CG536" s="61"/>
    </row>
    <row r="537" spans="4:85" x14ac:dyDescent="0.25">
      <c r="D537" s="45"/>
      <c r="E537" s="46"/>
      <c r="F537" s="47"/>
      <c r="G537" s="47"/>
      <c r="H537" s="48"/>
      <c r="I537" s="49"/>
      <c r="J537" s="50"/>
      <c r="K537" s="50"/>
      <c r="L537" s="51"/>
      <c r="M537" s="52"/>
      <c r="N537" s="53"/>
      <c r="O537" s="50"/>
      <c r="P537" s="50"/>
      <c r="Q537" s="54"/>
      <c r="R537" s="55"/>
      <c r="S537" s="55"/>
      <c r="T537" s="54"/>
      <c r="U537" s="54"/>
      <c r="V537" s="54"/>
      <c r="W537" s="54"/>
      <c r="X537" s="54"/>
      <c r="Y537" s="54"/>
      <c r="Z537" s="55"/>
      <c r="AA537" s="56"/>
      <c r="AB537" s="54"/>
      <c r="AC537" s="57"/>
      <c r="AD537" s="54"/>
      <c r="AE537" s="54"/>
      <c r="AF537" s="54"/>
      <c r="AG537" s="54"/>
      <c r="AH537" s="54"/>
      <c r="AI537" s="58"/>
      <c r="AJ537" s="54"/>
      <c r="AK537" s="54"/>
      <c r="AL537" s="54"/>
      <c r="AM537" s="54"/>
      <c r="AN537" s="58"/>
      <c r="AO537" s="59"/>
      <c r="AP537" s="59"/>
      <c r="AQ537" s="59"/>
      <c r="AR537" s="59"/>
      <c r="AS537" s="59"/>
      <c r="AT537" s="59"/>
      <c r="AU537" s="59"/>
      <c r="AV537" s="59"/>
      <c r="AW537" s="59"/>
      <c r="AX537" s="59"/>
      <c r="AY537" s="59"/>
      <c r="AZ537" s="58"/>
      <c r="BA537" s="55"/>
      <c r="BB537" s="55"/>
      <c r="BC537" s="55"/>
      <c r="BD537" s="55"/>
      <c r="BE537" s="58"/>
      <c r="BF537" s="55"/>
      <c r="BG537" s="55"/>
      <c r="BH537" s="55"/>
      <c r="BI537" s="58"/>
      <c r="BJ537" s="55"/>
      <c r="BK537" s="58"/>
      <c r="BL537" s="58"/>
      <c r="BM537" s="54"/>
      <c r="BN537" s="54"/>
      <c r="BO537" s="54"/>
      <c r="BP537" s="54"/>
      <c r="BQ537" s="59"/>
      <c r="BR537" s="58"/>
      <c r="BS537" s="55"/>
      <c r="BT537" s="55"/>
      <c r="BU537" s="55"/>
      <c r="BV537" s="55"/>
      <c r="BW537" s="55"/>
      <c r="BX537" s="54"/>
      <c r="BY537" s="54"/>
      <c r="BZ537" s="54"/>
      <c r="CA537" s="54"/>
      <c r="CB537" s="54"/>
      <c r="CC537" s="54"/>
      <c r="CD537" s="54"/>
      <c r="CE537" s="54"/>
      <c r="CF537" s="60"/>
      <c r="CG537" s="61"/>
    </row>
    <row r="538" spans="4:85" x14ac:dyDescent="0.25">
      <c r="D538" s="45"/>
      <c r="E538" s="46"/>
      <c r="F538" s="47"/>
      <c r="G538" s="47"/>
      <c r="H538" s="48"/>
      <c r="I538" s="49"/>
      <c r="J538" s="50"/>
      <c r="K538" s="50"/>
      <c r="L538" s="51"/>
      <c r="M538" s="52"/>
      <c r="N538" s="53"/>
      <c r="O538" s="50"/>
      <c r="P538" s="50"/>
      <c r="Q538" s="54"/>
      <c r="R538" s="55"/>
      <c r="S538" s="55"/>
      <c r="T538" s="54"/>
      <c r="U538" s="54"/>
      <c r="V538" s="54"/>
      <c r="W538" s="54"/>
      <c r="X538" s="54"/>
      <c r="Y538" s="54"/>
      <c r="Z538" s="55"/>
      <c r="AA538" s="56"/>
      <c r="AB538" s="54"/>
      <c r="AC538" s="57"/>
      <c r="AD538" s="54"/>
      <c r="AE538" s="54"/>
      <c r="AF538" s="54"/>
      <c r="AG538" s="54"/>
      <c r="AH538" s="54"/>
      <c r="AI538" s="58"/>
      <c r="AJ538" s="54"/>
      <c r="AK538" s="54"/>
      <c r="AL538" s="54"/>
      <c r="AM538" s="54"/>
      <c r="AN538" s="58"/>
      <c r="AO538" s="59"/>
      <c r="AP538" s="59"/>
      <c r="AQ538" s="59"/>
      <c r="AR538" s="59"/>
      <c r="AS538" s="59"/>
      <c r="AT538" s="59"/>
      <c r="AU538" s="59"/>
      <c r="AV538" s="59"/>
      <c r="AW538" s="59"/>
      <c r="AX538" s="59"/>
      <c r="AY538" s="59"/>
      <c r="AZ538" s="58"/>
      <c r="BA538" s="55"/>
      <c r="BB538" s="55"/>
      <c r="BC538" s="55"/>
      <c r="BD538" s="55"/>
      <c r="BE538" s="58"/>
      <c r="BF538" s="55"/>
      <c r="BG538" s="55"/>
      <c r="BH538" s="55"/>
      <c r="BI538" s="58"/>
      <c r="BJ538" s="55"/>
      <c r="BK538" s="58"/>
      <c r="BL538" s="58"/>
      <c r="BM538" s="54"/>
      <c r="BN538" s="54"/>
      <c r="BO538" s="54"/>
      <c r="BP538" s="54"/>
      <c r="BQ538" s="59"/>
      <c r="BR538" s="58"/>
      <c r="BS538" s="55"/>
      <c r="BT538" s="55"/>
      <c r="BU538" s="55"/>
      <c r="BV538" s="55"/>
      <c r="BW538" s="55"/>
      <c r="BX538" s="54"/>
      <c r="BY538" s="54"/>
      <c r="BZ538" s="54"/>
      <c r="CA538" s="54"/>
      <c r="CB538" s="54"/>
      <c r="CC538" s="54"/>
      <c r="CD538" s="54"/>
      <c r="CE538" s="54"/>
      <c r="CF538" s="60"/>
      <c r="CG538" s="61"/>
    </row>
    <row r="539" spans="4:85" x14ac:dyDescent="0.25">
      <c r="D539" s="45"/>
      <c r="E539" s="46"/>
      <c r="F539" s="47"/>
      <c r="G539" s="47"/>
      <c r="H539" s="48"/>
      <c r="I539" s="49"/>
      <c r="J539" s="50"/>
      <c r="K539" s="50"/>
      <c r="L539" s="51"/>
      <c r="M539" s="52"/>
      <c r="N539" s="53"/>
      <c r="O539" s="50"/>
      <c r="P539" s="50"/>
      <c r="Q539" s="54"/>
      <c r="R539" s="55"/>
      <c r="S539" s="55"/>
      <c r="T539" s="54"/>
      <c r="U539" s="54"/>
      <c r="V539" s="54"/>
      <c r="W539" s="54"/>
      <c r="X539" s="54"/>
      <c r="Y539" s="54"/>
      <c r="Z539" s="55"/>
      <c r="AA539" s="56"/>
      <c r="AB539" s="54"/>
      <c r="AC539" s="57"/>
      <c r="AD539" s="54"/>
      <c r="AE539" s="54"/>
      <c r="AF539" s="54"/>
      <c r="AG539" s="54"/>
      <c r="AH539" s="54"/>
      <c r="AI539" s="58"/>
      <c r="AJ539" s="54"/>
      <c r="AK539" s="54"/>
      <c r="AL539" s="54"/>
      <c r="AM539" s="54"/>
      <c r="AN539" s="58"/>
      <c r="AO539" s="59"/>
      <c r="AP539" s="59"/>
      <c r="AQ539" s="59"/>
      <c r="AR539" s="59"/>
      <c r="AS539" s="59"/>
      <c r="AT539" s="59"/>
      <c r="AU539" s="59"/>
      <c r="AV539" s="59"/>
      <c r="AW539" s="59"/>
      <c r="AX539" s="59"/>
      <c r="AY539" s="59"/>
      <c r="AZ539" s="58"/>
      <c r="BA539" s="55"/>
      <c r="BB539" s="55"/>
      <c r="BC539" s="55"/>
      <c r="BD539" s="55"/>
      <c r="BE539" s="58"/>
      <c r="BF539" s="55"/>
      <c r="BG539" s="55"/>
      <c r="BH539" s="55"/>
      <c r="BI539" s="58"/>
      <c r="BJ539" s="55"/>
      <c r="BK539" s="58"/>
      <c r="BL539" s="58"/>
      <c r="BM539" s="54"/>
      <c r="BN539" s="54"/>
      <c r="BO539" s="54"/>
      <c r="BP539" s="54"/>
      <c r="BQ539" s="59"/>
      <c r="BR539" s="58"/>
      <c r="BS539" s="55"/>
      <c r="BT539" s="55"/>
      <c r="BU539" s="55"/>
      <c r="BV539" s="55"/>
      <c r="BW539" s="55"/>
      <c r="BX539" s="54"/>
      <c r="BY539" s="54"/>
      <c r="BZ539" s="54"/>
      <c r="CA539" s="54"/>
      <c r="CB539" s="54"/>
      <c r="CC539" s="54"/>
      <c r="CD539" s="54"/>
      <c r="CE539" s="54"/>
      <c r="CF539" s="60"/>
      <c r="CG539" s="61"/>
    </row>
    <row r="540" spans="4:85" x14ac:dyDescent="0.25">
      <c r="D540" s="45"/>
      <c r="E540" s="46"/>
      <c r="F540" s="47"/>
      <c r="G540" s="47"/>
      <c r="H540" s="48"/>
      <c r="I540" s="49"/>
      <c r="J540" s="50"/>
      <c r="K540" s="50"/>
      <c r="L540" s="51"/>
      <c r="M540" s="52"/>
      <c r="N540" s="53"/>
      <c r="O540" s="50"/>
      <c r="P540" s="50"/>
      <c r="Q540" s="54"/>
      <c r="R540" s="55"/>
      <c r="S540" s="55"/>
      <c r="T540" s="54"/>
      <c r="U540" s="54"/>
      <c r="V540" s="54"/>
      <c r="W540" s="54"/>
      <c r="X540" s="54"/>
      <c r="Y540" s="54"/>
      <c r="Z540" s="55"/>
      <c r="AA540" s="56"/>
      <c r="AB540" s="54"/>
      <c r="AC540" s="57"/>
      <c r="AD540" s="54"/>
      <c r="AE540" s="54"/>
      <c r="AF540" s="54"/>
      <c r="AG540" s="54"/>
      <c r="AH540" s="54"/>
      <c r="AI540" s="58"/>
      <c r="AJ540" s="54"/>
      <c r="AK540" s="54"/>
      <c r="AL540" s="54"/>
      <c r="AM540" s="54"/>
      <c r="AN540" s="58"/>
      <c r="AO540" s="59"/>
      <c r="AP540" s="59"/>
      <c r="AQ540" s="59"/>
      <c r="AR540" s="59"/>
      <c r="AS540" s="59"/>
      <c r="AT540" s="59"/>
      <c r="AU540" s="59"/>
      <c r="AV540" s="59"/>
      <c r="AW540" s="59"/>
      <c r="AX540" s="59"/>
      <c r="AY540" s="59"/>
      <c r="AZ540" s="58"/>
      <c r="BA540" s="55"/>
      <c r="BB540" s="55"/>
      <c r="BC540" s="55"/>
      <c r="BD540" s="55"/>
      <c r="BE540" s="58"/>
      <c r="BF540" s="55"/>
      <c r="BG540" s="55"/>
      <c r="BH540" s="55"/>
      <c r="BI540" s="58"/>
      <c r="BJ540" s="55"/>
      <c r="BK540" s="58"/>
      <c r="BL540" s="58"/>
      <c r="BM540" s="54"/>
      <c r="BN540" s="54"/>
      <c r="BO540" s="54"/>
      <c r="BP540" s="54"/>
      <c r="BQ540" s="59"/>
      <c r="BR540" s="58"/>
      <c r="BS540" s="55"/>
      <c r="BT540" s="55"/>
      <c r="BU540" s="55"/>
      <c r="BV540" s="55"/>
      <c r="BW540" s="55"/>
      <c r="BX540" s="54"/>
      <c r="BY540" s="54"/>
      <c r="BZ540" s="54"/>
      <c r="CA540" s="54"/>
      <c r="CB540" s="54"/>
      <c r="CC540" s="54"/>
      <c r="CD540" s="54"/>
      <c r="CE540" s="54"/>
      <c r="CF540" s="60"/>
      <c r="CG540" s="61"/>
    </row>
    <row r="541" spans="4:85" x14ac:dyDescent="0.25">
      <c r="D541" s="45"/>
      <c r="E541" s="46"/>
      <c r="F541" s="47"/>
      <c r="G541" s="47"/>
      <c r="H541" s="48"/>
      <c r="I541" s="49"/>
      <c r="J541" s="50"/>
      <c r="K541" s="50"/>
      <c r="L541" s="51"/>
      <c r="M541" s="52"/>
      <c r="N541" s="53"/>
      <c r="O541" s="50"/>
      <c r="P541" s="50"/>
      <c r="Q541" s="54"/>
      <c r="R541" s="55"/>
      <c r="S541" s="55"/>
      <c r="T541" s="54"/>
      <c r="U541" s="54"/>
      <c r="V541" s="54"/>
      <c r="W541" s="54"/>
      <c r="X541" s="54"/>
      <c r="Y541" s="54"/>
      <c r="Z541" s="55"/>
      <c r="AA541" s="56"/>
      <c r="AB541" s="54"/>
      <c r="AC541" s="57"/>
      <c r="AD541" s="54"/>
      <c r="AE541" s="54"/>
      <c r="AF541" s="54"/>
      <c r="AG541" s="54"/>
      <c r="AH541" s="54"/>
      <c r="AI541" s="58"/>
      <c r="AJ541" s="54"/>
      <c r="AK541" s="54"/>
      <c r="AL541" s="54"/>
      <c r="AM541" s="54"/>
      <c r="AN541" s="58"/>
      <c r="AO541" s="59"/>
      <c r="AP541" s="59"/>
      <c r="AQ541" s="59"/>
      <c r="AR541" s="59"/>
      <c r="AS541" s="59"/>
      <c r="AT541" s="59"/>
      <c r="AU541" s="59"/>
      <c r="AV541" s="59"/>
      <c r="AW541" s="59"/>
      <c r="AX541" s="59"/>
      <c r="AY541" s="59"/>
      <c r="AZ541" s="58"/>
      <c r="BA541" s="55"/>
      <c r="BB541" s="55"/>
      <c r="BC541" s="55"/>
      <c r="BD541" s="55"/>
      <c r="BE541" s="58"/>
      <c r="BF541" s="55"/>
      <c r="BG541" s="55"/>
      <c r="BH541" s="55"/>
      <c r="BI541" s="58"/>
      <c r="BJ541" s="55"/>
      <c r="BK541" s="58"/>
      <c r="BL541" s="58"/>
      <c r="BM541" s="54"/>
      <c r="BN541" s="54"/>
      <c r="BO541" s="54"/>
      <c r="BP541" s="54"/>
      <c r="BQ541" s="59"/>
      <c r="BR541" s="58"/>
      <c r="BS541" s="55"/>
      <c r="BT541" s="55"/>
      <c r="BU541" s="55"/>
      <c r="BV541" s="55"/>
      <c r="BW541" s="55"/>
      <c r="BX541" s="54"/>
      <c r="BY541" s="54"/>
      <c r="BZ541" s="54"/>
      <c r="CA541" s="54"/>
      <c r="CB541" s="54"/>
      <c r="CC541" s="54"/>
      <c r="CD541" s="54"/>
      <c r="CE541" s="54"/>
      <c r="CF541" s="60"/>
      <c r="CG541" s="61"/>
    </row>
    <row r="542" spans="4:85" x14ac:dyDescent="0.25">
      <c r="D542" s="45"/>
      <c r="E542" s="46"/>
      <c r="F542" s="47"/>
      <c r="G542" s="47"/>
      <c r="H542" s="48"/>
      <c r="I542" s="49"/>
      <c r="J542" s="50"/>
      <c r="K542" s="50"/>
      <c r="L542" s="51"/>
      <c r="M542" s="52"/>
      <c r="N542" s="53"/>
      <c r="O542" s="50"/>
      <c r="P542" s="50"/>
      <c r="Q542" s="54"/>
      <c r="R542" s="55"/>
      <c r="S542" s="55"/>
      <c r="T542" s="54"/>
      <c r="U542" s="54"/>
      <c r="V542" s="54"/>
      <c r="W542" s="54"/>
      <c r="X542" s="54"/>
      <c r="Y542" s="54"/>
      <c r="Z542" s="55"/>
      <c r="AA542" s="56"/>
      <c r="AB542" s="54"/>
      <c r="AC542" s="57"/>
      <c r="AD542" s="54"/>
      <c r="AE542" s="54"/>
      <c r="AF542" s="54"/>
      <c r="AG542" s="54"/>
      <c r="AH542" s="54"/>
      <c r="AI542" s="58"/>
      <c r="AJ542" s="54"/>
      <c r="AK542" s="54"/>
      <c r="AL542" s="54"/>
      <c r="AM542" s="54"/>
      <c r="AN542" s="58"/>
      <c r="AO542" s="59"/>
      <c r="AP542" s="59"/>
      <c r="AQ542" s="59"/>
      <c r="AR542" s="59"/>
      <c r="AS542" s="59"/>
      <c r="AT542" s="59"/>
      <c r="AU542" s="59"/>
      <c r="AV542" s="59"/>
      <c r="AW542" s="59"/>
      <c r="AX542" s="59"/>
      <c r="AY542" s="59"/>
      <c r="AZ542" s="58"/>
      <c r="BA542" s="55"/>
      <c r="BB542" s="55"/>
      <c r="BC542" s="55"/>
      <c r="BD542" s="55"/>
      <c r="BE542" s="58"/>
      <c r="BF542" s="55"/>
      <c r="BG542" s="55"/>
      <c r="BH542" s="55"/>
      <c r="BI542" s="58"/>
      <c r="BJ542" s="55"/>
      <c r="BK542" s="58"/>
      <c r="BL542" s="58"/>
      <c r="BM542" s="54"/>
      <c r="BN542" s="54"/>
      <c r="BO542" s="54"/>
      <c r="BP542" s="54"/>
      <c r="BQ542" s="59"/>
      <c r="BR542" s="58"/>
      <c r="BS542" s="55"/>
      <c r="BT542" s="55"/>
      <c r="BU542" s="55"/>
      <c r="BV542" s="55"/>
      <c r="BW542" s="55"/>
      <c r="BX542" s="54"/>
      <c r="BY542" s="54"/>
      <c r="BZ542" s="54"/>
      <c r="CA542" s="54"/>
      <c r="CB542" s="54"/>
      <c r="CC542" s="54"/>
      <c r="CD542" s="54"/>
      <c r="CE542" s="54"/>
      <c r="CF542" s="60"/>
      <c r="CG542" s="61"/>
    </row>
    <row r="543" spans="4:85" x14ac:dyDescent="0.25">
      <c r="D543" s="45"/>
      <c r="E543" s="46"/>
      <c r="F543" s="47"/>
      <c r="G543" s="47"/>
      <c r="H543" s="48"/>
      <c r="I543" s="49"/>
      <c r="J543" s="50"/>
      <c r="K543" s="50"/>
      <c r="L543" s="51"/>
      <c r="M543" s="52"/>
      <c r="N543" s="53"/>
      <c r="O543" s="50"/>
      <c r="P543" s="50"/>
      <c r="Q543" s="54"/>
      <c r="R543" s="55"/>
      <c r="S543" s="55"/>
      <c r="T543" s="54"/>
      <c r="U543" s="54"/>
      <c r="V543" s="54"/>
      <c r="W543" s="54"/>
      <c r="X543" s="54"/>
      <c r="Y543" s="54"/>
      <c r="Z543" s="55"/>
      <c r="AA543" s="56"/>
      <c r="AB543" s="54"/>
      <c r="AC543" s="57"/>
      <c r="AD543" s="54"/>
      <c r="AE543" s="54"/>
      <c r="AF543" s="54"/>
      <c r="AG543" s="54"/>
      <c r="AH543" s="54"/>
      <c r="AI543" s="58"/>
      <c r="AJ543" s="54"/>
      <c r="AK543" s="54"/>
      <c r="AL543" s="54"/>
      <c r="AM543" s="54"/>
      <c r="AN543" s="58"/>
      <c r="AO543" s="59"/>
      <c r="AP543" s="59"/>
      <c r="AQ543" s="59"/>
      <c r="AR543" s="59"/>
      <c r="AS543" s="59"/>
      <c r="AT543" s="59"/>
      <c r="AU543" s="59"/>
      <c r="AV543" s="59"/>
      <c r="AW543" s="59"/>
      <c r="AX543" s="59"/>
      <c r="AY543" s="59"/>
      <c r="AZ543" s="58"/>
      <c r="BA543" s="55"/>
      <c r="BB543" s="55"/>
      <c r="BC543" s="55"/>
      <c r="BD543" s="55"/>
      <c r="BE543" s="58"/>
      <c r="BF543" s="55"/>
      <c r="BG543" s="55"/>
      <c r="BH543" s="55"/>
      <c r="BI543" s="58"/>
      <c r="BJ543" s="55"/>
      <c r="BK543" s="58"/>
      <c r="BL543" s="58"/>
      <c r="BM543" s="54"/>
      <c r="BN543" s="54"/>
      <c r="BO543" s="54"/>
      <c r="BP543" s="54"/>
      <c r="BQ543" s="59"/>
      <c r="BR543" s="58"/>
      <c r="BS543" s="55"/>
      <c r="BT543" s="55"/>
      <c r="BU543" s="55"/>
      <c r="BV543" s="55"/>
      <c r="BW543" s="55"/>
      <c r="BX543" s="54"/>
      <c r="BY543" s="54"/>
      <c r="BZ543" s="54"/>
      <c r="CA543" s="54"/>
      <c r="CB543" s="54"/>
      <c r="CC543" s="54"/>
      <c r="CD543" s="54"/>
      <c r="CE543" s="54"/>
      <c r="CF543" s="60"/>
      <c r="CG543" s="61"/>
    </row>
    <row r="544" spans="4:85" x14ac:dyDescent="0.25">
      <c r="D544" s="45"/>
      <c r="E544" s="46"/>
      <c r="F544" s="47"/>
      <c r="G544" s="47"/>
      <c r="H544" s="48"/>
      <c r="I544" s="49"/>
      <c r="J544" s="50"/>
      <c r="K544" s="50"/>
      <c r="L544" s="51"/>
      <c r="M544" s="52"/>
      <c r="N544" s="53"/>
      <c r="O544" s="50"/>
      <c r="P544" s="50"/>
      <c r="Q544" s="54"/>
      <c r="R544" s="55"/>
      <c r="S544" s="55"/>
      <c r="T544" s="54"/>
      <c r="U544" s="54"/>
      <c r="V544" s="54"/>
      <c r="W544" s="54"/>
      <c r="X544" s="54"/>
      <c r="Y544" s="54"/>
      <c r="Z544" s="55"/>
      <c r="AA544" s="56"/>
      <c r="AB544" s="54"/>
      <c r="AC544" s="57"/>
      <c r="AD544" s="54"/>
      <c r="AE544" s="54"/>
      <c r="AF544" s="54"/>
      <c r="AG544" s="54"/>
      <c r="AH544" s="54"/>
      <c r="AI544" s="58"/>
      <c r="AJ544" s="54"/>
      <c r="AK544" s="54"/>
      <c r="AL544" s="54"/>
      <c r="AM544" s="54"/>
      <c r="AN544" s="58"/>
      <c r="AO544" s="59"/>
      <c r="AP544" s="59"/>
      <c r="AQ544" s="59"/>
      <c r="AR544" s="59"/>
      <c r="AS544" s="59"/>
      <c r="AT544" s="59"/>
      <c r="AU544" s="59"/>
      <c r="AV544" s="59"/>
      <c r="AW544" s="59"/>
      <c r="AX544" s="59"/>
      <c r="AY544" s="59"/>
      <c r="AZ544" s="58"/>
      <c r="BA544" s="55"/>
      <c r="BB544" s="55"/>
      <c r="BC544" s="55"/>
      <c r="BD544" s="55"/>
      <c r="BE544" s="58"/>
      <c r="BF544" s="55"/>
      <c r="BG544" s="55"/>
      <c r="BH544" s="55"/>
      <c r="BI544" s="58"/>
      <c r="BJ544" s="55"/>
      <c r="BK544" s="58"/>
      <c r="BL544" s="58"/>
      <c r="BM544" s="54"/>
      <c r="BN544" s="54"/>
      <c r="BO544" s="54"/>
      <c r="BP544" s="54"/>
      <c r="BQ544" s="59"/>
      <c r="BR544" s="58"/>
      <c r="BS544" s="55"/>
      <c r="BT544" s="55"/>
      <c r="BU544" s="55"/>
      <c r="BV544" s="55"/>
      <c r="BW544" s="55"/>
      <c r="BX544" s="54"/>
      <c r="BY544" s="54"/>
      <c r="BZ544" s="54"/>
      <c r="CA544" s="54"/>
      <c r="CB544" s="54"/>
      <c r="CC544" s="54"/>
      <c r="CD544" s="54"/>
      <c r="CE544" s="54"/>
      <c r="CF544" s="60"/>
      <c r="CG544" s="61"/>
    </row>
    <row r="545" spans="4:85" x14ac:dyDescent="0.25">
      <c r="D545" s="45"/>
      <c r="E545" s="46"/>
      <c r="F545" s="47"/>
      <c r="G545" s="47"/>
      <c r="H545" s="48"/>
      <c r="I545" s="49"/>
      <c r="J545" s="50"/>
      <c r="K545" s="50"/>
      <c r="L545" s="51"/>
      <c r="M545" s="52"/>
      <c r="N545" s="53"/>
      <c r="O545" s="50"/>
      <c r="P545" s="50"/>
      <c r="Q545" s="54"/>
      <c r="R545" s="55"/>
      <c r="S545" s="55"/>
      <c r="T545" s="54"/>
      <c r="U545" s="54"/>
      <c r="V545" s="54"/>
      <c r="W545" s="54"/>
      <c r="X545" s="54"/>
      <c r="Y545" s="54"/>
      <c r="Z545" s="55"/>
      <c r="AA545" s="56"/>
      <c r="AB545" s="54"/>
      <c r="AC545" s="57"/>
      <c r="AD545" s="54"/>
      <c r="AE545" s="54"/>
      <c r="AF545" s="54"/>
      <c r="AG545" s="54"/>
      <c r="AH545" s="54"/>
      <c r="AI545" s="58"/>
      <c r="AJ545" s="54"/>
      <c r="AK545" s="54"/>
      <c r="AL545" s="54"/>
      <c r="AM545" s="54"/>
      <c r="AN545" s="58"/>
      <c r="AO545" s="59"/>
      <c r="AP545" s="59"/>
      <c r="AQ545" s="59"/>
      <c r="AR545" s="59"/>
      <c r="AS545" s="59"/>
      <c r="AT545" s="59"/>
      <c r="AU545" s="59"/>
      <c r="AV545" s="59"/>
      <c r="AW545" s="59"/>
      <c r="AX545" s="59"/>
      <c r="AY545" s="59"/>
      <c r="AZ545" s="58"/>
      <c r="BA545" s="55"/>
      <c r="BB545" s="55"/>
      <c r="BC545" s="55"/>
      <c r="BD545" s="55"/>
      <c r="BE545" s="58"/>
      <c r="BF545" s="55"/>
      <c r="BG545" s="55"/>
      <c r="BH545" s="55"/>
      <c r="BI545" s="58"/>
      <c r="BJ545" s="55"/>
      <c r="BK545" s="58"/>
      <c r="BL545" s="58"/>
      <c r="BM545" s="54"/>
      <c r="BN545" s="54"/>
      <c r="BO545" s="54"/>
      <c r="BP545" s="54"/>
      <c r="BQ545" s="59"/>
      <c r="BR545" s="58"/>
      <c r="BS545" s="55"/>
      <c r="BT545" s="55"/>
      <c r="BU545" s="55"/>
      <c r="BV545" s="55"/>
      <c r="BW545" s="55"/>
      <c r="BX545" s="54"/>
      <c r="BY545" s="54"/>
      <c r="BZ545" s="54"/>
      <c r="CA545" s="54"/>
      <c r="CB545" s="54"/>
      <c r="CC545" s="54"/>
      <c r="CD545" s="54"/>
      <c r="CE545" s="54"/>
      <c r="CF545" s="60"/>
      <c r="CG545" s="61"/>
    </row>
    <row r="546" spans="4:85" x14ac:dyDescent="0.25">
      <c r="D546" s="45"/>
      <c r="E546" s="46"/>
      <c r="F546" s="47"/>
      <c r="G546" s="47"/>
      <c r="H546" s="48"/>
      <c r="I546" s="49"/>
      <c r="J546" s="50"/>
      <c r="K546" s="50"/>
      <c r="L546" s="51"/>
      <c r="M546" s="52"/>
      <c r="N546" s="53"/>
      <c r="O546" s="50"/>
      <c r="P546" s="50"/>
      <c r="Q546" s="54"/>
      <c r="R546" s="55"/>
      <c r="S546" s="55"/>
      <c r="T546" s="54"/>
      <c r="U546" s="54"/>
      <c r="V546" s="54"/>
      <c r="W546" s="54"/>
      <c r="X546" s="54"/>
      <c r="Y546" s="54"/>
      <c r="Z546" s="55"/>
      <c r="AA546" s="56"/>
      <c r="AB546" s="54"/>
      <c r="AC546" s="57"/>
      <c r="AD546" s="54"/>
      <c r="AE546" s="54"/>
      <c r="AF546" s="54"/>
      <c r="AG546" s="54"/>
      <c r="AH546" s="54"/>
      <c r="AI546" s="58"/>
      <c r="AJ546" s="54"/>
      <c r="AK546" s="54"/>
      <c r="AL546" s="54"/>
      <c r="AM546" s="54"/>
      <c r="AN546" s="58"/>
      <c r="AO546" s="59"/>
      <c r="AP546" s="59"/>
      <c r="AQ546" s="59"/>
      <c r="AR546" s="59"/>
      <c r="AS546" s="59"/>
      <c r="AT546" s="59"/>
      <c r="AU546" s="59"/>
      <c r="AV546" s="59"/>
      <c r="AW546" s="59"/>
      <c r="AX546" s="59"/>
      <c r="AY546" s="59"/>
      <c r="AZ546" s="58"/>
      <c r="BA546" s="55"/>
      <c r="BB546" s="55"/>
      <c r="BC546" s="55"/>
      <c r="BD546" s="55"/>
      <c r="BE546" s="58"/>
      <c r="BF546" s="55"/>
      <c r="BG546" s="55"/>
      <c r="BH546" s="55"/>
      <c r="BI546" s="58"/>
      <c r="BJ546" s="55"/>
      <c r="BK546" s="58"/>
      <c r="BL546" s="58"/>
      <c r="BM546" s="54"/>
      <c r="BN546" s="54"/>
      <c r="BO546" s="54"/>
      <c r="BP546" s="54"/>
      <c r="BQ546" s="59"/>
      <c r="BR546" s="58"/>
      <c r="BS546" s="55"/>
      <c r="BT546" s="55"/>
      <c r="BU546" s="55"/>
      <c r="BV546" s="55"/>
      <c r="BW546" s="55"/>
      <c r="BX546" s="54"/>
      <c r="BY546" s="54"/>
      <c r="BZ546" s="54"/>
      <c r="CA546" s="54"/>
      <c r="CB546" s="54"/>
      <c r="CC546" s="54"/>
      <c r="CD546" s="54"/>
      <c r="CE546" s="54"/>
      <c r="CF546" s="60"/>
      <c r="CG546" s="61"/>
    </row>
    <row r="547" spans="4:85" x14ac:dyDescent="0.25">
      <c r="D547" s="45"/>
      <c r="E547" s="46"/>
      <c r="F547" s="47"/>
      <c r="G547" s="47"/>
      <c r="H547" s="48"/>
      <c r="I547" s="49"/>
      <c r="J547" s="50"/>
      <c r="K547" s="50"/>
      <c r="L547" s="51"/>
      <c r="M547" s="52"/>
      <c r="N547" s="53"/>
      <c r="O547" s="50"/>
      <c r="P547" s="50"/>
      <c r="Q547" s="54"/>
      <c r="R547" s="55"/>
      <c r="S547" s="55"/>
      <c r="T547" s="54"/>
      <c r="U547" s="54"/>
      <c r="V547" s="54"/>
      <c r="W547" s="54"/>
      <c r="X547" s="54"/>
      <c r="Y547" s="54"/>
      <c r="Z547" s="55"/>
      <c r="AA547" s="56"/>
      <c r="AB547" s="54"/>
      <c r="AC547" s="57"/>
      <c r="AD547" s="54"/>
      <c r="AE547" s="54"/>
      <c r="AF547" s="54"/>
      <c r="AG547" s="54"/>
      <c r="AH547" s="54"/>
      <c r="AI547" s="58"/>
      <c r="AJ547" s="54"/>
      <c r="AK547" s="54"/>
      <c r="AL547" s="54"/>
      <c r="AM547" s="54"/>
      <c r="AN547" s="58"/>
      <c r="AO547" s="59"/>
      <c r="AP547" s="59"/>
      <c r="AQ547" s="59"/>
      <c r="AR547" s="59"/>
      <c r="AS547" s="59"/>
      <c r="AT547" s="59"/>
      <c r="AU547" s="59"/>
      <c r="AV547" s="59"/>
      <c r="AW547" s="59"/>
      <c r="AX547" s="59"/>
      <c r="AY547" s="59"/>
      <c r="AZ547" s="58"/>
      <c r="BA547" s="55"/>
      <c r="BB547" s="55"/>
      <c r="BC547" s="55"/>
      <c r="BD547" s="55"/>
      <c r="BE547" s="58"/>
      <c r="BF547" s="55"/>
      <c r="BG547" s="55"/>
      <c r="BH547" s="55"/>
      <c r="BI547" s="58"/>
      <c r="BJ547" s="55"/>
      <c r="BK547" s="58"/>
      <c r="BL547" s="58"/>
      <c r="BM547" s="54"/>
      <c r="BN547" s="54"/>
      <c r="BO547" s="54"/>
      <c r="BP547" s="54"/>
      <c r="BQ547" s="59"/>
      <c r="BR547" s="58"/>
      <c r="BS547" s="55"/>
      <c r="BT547" s="55"/>
      <c r="BU547" s="55"/>
      <c r="BV547" s="55"/>
      <c r="BW547" s="55"/>
      <c r="BX547" s="54"/>
      <c r="BY547" s="54"/>
      <c r="BZ547" s="54"/>
      <c r="CA547" s="54"/>
      <c r="CB547" s="54"/>
      <c r="CC547" s="54"/>
      <c r="CD547" s="54"/>
      <c r="CE547" s="54"/>
      <c r="CF547" s="60"/>
      <c r="CG547" s="61"/>
    </row>
    <row r="548" spans="4:85" x14ac:dyDescent="0.25">
      <c r="D548" s="45"/>
      <c r="E548" s="46"/>
      <c r="F548" s="47"/>
      <c r="G548" s="47"/>
      <c r="H548" s="48"/>
      <c r="I548" s="49"/>
      <c r="J548" s="50"/>
      <c r="K548" s="50"/>
      <c r="L548" s="51"/>
      <c r="M548" s="52"/>
      <c r="N548" s="53"/>
      <c r="O548" s="50"/>
      <c r="P548" s="50"/>
      <c r="Q548" s="54"/>
      <c r="R548" s="55"/>
      <c r="S548" s="55"/>
      <c r="T548" s="54"/>
      <c r="U548" s="54"/>
      <c r="V548" s="54"/>
      <c r="W548" s="54"/>
      <c r="X548" s="54"/>
      <c r="Y548" s="54"/>
      <c r="Z548" s="55"/>
      <c r="AA548" s="56"/>
      <c r="AB548" s="54"/>
      <c r="AC548" s="57"/>
      <c r="AD548" s="54"/>
      <c r="AE548" s="54"/>
      <c r="AF548" s="54"/>
      <c r="AG548" s="54"/>
      <c r="AH548" s="54"/>
      <c r="AI548" s="58"/>
      <c r="AJ548" s="54"/>
      <c r="AK548" s="54"/>
      <c r="AL548" s="54"/>
      <c r="AM548" s="54"/>
      <c r="AN548" s="58"/>
      <c r="AO548" s="59"/>
      <c r="AP548" s="59"/>
      <c r="AQ548" s="59"/>
      <c r="AR548" s="59"/>
      <c r="AS548" s="59"/>
      <c r="AT548" s="59"/>
      <c r="AU548" s="59"/>
      <c r="AV548" s="59"/>
      <c r="AW548" s="59"/>
      <c r="AX548" s="59"/>
      <c r="AY548" s="59"/>
      <c r="AZ548" s="58"/>
      <c r="BA548" s="55"/>
      <c r="BB548" s="55"/>
      <c r="BC548" s="55"/>
      <c r="BD548" s="55"/>
      <c r="BE548" s="58"/>
      <c r="BF548" s="55"/>
      <c r="BG548" s="55"/>
      <c r="BH548" s="55"/>
      <c r="BI548" s="58"/>
      <c r="BJ548" s="55"/>
      <c r="BK548" s="58"/>
      <c r="BL548" s="58"/>
      <c r="BM548" s="54"/>
      <c r="BN548" s="54"/>
      <c r="BO548" s="54"/>
      <c r="BP548" s="54"/>
      <c r="BQ548" s="59"/>
      <c r="BR548" s="58"/>
      <c r="BS548" s="55"/>
      <c r="BT548" s="55"/>
      <c r="BU548" s="55"/>
      <c r="BV548" s="55"/>
      <c r="BW548" s="55"/>
      <c r="BX548" s="54"/>
      <c r="BY548" s="54"/>
      <c r="BZ548" s="54"/>
      <c r="CA548" s="54"/>
      <c r="CB548" s="54"/>
      <c r="CC548" s="54"/>
      <c r="CD548" s="54"/>
      <c r="CE548" s="54"/>
      <c r="CF548" s="60"/>
      <c r="CG548" s="61"/>
    </row>
    <row r="549" spans="4:85" x14ac:dyDescent="0.25">
      <c r="D549" s="45"/>
      <c r="E549" s="46"/>
      <c r="F549" s="47"/>
      <c r="G549" s="47"/>
      <c r="H549" s="48"/>
      <c r="I549" s="49"/>
      <c r="J549" s="50"/>
      <c r="K549" s="50"/>
      <c r="L549" s="51"/>
      <c r="M549" s="52"/>
      <c r="N549" s="53"/>
      <c r="O549" s="50"/>
      <c r="P549" s="50"/>
      <c r="Q549" s="54"/>
      <c r="R549" s="55"/>
      <c r="S549" s="55"/>
      <c r="T549" s="54"/>
      <c r="U549" s="54"/>
      <c r="V549" s="54"/>
      <c r="W549" s="54"/>
      <c r="X549" s="54"/>
      <c r="Y549" s="54"/>
      <c r="Z549" s="55"/>
      <c r="AA549" s="56"/>
      <c r="AB549" s="54"/>
      <c r="AC549" s="57"/>
      <c r="AD549" s="54"/>
      <c r="AE549" s="54"/>
      <c r="AF549" s="54"/>
      <c r="AG549" s="54"/>
      <c r="AH549" s="54"/>
      <c r="AI549" s="58"/>
      <c r="AJ549" s="54"/>
      <c r="AK549" s="54"/>
      <c r="AL549" s="54"/>
      <c r="AM549" s="54"/>
      <c r="AN549" s="58"/>
      <c r="AO549" s="59"/>
      <c r="AP549" s="59"/>
      <c r="AQ549" s="59"/>
      <c r="AR549" s="59"/>
      <c r="AS549" s="59"/>
      <c r="AT549" s="59"/>
      <c r="AU549" s="59"/>
      <c r="AV549" s="59"/>
      <c r="AW549" s="59"/>
      <c r="AX549" s="59"/>
      <c r="AY549" s="59"/>
      <c r="AZ549" s="58"/>
      <c r="BA549" s="55"/>
      <c r="BB549" s="55"/>
      <c r="BC549" s="55"/>
      <c r="BD549" s="55"/>
      <c r="BE549" s="58"/>
      <c r="BF549" s="55"/>
      <c r="BG549" s="55"/>
      <c r="BH549" s="55"/>
      <c r="BI549" s="58"/>
      <c r="BJ549" s="55"/>
      <c r="BK549" s="58"/>
      <c r="BL549" s="58"/>
      <c r="BM549" s="54"/>
      <c r="BN549" s="54"/>
      <c r="BO549" s="54"/>
      <c r="BP549" s="54"/>
      <c r="BQ549" s="59"/>
      <c r="BR549" s="58"/>
      <c r="BS549" s="55"/>
      <c r="BT549" s="55"/>
      <c r="BU549" s="55"/>
      <c r="BV549" s="55"/>
      <c r="BW549" s="55"/>
      <c r="BX549" s="54"/>
      <c r="BY549" s="54"/>
      <c r="BZ549" s="54"/>
      <c r="CA549" s="54"/>
      <c r="CB549" s="54"/>
      <c r="CC549" s="54"/>
      <c r="CD549" s="54"/>
      <c r="CE549" s="54"/>
      <c r="CF549" s="60"/>
      <c r="CG549" s="61"/>
    </row>
    <row r="550" spans="4:85" x14ac:dyDescent="0.25">
      <c r="D550" s="45"/>
      <c r="E550" s="46"/>
      <c r="F550" s="47"/>
      <c r="G550" s="47"/>
      <c r="H550" s="48"/>
      <c r="I550" s="49"/>
      <c r="J550" s="50"/>
      <c r="K550" s="50"/>
      <c r="L550" s="51"/>
      <c r="M550" s="52"/>
      <c r="N550" s="53"/>
      <c r="O550" s="50"/>
      <c r="P550" s="50"/>
      <c r="Q550" s="54"/>
      <c r="R550" s="55"/>
      <c r="S550" s="55"/>
      <c r="T550" s="54"/>
      <c r="U550" s="54"/>
      <c r="V550" s="54"/>
      <c r="W550" s="54"/>
      <c r="X550" s="54"/>
      <c r="Y550" s="54"/>
      <c r="Z550" s="55"/>
      <c r="AA550" s="56"/>
      <c r="AB550" s="54"/>
      <c r="AC550" s="57"/>
      <c r="AD550" s="54"/>
      <c r="AE550" s="54"/>
      <c r="AF550" s="54"/>
      <c r="AG550" s="54"/>
      <c r="AH550" s="54"/>
      <c r="AI550" s="58"/>
      <c r="AJ550" s="54"/>
      <c r="AK550" s="54"/>
      <c r="AL550" s="54"/>
      <c r="AM550" s="54"/>
      <c r="AN550" s="58"/>
      <c r="AO550" s="59"/>
      <c r="AP550" s="59"/>
      <c r="AQ550" s="59"/>
      <c r="AR550" s="59"/>
      <c r="AS550" s="59"/>
      <c r="AT550" s="59"/>
      <c r="AU550" s="59"/>
      <c r="AV550" s="59"/>
      <c r="AW550" s="59"/>
      <c r="AX550" s="59"/>
      <c r="AY550" s="59"/>
      <c r="AZ550" s="58"/>
      <c r="BA550" s="55"/>
      <c r="BB550" s="55"/>
      <c r="BC550" s="55"/>
      <c r="BD550" s="55"/>
      <c r="BE550" s="58"/>
      <c r="BF550" s="55"/>
      <c r="BG550" s="55"/>
      <c r="BH550" s="55"/>
      <c r="BI550" s="58"/>
      <c r="BJ550" s="55"/>
      <c r="BK550" s="58"/>
      <c r="BL550" s="58"/>
      <c r="BM550" s="54"/>
      <c r="BN550" s="54"/>
      <c r="BO550" s="54"/>
      <c r="BP550" s="54"/>
      <c r="BQ550" s="59"/>
      <c r="BR550" s="58"/>
      <c r="BS550" s="55"/>
      <c r="BT550" s="55"/>
      <c r="BU550" s="55"/>
      <c r="BV550" s="55"/>
      <c r="BW550" s="55"/>
      <c r="BX550" s="54"/>
      <c r="BY550" s="54"/>
      <c r="BZ550" s="54"/>
      <c r="CA550" s="54"/>
      <c r="CB550" s="54"/>
      <c r="CC550" s="54"/>
      <c r="CD550" s="54"/>
      <c r="CE550" s="54"/>
      <c r="CF550" s="60"/>
      <c r="CG550" s="61"/>
    </row>
    <row r="551" spans="4:85" x14ac:dyDescent="0.25">
      <c r="D551" s="45"/>
      <c r="E551" s="46"/>
      <c r="F551" s="47"/>
      <c r="G551" s="47"/>
      <c r="H551" s="48"/>
      <c r="I551" s="49"/>
      <c r="J551" s="50"/>
      <c r="K551" s="50"/>
      <c r="L551" s="51"/>
      <c r="M551" s="52"/>
      <c r="N551" s="53"/>
      <c r="O551" s="50"/>
      <c r="P551" s="50"/>
      <c r="Q551" s="54"/>
      <c r="R551" s="55"/>
      <c r="S551" s="55"/>
      <c r="T551" s="54"/>
      <c r="U551" s="54"/>
      <c r="V551" s="54"/>
      <c r="W551" s="54"/>
      <c r="X551" s="54"/>
      <c r="Y551" s="54"/>
      <c r="Z551" s="55"/>
      <c r="AA551" s="56"/>
      <c r="AB551" s="54"/>
      <c r="AC551" s="57"/>
      <c r="AD551" s="54"/>
      <c r="AE551" s="54"/>
      <c r="AF551" s="54"/>
      <c r="AG551" s="54"/>
      <c r="AH551" s="54"/>
      <c r="AI551" s="58"/>
      <c r="AJ551" s="54"/>
      <c r="AK551" s="54"/>
      <c r="AL551" s="54"/>
      <c r="AM551" s="54"/>
      <c r="AN551" s="58"/>
      <c r="AO551" s="59"/>
      <c r="AP551" s="59"/>
      <c r="AQ551" s="59"/>
      <c r="AR551" s="59"/>
      <c r="AS551" s="59"/>
      <c r="AT551" s="59"/>
      <c r="AU551" s="59"/>
      <c r="AV551" s="59"/>
      <c r="AW551" s="59"/>
      <c r="AX551" s="59"/>
      <c r="AY551" s="59"/>
      <c r="AZ551" s="58"/>
      <c r="BA551" s="55"/>
      <c r="BB551" s="55"/>
      <c r="BC551" s="55"/>
      <c r="BD551" s="55"/>
      <c r="BE551" s="58"/>
      <c r="BF551" s="55"/>
      <c r="BG551" s="55"/>
      <c r="BH551" s="55"/>
      <c r="BI551" s="58"/>
      <c r="BJ551" s="55"/>
      <c r="BK551" s="58"/>
      <c r="BL551" s="58"/>
      <c r="BM551" s="54"/>
      <c r="BN551" s="54"/>
      <c r="BO551" s="54"/>
      <c r="BP551" s="54"/>
      <c r="BQ551" s="59"/>
      <c r="BR551" s="58"/>
      <c r="BS551" s="55"/>
      <c r="BT551" s="55"/>
      <c r="BU551" s="55"/>
      <c r="BV551" s="55"/>
      <c r="BW551" s="55"/>
      <c r="BX551" s="54"/>
      <c r="BY551" s="54"/>
      <c r="BZ551" s="54"/>
      <c r="CA551" s="54"/>
      <c r="CB551" s="54"/>
      <c r="CC551" s="54"/>
      <c r="CD551" s="54"/>
      <c r="CE551" s="54"/>
      <c r="CF551" s="60"/>
      <c r="CG551" s="61"/>
    </row>
    <row r="552" spans="4:85" x14ac:dyDescent="0.25">
      <c r="D552" s="45"/>
      <c r="E552" s="46"/>
      <c r="F552" s="47"/>
      <c r="G552" s="47"/>
      <c r="H552" s="48"/>
      <c r="I552" s="49"/>
      <c r="J552" s="50"/>
      <c r="K552" s="50"/>
      <c r="L552" s="51"/>
      <c r="M552" s="52"/>
      <c r="N552" s="53"/>
      <c r="O552" s="50"/>
      <c r="P552" s="50"/>
      <c r="Q552" s="54"/>
      <c r="R552" s="55"/>
      <c r="S552" s="55"/>
      <c r="T552" s="54"/>
      <c r="U552" s="54"/>
      <c r="V552" s="54"/>
      <c r="W552" s="54"/>
      <c r="X552" s="54"/>
      <c r="Y552" s="54"/>
      <c r="Z552" s="55"/>
      <c r="AA552" s="56"/>
      <c r="AB552" s="54"/>
      <c r="AC552" s="57"/>
      <c r="AD552" s="54"/>
      <c r="AE552" s="54"/>
      <c r="AF552" s="54"/>
      <c r="AG552" s="54"/>
      <c r="AH552" s="54"/>
      <c r="AI552" s="58"/>
      <c r="AJ552" s="54"/>
      <c r="AK552" s="54"/>
      <c r="AL552" s="54"/>
      <c r="AM552" s="54"/>
      <c r="AN552" s="58"/>
      <c r="AO552" s="59"/>
      <c r="AP552" s="59"/>
      <c r="AQ552" s="59"/>
      <c r="AR552" s="59"/>
      <c r="AS552" s="59"/>
      <c r="AT552" s="59"/>
      <c r="AU552" s="59"/>
      <c r="AV552" s="59"/>
      <c r="AW552" s="59"/>
      <c r="AX552" s="59"/>
      <c r="AY552" s="59"/>
      <c r="AZ552" s="58"/>
      <c r="BA552" s="55"/>
      <c r="BB552" s="55"/>
      <c r="BC552" s="55"/>
      <c r="BD552" s="55"/>
      <c r="BE552" s="58"/>
      <c r="BF552" s="55"/>
      <c r="BG552" s="55"/>
      <c r="BH552" s="55"/>
      <c r="BI552" s="58"/>
      <c r="BJ552" s="55"/>
      <c r="BK552" s="58"/>
      <c r="BL552" s="58"/>
      <c r="BM552" s="54"/>
      <c r="BN552" s="54"/>
      <c r="BO552" s="54"/>
      <c r="BP552" s="54"/>
      <c r="BQ552" s="59"/>
      <c r="BR552" s="58"/>
      <c r="BS552" s="55"/>
      <c r="BT552" s="55"/>
      <c r="BU552" s="55"/>
      <c r="BV552" s="55"/>
      <c r="BW552" s="55"/>
      <c r="BX552" s="54"/>
      <c r="BY552" s="54"/>
      <c r="BZ552" s="54"/>
      <c r="CA552" s="54"/>
      <c r="CB552" s="54"/>
      <c r="CC552" s="54"/>
      <c r="CD552" s="54"/>
      <c r="CE552" s="54"/>
      <c r="CF552" s="60"/>
      <c r="CG552" s="61"/>
    </row>
    <row r="553" spans="4:85" x14ac:dyDescent="0.25">
      <c r="D553" s="45"/>
      <c r="E553" s="46"/>
      <c r="F553" s="47"/>
      <c r="G553" s="47"/>
      <c r="H553" s="48"/>
      <c r="I553" s="49"/>
      <c r="J553" s="50"/>
      <c r="K553" s="50"/>
      <c r="L553" s="51"/>
      <c r="M553" s="52"/>
      <c r="N553" s="53"/>
      <c r="O553" s="50"/>
      <c r="P553" s="50"/>
      <c r="Q553" s="54"/>
      <c r="R553" s="55"/>
      <c r="S553" s="55"/>
      <c r="T553" s="54"/>
      <c r="U553" s="54"/>
      <c r="V553" s="54"/>
      <c r="W553" s="54"/>
      <c r="X553" s="54"/>
      <c r="Y553" s="54"/>
      <c r="Z553" s="55"/>
      <c r="AA553" s="56"/>
      <c r="AB553" s="54"/>
      <c r="AC553" s="57"/>
      <c r="AD553" s="54"/>
      <c r="AE553" s="54"/>
      <c r="AF553" s="54"/>
      <c r="AG553" s="54"/>
      <c r="AH553" s="54"/>
      <c r="AI553" s="58"/>
      <c r="AJ553" s="54"/>
      <c r="AK553" s="54"/>
      <c r="AL553" s="54"/>
      <c r="AM553" s="54"/>
      <c r="AN553" s="58"/>
      <c r="AO553" s="59"/>
      <c r="AP553" s="59"/>
      <c r="AQ553" s="59"/>
      <c r="AR553" s="59"/>
      <c r="AS553" s="59"/>
      <c r="AT553" s="59"/>
      <c r="AU553" s="59"/>
      <c r="AV553" s="59"/>
      <c r="AW553" s="59"/>
      <c r="AX553" s="59"/>
      <c r="AY553" s="59"/>
      <c r="AZ553" s="58"/>
      <c r="BA553" s="55"/>
      <c r="BB553" s="55"/>
      <c r="BC553" s="55"/>
      <c r="BD553" s="55"/>
      <c r="BE553" s="58"/>
      <c r="BF553" s="55"/>
      <c r="BG553" s="55"/>
      <c r="BH553" s="55"/>
      <c r="BI553" s="58"/>
      <c r="BJ553" s="55"/>
      <c r="BK553" s="58"/>
      <c r="BL553" s="58"/>
      <c r="BM553" s="54"/>
      <c r="BN553" s="54"/>
      <c r="BO553" s="54"/>
      <c r="BP553" s="54"/>
      <c r="BQ553" s="59"/>
      <c r="BR553" s="58"/>
      <c r="BS553" s="55"/>
      <c r="BT553" s="55"/>
      <c r="BU553" s="55"/>
      <c r="BV553" s="55"/>
      <c r="BW553" s="55"/>
      <c r="BX553" s="54"/>
      <c r="BY553" s="54"/>
      <c r="BZ553" s="54"/>
      <c r="CA553" s="54"/>
      <c r="CB553" s="54"/>
      <c r="CC553" s="54"/>
      <c r="CD553" s="54"/>
      <c r="CE553" s="54"/>
      <c r="CF553" s="60"/>
      <c r="CG553" s="61"/>
    </row>
    <row r="554" spans="4:85" x14ac:dyDescent="0.25">
      <c r="D554" s="45"/>
      <c r="E554" s="46"/>
      <c r="F554" s="47"/>
      <c r="G554" s="47"/>
      <c r="H554" s="48"/>
      <c r="I554" s="49"/>
      <c r="J554" s="50"/>
      <c r="K554" s="50"/>
      <c r="L554" s="51"/>
      <c r="M554" s="52"/>
      <c r="N554" s="53"/>
      <c r="O554" s="50"/>
      <c r="P554" s="50"/>
      <c r="Q554" s="54"/>
      <c r="R554" s="55"/>
      <c r="S554" s="55"/>
      <c r="T554" s="54"/>
      <c r="U554" s="54"/>
      <c r="V554" s="54"/>
      <c r="W554" s="54"/>
      <c r="X554" s="54"/>
      <c r="Y554" s="54"/>
      <c r="Z554" s="55"/>
      <c r="AA554" s="56"/>
      <c r="AB554" s="54"/>
      <c r="AC554" s="57"/>
      <c r="AD554" s="54"/>
      <c r="AE554" s="54"/>
      <c r="AF554" s="54"/>
      <c r="AG554" s="54"/>
      <c r="AH554" s="54"/>
      <c r="AI554" s="58"/>
      <c r="AJ554" s="54"/>
      <c r="AK554" s="54"/>
      <c r="AL554" s="54"/>
      <c r="AM554" s="54"/>
      <c r="AN554" s="58"/>
      <c r="AO554" s="59"/>
      <c r="AP554" s="59"/>
      <c r="AQ554" s="59"/>
      <c r="AR554" s="59"/>
      <c r="AS554" s="59"/>
      <c r="AT554" s="59"/>
      <c r="AU554" s="59"/>
      <c r="AV554" s="59"/>
      <c r="AW554" s="59"/>
      <c r="AX554" s="59"/>
      <c r="AY554" s="59"/>
      <c r="AZ554" s="58"/>
      <c r="BA554" s="55"/>
      <c r="BB554" s="55"/>
      <c r="BC554" s="55"/>
      <c r="BD554" s="55"/>
      <c r="BE554" s="58"/>
      <c r="BF554" s="55"/>
      <c r="BG554" s="55"/>
      <c r="BH554" s="55"/>
      <c r="BI554" s="58"/>
      <c r="BJ554" s="55"/>
      <c r="BK554" s="58"/>
      <c r="BL554" s="58"/>
      <c r="BM554" s="54"/>
      <c r="BN554" s="54"/>
      <c r="BO554" s="54"/>
      <c r="BP554" s="54"/>
      <c r="BQ554" s="59"/>
      <c r="BR554" s="58"/>
      <c r="BS554" s="55"/>
      <c r="BT554" s="55"/>
      <c r="BU554" s="55"/>
      <c r="BV554" s="55"/>
      <c r="BW554" s="55"/>
      <c r="BX554" s="54"/>
      <c r="BY554" s="54"/>
      <c r="BZ554" s="54"/>
      <c r="CA554" s="54"/>
      <c r="CB554" s="54"/>
      <c r="CC554" s="54"/>
      <c r="CD554" s="54"/>
      <c r="CE554" s="54"/>
      <c r="CF554" s="60"/>
      <c r="CG554" s="61"/>
    </row>
    <row r="555" spans="4:85" x14ac:dyDescent="0.25">
      <c r="D555" s="45"/>
      <c r="E555" s="46"/>
      <c r="F555" s="47"/>
      <c r="G555" s="47"/>
      <c r="H555" s="48"/>
      <c r="I555" s="49"/>
      <c r="J555" s="50"/>
      <c r="K555" s="50"/>
      <c r="L555" s="51"/>
      <c r="M555" s="52"/>
      <c r="N555" s="53"/>
      <c r="O555" s="50"/>
      <c r="P555" s="50"/>
      <c r="Q555" s="54"/>
      <c r="R555" s="55"/>
      <c r="S555" s="55"/>
      <c r="T555" s="54"/>
      <c r="U555" s="54"/>
      <c r="V555" s="54"/>
      <c r="W555" s="54"/>
      <c r="X555" s="54"/>
      <c r="Y555" s="54"/>
      <c r="Z555" s="55"/>
      <c r="AA555" s="56"/>
      <c r="AB555" s="54"/>
      <c r="AC555" s="57"/>
      <c r="AD555" s="54"/>
      <c r="AE555" s="54"/>
      <c r="AF555" s="54"/>
      <c r="AG555" s="54"/>
      <c r="AH555" s="54"/>
      <c r="AI555" s="58"/>
      <c r="AJ555" s="54"/>
      <c r="AK555" s="54"/>
      <c r="AL555" s="54"/>
      <c r="AM555" s="54"/>
      <c r="AN555" s="58"/>
      <c r="AO555" s="59"/>
      <c r="AP555" s="59"/>
      <c r="AQ555" s="59"/>
      <c r="AR555" s="59"/>
      <c r="AS555" s="59"/>
      <c r="AT555" s="59"/>
      <c r="AU555" s="59"/>
      <c r="AV555" s="59"/>
      <c r="AW555" s="59"/>
      <c r="AX555" s="59"/>
      <c r="AY555" s="59"/>
      <c r="AZ555" s="58"/>
      <c r="BA555" s="55"/>
      <c r="BB555" s="55"/>
      <c r="BC555" s="55"/>
      <c r="BD555" s="55"/>
      <c r="BE555" s="58"/>
      <c r="BF555" s="55"/>
      <c r="BG555" s="55"/>
      <c r="BH555" s="55"/>
      <c r="BI555" s="58"/>
      <c r="BJ555" s="55"/>
      <c r="BK555" s="58"/>
      <c r="BL555" s="58"/>
      <c r="BM555" s="54"/>
      <c r="BN555" s="54"/>
      <c r="BO555" s="54"/>
      <c r="BP555" s="54"/>
      <c r="BQ555" s="59"/>
      <c r="BR555" s="58"/>
      <c r="BS555" s="55"/>
      <c r="BT555" s="55"/>
      <c r="BU555" s="55"/>
      <c r="BV555" s="55"/>
      <c r="BW555" s="55"/>
      <c r="BX555" s="54"/>
      <c r="BY555" s="54"/>
      <c r="BZ555" s="54"/>
      <c r="CA555" s="54"/>
      <c r="CB555" s="54"/>
      <c r="CC555" s="54"/>
      <c r="CD555" s="54"/>
      <c r="CE555" s="54"/>
      <c r="CF555" s="60"/>
      <c r="CG555" s="61"/>
    </row>
    <row r="556" spans="4:85" x14ac:dyDescent="0.25">
      <c r="D556" s="45"/>
      <c r="E556" s="46"/>
      <c r="F556" s="47"/>
      <c r="G556" s="47"/>
      <c r="H556" s="48"/>
      <c r="I556" s="49"/>
      <c r="J556" s="50"/>
      <c r="K556" s="50"/>
      <c r="L556" s="51"/>
      <c r="M556" s="52"/>
      <c r="N556" s="53"/>
      <c r="O556" s="50"/>
      <c r="P556" s="50"/>
      <c r="Q556" s="54"/>
      <c r="R556" s="55"/>
      <c r="S556" s="55"/>
      <c r="T556" s="54"/>
      <c r="U556" s="54"/>
      <c r="V556" s="54"/>
      <c r="W556" s="54"/>
      <c r="X556" s="54"/>
      <c r="Y556" s="54"/>
      <c r="Z556" s="55"/>
      <c r="AA556" s="56"/>
      <c r="AB556" s="54"/>
      <c r="AC556" s="57"/>
      <c r="AD556" s="54"/>
      <c r="AE556" s="54"/>
      <c r="AF556" s="54"/>
      <c r="AG556" s="54"/>
      <c r="AH556" s="54"/>
      <c r="AI556" s="58"/>
      <c r="AJ556" s="54"/>
      <c r="AK556" s="54"/>
      <c r="AL556" s="54"/>
      <c r="AM556" s="54"/>
      <c r="AN556" s="58"/>
      <c r="AO556" s="59"/>
      <c r="AP556" s="59"/>
      <c r="AQ556" s="59"/>
      <c r="AR556" s="59"/>
      <c r="AS556" s="59"/>
      <c r="AT556" s="59"/>
      <c r="AU556" s="59"/>
      <c r="AV556" s="59"/>
      <c r="AW556" s="59"/>
      <c r="AX556" s="59"/>
      <c r="AY556" s="59"/>
      <c r="AZ556" s="58"/>
      <c r="BA556" s="55"/>
      <c r="BB556" s="55"/>
      <c r="BC556" s="55"/>
      <c r="BD556" s="55"/>
      <c r="BE556" s="58"/>
      <c r="BF556" s="55"/>
      <c r="BG556" s="55"/>
      <c r="BH556" s="55"/>
      <c r="BI556" s="58"/>
      <c r="BJ556" s="55"/>
      <c r="BK556" s="58"/>
      <c r="BL556" s="58"/>
      <c r="BM556" s="54"/>
      <c r="BN556" s="54"/>
      <c r="BO556" s="54"/>
      <c r="BP556" s="54"/>
      <c r="BQ556" s="59"/>
      <c r="BR556" s="58"/>
      <c r="BS556" s="55"/>
      <c r="BT556" s="55"/>
      <c r="BU556" s="55"/>
      <c r="BV556" s="55"/>
      <c r="BW556" s="55"/>
      <c r="BX556" s="54"/>
      <c r="BY556" s="54"/>
      <c r="BZ556" s="54"/>
      <c r="CA556" s="54"/>
      <c r="CB556" s="54"/>
      <c r="CC556" s="54"/>
      <c r="CD556" s="54"/>
      <c r="CE556" s="54"/>
      <c r="CF556" s="60"/>
      <c r="CG556" s="61"/>
    </row>
    <row r="557" spans="4:85" x14ac:dyDescent="0.25">
      <c r="D557" s="45"/>
      <c r="E557" s="46"/>
      <c r="F557" s="47"/>
      <c r="G557" s="47"/>
      <c r="H557" s="48"/>
      <c r="I557" s="49"/>
      <c r="J557" s="50"/>
      <c r="K557" s="50"/>
      <c r="L557" s="51"/>
      <c r="M557" s="52"/>
      <c r="N557" s="53"/>
      <c r="O557" s="50"/>
      <c r="P557" s="50"/>
      <c r="Q557" s="54"/>
      <c r="R557" s="55"/>
      <c r="S557" s="55"/>
      <c r="T557" s="54"/>
      <c r="U557" s="54"/>
      <c r="V557" s="54"/>
      <c r="W557" s="54"/>
      <c r="X557" s="54"/>
      <c r="Y557" s="54"/>
      <c r="Z557" s="55"/>
      <c r="AA557" s="56"/>
      <c r="AB557" s="54"/>
      <c r="AC557" s="57"/>
      <c r="AD557" s="54"/>
      <c r="AE557" s="54"/>
      <c r="AF557" s="54"/>
      <c r="AG557" s="54"/>
      <c r="AH557" s="54"/>
      <c r="AI557" s="58"/>
      <c r="AJ557" s="54"/>
      <c r="AK557" s="54"/>
      <c r="AL557" s="54"/>
      <c r="AM557" s="54"/>
      <c r="AN557" s="58"/>
      <c r="AO557" s="59"/>
      <c r="AP557" s="59"/>
      <c r="AQ557" s="59"/>
      <c r="AR557" s="59"/>
      <c r="AS557" s="59"/>
      <c r="AT557" s="59"/>
      <c r="AU557" s="59"/>
      <c r="AV557" s="59"/>
      <c r="AW557" s="59"/>
      <c r="AX557" s="59"/>
      <c r="AY557" s="59"/>
      <c r="AZ557" s="58"/>
      <c r="BA557" s="55"/>
      <c r="BB557" s="55"/>
      <c r="BC557" s="55"/>
      <c r="BD557" s="55"/>
      <c r="BE557" s="58"/>
      <c r="BF557" s="55"/>
      <c r="BG557" s="55"/>
      <c r="BH557" s="55"/>
      <c r="BI557" s="58"/>
      <c r="BJ557" s="55"/>
      <c r="BK557" s="58"/>
      <c r="BL557" s="58"/>
      <c r="BM557" s="54"/>
      <c r="BN557" s="54"/>
      <c r="BO557" s="54"/>
      <c r="BP557" s="54"/>
      <c r="BQ557" s="59"/>
      <c r="BR557" s="58"/>
      <c r="BS557" s="55"/>
      <c r="BT557" s="55"/>
      <c r="BU557" s="55"/>
      <c r="BV557" s="55"/>
      <c r="BW557" s="55"/>
      <c r="BX557" s="54"/>
      <c r="BY557" s="54"/>
      <c r="BZ557" s="54"/>
      <c r="CA557" s="54"/>
      <c r="CB557" s="54"/>
      <c r="CC557" s="54"/>
      <c r="CD557" s="54"/>
      <c r="CE557" s="54"/>
      <c r="CF557" s="60"/>
      <c r="CG557" s="61"/>
    </row>
    <row r="558" spans="4:85" x14ac:dyDescent="0.25">
      <c r="D558" s="45"/>
      <c r="E558" s="46"/>
      <c r="F558" s="47"/>
      <c r="G558" s="47"/>
      <c r="H558" s="48"/>
      <c r="I558" s="49"/>
      <c r="J558" s="50"/>
      <c r="K558" s="50"/>
      <c r="L558" s="51"/>
      <c r="M558" s="52"/>
      <c r="N558" s="53"/>
      <c r="O558" s="50"/>
      <c r="P558" s="50"/>
      <c r="Q558" s="54"/>
      <c r="R558" s="55"/>
      <c r="S558" s="55"/>
      <c r="T558" s="54"/>
      <c r="U558" s="54"/>
      <c r="V558" s="54"/>
      <c r="W558" s="54"/>
      <c r="X558" s="54"/>
      <c r="Y558" s="54"/>
      <c r="Z558" s="55"/>
      <c r="AA558" s="56"/>
      <c r="AB558" s="54"/>
      <c r="AC558" s="57"/>
      <c r="AD558" s="54"/>
      <c r="AE558" s="54"/>
      <c r="AF558" s="54"/>
      <c r="AG558" s="54"/>
      <c r="AH558" s="54"/>
      <c r="AI558" s="58"/>
      <c r="AJ558" s="54"/>
      <c r="AK558" s="54"/>
      <c r="AL558" s="54"/>
      <c r="AM558" s="54"/>
      <c r="AN558" s="58"/>
      <c r="AO558" s="59"/>
      <c r="AP558" s="59"/>
      <c r="AQ558" s="59"/>
      <c r="AR558" s="59"/>
      <c r="AS558" s="59"/>
      <c r="AT558" s="59"/>
      <c r="AU558" s="59"/>
      <c r="AV558" s="59"/>
      <c r="AW558" s="59"/>
      <c r="AX558" s="59"/>
      <c r="AY558" s="59"/>
      <c r="AZ558" s="58"/>
      <c r="BA558" s="55"/>
      <c r="BB558" s="55"/>
      <c r="BC558" s="55"/>
      <c r="BD558" s="55"/>
      <c r="BE558" s="58"/>
      <c r="BF558" s="55"/>
      <c r="BG558" s="55"/>
      <c r="BH558" s="55"/>
      <c r="BI558" s="58"/>
      <c r="BJ558" s="55"/>
      <c r="BK558" s="58"/>
      <c r="BL558" s="58"/>
      <c r="BM558" s="54"/>
      <c r="BN558" s="54"/>
      <c r="BO558" s="54"/>
      <c r="BP558" s="54"/>
      <c r="BQ558" s="59"/>
      <c r="BR558" s="58"/>
      <c r="BS558" s="55"/>
      <c r="BT558" s="55"/>
      <c r="BU558" s="55"/>
      <c r="BV558" s="55"/>
      <c r="BW558" s="55"/>
      <c r="BX558" s="54"/>
      <c r="BY558" s="54"/>
      <c r="BZ558" s="54"/>
      <c r="CA558" s="54"/>
      <c r="CB558" s="54"/>
      <c r="CC558" s="54"/>
      <c r="CD558" s="54"/>
      <c r="CE558" s="54"/>
      <c r="CF558" s="60"/>
      <c r="CG558" s="61"/>
    </row>
    <row r="559" spans="4:85" x14ac:dyDescent="0.25">
      <c r="D559" s="45"/>
      <c r="E559" s="46"/>
      <c r="F559" s="47"/>
      <c r="G559" s="47"/>
      <c r="H559" s="48"/>
      <c r="I559" s="49"/>
      <c r="J559" s="50"/>
      <c r="K559" s="50"/>
      <c r="L559" s="51"/>
      <c r="M559" s="52"/>
      <c r="N559" s="53"/>
      <c r="O559" s="50"/>
      <c r="P559" s="50"/>
      <c r="Q559" s="54"/>
      <c r="R559" s="55"/>
      <c r="S559" s="55"/>
      <c r="T559" s="54"/>
      <c r="U559" s="54"/>
      <c r="V559" s="54"/>
      <c r="W559" s="54"/>
      <c r="X559" s="54"/>
      <c r="Y559" s="54"/>
      <c r="Z559" s="55"/>
      <c r="AA559" s="56"/>
      <c r="AB559" s="54"/>
      <c r="AC559" s="57"/>
      <c r="AD559" s="54"/>
      <c r="AE559" s="54"/>
      <c r="AF559" s="54"/>
      <c r="AG559" s="54"/>
      <c r="AH559" s="54"/>
      <c r="AI559" s="58"/>
      <c r="AJ559" s="54"/>
      <c r="AK559" s="54"/>
      <c r="AL559" s="54"/>
      <c r="AM559" s="54"/>
      <c r="AN559" s="58"/>
      <c r="AO559" s="59"/>
      <c r="AP559" s="59"/>
      <c r="AQ559" s="59"/>
      <c r="AR559" s="59"/>
      <c r="AS559" s="59"/>
      <c r="AT559" s="59"/>
      <c r="AU559" s="59"/>
      <c r="AV559" s="59"/>
      <c r="AW559" s="59"/>
      <c r="AX559" s="59"/>
      <c r="AY559" s="59"/>
      <c r="AZ559" s="58"/>
      <c r="BA559" s="55"/>
      <c r="BB559" s="55"/>
      <c r="BC559" s="55"/>
      <c r="BD559" s="55"/>
      <c r="BE559" s="58"/>
      <c r="BF559" s="55"/>
      <c r="BG559" s="55"/>
      <c r="BH559" s="55"/>
      <c r="BI559" s="58"/>
      <c r="BJ559" s="55"/>
      <c r="BK559" s="58"/>
      <c r="BL559" s="58"/>
      <c r="BM559" s="54"/>
      <c r="BN559" s="54"/>
      <c r="BO559" s="54"/>
      <c r="BP559" s="54"/>
      <c r="BQ559" s="59"/>
      <c r="BR559" s="58"/>
      <c r="BS559" s="55"/>
      <c r="BT559" s="55"/>
      <c r="BU559" s="55"/>
      <c r="BV559" s="55"/>
      <c r="BW559" s="55"/>
      <c r="BX559" s="54"/>
      <c r="BY559" s="54"/>
      <c r="BZ559" s="54"/>
      <c r="CA559" s="54"/>
      <c r="CB559" s="54"/>
      <c r="CC559" s="54"/>
      <c r="CD559" s="54"/>
      <c r="CE559" s="54"/>
      <c r="CF559" s="60"/>
      <c r="CG559" s="61"/>
    </row>
    <row r="560" spans="4:85" x14ac:dyDescent="0.25">
      <c r="D560" s="45"/>
      <c r="E560" s="46"/>
      <c r="F560" s="47"/>
      <c r="G560" s="47"/>
      <c r="H560" s="48"/>
      <c r="I560" s="49"/>
      <c r="J560" s="50"/>
      <c r="K560" s="50"/>
      <c r="L560" s="51"/>
      <c r="M560" s="52"/>
      <c r="N560" s="53"/>
      <c r="O560" s="50"/>
      <c r="P560" s="50"/>
      <c r="Q560" s="54"/>
      <c r="R560" s="55"/>
      <c r="S560" s="55"/>
      <c r="T560" s="54"/>
      <c r="U560" s="54"/>
      <c r="V560" s="54"/>
      <c r="W560" s="54"/>
      <c r="X560" s="54"/>
      <c r="Y560" s="54"/>
      <c r="Z560" s="55"/>
      <c r="AA560" s="56"/>
      <c r="AB560" s="54"/>
      <c r="AC560" s="57"/>
      <c r="AD560" s="54"/>
      <c r="AE560" s="54"/>
      <c r="AF560" s="54"/>
      <c r="AG560" s="54"/>
      <c r="AH560" s="54"/>
      <c r="AI560" s="58"/>
      <c r="AJ560" s="54"/>
      <c r="AK560" s="54"/>
      <c r="AL560" s="54"/>
      <c r="AM560" s="54"/>
      <c r="AN560" s="58"/>
      <c r="AO560" s="59"/>
      <c r="AP560" s="59"/>
      <c r="AQ560" s="59"/>
      <c r="AR560" s="59"/>
      <c r="AS560" s="59"/>
      <c r="AT560" s="59"/>
      <c r="AU560" s="59"/>
      <c r="AV560" s="59"/>
      <c r="AW560" s="59"/>
      <c r="AX560" s="59"/>
      <c r="AY560" s="59"/>
      <c r="AZ560" s="58"/>
      <c r="BA560" s="55"/>
      <c r="BB560" s="55"/>
      <c r="BC560" s="55"/>
      <c r="BD560" s="55"/>
      <c r="BE560" s="58"/>
      <c r="BF560" s="55"/>
      <c r="BG560" s="55"/>
      <c r="BH560" s="55"/>
      <c r="BI560" s="58"/>
      <c r="BJ560" s="55"/>
      <c r="BK560" s="58"/>
      <c r="BL560" s="58"/>
      <c r="BM560" s="54"/>
      <c r="BN560" s="54"/>
      <c r="BO560" s="54"/>
      <c r="BP560" s="54"/>
      <c r="BQ560" s="59"/>
      <c r="BR560" s="58"/>
      <c r="BS560" s="55"/>
      <c r="BT560" s="55"/>
      <c r="BU560" s="55"/>
      <c r="BV560" s="55"/>
      <c r="BW560" s="55"/>
      <c r="BX560" s="54"/>
      <c r="BY560" s="54"/>
      <c r="BZ560" s="54"/>
      <c r="CA560" s="54"/>
      <c r="CB560" s="54"/>
      <c r="CC560" s="54"/>
      <c r="CD560" s="54"/>
      <c r="CE560" s="54"/>
      <c r="CF560" s="60"/>
      <c r="CG560" s="61"/>
    </row>
    <row r="561" spans="4:85" x14ac:dyDescent="0.25">
      <c r="D561" s="45"/>
      <c r="E561" s="46"/>
      <c r="F561" s="47"/>
      <c r="G561" s="47"/>
      <c r="H561" s="48"/>
      <c r="I561" s="49"/>
      <c r="J561" s="50"/>
      <c r="K561" s="50"/>
      <c r="L561" s="51"/>
      <c r="M561" s="52"/>
      <c r="N561" s="53"/>
      <c r="O561" s="50"/>
      <c r="P561" s="50"/>
      <c r="Q561" s="54"/>
      <c r="R561" s="55"/>
      <c r="S561" s="55"/>
      <c r="T561" s="54"/>
      <c r="U561" s="54"/>
      <c r="V561" s="54"/>
      <c r="W561" s="54"/>
      <c r="X561" s="54"/>
      <c r="Y561" s="54"/>
      <c r="Z561" s="55"/>
      <c r="AA561" s="56"/>
      <c r="AB561" s="54"/>
      <c r="AC561" s="57"/>
      <c r="AD561" s="54"/>
      <c r="AE561" s="54"/>
      <c r="AF561" s="54"/>
      <c r="AG561" s="54"/>
      <c r="AH561" s="54"/>
      <c r="AI561" s="58"/>
      <c r="AJ561" s="54"/>
      <c r="AK561" s="54"/>
      <c r="AL561" s="54"/>
      <c r="AM561" s="54"/>
      <c r="AN561" s="58"/>
      <c r="AO561" s="59"/>
      <c r="AP561" s="59"/>
      <c r="AQ561" s="59"/>
      <c r="AR561" s="59"/>
      <c r="AS561" s="59"/>
      <c r="AT561" s="59"/>
      <c r="AU561" s="59"/>
      <c r="AV561" s="59"/>
      <c r="AW561" s="59"/>
      <c r="AX561" s="59"/>
      <c r="AY561" s="59"/>
      <c r="AZ561" s="58"/>
      <c r="BA561" s="55"/>
      <c r="BB561" s="55"/>
      <c r="BC561" s="55"/>
      <c r="BD561" s="55"/>
      <c r="BE561" s="58"/>
      <c r="BF561" s="55"/>
      <c r="BG561" s="55"/>
      <c r="BH561" s="55"/>
      <c r="BI561" s="58"/>
      <c r="BJ561" s="55"/>
      <c r="BK561" s="58"/>
      <c r="BL561" s="58"/>
      <c r="BM561" s="54"/>
      <c r="BN561" s="54"/>
      <c r="BO561" s="54"/>
      <c r="BP561" s="54"/>
      <c r="BQ561" s="59"/>
      <c r="BR561" s="58"/>
      <c r="BS561" s="55"/>
      <c r="BT561" s="55"/>
      <c r="BU561" s="55"/>
      <c r="BV561" s="55"/>
      <c r="BW561" s="55"/>
      <c r="BX561" s="54"/>
      <c r="BY561" s="54"/>
      <c r="BZ561" s="54"/>
      <c r="CA561" s="54"/>
      <c r="CB561" s="54"/>
      <c r="CC561" s="54"/>
      <c r="CD561" s="54"/>
      <c r="CE561" s="54"/>
      <c r="CF561" s="60"/>
      <c r="CG561" s="61"/>
    </row>
    <row r="562" spans="4:85" x14ac:dyDescent="0.25">
      <c r="D562" s="45"/>
      <c r="E562" s="46"/>
      <c r="F562" s="47"/>
      <c r="G562" s="47"/>
      <c r="H562" s="48"/>
      <c r="I562" s="49"/>
      <c r="J562" s="50"/>
      <c r="K562" s="50"/>
      <c r="L562" s="51"/>
      <c r="M562" s="52"/>
      <c r="N562" s="53"/>
      <c r="O562" s="50"/>
      <c r="P562" s="50"/>
      <c r="Q562" s="54"/>
      <c r="R562" s="55"/>
      <c r="S562" s="55"/>
      <c r="T562" s="54"/>
      <c r="U562" s="54"/>
      <c r="V562" s="54"/>
      <c r="W562" s="54"/>
      <c r="X562" s="54"/>
      <c r="Y562" s="54"/>
      <c r="Z562" s="55"/>
      <c r="AA562" s="56"/>
      <c r="AB562" s="54"/>
      <c r="AC562" s="57"/>
      <c r="AD562" s="54"/>
      <c r="AE562" s="54"/>
      <c r="AF562" s="54"/>
      <c r="AG562" s="54"/>
      <c r="AH562" s="54"/>
      <c r="AI562" s="58"/>
      <c r="AJ562" s="54"/>
      <c r="AK562" s="54"/>
      <c r="AL562" s="54"/>
      <c r="AM562" s="54"/>
      <c r="AN562" s="58"/>
      <c r="AO562" s="59"/>
      <c r="AP562" s="59"/>
      <c r="AQ562" s="59"/>
      <c r="AR562" s="59"/>
      <c r="AS562" s="59"/>
      <c r="AT562" s="59"/>
      <c r="AU562" s="59"/>
      <c r="AV562" s="59"/>
      <c r="AW562" s="59"/>
      <c r="AX562" s="59"/>
      <c r="AY562" s="59"/>
      <c r="AZ562" s="58"/>
      <c r="BA562" s="55"/>
      <c r="BB562" s="55"/>
      <c r="BC562" s="55"/>
      <c r="BD562" s="55"/>
      <c r="BE562" s="58"/>
      <c r="BF562" s="55"/>
      <c r="BG562" s="55"/>
      <c r="BH562" s="55"/>
      <c r="BI562" s="58"/>
      <c r="BJ562" s="55"/>
      <c r="BK562" s="58"/>
      <c r="BL562" s="58"/>
      <c r="BM562" s="54"/>
      <c r="BN562" s="54"/>
      <c r="BO562" s="54"/>
      <c r="BP562" s="54"/>
      <c r="BQ562" s="59"/>
      <c r="BR562" s="58"/>
      <c r="BS562" s="55"/>
      <c r="BT562" s="55"/>
      <c r="BU562" s="55"/>
      <c r="BV562" s="55"/>
      <c r="BW562" s="55"/>
      <c r="BX562" s="54"/>
      <c r="BY562" s="54"/>
      <c r="BZ562" s="54"/>
      <c r="CA562" s="54"/>
      <c r="CB562" s="54"/>
      <c r="CC562" s="54"/>
      <c r="CD562" s="54"/>
      <c r="CE562" s="54"/>
      <c r="CF562" s="60"/>
      <c r="CG562" s="61"/>
    </row>
    <row r="563" spans="4:85" x14ac:dyDescent="0.25">
      <c r="D563" s="45"/>
      <c r="E563" s="46"/>
      <c r="F563" s="47"/>
      <c r="G563" s="47"/>
      <c r="H563" s="48"/>
      <c r="I563" s="49"/>
      <c r="J563" s="50"/>
      <c r="K563" s="50"/>
      <c r="L563" s="51"/>
      <c r="M563" s="52"/>
      <c r="N563" s="53"/>
      <c r="O563" s="50"/>
      <c r="P563" s="50"/>
      <c r="Q563" s="54"/>
      <c r="R563" s="55"/>
      <c r="S563" s="55"/>
      <c r="T563" s="54"/>
      <c r="U563" s="54"/>
      <c r="V563" s="54"/>
      <c r="W563" s="54"/>
      <c r="X563" s="54"/>
      <c r="Y563" s="54"/>
      <c r="Z563" s="55"/>
      <c r="AA563" s="56"/>
      <c r="AB563" s="54"/>
      <c r="AC563" s="57"/>
      <c r="AD563" s="54"/>
      <c r="AE563" s="54"/>
      <c r="AF563" s="54"/>
      <c r="AG563" s="54"/>
      <c r="AH563" s="54"/>
      <c r="AI563" s="58"/>
      <c r="AJ563" s="54"/>
      <c r="AK563" s="54"/>
      <c r="AL563" s="54"/>
      <c r="AM563" s="54"/>
      <c r="AN563" s="58"/>
      <c r="AO563" s="59"/>
      <c r="AP563" s="59"/>
      <c r="AQ563" s="59"/>
      <c r="AR563" s="59"/>
      <c r="AS563" s="59"/>
      <c r="AT563" s="59"/>
      <c r="AU563" s="59"/>
      <c r="AV563" s="59"/>
      <c r="AW563" s="59"/>
      <c r="AX563" s="59"/>
      <c r="AY563" s="59"/>
      <c r="AZ563" s="58"/>
      <c r="BA563" s="55"/>
      <c r="BB563" s="55"/>
      <c r="BC563" s="55"/>
      <c r="BD563" s="55"/>
      <c r="BE563" s="58"/>
      <c r="BF563" s="55"/>
      <c r="BG563" s="55"/>
      <c r="BH563" s="55"/>
      <c r="BI563" s="58"/>
      <c r="BJ563" s="55"/>
      <c r="BK563" s="58"/>
      <c r="BL563" s="58"/>
      <c r="BM563" s="54"/>
      <c r="BN563" s="54"/>
      <c r="BO563" s="54"/>
      <c r="BP563" s="54"/>
      <c r="BQ563" s="59"/>
      <c r="BR563" s="58"/>
      <c r="BS563" s="55"/>
      <c r="BT563" s="55"/>
      <c r="BU563" s="55"/>
      <c r="BV563" s="55"/>
      <c r="BW563" s="55"/>
      <c r="BX563" s="54"/>
      <c r="BY563" s="54"/>
      <c r="BZ563" s="54"/>
      <c r="CA563" s="54"/>
      <c r="CB563" s="54"/>
      <c r="CC563" s="54"/>
      <c r="CD563" s="54"/>
      <c r="CE563" s="54"/>
      <c r="CF563" s="60"/>
      <c r="CG563" s="61"/>
    </row>
    <row r="564" spans="4:85" x14ac:dyDescent="0.25">
      <c r="D564" s="45"/>
      <c r="E564" s="46"/>
      <c r="F564" s="47"/>
      <c r="G564" s="47"/>
      <c r="H564" s="48"/>
      <c r="I564" s="49"/>
      <c r="J564" s="50"/>
      <c r="K564" s="50"/>
      <c r="L564" s="51"/>
      <c r="M564" s="52"/>
      <c r="N564" s="53"/>
      <c r="O564" s="50"/>
      <c r="P564" s="50"/>
      <c r="Q564" s="54"/>
      <c r="R564" s="55"/>
      <c r="S564" s="55"/>
      <c r="T564" s="54"/>
      <c r="U564" s="54"/>
      <c r="V564" s="54"/>
      <c r="W564" s="54"/>
      <c r="X564" s="54"/>
      <c r="Y564" s="54"/>
      <c r="Z564" s="55"/>
      <c r="AA564" s="56"/>
      <c r="AB564" s="54"/>
      <c r="AC564" s="57"/>
      <c r="AD564" s="54"/>
      <c r="AE564" s="54"/>
      <c r="AF564" s="54"/>
      <c r="AG564" s="54"/>
      <c r="AH564" s="54"/>
      <c r="AI564" s="58"/>
      <c r="AJ564" s="54"/>
      <c r="AK564" s="54"/>
      <c r="AL564" s="54"/>
      <c r="AM564" s="54"/>
      <c r="AN564" s="58"/>
      <c r="AO564" s="59"/>
      <c r="AP564" s="59"/>
      <c r="AQ564" s="59"/>
      <c r="AR564" s="59"/>
      <c r="AS564" s="59"/>
      <c r="AT564" s="59"/>
      <c r="AU564" s="59"/>
      <c r="AV564" s="59"/>
      <c r="AW564" s="59"/>
      <c r="AX564" s="59"/>
      <c r="AY564" s="59"/>
      <c r="AZ564" s="58"/>
      <c r="BA564" s="55"/>
      <c r="BB564" s="55"/>
      <c r="BC564" s="55"/>
      <c r="BD564" s="55"/>
      <c r="BE564" s="58"/>
      <c r="BF564" s="55"/>
      <c r="BG564" s="55"/>
      <c r="BH564" s="55"/>
      <c r="BI564" s="58"/>
      <c r="BJ564" s="55"/>
      <c r="BK564" s="58"/>
      <c r="BL564" s="58"/>
      <c r="BM564" s="54"/>
      <c r="BN564" s="54"/>
      <c r="BO564" s="54"/>
      <c r="BP564" s="54"/>
      <c r="BQ564" s="59"/>
      <c r="BR564" s="58"/>
      <c r="BS564" s="55"/>
      <c r="BT564" s="55"/>
      <c r="BU564" s="55"/>
      <c r="BV564" s="55"/>
      <c r="BW564" s="55"/>
      <c r="BX564" s="54"/>
      <c r="BY564" s="54"/>
      <c r="BZ564" s="54"/>
      <c r="CA564" s="54"/>
      <c r="CB564" s="54"/>
      <c r="CC564" s="54"/>
      <c r="CD564" s="54"/>
      <c r="CE564" s="54"/>
      <c r="CF564" s="60"/>
      <c r="CG564" s="61"/>
    </row>
    <row r="565" spans="4:85" x14ac:dyDescent="0.25">
      <c r="D565" s="45"/>
      <c r="E565" s="46"/>
      <c r="F565" s="47"/>
      <c r="G565" s="47"/>
      <c r="H565" s="48"/>
      <c r="I565" s="49"/>
      <c r="J565" s="50"/>
      <c r="K565" s="50"/>
      <c r="L565" s="51"/>
      <c r="M565" s="52"/>
      <c r="N565" s="53"/>
      <c r="O565" s="50"/>
      <c r="P565" s="50"/>
      <c r="Q565" s="54"/>
      <c r="R565" s="55"/>
      <c r="S565" s="55"/>
      <c r="T565" s="54"/>
      <c r="U565" s="54"/>
      <c r="V565" s="54"/>
      <c r="W565" s="54"/>
      <c r="X565" s="54"/>
      <c r="Y565" s="54"/>
      <c r="Z565" s="55"/>
      <c r="AA565" s="56"/>
      <c r="AB565" s="54"/>
      <c r="AC565" s="57"/>
      <c r="AD565" s="54"/>
      <c r="AE565" s="54"/>
      <c r="AF565" s="54"/>
      <c r="AG565" s="54"/>
      <c r="AH565" s="54"/>
      <c r="AI565" s="58"/>
      <c r="AJ565" s="54"/>
      <c r="AK565" s="54"/>
      <c r="AL565" s="54"/>
      <c r="AM565" s="54"/>
      <c r="AN565" s="58"/>
      <c r="AO565" s="59"/>
      <c r="AP565" s="59"/>
      <c r="AQ565" s="59"/>
      <c r="AR565" s="59"/>
      <c r="AS565" s="59"/>
      <c r="AT565" s="59"/>
      <c r="AU565" s="59"/>
      <c r="AV565" s="59"/>
      <c r="AW565" s="59"/>
      <c r="AX565" s="59"/>
      <c r="AY565" s="59"/>
      <c r="AZ565" s="58"/>
      <c r="BA565" s="55"/>
      <c r="BB565" s="55"/>
      <c r="BC565" s="55"/>
      <c r="BD565" s="55"/>
      <c r="BE565" s="58"/>
      <c r="BF565" s="55"/>
      <c r="BG565" s="55"/>
      <c r="BH565" s="55"/>
      <c r="BI565" s="58"/>
      <c r="BJ565" s="55"/>
      <c r="BK565" s="58"/>
      <c r="BL565" s="58"/>
      <c r="BM565" s="54"/>
      <c r="BN565" s="54"/>
      <c r="BO565" s="54"/>
      <c r="BP565" s="54"/>
      <c r="BQ565" s="59"/>
      <c r="BR565" s="58"/>
      <c r="BS565" s="55"/>
      <c r="BT565" s="55"/>
      <c r="BU565" s="55"/>
      <c r="BV565" s="55"/>
      <c r="BW565" s="55"/>
      <c r="BX565" s="54"/>
      <c r="BY565" s="54"/>
      <c r="BZ565" s="54"/>
      <c r="CA565" s="54"/>
      <c r="CB565" s="54"/>
      <c r="CC565" s="54"/>
      <c r="CD565" s="54"/>
      <c r="CE565" s="54"/>
      <c r="CF565" s="60"/>
      <c r="CG565" s="61"/>
    </row>
    <row r="566" spans="4:85" x14ac:dyDescent="0.25">
      <c r="D566" s="45"/>
      <c r="E566" s="46"/>
      <c r="F566" s="47"/>
      <c r="G566" s="47"/>
      <c r="H566" s="48"/>
      <c r="I566" s="49"/>
      <c r="J566" s="50"/>
      <c r="K566" s="50"/>
      <c r="L566" s="51"/>
      <c r="M566" s="52"/>
      <c r="N566" s="53"/>
      <c r="O566" s="50"/>
      <c r="P566" s="50"/>
      <c r="Q566" s="54"/>
      <c r="R566" s="55"/>
      <c r="S566" s="55"/>
      <c r="T566" s="54"/>
      <c r="U566" s="54"/>
      <c r="V566" s="54"/>
      <c r="W566" s="54"/>
      <c r="X566" s="54"/>
      <c r="Y566" s="54"/>
      <c r="Z566" s="55"/>
      <c r="AA566" s="56"/>
      <c r="AB566" s="54"/>
      <c r="AC566" s="57"/>
      <c r="AD566" s="54"/>
      <c r="AE566" s="54"/>
      <c r="AF566" s="54"/>
      <c r="AG566" s="54"/>
      <c r="AH566" s="54"/>
      <c r="AI566" s="58"/>
      <c r="AJ566" s="54"/>
      <c r="AK566" s="54"/>
      <c r="AL566" s="54"/>
      <c r="AM566" s="54"/>
      <c r="AN566" s="58"/>
      <c r="AO566" s="59"/>
      <c r="AP566" s="59"/>
      <c r="AQ566" s="59"/>
      <c r="AR566" s="59"/>
      <c r="AS566" s="59"/>
      <c r="AT566" s="59"/>
      <c r="AU566" s="59"/>
      <c r="AV566" s="59"/>
      <c r="AW566" s="59"/>
      <c r="AX566" s="59"/>
      <c r="AY566" s="59"/>
      <c r="AZ566" s="58"/>
      <c r="BA566" s="55"/>
      <c r="BB566" s="55"/>
      <c r="BC566" s="55"/>
      <c r="BD566" s="55"/>
      <c r="BE566" s="58"/>
      <c r="BF566" s="55"/>
      <c r="BG566" s="55"/>
      <c r="BH566" s="55"/>
      <c r="BI566" s="58"/>
      <c r="BJ566" s="55"/>
      <c r="BK566" s="58"/>
      <c r="BL566" s="58"/>
      <c r="BM566" s="54"/>
      <c r="BN566" s="54"/>
      <c r="BO566" s="54"/>
      <c r="BP566" s="54"/>
      <c r="BQ566" s="59"/>
      <c r="BR566" s="58"/>
      <c r="BS566" s="55"/>
      <c r="BT566" s="55"/>
      <c r="BU566" s="55"/>
      <c r="BV566" s="55"/>
      <c r="BW566" s="55"/>
      <c r="BX566" s="54"/>
      <c r="BY566" s="54"/>
      <c r="BZ566" s="54"/>
      <c r="CA566" s="54"/>
      <c r="CB566" s="54"/>
      <c r="CC566" s="54"/>
      <c r="CD566" s="54"/>
      <c r="CE566" s="54"/>
      <c r="CF566" s="60"/>
      <c r="CG566" s="61"/>
    </row>
    <row r="567" spans="4:85" x14ac:dyDescent="0.25">
      <c r="D567" s="45"/>
      <c r="E567" s="46"/>
      <c r="F567" s="47"/>
      <c r="G567" s="47"/>
      <c r="H567" s="48"/>
      <c r="I567" s="49"/>
      <c r="J567" s="50"/>
      <c r="K567" s="50"/>
      <c r="L567" s="51"/>
      <c r="M567" s="52"/>
      <c r="N567" s="53"/>
      <c r="O567" s="50"/>
      <c r="P567" s="50"/>
      <c r="Q567" s="54"/>
      <c r="R567" s="55"/>
      <c r="S567" s="55"/>
      <c r="T567" s="54"/>
      <c r="U567" s="54"/>
      <c r="V567" s="54"/>
      <c r="W567" s="54"/>
      <c r="X567" s="54"/>
      <c r="Y567" s="54"/>
      <c r="Z567" s="55"/>
      <c r="AA567" s="56"/>
      <c r="AB567" s="54"/>
      <c r="AC567" s="57"/>
      <c r="AD567" s="54"/>
      <c r="AE567" s="54"/>
      <c r="AF567" s="54"/>
      <c r="AG567" s="54"/>
      <c r="AH567" s="54"/>
      <c r="AI567" s="58"/>
      <c r="AJ567" s="54"/>
      <c r="AK567" s="54"/>
      <c r="AL567" s="54"/>
      <c r="AM567" s="54"/>
      <c r="AN567" s="58"/>
      <c r="AO567" s="59"/>
      <c r="AP567" s="59"/>
      <c r="AQ567" s="59"/>
      <c r="AR567" s="59"/>
      <c r="AS567" s="59"/>
      <c r="AT567" s="59"/>
      <c r="AU567" s="59"/>
      <c r="AV567" s="59"/>
      <c r="AW567" s="59"/>
      <c r="AX567" s="59"/>
      <c r="AY567" s="59"/>
      <c r="AZ567" s="58"/>
      <c r="BA567" s="55"/>
      <c r="BB567" s="55"/>
      <c r="BC567" s="55"/>
      <c r="BD567" s="55"/>
      <c r="BE567" s="58"/>
      <c r="BF567" s="55"/>
      <c r="BG567" s="55"/>
      <c r="BH567" s="55"/>
      <c r="BI567" s="58"/>
      <c r="BJ567" s="55"/>
      <c r="BK567" s="58"/>
      <c r="BL567" s="58"/>
      <c r="BM567" s="54"/>
      <c r="BN567" s="54"/>
      <c r="BO567" s="54"/>
      <c r="BP567" s="54"/>
      <c r="BQ567" s="59"/>
      <c r="BR567" s="58"/>
      <c r="BS567" s="55"/>
      <c r="BT567" s="55"/>
      <c r="BU567" s="55"/>
      <c r="BV567" s="55"/>
      <c r="BW567" s="55"/>
      <c r="BX567" s="54"/>
      <c r="BY567" s="54"/>
      <c r="BZ567" s="54"/>
      <c r="CA567" s="54"/>
      <c r="CB567" s="54"/>
      <c r="CC567" s="54"/>
      <c r="CD567" s="54"/>
      <c r="CE567" s="54"/>
      <c r="CF567" s="60"/>
      <c r="CG567" s="61"/>
    </row>
    <row r="568" spans="4:85" x14ac:dyDescent="0.25">
      <c r="D568" s="45"/>
      <c r="E568" s="46"/>
      <c r="F568" s="47"/>
      <c r="G568" s="47"/>
      <c r="H568" s="48"/>
      <c r="I568" s="49"/>
      <c r="J568" s="50"/>
      <c r="K568" s="50"/>
      <c r="L568" s="51"/>
      <c r="M568" s="52"/>
      <c r="N568" s="53"/>
      <c r="O568" s="50"/>
      <c r="P568" s="50"/>
      <c r="Q568" s="54"/>
      <c r="R568" s="55"/>
      <c r="S568" s="55"/>
      <c r="T568" s="54"/>
      <c r="U568" s="54"/>
      <c r="V568" s="54"/>
      <c r="W568" s="54"/>
      <c r="X568" s="54"/>
      <c r="Y568" s="54"/>
      <c r="Z568" s="55"/>
      <c r="AA568" s="56"/>
      <c r="AB568" s="54"/>
      <c r="AC568" s="57"/>
      <c r="AD568" s="54"/>
      <c r="AE568" s="54"/>
      <c r="AF568" s="54"/>
      <c r="AG568" s="54"/>
      <c r="AH568" s="54"/>
      <c r="AI568" s="58"/>
      <c r="AJ568" s="54"/>
      <c r="AK568" s="54"/>
      <c r="AL568" s="54"/>
      <c r="AM568" s="54"/>
      <c r="AN568" s="58"/>
      <c r="AO568" s="59"/>
      <c r="AP568" s="59"/>
      <c r="AQ568" s="59"/>
      <c r="AR568" s="59"/>
      <c r="AS568" s="59"/>
      <c r="AT568" s="59"/>
      <c r="AU568" s="59"/>
      <c r="AV568" s="59"/>
      <c r="AW568" s="59"/>
      <c r="AX568" s="59"/>
      <c r="AY568" s="59"/>
      <c r="AZ568" s="58"/>
      <c r="BA568" s="55"/>
      <c r="BB568" s="55"/>
      <c r="BC568" s="55"/>
      <c r="BD568" s="55"/>
      <c r="BE568" s="58"/>
      <c r="BF568" s="55"/>
      <c r="BG568" s="55"/>
      <c r="BH568" s="55"/>
      <c r="BI568" s="58"/>
      <c r="BJ568" s="55"/>
      <c r="BK568" s="58"/>
      <c r="BL568" s="58"/>
      <c r="BM568" s="54"/>
      <c r="BN568" s="54"/>
      <c r="BO568" s="54"/>
      <c r="BP568" s="54"/>
      <c r="BQ568" s="59"/>
      <c r="BR568" s="58"/>
      <c r="BS568" s="55"/>
      <c r="BT568" s="55"/>
      <c r="BU568" s="55"/>
      <c r="BV568" s="55"/>
      <c r="BW568" s="55"/>
      <c r="BX568" s="54"/>
      <c r="BY568" s="54"/>
      <c r="BZ568" s="54"/>
      <c r="CA568" s="54"/>
      <c r="CB568" s="54"/>
      <c r="CC568" s="54"/>
      <c r="CD568" s="54"/>
      <c r="CE568" s="54"/>
      <c r="CF568" s="60"/>
      <c r="CG568" s="61"/>
    </row>
    <row r="569" spans="4:85" x14ac:dyDescent="0.25">
      <c r="D569" s="45"/>
      <c r="E569" s="46"/>
      <c r="F569" s="47"/>
      <c r="G569" s="47"/>
      <c r="H569" s="48"/>
      <c r="I569" s="49"/>
      <c r="J569" s="50"/>
      <c r="K569" s="50"/>
      <c r="L569" s="51"/>
      <c r="M569" s="52"/>
      <c r="N569" s="53"/>
      <c r="O569" s="50"/>
      <c r="P569" s="50"/>
      <c r="Q569" s="54"/>
      <c r="R569" s="55"/>
      <c r="S569" s="55"/>
      <c r="T569" s="54"/>
      <c r="U569" s="54"/>
      <c r="V569" s="54"/>
      <c r="W569" s="54"/>
      <c r="X569" s="54"/>
      <c r="Y569" s="54"/>
      <c r="Z569" s="55"/>
      <c r="AA569" s="56"/>
      <c r="AB569" s="54"/>
      <c r="AC569" s="57"/>
      <c r="AD569" s="54"/>
      <c r="AE569" s="54"/>
      <c r="AF569" s="54"/>
      <c r="AG569" s="54"/>
      <c r="AH569" s="54"/>
      <c r="AI569" s="58"/>
      <c r="AJ569" s="54"/>
      <c r="AK569" s="54"/>
      <c r="AL569" s="54"/>
      <c r="AM569" s="54"/>
      <c r="AN569" s="58"/>
      <c r="AO569" s="59"/>
      <c r="AP569" s="59"/>
      <c r="AQ569" s="59"/>
      <c r="AR569" s="59"/>
      <c r="AS569" s="59"/>
      <c r="AT569" s="59"/>
      <c r="AU569" s="59"/>
      <c r="AV569" s="59"/>
      <c r="AW569" s="59"/>
      <c r="AX569" s="59"/>
      <c r="AY569" s="59"/>
      <c r="AZ569" s="58"/>
      <c r="BA569" s="55"/>
      <c r="BB569" s="55"/>
      <c r="BC569" s="55"/>
      <c r="BD569" s="55"/>
      <c r="BE569" s="58"/>
      <c r="BF569" s="55"/>
      <c r="BG569" s="55"/>
      <c r="BH569" s="55"/>
      <c r="BI569" s="58"/>
      <c r="BJ569" s="55"/>
      <c r="BK569" s="58"/>
      <c r="BL569" s="58"/>
      <c r="BM569" s="54"/>
      <c r="BN569" s="54"/>
      <c r="BO569" s="54"/>
      <c r="BP569" s="54"/>
      <c r="BQ569" s="59"/>
      <c r="BR569" s="58"/>
      <c r="BS569" s="55"/>
      <c r="BT569" s="55"/>
      <c r="BU569" s="55"/>
      <c r="BV569" s="55"/>
      <c r="BW569" s="55"/>
      <c r="BX569" s="54"/>
      <c r="BY569" s="54"/>
      <c r="BZ569" s="54"/>
      <c r="CA569" s="54"/>
      <c r="CB569" s="54"/>
      <c r="CC569" s="54"/>
      <c r="CD569" s="54"/>
      <c r="CE569" s="54"/>
      <c r="CF569" s="60"/>
      <c r="CG569" s="61"/>
    </row>
    <row r="570" spans="4:85" x14ac:dyDescent="0.25">
      <c r="D570" s="45"/>
      <c r="E570" s="46"/>
      <c r="F570" s="47"/>
      <c r="G570" s="47"/>
      <c r="H570" s="48"/>
      <c r="I570" s="49"/>
      <c r="J570" s="50"/>
      <c r="K570" s="50"/>
      <c r="L570" s="51"/>
      <c r="M570" s="52"/>
      <c r="N570" s="53"/>
      <c r="O570" s="50"/>
      <c r="P570" s="50"/>
      <c r="Q570" s="54"/>
      <c r="R570" s="55"/>
      <c r="S570" s="55"/>
      <c r="T570" s="54"/>
      <c r="U570" s="54"/>
      <c r="V570" s="54"/>
      <c r="W570" s="54"/>
      <c r="X570" s="54"/>
      <c r="Y570" s="54"/>
      <c r="Z570" s="55"/>
      <c r="AA570" s="56"/>
      <c r="AB570" s="54"/>
      <c r="AC570" s="57"/>
      <c r="AD570" s="54"/>
      <c r="AE570" s="54"/>
      <c r="AF570" s="54"/>
      <c r="AG570" s="54"/>
      <c r="AH570" s="54"/>
      <c r="AI570" s="58"/>
      <c r="AJ570" s="54"/>
      <c r="AK570" s="54"/>
      <c r="AL570" s="54"/>
      <c r="AM570" s="54"/>
      <c r="AN570" s="58"/>
      <c r="AO570" s="59"/>
      <c r="AP570" s="59"/>
      <c r="AQ570" s="59"/>
      <c r="AR570" s="59"/>
      <c r="AS570" s="59"/>
      <c r="AT570" s="59"/>
      <c r="AU570" s="59"/>
      <c r="AV570" s="59"/>
      <c r="AW570" s="59"/>
      <c r="AX570" s="59"/>
      <c r="AY570" s="59"/>
      <c r="AZ570" s="58"/>
      <c r="BA570" s="55"/>
      <c r="BB570" s="55"/>
      <c r="BC570" s="55"/>
      <c r="BD570" s="55"/>
      <c r="BE570" s="58"/>
      <c r="BF570" s="55"/>
      <c r="BG570" s="55"/>
      <c r="BH570" s="55"/>
      <c r="BI570" s="58"/>
      <c r="BJ570" s="55"/>
      <c r="BK570" s="58"/>
      <c r="BL570" s="58"/>
      <c r="BM570" s="54"/>
      <c r="BN570" s="54"/>
      <c r="BO570" s="54"/>
      <c r="BP570" s="54"/>
      <c r="BQ570" s="59"/>
      <c r="BR570" s="58"/>
      <c r="BS570" s="55"/>
      <c r="BT570" s="55"/>
      <c r="BU570" s="55"/>
      <c r="BV570" s="55"/>
      <c r="BW570" s="55"/>
      <c r="BX570" s="54"/>
      <c r="BY570" s="54"/>
      <c r="BZ570" s="54"/>
      <c r="CA570" s="54"/>
      <c r="CB570" s="54"/>
      <c r="CC570" s="54"/>
      <c r="CD570" s="54"/>
      <c r="CE570" s="54"/>
      <c r="CF570" s="60"/>
      <c r="CG570" s="61"/>
    </row>
    <row r="571" spans="4:85" x14ac:dyDescent="0.25">
      <c r="D571" s="45"/>
      <c r="E571" s="46"/>
      <c r="F571" s="47"/>
      <c r="G571" s="47"/>
      <c r="H571" s="48"/>
      <c r="I571" s="49"/>
      <c r="J571" s="50"/>
      <c r="K571" s="50"/>
      <c r="L571" s="51"/>
      <c r="M571" s="52"/>
      <c r="N571" s="53"/>
      <c r="O571" s="50"/>
      <c r="P571" s="50"/>
      <c r="Q571" s="54"/>
      <c r="R571" s="55"/>
      <c r="S571" s="55"/>
      <c r="T571" s="54"/>
      <c r="U571" s="54"/>
      <c r="V571" s="54"/>
      <c r="W571" s="54"/>
      <c r="X571" s="54"/>
      <c r="Y571" s="54"/>
      <c r="Z571" s="55"/>
      <c r="AA571" s="56"/>
      <c r="AB571" s="54"/>
      <c r="AC571" s="57"/>
      <c r="AD571" s="54"/>
      <c r="AE571" s="54"/>
      <c r="AF571" s="54"/>
      <c r="AG571" s="54"/>
      <c r="AH571" s="54"/>
      <c r="AI571" s="58"/>
      <c r="AJ571" s="54"/>
      <c r="AK571" s="54"/>
      <c r="AL571" s="54"/>
      <c r="AM571" s="54"/>
      <c r="AN571" s="58"/>
      <c r="AO571" s="59"/>
      <c r="AP571" s="59"/>
      <c r="AQ571" s="59"/>
      <c r="AR571" s="59"/>
      <c r="AS571" s="59"/>
      <c r="AT571" s="59"/>
      <c r="AU571" s="59"/>
      <c r="AV571" s="59"/>
      <c r="AW571" s="59"/>
      <c r="AX571" s="59"/>
      <c r="AY571" s="59"/>
      <c r="AZ571" s="58"/>
      <c r="BA571" s="55"/>
      <c r="BB571" s="55"/>
      <c r="BC571" s="55"/>
      <c r="BD571" s="55"/>
      <c r="BE571" s="58"/>
      <c r="BF571" s="55"/>
      <c r="BG571" s="55"/>
      <c r="BH571" s="55"/>
      <c r="BI571" s="58"/>
      <c r="BJ571" s="55"/>
      <c r="BK571" s="58"/>
      <c r="BL571" s="58"/>
      <c r="BM571" s="54"/>
      <c r="BN571" s="54"/>
      <c r="BO571" s="54"/>
      <c r="BP571" s="54"/>
      <c r="BQ571" s="59"/>
      <c r="BR571" s="58"/>
      <c r="BS571" s="55"/>
      <c r="BT571" s="55"/>
      <c r="BU571" s="55"/>
      <c r="BV571" s="55"/>
      <c r="BW571" s="55"/>
      <c r="BX571" s="54"/>
      <c r="BY571" s="54"/>
      <c r="BZ571" s="54"/>
      <c r="CA571" s="54"/>
      <c r="CB571" s="54"/>
      <c r="CC571" s="54"/>
      <c r="CD571" s="54"/>
      <c r="CE571" s="54"/>
      <c r="CF571" s="60"/>
      <c r="CG571" s="61"/>
    </row>
    <row r="572" spans="4:85" x14ac:dyDescent="0.25">
      <c r="D572" s="45"/>
      <c r="E572" s="46"/>
      <c r="F572" s="47"/>
      <c r="G572" s="47"/>
      <c r="H572" s="48"/>
      <c r="I572" s="49"/>
      <c r="J572" s="50"/>
      <c r="K572" s="50"/>
      <c r="L572" s="51"/>
      <c r="M572" s="52"/>
      <c r="N572" s="53"/>
      <c r="O572" s="50"/>
      <c r="P572" s="50"/>
      <c r="Q572" s="54"/>
      <c r="R572" s="55"/>
      <c r="S572" s="55"/>
      <c r="T572" s="54"/>
      <c r="U572" s="54"/>
      <c r="V572" s="54"/>
      <c r="W572" s="54"/>
      <c r="X572" s="54"/>
      <c r="Y572" s="54"/>
      <c r="Z572" s="55"/>
      <c r="AA572" s="56"/>
      <c r="AB572" s="54"/>
      <c r="AC572" s="57"/>
      <c r="AD572" s="54"/>
      <c r="AE572" s="54"/>
      <c r="AF572" s="54"/>
      <c r="AG572" s="54"/>
      <c r="AH572" s="54"/>
      <c r="AI572" s="58"/>
      <c r="AJ572" s="54"/>
      <c r="AK572" s="54"/>
      <c r="AL572" s="54"/>
      <c r="AM572" s="54"/>
      <c r="AN572" s="58"/>
      <c r="AO572" s="59"/>
      <c r="AP572" s="59"/>
      <c r="AQ572" s="59"/>
      <c r="AR572" s="59"/>
      <c r="AS572" s="59"/>
      <c r="AT572" s="59"/>
      <c r="AU572" s="59"/>
      <c r="AV572" s="59"/>
      <c r="AW572" s="59"/>
      <c r="AX572" s="59"/>
      <c r="AY572" s="59"/>
      <c r="AZ572" s="58"/>
      <c r="BA572" s="55"/>
      <c r="BB572" s="55"/>
      <c r="BC572" s="55"/>
      <c r="BD572" s="55"/>
      <c r="BE572" s="58"/>
      <c r="BF572" s="55"/>
      <c r="BG572" s="55"/>
      <c r="BH572" s="55"/>
      <c r="BI572" s="58"/>
      <c r="BJ572" s="55"/>
      <c r="BK572" s="58"/>
      <c r="BL572" s="58"/>
      <c r="BM572" s="54"/>
      <c r="BN572" s="54"/>
      <c r="BO572" s="54"/>
      <c r="BP572" s="54"/>
      <c r="BQ572" s="59"/>
      <c r="BR572" s="58"/>
      <c r="BS572" s="55"/>
      <c r="BT572" s="55"/>
      <c r="BU572" s="55"/>
      <c r="BV572" s="55"/>
      <c r="BW572" s="55"/>
      <c r="BX572" s="54"/>
      <c r="BY572" s="54"/>
      <c r="BZ572" s="54"/>
      <c r="CA572" s="54"/>
      <c r="CB572" s="54"/>
      <c r="CC572" s="54"/>
      <c r="CD572" s="54"/>
      <c r="CE572" s="54"/>
      <c r="CF572" s="60"/>
      <c r="CG572" s="61"/>
    </row>
    <row r="573" spans="4:85" x14ac:dyDescent="0.25">
      <c r="D573" s="45"/>
      <c r="E573" s="46"/>
      <c r="F573" s="47"/>
      <c r="G573" s="47"/>
      <c r="H573" s="48"/>
      <c r="I573" s="49"/>
      <c r="J573" s="50"/>
      <c r="K573" s="50"/>
      <c r="L573" s="51"/>
      <c r="M573" s="52"/>
      <c r="N573" s="53"/>
      <c r="O573" s="50"/>
      <c r="P573" s="50"/>
      <c r="Q573" s="54"/>
      <c r="R573" s="55"/>
      <c r="S573" s="55"/>
      <c r="T573" s="54"/>
      <c r="U573" s="54"/>
      <c r="V573" s="54"/>
      <c r="W573" s="54"/>
      <c r="X573" s="54"/>
      <c r="Y573" s="54"/>
      <c r="Z573" s="55"/>
      <c r="AA573" s="56"/>
      <c r="AB573" s="54"/>
      <c r="AC573" s="57"/>
      <c r="AD573" s="54"/>
      <c r="AE573" s="54"/>
      <c r="AF573" s="54"/>
      <c r="AG573" s="54"/>
      <c r="AH573" s="54"/>
      <c r="AI573" s="58"/>
      <c r="AJ573" s="54"/>
      <c r="AK573" s="54"/>
      <c r="AL573" s="54"/>
      <c r="AM573" s="54"/>
      <c r="AN573" s="58"/>
      <c r="AO573" s="59"/>
      <c r="AP573" s="59"/>
      <c r="AQ573" s="59"/>
      <c r="AR573" s="59"/>
      <c r="AS573" s="59"/>
      <c r="AT573" s="59"/>
      <c r="AU573" s="59"/>
      <c r="AV573" s="59"/>
      <c r="AW573" s="59"/>
      <c r="AX573" s="59"/>
      <c r="AY573" s="59"/>
      <c r="AZ573" s="58"/>
      <c r="BA573" s="55"/>
      <c r="BB573" s="55"/>
      <c r="BC573" s="55"/>
      <c r="BD573" s="55"/>
      <c r="BE573" s="58"/>
      <c r="BF573" s="55"/>
      <c r="BG573" s="55"/>
      <c r="BH573" s="55"/>
      <c r="BI573" s="58"/>
      <c r="BJ573" s="55"/>
      <c r="BK573" s="58"/>
      <c r="BL573" s="58"/>
      <c r="BM573" s="54"/>
      <c r="BN573" s="54"/>
      <c r="BO573" s="54"/>
      <c r="BP573" s="54"/>
      <c r="BQ573" s="59"/>
      <c r="BR573" s="58"/>
      <c r="BS573" s="55"/>
      <c r="BT573" s="55"/>
      <c r="BU573" s="55"/>
      <c r="BV573" s="55"/>
      <c r="BW573" s="55"/>
      <c r="BX573" s="54"/>
      <c r="BY573" s="54"/>
      <c r="BZ573" s="54"/>
      <c r="CA573" s="54"/>
      <c r="CB573" s="54"/>
      <c r="CC573" s="64"/>
      <c r="CD573" s="64"/>
      <c r="CE573" s="64"/>
      <c r="CF573" s="60"/>
      <c r="CG573" s="61"/>
    </row>
    <row r="574" spans="4:85" x14ac:dyDescent="0.25">
      <c r="D574" s="45"/>
      <c r="E574" s="46"/>
      <c r="F574" s="47"/>
      <c r="G574" s="47"/>
      <c r="H574" s="48"/>
      <c r="I574" s="49"/>
      <c r="J574" s="50"/>
      <c r="K574" s="50"/>
      <c r="L574" s="51"/>
      <c r="M574" s="52"/>
      <c r="N574" s="53"/>
      <c r="O574" s="50"/>
      <c r="P574" s="50"/>
      <c r="Q574" s="54"/>
      <c r="R574" s="55"/>
      <c r="S574" s="55"/>
      <c r="T574" s="54"/>
      <c r="U574" s="54"/>
      <c r="V574" s="54"/>
      <c r="W574" s="54"/>
      <c r="X574" s="54"/>
      <c r="Y574" s="54"/>
      <c r="Z574" s="55"/>
      <c r="AA574" s="56"/>
      <c r="AB574" s="54"/>
      <c r="AC574" s="57"/>
      <c r="AD574" s="54"/>
      <c r="AE574" s="54"/>
      <c r="AF574" s="54"/>
      <c r="AG574" s="54"/>
      <c r="AH574" s="54"/>
      <c r="AI574" s="58"/>
      <c r="AJ574" s="54"/>
      <c r="AK574" s="54"/>
      <c r="AL574" s="54"/>
      <c r="AM574" s="54"/>
      <c r="AN574" s="58"/>
      <c r="AO574" s="59"/>
      <c r="AP574" s="59"/>
      <c r="AQ574" s="59"/>
      <c r="AR574" s="59"/>
      <c r="AS574" s="59"/>
      <c r="AT574" s="59"/>
      <c r="AU574" s="59"/>
      <c r="AV574" s="59"/>
      <c r="AW574" s="59"/>
      <c r="AX574" s="59"/>
      <c r="AY574" s="59"/>
      <c r="AZ574" s="58"/>
      <c r="BA574" s="55"/>
      <c r="BB574" s="55"/>
      <c r="BC574" s="55"/>
      <c r="BD574" s="55"/>
      <c r="BE574" s="58"/>
      <c r="BF574" s="55"/>
      <c r="BG574" s="55"/>
      <c r="BH574" s="55"/>
      <c r="BI574" s="58"/>
      <c r="BJ574" s="55"/>
      <c r="BK574" s="58"/>
      <c r="BL574" s="58"/>
      <c r="BM574" s="54"/>
      <c r="BN574" s="54"/>
      <c r="BO574" s="54"/>
      <c r="BP574" s="54"/>
      <c r="BQ574" s="59"/>
      <c r="BR574" s="58"/>
      <c r="BS574" s="55"/>
      <c r="BT574" s="55"/>
      <c r="BU574" s="55"/>
      <c r="BV574" s="55"/>
      <c r="BW574" s="55"/>
      <c r="BX574" s="54"/>
      <c r="BY574" s="54"/>
      <c r="BZ574" s="54"/>
      <c r="CA574" s="54"/>
      <c r="CB574" s="54"/>
      <c r="CC574" s="54"/>
      <c r="CD574" s="54"/>
      <c r="CE574" s="54"/>
      <c r="CF574" s="60"/>
      <c r="CG574" s="61"/>
    </row>
    <row r="575" spans="4:85" x14ac:dyDescent="0.25">
      <c r="D575" s="45"/>
      <c r="E575" s="46"/>
      <c r="F575" s="47"/>
      <c r="G575" s="47"/>
      <c r="H575" s="48"/>
      <c r="I575" s="49"/>
      <c r="J575" s="50"/>
      <c r="K575" s="50"/>
      <c r="L575" s="51"/>
      <c r="M575" s="52"/>
      <c r="N575" s="53"/>
      <c r="O575" s="50"/>
      <c r="P575" s="50"/>
      <c r="Q575" s="54"/>
      <c r="R575" s="55"/>
      <c r="S575" s="55"/>
      <c r="T575" s="54"/>
      <c r="U575" s="54"/>
      <c r="V575" s="54"/>
      <c r="W575" s="54"/>
      <c r="X575" s="54"/>
      <c r="Y575" s="54"/>
      <c r="Z575" s="55"/>
      <c r="AA575" s="56"/>
      <c r="AB575" s="54"/>
      <c r="AC575" s="57"/>
      <c r="AD575" s="54"/>
      <c r="AE575" s="54"/>
      <c r="AF575" s="54"/>
      <c r="AG575" s="54"/>
      <c r="AH575" s="54"/>
      <c r="AI575" s="58"/>
      <c r="AJ575" s="54"/>
      <c r="AK575" s="54"/>
      <c r="AL575" s="54"/>
      <c r="AM575" s="54"/>
      <c r="AN575" s="58"/>
      <c r="AO575" s="59"/>
      <c r="AP575" s="59"/>
      <c r="AQ575" s="59"/>
      <c r="AR575" s="59"/>
      <c r="AS575" s="59"/>
      <c r="AT575" s="59"/>
      <c r="AU575" s="59"/>
      <c r="AV575" s="59"/>
      <c r="AW575" s="59"/>
      <c r="AX575" s="59"/>
      <c r="AY575" s="59"/>
      <c r="AZ575" s="58"/>
      <c r="BA575" s="55"/>
      <c r="BB575" s="55"/>
      <c r="BC575" s="55"/>
      <c r="BD575" s="55"/>
      <c r="BE575" s="58"/>
      <c r="BF575" s="55"/>
      <c r="BG575" s="55"/>
      <c r="BH575" s="55"/>
      <c r="BI575" s="58"/>
      <c r="BJ575" s="55"/>
      <c r="BK575" s="58"/>
      <c r="BL575" s="58"/>
      <c r="BM575" s="54"/>
      <c r="BN575" s="54"/>
      <c r="BO575" s="54"/>
      <c r="BP575" s="54"/>
      <c r="BQ575" s="59"/>
      <c r="BR575" s="58"/>
      <c r="BS575" s="55"/>
      <c r="BT575" s="55"/>
      <c r="BU575" s="55"/>
      <c r="BV575" s="55"/>
      <c r="BW575" s="55"/>
      <c r="BX575" s="54"/>
      <c r="BY575" s="54"/>
      <c r="BZ575" s="54"/>
      <c r="CA575" s="54"/>
      <c r="CB575" s="54"/>
      <c r="CC575" s="54"/>
      <c r="CD575" s="54"/>
      <c r="CE575" s="54"/>
      <c r="CF575" s="60"/>
      <c r="CG575" s="61"/>
    </row>
    <row r="576" spans="4:85" x14ac:dyDescent="0.25">
      <c r="D576" s="45"/>
      <c r="E576" s="46"/>
      <c r="F576" s="47"/>
      <c r="G576" s="47"/>
      <c r="H576" s="48"/>
      <c r="I576" s="49"/>
      <c r="J576" s="50"/>
      <c r="K576" s="50"/>
      <c r="L576" s="51"/>
      <c r="M576" s="52"/>
      <c r="N576" s="53"/>
      <c r="O576" s="50"/>
      <c r="P576" s="50"/>
      <c r="Q576" s="54"/>
      <c r="R576" s="55"/>
      <c r="S576" s="55"/>
      <c r="T576" s="54"/>
      <c r="U576" s="54"/>
      <c r="V576" s="54"/>
      <c r="W576" s="54"/>
      <c r="X576" s="54"/>
      <c r="Y576" s="54"/>
      <c r="Z576" s="55"/>
      <c r="AA576" s="56"/>
      <c r="AB576" s="54"/>
      <c r="AC576" s="57"/>
      <c r="AD576" s="54"/>
      <c r="AE576" s="54"/>
      <c r="AF576" s="54"/>
      <c r="AG576" s="54"/>
      <c r="AH576" s="54"/>
      <c r="AI576" s="58"/>
      <c r="AJ576" s="54"/>
      <c r="AK576" s="54"/>
      <c r="AL576" s="54"/>
      <c r="AM576" s="54"/>
      <c r="AN576" s="58"/>
      <c r="AO576" s="59"/>
      <c r="AP576" s="59"/>
      <c r="AQ576" s="59"/>
      <c r="AR576" s="59"/>
      <c r="AS576" s="59"/>
      <c r="AT576" s="59"/>
      <c r="AU576" s="59"/>
      <c r="AV576" s="59"/>
      <c r="AW576" s="59"/>
      <c r="AX576" s="59"/>
      <c r="AY576" s="59"/>
      <c r="AZ576" s="58"/>
      <c r="BA576" s="55"/>
      <c r="BB576" s="55"/>
      <c r="BC576" s="55"/>
      <c r="BD576" s="55"/>
      <c r="BE576" s="58"/>
      <c r="BF576" s="55"/>
      <c r="BG576" s="55"/>
      <c r="BH576" s="55"/>
      <c r="BI576" s="58"/>
      <c r="BJ576" s="55"/>
      <c r="BK576" s="58"/>
      <c r="BL576" s="58"/>
      <c r="BM576" s="54"/>
      <c r="BN576" s="54"/>
      <c r="BO576" s="54"/>
      <c r="BP576" s="54"/>
      <c r="BQ576" s="59"/>
      <c r="BR576" s="58"/>
      <c r="BS576" s="55"/>
      <c r="BT576" s="55"/>
      <c r="BU576" s="55"/>
      <c r="BV576" s="55"/>
      <c r="BW576" s="55"/>
      <c r="BX576" s="54"/>
      <c r="BY576" s="54"/>
      <c r="BZ576" s="54"/>
      <c r="CA576" s="54"/>
      <c r="CB576" s="54"/>
      <c r="CC576" s="54"/>
      <c r="CD576" s="54"/>
      <c r="CE576" s="54"/>
      <c r="CF576" s="60"/>
      <c r="CG576" s="61"/>
    </row>
    <row r="577" spans="4:85" x14ac:dyDescent="0.25">
      <c r="D577" s="45"/>
      <c r="E577" s="46"/>
      <c r="F577" s="47"/>
      <c r="G577" s="47"/>
      <c r="H577" s="48"/>
      <c r="I577" s="49"/>
      <c r="J577" s="50"/>
      <c r="K577" s="50"/>
      <c r="L577" s="51"/>
      <c r="M577" s="52"/>
      <c r="N577" s="53"/>
      <c r="O577" s="50"/>
      <c r="P577" s="50"/>
      <c r="Q577" s="54"/>
      <c r="R577" s="55"/>
      <c r="S577" s="55"/>
      <c r="T577" s="54"/>
      <c r="U577" s="54"/>
      <c r="V577" s="54"/>
      <c r="W577" s="54"/>
      <c r="X577" s="54"/>
      <c r="Y577" s="54"/>
      <c r="Z577" s="55"/>
      <c r="AA577" s="56"/>
      <c r="AB577" s="54"/>
      <c r="AC577" s="57"/>
      <c r="AD577" s="54"/>
      <c r="AE577" s="54"/>
      <c r="AF577" s="54"/>
      <c r="AG577" s="54"/>
      <c r="AH577" s="54"/>
      <c r="AI577" s="58"/>
      <c r="AJ577" s="54"/>
      <c r="AK577" s="54"/>
      <c r="AL577" s="54"/>
      <c r="AM577" s="54"/>
      <c r="AN577" s="58"/>
      <c r="AO577" s="59"/>
      <c r="AP577" s="59"/>
      <c r="AQ577" s="59"/>
      <c r="AR577" s="59"/>
      <c r="AS577" s="59"/>
      <c r="AT577" s="59"/>
      <c r="AU577" s="59"/>
      <c r="AV577" s="59"/>
      <c r="AW577" s="59"/>
      <c r="AX577" s="59"/>
      <c r="AY577" s="59"/>
      <c r="AZ577" s="58"/>
      <c r="BA577" s="55"/>
      <c r="BB577" s="55"/>
      <c r="BC577" s="55"/>
      <c r="BD577" s="55"/>
      <c r="BE577" s="58"/>
      <c r="BF577" s="55"/>
      <c r="BG577" s="55"/>
      <c r="BH577" s="55"/>
      <c r="BI577" s="58"/>
      <c r="BJ577" s="55"/>
      <c r="BK577" s="58"/>
      <c r="BL577" s="58"/>
      <c r="BM577" s="54"/>
      <c r="BN577" s="54"/>
      <c r="BO577" s="54"/>
      <c r="BP577" s="54"/>
      <c r="BQ577" s="59"/>
      <c r="BR577" s="58"/>
      <c r="BS577" s="55"/>
      <c r="BT577" s="55"/>
      <c r="BU577" s="55"/>
      <c r="BV577" s="55"/>
      <c r="BW577" s="55"/>
      <c r="BX577" s="54"/>
      <c r="BY577" s="54"/>
      <c r="BZ577" s="54"/>
      <c r="CA577" s="54"/>
      <c r="CB577" s="54"/>
      <c r="CC577" s="54"/>
      <c r="CD577" s="54"/>
      <c r="CE577" s="54"/>
      <c r="CF577" s="60"/>
      <c r="CG577" s="61"/>
    </row>
    <row r="578" spans="4:85" x14ac:dyDescent="0.25">
      <c r="D578" s="45"/>
      <c r="E578" s="46"/>
      <c r="F578" s="47"/>
      <c r="G578" s="47"/>
      <c r="H578" s="48"/>
      <c r="I578" s="49"/>
      <c r="J578" s="50"/>
      <c r="K578" s="50"/>
      <c r="L578" s="51"/>
      <c r="M578" s="52"/>
      <c r="N578" s="53"/>
      <c r="O578" s="50"/>
      <c r="P578" s="50"/>
      <c r="Q578" s="54"/>
      <c r="R578" s="55"/>
      <c r="S578" s="55"/>
      <c r="T578" s="54"/>
      <c r="U578" s="54"/>
      <c r="V578" s="54"/>
      <c r="W578" s="54"/>
      <c r="X578" s="54"/>
      <c r="Y578" s="54"/>
      <c r="Z578" s="55"/>
      <c r="AA578" s="56"/>
      <c r="AB578" s="54"/>
      <c r="AC578" s="57"/>
      <c r="AD578" s="54"/>
      <c r="AE578" s="54"/>
      <c r="AF578" s="54"/>
      <c r="AG578" s="54"/>
      <c r="AH578" s="54"/>
      <c r="AI578" s="58"/>
      <c r="AJ578" s="54"/>
      <c r="AK578" s="54"/>
      <c r="AL578" s="54"/>
      <c r="AM578" s="54"/>
      <c r="AN578" s="58"/>
      <c r="AO578" s="59"/>
      <c r="AP578" s="59"/>
      <c r="AQ578" s="59"/>
      <c r="AR578" s="59"/>
      <c r="AS578" s="59"/>
      <c r="AT578" s="59"/>
      <c r="AU578" s="59"/>
      <c r="AV578" s="59"/>
      <c r="AW578" s="59"/>
      <c r="AX578" s="59"/>
      <c r="AY578" s="59"/>
      <c r="AZ578" s="58"/>
      <c r="BA578" s="55"/>
      <c r="BB578" s="55"/>
      <c r="BC578" s="55"/>
      <c r="BD578" s="55"/>
      <c r="BE578" s="58"/>
      <c r="BF578" s="55"/>
      <c r="BG578" s="55"/>
      <c r="BH578" s="55"/>
      <c r="BI578" s="58"/>
      <c r="BJ578" s="55"/>
      <c r="BK578" s="58"/>
      <c r="BL578" s="58"/>
      <c r="BM578" s="54"/>
      <c r="BN578" s="54"/>
      <c r="BO578" s="54"/>
      <c r="BP578" s="54"/>
      <c r="BQ578" s="59"/>
      <c r="BR578" s="58"/>
      <c r="BS578" s="55"/>
      <c r="BT578" s="55"/>
      <c r="BU578" s="55"/>
      <c r="BV578" s="55"/>
      <c r="BW578" s="55"/>
      <c r="BX578" s="54"/>
      <c r="BY578" s="54"/>
      <c r="BZ578" s="54"/>
      <c r="CA578" s="54"/>
      <c r="CB578" s="54"/>
      <c r="CC578" s="54"/>
      <c r="CD578" s="54"/>
      <c r="CE578" s="54"/>
      <c r="CF578" s="60"/>
      <c r="CG578" s="61"/>
    </row>
    <row r="579" spans="4:85" x14ac:dyDescent="0.25">
      <c r="D579" s="45"/>
      <c r="E579" s="46"/>
      <c r="F579" s="47"/>
      <c r="G579" s="47"/>
      <c r="H579" s="48"/>
      <c r="I579" s="49"/>
      <c r="J579" s="50"/>
      <c r="K579" s="50"/>
      <c r="L579" s="51"/>
      <c r="M579" s="52"/>
      <c r="N579" s="53"/>
      <c r="O579" s="50"/>
      <c r="P579" s="50"/>
      <c r="Q579" s="54"/>
      <c r="R579" s="55"/>
      <c r="S579" s="55"/>
      <c r="T579" s="54"/>
      <c r="U579" s="54"/>
      <c r="V579" s="54"/>
      <c r="W579" s="54"/>
      <c r="X579" s="54"/>
      <c r="Y579" s="54"/>
      <c r="Z579" s="55"/>
      <c r="AA579" s="56"/>
      <c r="AB579" s="54"/>
      <c r="AC579" s="57"/>
      <c r="AD579" s="54"/>
      <c r="AE579" s="54"/>
      <c r="AF579" s="54"/>
      <c r="AG579" s="54"/>
      <c r="AH579" s="54"/>
      <c r="AI579" s="58"/>
      <c r="AJ579" s="54"/>
      <c r="AK579" s="54"/>
      <c r="AL579" s="54"/>
      <c r="AM579" s="54"/>
      <c r="AN579" s="58"/>
      <c r="AO579" s="59"/>
      <c r="AP579" s="59"/>
      <c r="AQ579" s="59"/>
      <c r="AR579" s="59"/>
      <c r="AS579" s="59"/>
      <c r="AT579" s="59"/>
      <c r="AU579" s="59"/>
      <c r="AV579" s="59"/>
      <c r="AW579" s="59"/>
      <c r="AX579" s="59"/>
      <c r="AY579" s="59"/>
      <c r="AZ579" s="58"/>
      <c r="BA579" s="55"/>
      <c r="BB579" s="55"/>
      <c r="BC579" s="55"/>
      <c r="BD579" s="55"/>
      <c r="BE579" s="58"/>
      <c r="BF579" s="55"/>
      <c r="BG579" s="55"/>
      <c r="BH579" s="55"/>
      <c r="BI579" s="58"/>
      <c r="BJ579" s="55"/>
      <c r="BK579" s="58"/>
      <c r="BL579" s="58"/>
      <c r="BM579" s="54"/>
      <c r="BN579" s="54"/>
      <c r="BO579" s="54"/>
      <c r="BP579" s="54"/>
      <c r="BQ579" s="59"/>
      <c r="BR579" s="58"/>
      <c r="BS579" s="55"/>
      <c r="BT579" s="55"/>
      <c r="BU579" s="55"/>
      <c r="BV579" s="55"/>
      <c r="BW579" s="55"/>
      <c r="BX579" s="54"/>
      <c r="BY579" s="54"/>
      <c r="BZ579" s="54"/>
      <c r="CA579" s="54"/>
      <c r="CB579" s="54"/>
      <c r="CC579" s="54"/>
      <c r="CD579" s="54"/>
      <c r="CE579" s="54"/>
      <c r="CF579" s="60"/>
      <c r="CG579" s="61"/>
    </row>
    <row r="580" spans="4:85" x14ac:dyDescent="0.25">
      <c r="D580" s="45"/>
      <c r="E580" s="46"/>
      <c r="F580" s="47"/>
      <c r="G580" s="47"/>
      <c r="H580" s="48"/>
      <c r="I580" s="49"/>
      <c r="J580" s="50"/>
      <c r="K580" s="50"/>
      <c r="L580" s="51"/>
      <c r="M580" s="52"/>
      <c r="N580" s="53"/>
      <c r="O580" s="50"/>
      <c r="P580" s="50"/>
      <c r="Q580" s="54"/>
      <c r="R580" s="55"/>
      <c r="S580" s="55"/>
      <c r="T580" s="54"/>
      <c r="U580" s="54"/>
      <c r="V580" s="54"/>
      <c r="W580" s="54"/>
      <c r="X580" s="54"/>
      <c r="Y580" s="54"/>
      <c r="Z580" s="55"/>
      <c r="AA580" s="56"/>
      <c r="AB580" s="54"/>
      <c r="AC580" s="57"/>
      <c r="AD580" s="54"/>
      <c r="AE580" s="54"/>
      <c r="AF580" s="54"/>
      <c r="AG580" s="54"/>
      <c r="AH580" s="54"/>
      <c r="AI580" s="58"/>
      <c r="AJ580" s="54"/>
      <c r="AK580" s="54"/>
      <c r="AL580" s="54"/>
      <c r="AM580" s="54"/>
      <c r="AN580" s="58"/>
      <c r="AO580" s="59"/>
      <c r="AP580" s="59"/>
      <c r="AQ580" s="59"/>
      <c r="AR580" s="59"/>
      <c r="AS580" s="59"/>
      <c r="AT580" s="59"/>
      <c r="AU580" s="59"/>
      <c r="AV580" s="59"/>
      <c r="AW580" s="59"/>
      <c r="AX580" s="59"/>
      <c r="AY580" s="59"/>
      <c r="AZ580" s="58"/>
      <c r="BA580" s="55"/>
      <c r="BB580" s="55"/>
      <c r="BC580" s="55"/>
      <c r="BD580" s="55"/>
      <c r="BE580" s="58"/>
      <c r="BF580" s="55"/>
      <c r="BG580" s="55"/>
      <c r="BH580" s="55"/>
      <c r="BI580" s="58"/>
      <c r="BJ580" s="55"/>
      <c r="BK580" s="58"/>
      <c r="BL580" s="58"/>
      <c r="BM580" s="54"/>
      <c r="BN580" s="54"/>
      <c r="BO580" s="54"/>
      <c r="BP580" s="54"/>
      <c r="BQ580" s="59"/>
      <c r="BR580" s="58"/>
      <c r="BS580" s="55"/>
      <c r="BT580" s="55"/>
      <c r="BU580" s="55"/>
      <c r="BV580" s="55"/>
      <c r="BW580" s="55"/>
      <c r="BX580" s="54"/>
      <c r="BY580" s="54"/>
      <c r="BZ580" s="54"/>
      <c r="CA580" s="54"/>
      <c r="CB580" s="54"/>
      <c r="CC580" s="54"/>
      <c r="CD580" s="54"/>
      <c r="CE580" s="54"/>
      <c r="CF580" s="60"/>
      <c r="CG580" s="61"/>
    </row>
    <row r="581" spans="4:85" x14ac:dyDescent="0.25">
      <c r="D581" s="45"/>
      <c r="E581" s="46"/>
      <c r="F581" s="47"/>
      <c r="G581" s="47"/>
      <c r="H581" s="48"/>
      <c r="I581" s="49"/>
      <c r="J581" s="50"/>
      <c r="K581" s="50"/>
      <c r="L581" s="51"/>
      <c r="M581" s="52"/>
      <c r="N581" s="53"/>
      <c r="O581" s="50"/>
      <c r="P581" s="50"/>
      <c r="Q581" s="54"/>
      <c r="R581" s="55"/>
      <c r="S581" s="55"/>
      <c r="T581" s="54"/>
      <c r="U581" s="54"/>
      <c r="V581" s="54"/>
      <c r="W581" s="54"/>
      <c r="X581" s="54"/>
      <c r="Y581" s="54"/>
      <c r="Z581" s="55"/>
      <c r="AA581" s="56"/>
      <c r="AB581" s="54"/>
      <c r="AC581" s="57"/>
      <c r="AD581" s="54"/>
      <c r="AE581" s="54"/>
      <c r="AF581" s="54"/>
      <c r="AG581" s="54"/>
      <c r="AH581" s="54"/>
      <c r="AI581" s="58"/>
      <c r="AJ581" s="54"/>
      <c r="AK581" s="54"/>
      <c r="AL581" s="54"/>
      <c r="AM581" s="54"/>
      <c r="AN581" s="58"/>
      <c r="AO581" s="59"/>
      <c r="AP581" s="59"/>
      <c r="AQ581" s="59"/>
      <c r="AR581" s="59"/>
      <c r="AS581" s="59"/>
      <c r="AT581" s="59"/>
      <c r="AU581" s="59"/>
      <c r="AV581" s="59"/>
      <c r="AW581" s="59"/>
      <c r="AX581" s="59"/>
      <c r="AY581" s="59"/>
      <c r="AZ581" s="58"/>
      <c r="BA581" s="55"/>
      <c r="BB581" s="55"/>
      <c r="BC581" s="55"/>
      <c r="BD581" s="55"/>
      <c r="BE581" s="58"/>
      <c r="BF581" s="55"/>
      <c r="BG581" s="55"/>
      <c r="BH581" s="55"/>
      <c r="BI581" s="58"/>
      <c r="BJ581" s="55"/>
      <c r="BK581" s="58"/>
      <c r="BL581" s="58"/>
      <c r="BM581" s="54"/>
      <c r="BN581" s="54"/>
      <c r="BO581" s="54"/>
      <c r="BP581" s="54"/>
      <c r="BQ581" s="59"/>
      <c r="BR581" s="58"/>
      <c r="BS581" s="55"/>
      <c r="BT581" s="55"/>
      <c r="BU581" s="55"/>
      <c r="BV581" s="55"/>
      <c r="BW581" s="55"/>
      <c r="BX581" s="54"/>
      <c r="BY581" s="54"/>
      <c r="BZ581" s="54"/>
      <c r="CA581" s="54"/>
      <c r="CB581" s="54"/>
      <c r="CC581" s="54"/>
      <c r="CD581" s="54"/>
      <c r="CE581" s="54"/>
      <c r="CF581" s="60"/>
      <c r="CG581" s="61"/>
    </row>
    <row r="582" spans="4:85" x14ac:dyDescent="0.25">
      <c r="D582" s="45"/>
      <c r="E582" s="46"/>
      <c r="F582" s="47"/>
      <c r="G582" s="47"/>
      <c r="H582" s="48"/>
      <c r="I582" s="49"/>
      <c r="J582" s="50"/>
      <c r="K582" s="50"/>
      <c r="L582" s="51"/>
      <c r="M582" s="52"/>
      <c r="N582" s="53"/>
      <c r="O582" s="50"/>
      <c r="P582" s="50"/>
      <c r="Q582" s="54"/>
      <c r="R582" s="55"/>
      <c r="S582" s="55"/>
      <c r="T582" s="54"/>
      <c r="U582" s="54"/>
      <c r="V582" s="54"/>
      <c r="W582" s="54"/>
      <c r="X582" s="54"/>
      <c r="Y582" s="54"/>
      <c r="Z582" s="55"/>
      <c r="AA582" s="56"/>
      <c r="AB582" s="54"/>
      <c r="AC582" s="57"/>
      <c r="AD582" s="54"/>
      <c r="AE582" s="54"/>
      <c r="AF582" s="54"/>
      <c r="AG582" s="54"/>
      <c r="AH582" s="54"/>
      <c r="AI582" s="58"/>
      <c r="AJ582" s="54"/>
      <c r="AK582" s="54"/>
      <c r="AL582" s="54"/>
      <c r="AM582" s="54"/>
      <c r="AN582" s="58"/>
      <c r="AO582" s="59"/>
      <c r="AP582" s="59"/>
      <c r="AQ582" s="59"/>
      <c r="AR582" s="59"/>
      <c r="AS582" s="59"/>
      <c r="AT582" s="59"/>
      <c r="AU582" s="59"/>
      <c r="AV582" s="59"/>
      <c r="AW582" s="59"/>
      <c r="AX582" s="59"/>
      <c r="AY582" s="59"/>
      <c r="AZ582" s="58"/>
      <c r="BA582" s="55"/>
      <c r="BB582" s="55"/>
      <c r="BC582" s="55"/>
      <c r="BD582" s="55"/>
      <c r="BE582" s="58"/>
      <c r="BF582" s="55"/>
      <c r="BG582" s="55"/>
      <c r="BH582" s="55"/>
      <c r="BI582" s="58"/>
      <c r="BJ582" s="55"/>
      <c r="BK582" s="58"/>
      <c r="BL582" s="58"/>
      <c r="BM582" s="54"/>
      <c r="BN582" s="54"/>
      <c r="BO582" s="54"/>
      <c r="BP582" s="54"/>
      <c r="BQ582" s="59"/>
      <c r="BR582" s="58"/>
      <c r="BS582" s="55"/>
      <c r="BT582" s="55"/>
      <c r="BU582" s="55"/>
      <c r="BV582" s="55"/>
      <c r="BW582" s="55"/>
      <c r="BX582" s="54"/>
      <c r="BY582" s="54"/>
      <c r="BZ582" s="54"/>
      <c r="CA582" s="54"/>
      <c r="CB582" s="54"/>
      <c r="CC582" s="54"/>
      <c r="CD582" s="54"/>
      <c r="CE582" s="54"/>
      <c r="CF582" s="60"/>
      <c r="CG582" s="61"/>
    </row>
    <row r="583" spans="4:85" x14ac:dyDescent="0.25">
      <c r="D583" s="45"/>
      <c r="E583" s="46"/>
      <c r="F583" s="47"/>
      <c r="G583" s="47"/>
      <c r="H583" s="48"/>
      <c r="I583" s="49"/>
      <c r="J583" s="50"/>
      <c r="K583" s="50"/>
      <c r="L583" s="51"/>
      <c r="M583" s="52"/>
      <c r="N583" s="53"/>
      <c r="O583" s="50"/>
      <c r="P583" s="50"/>
      <c r="Q583" s="54"/>
      <c r="R583" s="55"/>
      <c r="S583" s="55"/>
      <c r="T583" s="54"/>
      <c r="U583" s="54"/>
      <c r="V583" s="54"/>
      <c r="W583" s="54"/>
      <c r="X583" s="54"/>
      <c r="Y583" s="54"/>
      <c r="Z583" s="55"/>
      <c r="AA583" s="56"/>
      <c r="AB583" s="54"/>
      <c r="AC583" s="57"/>
      <c r="AD583" s="54"/>
      <c r="AE583" s="54"/>
      <c r="AF583" s="54"/>
      <c r="AG583" s="54"/>
      <c r="AH583" s="54"/>
      <c r="AI583" s="58"/>
      <c r="AJ583" s="54"/>
      <c r="AK583" s="54"/>
      <c r="AL583" s="54"/>
      <c r="AM583" s="54"/>
      <c r="AN583" s="58"/>
      <c r="AO583" s="59"/>
      <c r="AP583" s="59"/>
      <c r="AQ583" s="59"/>
      <c r="AR583" s="59"/>
      <c r="AS583" s="59"/>
      <c r="AT583" s="59"/>
      <c r="AU583" s="59"/>
      <c r="AV583" s="59"/>
      <c r="AW583" s="59"/>
      <c r="AX583" s="59"/>
      <c r="AY583" s="59"/>
      <c r="AZ583" s="58"/>
      <c r="BA583" s="55"/>
      <c r="BB583" s="55"/>
      <c r="BC583" s="55"/>
      <c r="BD583" s="55"/>
      <c r="BE583" s="58"/>
      <c r="BF583" s="55"/>
      <c r="BG583" s="55"/>
      <c r="BH583" s="55"/>
      <c r="BI583" s="58"/>
      <c r="BJ583" s="55"/>
      <c r="BK583" s="58"/>
      <c r="BL583" s="58"/>
      <c r="BM583" s="54"/>
      <c r="BN583" s="54"/>
      <c r="BO583" s="54"/>
      <c r="BP583" s="54"/>
      <c r="BQ583" s="59"/>
      <c r="BR583" s="58"/>
      <c r="BS583" s="55"/>
      <c r="BT583" s="55"/>
      <c r="BU583" s="55"/>
      <c r="BV583" s="55"/>
      <c r="BW583" s="55"/>
      <c r="BX583" s="54"/>
      <c r="BY583" s="54"/>
      <c r="BZ583" s="54"/>
      <c r="CA583" s="54"/>
      <c r="CB583" s="54"/>
      <c r="CC583" s="54"/>
      <c r="CD583" s="54"/>
      <c r="CE583" s="54"/>
      <c r="CF583" s="60"/>
      <c r="CG583" s="61"/>
    </row>
    <row r="584" spans="4:85" x14ac:dyDescent="0.25">
      <c r="D584" s="45"/>
      <c r="E584" s="46"/>
      <c r="F584" s="47"/>
      <c r="G584" s="47"/>
      <c r="H584" s="48"/>
      <c r="I584" s="49"/>
      <c r="J584" s="50"/>
      <c r="K584" s="50"/>
      <c r="L584" s="51"/>
      <c r="M584" s="52"/>
      <c r="N584" s="53"/>
      <c r="O584" s="50"/>
      <c r="P584" s="50"/>
      <c r="Q584" s="54"/>
      <c r="R584" s="55"/>
      <c r="S584" s="55"/>
      <c r="T584" s="54"/>
      <c r="U584" s="54"/>
      <c r="V584" s="54"/>
      <c r="W584" s="54"/>
      <c r="X584" s="54"/>
      <c r="Y584" s="54"/>
      <c r="Z584" s="55"/>
      <c r="AA584" s="56"/>
      <c r="AB584" s="54"/>
      <c r="AC584" s="57"/>
      <c r="AD584" s="54"/>
      <c r="AE584" s="54"/>
      <c r="AF584" s="54"/>
      <c r="AG584" s="54"/>
      <c r="AH584" s="54"/>
      <c r="AI584" s="58"/>
      <c r="AJ584" s="54"/>
      <c r="AK584" s="54"/>
      <c r="AL584" s="54"/>
      <c r="AM584" s="54"/>
      <c r="AN584" s="58"/>
      <c r="AO584" s="59"/>
      <c r="AP584" s="59"/>
      <c r="AQ584" s="59"/>
      <c r="AR584" s="59"/>
      <c r="AS584" s="59"/>
      <c r="AT584" s="59"/>
      <c r="AU584" s="59"/>
      <c r="AV584" s="59"/>
      <c r="AW584" s="59"/>
      <c r="AX584" s="59"/>
      <c r="AY584" s="59"/>
      <c r="AZ584" s="58"/>
      <c r="BA584" s="55"/>
      <c r="BB584" s="55"/>
      <c r="BC584" s="55"/>
      <c r="BD584" s="55"/>
      <c r="BE584" s="58"/>
      <c r="BF584" s="55"/>
      <c r="BG584" s="55"/>
      <c r="BH584" s="55"/>
      <c r="BI584" s="58"/>
      <c r="BJ584" s="55"/>
      <c r="BK584" s="58"/>
      <c r="BL584" s="58"/>
      <c r="BM584" s="54"/>
      <c r="BN584" s="54"/>
      <c r="BO584" s="54"/>
      <c r="BP584" s="54"/>
      <c r="BQ584" s="59"/>
      <c r="BR584" s="58"/>
      <c r="BS584" s="55"/>
      <c r="BT584" s="55"/>
      <c r="BU584" s="55"/>
      <c r="BV584" s="55"/>
      <c r="BW584" s="55"/>
      <c r="BX584" s="54"/>
      <c r="BY584" s="54"/>
      <c r="BZ584" s="54"/>
      <c r="CA584" s="54"/>
      <c r="CB584" s="54"/>
      <c r="CC584" s="54"/>
      <c r="CD584" s="54"/>
      <c r="CE584" s="54"/>
      <c r="CF584" s="60"/>
      <c r="CG584" s="61"/>
    </row>
    <row r="585" spans="4:85" x14ac:dyDescent="0.25">
      <c r="D585" s="45"/>
      <c r="E585" s="46"/>
      <c r="F585" s="47"/>
      <c r="G585" s="47"/>
      <c r="H585" s="48"/>
      <c r="I585" s="49"/>
      <c r="J585" s="50"/>
      <c r="K585" s="50"/>
      <c r="L585" s="51"/>
      <c r="M585" s="52"/>
      <c r="N585" s="53"/>
      <c r="O585" s="50"/>
      <c r="P585" s="50"/>
      <c r="Q585" s="54"/>
      <c r="R585" s="55"/>
      <c r="S585" s="55"/>
      <c r="T585" s="54"/>
      <c r="U585" s="54"/>
      <c r="V585" s="54"/>
      <c r="W585" s="54"/>
      <c r="X585" s="54"/>
      <c r="Y585" s="54"/>
      <c r="Z585" s="55"/>
      <c r="AA585" s="56"/>
      <c r="AB585" s="54"/>
      <c r="AC585" s="57"/>
      <c r="AD585" s="54"/>
      <c r="AE585" s="54"/>
      <c r="AF585" s="54"/>
      <c r="AG585" s="54"/>
      <c r="AH585" s="54"/>
      <c r="AI585" s="58"/>
      <c r="AJ585" s="54"/>
      <c r="AK585" s="54"/>
      <c r="AL585" s="54"/>
      <c r="AM585" s="54"/>
      <c r="AN585" s="58"/>
      <c r="AO585" s="59"/>
      <c r="AP585" s="59"/>
      <c r="AQ585" s="59"/>
      <c r="AR585" s="59"/>
      <c r="AS585" s="59"/>
      <c r="AT585" s="59"/>
      <c r="AU585" s="59"/>
      <c r="AV585" s="59"/>
      <c r="AW585" s="59"/>
      <c r="AX585" s="59"/>
      <c r="AY585" s="59"/>
      <c r="AZ585" s="58"/>
      <c r="BA585" s="55"/>
      <c r="BB585" s="55"/>
      <c r="BC585" s="55"/>
      <c r="BD585" s="55"/>
      <c r="BE585" s="58"/>
      <c r="BF585" s="55"/>
      <c r="BG585" s="55"/>
      <c r="BH585" s="55"/>
      <c r="BI585" s="58"/>
      <c r="BJ585" s="55"/>
      <c r="BK585" s="58"/>
      <c r="BL585" s="58"/>
      <c r="BM585" s="54"/>
      <c r="BN585" s="54"/>
      <c r="BO585" s="54"/>
      <c r="BP585" s="54"/>
      <c r="BQ585" s="59"/>
      <c r="BR585" s="58"/>
      <c r="BS585" s="55"/>
      <c r="BT585" s="55"/>
      <c r="BU585" s="55"/>
      <c r="BV585" s="55"/>
      <c r="BW585" s="55"/>
      <c r="BX585" s="54"/>
      <c r="BY585" s="54"/>
      <c r="BZ585" s="54"/>
      <c r="CA585" s="54"/>
      <c r="CB585" s="54"/>
      <c r="CC585" s="54"/>
      <c r="CD585" s="54"/>
      <c r="CE585" s="54"/>
      <c r="CF585" s="60"/>
      <c r="CG585" s="61"/>
    </row>
    <row r="586" spans="4:85" x14ac:dyDescent="0.25">
      <c r="D586" s="45"/>
      <c r="E586" s="46"/>
      <c r="F586" s="47"/>
      <c r="G586" s="47"/>
      <c r="H586" s="48"/>
      <c r="I586" s="49"/>
      <c r="J586" s="50"/>
      <c r="K586" s="50"/>
      <c r="L586" s="51"/>
      <c r="M586" s="52"/>
      <c r="N586" s="53"/>
      <c r="O586" s="50"/>
      <c r="P586" s="50"/>
      <c r="Q586" s="54"/>
      <c r="R586" s="55"/>
      <c r="S586" s="55"/>
      <c r="T586" s="54"/>
      <c r="U586" s="54"/>
      <c r="V586" s="54"/>
      <c r="W586" s="54"/>
      <c r="X586" s="54"/>
      <c r="Y586" s="54"/>
      <c r="Z586" s="55"/>
      <c r="AA586" s="56"/>
      <c r="AB586" s="54"/>
      <c r="AC586" s="57"/>
      <c r="AD586" s="54"/>
      <c r="AE586" s="54"/>
      <c r="AF586" s="54"/>
      <c r="AG586" s="54"/>
      <c r="AH586" s="54"/>
      <c r="AI586" s="58"/>
      <c r="AJ586" s="54"/>
      <c r="AK586" s="54"/>
      <c r="AL586" s="54"/>
      <c r="AM586" s="54"/>
      <c r="AN586" s="58"/>
      <c r="AO586" s="59"/>
      <c r="AP586" s="59"/>
      <c r="AQ586" s="59"/>
      <c r="AR586" s="59"/>
      <c r="AS586" s="59"/>
      <c r="AT586" s="59"/>
      <c r="AU586" s="59"/>
      <c r="AV586" s="59"/>
      <c r="AW586" s="59"/>
      <c r="AX586" s="59"/>
      <c r="AY586" s="59"/>
      <c r="AZ586" s="58"/>
      <c r="BA586" s="55"/>
      <c r="BB586" s="55"/>
      <c r="BC586" s="55"/>
      <c r="BD586" s="55"/>
      <c r="BE586" s="58"/>
      <c r="BF586" s="55"/>
      <c r="BG586" s="55"/>
      <c r="BH586" s="55"/>
      <c r="BI586" s="58"/>
      <c r="BJ586" s="55"/>
      <c r="BK586" s="58"/>
      <c r="BL586" s="58"/>
      <c r="BM586" s="54"/>
      <c r="BN586" s="54"/>
      <c r="BO586" s="54"/>
      <c r="BP586" s="54"/>
      <c r="BQ586" s="59"/>
      <c r="BR586" s="58"/>
      <c r="BS586" s="55"/>
      <c r="BT586" s="55"/>
      <c r="BU586" s="55"/>
      <c r="BV586" s="55"/>
      <c r="BW586" s="55"/>
      <c r="BX586" s="54"/>
      <c r="BY586" s="54"/>
      <c r="BZ586" s="54"/>
      <c r="CA586" s="54"/>
      <c r="CB586" s="54"/>
      <c r="CC586" s="54"/>
      <c r="CD586" s="54"/>
      <c r="CE586" s="54"/>
      <c r="CF586" s="60"/>
      <c r="CG586" s="61"/>
    </row>
    <row r="587" spans="4:85" x14ac:dyDescent="0.25">
      <c r="D587" s="45"/>
      <c r="E587" s="46"/>
      <c r="F587" s="47"/>
      <c r="G587" s="47"/>
      <c r="H587" s="48"/>
      <c r="I587" s="49"/>
      <c r="J587" s="50"/>
      <c r="K587" s="50"/>
      <c r="L587" s="51"/>
      <c r="M587" s="52"/>
      <c r="N587" s="53"/>
      <c r="O587" s="50"/>
      <c r="P587" s="50"/>
      <c r="Q587" s="54"/>
      <c r="R587" s="55"/>
      <c r="S587" s="55"/>
      <c r="T587" s="54"/>
      <c r="U587" s="54"/>
      <c r="V587" s="54"/>
      <c r="W587" s="54"/>
      <c r="X587" s="54"/>
      <c r="Y587" s="54"/>
      <c r="Z587" s="55"/>
      <c r="AA587" s="56"/>
      <c r="AB587" s="54"/>
      <c r="AC587" s="57"/>
      <c r="AD587" s="54"/>
      <c r="AE587" s="54"/>
      <c r="AF587" s="54"/>
      <c r="AG587" s="54"/>
      <c r="AH587" s="54"/>
      <c r="AI587" s="58"/>
      <c r="AJ587" s="54"/>
      <c r="AK587" s="54"/>
      <c r="AL587" s="54"/>
      <c r="AM587" s="54"/>
      <c r="AN587" s="58"/>
      <c r="AO587" s="59"/>
      <c r="AP587" s="59"/>
      <c r="AQ587" s="59"/>
      <c r="AR587" s="59"/>
      <c r="AS587" s="59"/>
      <c r="AT587" s="59"/>
      <c r="AU587" s="59"/>
      <c r="AV587" s="59"/>
      <c r="AW587" s="59"/>
      <c r="AX587" s="59"/>
      <c r="AY587" s="59"/>
      <c r="AZ587" s="58"/>
      <c r="BA587" s="55"/>
      <c r="BB587" s="55"/>
      <c r="BC587" s="55"/>
      <c r="BD587" s="55"/>
      <c r="BE587" s="58"/>
      <c r="BF587" s="55"/>
      <c r="BG587" s="55"/>
      <c r="BH587" s="55"/>
      <c r="BI587" s="58"/>
      <c r="BJ587" s="55"/>
      <c r="BK587" s="58"/>
      <c r="BL587" s="58"/>
      <c r="BM587" s="54"/>
      <c r="BN587" s="54"/>
      <c r="BO587" s="54"/>
      <c r="BP587" s="54"/>
      <c r="BQ587" s="59"/>
      <c r="BR587" s="58"/>
      <c r="BS587" s="55"/>
      <c r="BT587" s="55"/>
      <c r="BU587" s="55"/>
      <c r="BV587" s="55"/>
      <c r="BW587" s="55"/>
      <c r="BX587" s="54"/>
      <c r="BY587" s="54"/>
      <c r="BZ587" s="54"/>
      <c r="CA587" s="54"/>
      <c r="CB587" s="54"/>
      <c r="CC587" s="54"/>
      <c r="CD587" s="54"/>
      <c r="CE587" s="54"/>
      <c r="CF587" s="60"/>
      <c r="CG587" s="61"/>
    </row>
    <row r="588" spans="4:85" x14ac:dyDescent="0.25">
      <c r="D588" s="45"/>
      <c r="E588" s="46"/>
      <c r="F588" s="47"/>
      <c r="G588" s="47"/>
      <c r="H588" s="48"/>
      <c r="I588" s="49"/>
      <c r="J588" s="50"/>
      <c r="K588" s="50"/>
      <c r="L588" s="51"/>
      <c r="M588" s="52"/>
      <c r="N588" s="53"/>
      <c r="O588" s="50"/>
      <c r="P588" s="50"/>
      <c r="Q588" s="54"/>
      <c r="R588" s="55"/>
      <c r="S588" s="55"/>
      <c r="T588" s="54"/>
      <c r="U588" s="54"/>
      <c r="V588" s="54"/>
      <c r="W588" s="54"/>
      <c r="X588" s="54"/>
      <c r="Y588" s="54"/>
      <c r="Z588" s="55"/>
      <c r="AA588" s="56"/>
      <c r="AB588" s="54"/>
      <c r="AC588" s="57"/>
      <c r="AD588" s="54"/>
      <c r="AE588" s="54"/>
      <c r="AF588" s="54"/>
      <c r="AG588" s="54"/>
      <c r="AH588" s="54"/>
      <c r="AI588" s="58"/>
      <c r="AJ588" s="54"/>
      <c r="AK588" s="54"/>
      <c r="AL588" s="54"/>
      <c r="AM588" s="54"/>
      <c r="AN588" s="58"/>
      <c r="AO588" s="59"/>
      <c r="AP588" s="59"/>
      <c r="AQ588" s="59"/>
      <c r="AR588" s="59"/>
      <c r="AS588" s="59"/>
      <c r="AT588" s="59"/>
      <c r="AU588" s="59"/>
      <c r="AV588" s="59"/>
      <c r="AW588" s="59"/>
      <c r="AX588" s="59"/>
      <c r="AY588" s="59"/>
      <c r="AZ588" s="58"/>
      <c r="BA588" s="55"/>
      <c r="BB588" s="55"/>
      <c r="BC588" s="55"/>
      <c r="BD588" s="55"/>
      <c r="BE588" s="58"/>
      <c r="BF588" s="55"/>
      <c r="BG588" s="55"/>
      <c r="BH588" s="55"/>
      <c r="BI588" s="58"/>
      <c r="BJ588" s="55"/>
      <c r="BK588" s="58"/>
      <c r="BL588" s="58"/>
      <c r="BM588" s="54"/>
      <c r="BN588" s="54"/>
      <c r="BO588" s="54"/>
      <c r="BP588" s="54"/>
      <c r="BQ588" s="59"/>
      <c r="BR588" s="58"/>
      <c r="BS588" s="55"/>
      <c r="BT588" s="55"/>
      <c r="BU588" s="55"/>
      <c r="BV588" s="55"/>
      <c r="BW588" s="55"/>
      <c r="BX588" s="54"/>
      <c r="BY588" s="54"/>
      <c r="BZ588" s="54"/>
      <c r="CA588" s="54"/>
      <c r="CB588" s="54"/>
      <c r="CC588" s="54"/>
      <c r="CD588" s="54"/>
      <c r="CE588" s="54"/>
      <c r="CF588" s="60"/>
      <c r="CG588" s="61"/>
    </row>
    <row r="589" spans="4:85" x14ac:dyDescent="0.25">
      <c r="D589" s="45"/>
      <c r="E589" s="46"/>
      <c r="F589" s="47"/>
      <c r="G589" s="47"/>
      <c r="H589" s="48"/>
      <c r="I589" s="49"/>
      <c r="J589" s="50"/>
      <c r="K589" s="50"/>
      <c r="L589" s="51"/>
      <c r="M589" s="52"/>
      <c r="N589" s="53"/>
      <c r="O589" s="50"/>
      <c r="P589" s="50"/>
      <c r="Q589" s="54"/>
      <c r="R589" s="55"/>
      <c r="S589" s="55"/>
      <c r="T589" s="54"/>
      <c r="U589" s="54"/>
      <c r="V589" s="54"/>
      <c r="W589" s="54"/>
      <c r="X589" s="54"/>
      <c r="Y589" s="54"/>
      <c r="Z589" s="55"/>
      <c r="AA589" s="56"/>
      <c r="AB589" s="54"/>
      <c r="AC589" s="57"/>
      <c r="AD589" s="54"/>
      <c r="AE589" s="54"/>
      <c r="AF589" s="54"/>
      <c r="AG589" s="54"/>
      <c r="AH589" s="54"/>
      <c r="AI589" s="58"/>
      <c r="AJ589" s="54"/>
      <c r="AK589" s="54"/>
      <c r="AL589" s="54"/>
      <c r="AM589" s="54"/>
      <c r="AN589" s="58"/>
      <c r="AO589" s="59"/>
      <c r="AP589" s="59"/>
      <c r="AQ589" s="59"/>
      <c r="AR589" s="59"/>
      <c r="AS589" s="59"/>
      <c r="AT589" s="59"/>
      <c r="AU589" s="59"/>
      <c r="AV589" s="59"/>
      <c r="AW589" s="59"/>
      <c r="AX589" s="59"/>
      <c r="AY589" s="59"/>
      <c r="AZ589" s="58"/>
      <c r="BA589" s="55"/>
      <c r="BB589" s="55"/>
      <c r="BC589" s="55"/>
      <c r="BD589" s="55"/>
      <c r="BE589" s="58"/>
      <c r="BF589" s="55"/>
      <c r="BG589" s="55"/>
      <c r="BH589" s="55"/>
      <c r="BI589" s="58"/>
      <c r="BJ589" s="55"/>
      <c r="BK589" s="58"/>
      <c r="BL589" s="58"/>
      <c r="BM589" s="54"/>
      <c r="BN589" s="54"/>
      <c r="BO589" s="54"/>
      <c r="BP589" s="54"/>
      <c r="BQ589" s="59"/>
      <c r="BR589" s="58"/>
      <c r="BS589" s="55"/>
      <c r="BT589" s="55"/>
      <c r="BU589" s="55"/>
      <c r="BV589" s="55"/>
      <c r="BW589" s="55"/>
      <c r="BX589" s="54"/>
      <c r="BY589" s="54"/>
      <c r="BZ589" s="54"/>
      <c r="CA589" s="54"/>
      <c r="CB589" s="54"/>
      <c r="CC589" s="54"/>
      <c r="CD589" s="54"/>
      <c r="CE589" s="54"/>
      <c r="CF589" s="60"/>
      <c r="CG589" s="61"/>
    </row>
    <row r="590" spans="4:85" x14ac:dyDescent="0.25">
      <c r="D590" s="45"/>
      <c r="E590" s="46"/>
      <c r="F590" s="47"/>
      <c r="G590" s="47"/>
      <c r="H590" s="48"/>
      <c r="I590" s="49"/>
      <c r="J590" s="50"/>
      <c r="K590" s="50"/>
      <c r="L590" s="51"/>
      <c r="M590" s="52"/>
      <c r="N590" s="53"/>
      <c r="O590" s="50"/>
      <c r="P590" s="50"/>
      <c r="Q590" s="54"/>
      <c r="R590" s="55"/>
      <c r="S590" s="55"/>
      <c r="T590" s="54"/>
      <c r="U590" s="54"/>
      <c r="V590" s="54"/>
      <c r="W590" s="54"/>
      <c r="X590" s="54"/>
      <c r="Y590" s="54"/>
      <c r="Z590" s="55"/>
      <c r="AA590" s="56"/>
      <c r="AB590" s="54"/>
      <c r="AC590" s="57"/>
      <c r="AD590" s="54"/>
      <c r="AE590" s="54"/>
      <c r="AF590" s="54"/>
      <c r="AG590" s="54"/>
      <c r="AH590" s="54"/>
      <c r="AI590" s="58"/>
      <c r="AJ590" s="54"/>
      <c r="AK590" s="54"/>
      <c r="AL590" s="54"/>
      <c r="AM590" s="54"/>
      <c r="AN590" s="58"/>
      <c r="AO590" s="59"/>
      <c r="AP590" s="59"/>
      <c r="AQ590" s="59"/>
      <c r="AR590" s="59"/>
      <c r="AS590" s="59"/>
      <c r="AT590" s="59"/>
      <c r="AU590" s="59"/>
      <c r="AV590" s="59"/>
      <c r="AW590" s="59"/>
      <c r="AX590" s="59"/>
      <c r="AY590" s="59"/>
      <c r="AZ590" s="58"/>
      <c r="BA590" s="55"/>
      <c r="BB590" s="55"/>
      <c r="BC590" s="55"/>
      <c r="BD590" s="55"/>
      <c r="BE590" s="58"/>
      <c r="BF590" s="55"/>
      <c r="BG590" s="55"/>
      <c r="BH590" s="55"/>
      <c r="BI590" s="58"/>
      <c r="BJ590" s="55"/>
      <c r="BK590" s="58"/>
      <c r="BL590" s="58"/>
      <c r="BM590" s="54"/>
      <c r="BN590" s="54"/>
      <c r="BO590" s="54"/>
      <c r="BP590" s="54"/>
      <c r="BQ590" s="59"/>
      <c r="BR590" s="58"/>
      <c r="BS590" s="55"/>
      <c r="BT590" s="55"/>
      <c r="BU590" s="55"/>
      <c r="BV590" s="55"/>
      <c r="BW590" s="55"/>
      <c r="BX590" s="54"/>
      <c r="BY590" s="54"/>
      <c r="BZ590" s="54"/>
      <c r="CA590" s="54"/>
      <c r="CB590" s="54"/>
      <c r="CC590" s="54"/>
      <c r="CD590" s="54"/>
      <c r="CE590" s="54"/>
      <c r="CF590" s="60"/>
      <c r="CG590" s="61"/>
    </row>
    <row r="591" spans="4:85" x14ac:dyDescent="0.25">
      <c r="D591" s="45"/>
      <c r="E591" s="46"/>
      <c r="F591" s="47"/>
      <c r="G591" s="47"/>
      <c r="H591" s="48"/>
      <c r="I591" s="49"/>
      <c r="J591" s="50"/>
      <c r="K591" s="50"/>
      <c r="L591" s="51"/>
      <c r="M591" s="52"/>
      <c r="N591" s="53"/>
      <c r="O591" s="50"/>
      <c r="P591" s="50"/>
      <c r="Q591" s="54"/>
      <c r="R591" s="55"/>
      <c r="S591" s="55"/>
      <c r="T591" s="54"/>
      <c r="U591" s="54"/>
      <c r="V591" s="54"/>
      <c r="W591" s="54"/>
      <c r="X591" s="54"/>
      <c r="Y591" s="54"/>
      <c r="Z591" s="55"/>
      <c r="AA591" s="56"/>
      <c r="AB591" s="54"/>
      <c r="AC591" s="57"/>
      <c r="AD591" s="54"/>
      <c r="AE591" s="54"/>
      <c r="AF591" s="54"/>
      <c r="AG591" s="54"/>
      <c r="AH591" s="54"/>
      <c r="AI591" s="58"/>
      <c r="AJ591" s="54"/>
      <c r="AK591" s="54"/>
      <c r="AL591" s="54"/>
      <c r="AM591" s="54"/>
      <c r="AN591" s="58"/>
      <c r="AO591" s="59"/>
      <c r="AP591" s="59"/>
      <c r="AQ591" s="59"/>
      <c r="AR591" s="59"/>
      <c r="AS591" s="59"/>
      <c r="AT591" s="59"/>
      <c r="AU591" s="59"/>
      <c r="AV591" s="59"/>
      <c r="AW591" s="59"/>
      <c r="AX591" s="59"/>
      <c r="AY591" s="59"/>
      <c r="AZ591" s="58"/>
      <c r="BA591" s="55"/>
      <c r="BB591" s="55"/>
      <c r="BC591" s="55"/>
      <c r="BD591" s="55"/>
      <c r="BE591" s="58"/>
      <c r="BF591" s="55"/>
      <c r="BG591" s="55"/>
      <c r="BH591" s="55"/>
      <c r="BI591" s="58"/>
      <c r="BJ591" s="55"/>
      <c r="BK591" s="58"/>
      <c r="BL591" s="58"/>
      <c r="BM591" s="54"/>
      <c r="BN591" s="54"/>
      <c r="BO591" s="54"/>
      <c r="BP591" s="54"/>
      <c r="BQ591" s="59"/>
      <c r="BR591" s="58"/>
      <c r="BS591" s="55"/>
      <c r="BT591" s="55"/>
      <c r="BU591" s="55"/>
      <c r="BV591" s="55"/>
      <c r="BW591" s="55"/>
      <c r="BX591" s="54"/>
      <c r="BY591" s="54"/>
      <c r="BZ591" s="54"/>
      <c r="CA591" s="54"/>
      <c r="CB591" s="54"/>
      <c r="CC591" s="54"/>
      <c r="CD591" s="54"/>
      <c r="CE591" s="54"/>
      <c r="CF591" s="60"/>
      <c r="CG591" s="61"/>
    </row>
    <row r="592" spans="4:85" x14ac:dyDescent="0.25">
      <c r="D592" s="45"/>
      <c r="E592" s="46"/>
      <c r="F592" s="47"/>
      <c r="G592" s="47"/>
      <c r="H592" s="48"/>
      <c r="I592" s="49"/>
      <c r="J592" s="50"/>
      <c r="K592" s="50"/>
      <c r="L592" s="51"/>
      <c r="M592" s="52"/>
      <c r="N592" s="53"/>
      <c r="O592" s="50"/>
      <c r="P592" s="50"/>
      <c r="Q592" s="54"/>
      <c r="R592" s="55"/>
      <c r="S592" s="55"/>
      <c r="T592" s="54"/>
      <c r="U592" s="54"/>
      <c r="V592" s="54"/>
      <c r="W592" s="54"/>
      <c r="X592" s="54"/>
      <c r="Y592" s="54"/>
      <c r="Z592" s="55"/>
      <c r="AA592" s="56"/>
      <c r="AB592" s="54"/>
      <c r="AC592" s="57"/>
      <c r="AD592" s="54"/>
      <c r="AE592" s="54"/>
      <c r="AF592" s="54"/>
      <c r="AG592" s="54"/>
      <c r="AH592" s="54"/>
      <c r="AI592" s="58"/>
      <c r="AJ592" s="54"/>
      <c r="AK592" s="54"/>
      <c r="AL592" s="54"/>
      <c r="AM592" s="54"/>
      <c r="AN592" s="58"/>
      <c r="AO592" s="59"/>
      <c r="AP592" s="59"/>
      <c r="AQ592" s="59"/>
      <c r="AR592" s="59"/>
      <c r="AS592" s="59"/>
      <c r="AT592" s="59"/>
      <c r="AU592" s="59"/>
      <c r="AV592" s="59"/>
      <c r="AW592" s="59"/>
      <c r="AX592" s="59"/>
      <c r="AY592" s="59"/>
      <c r="AZ592" s="58"/>
      <c r="BA592" s="55"/>
      <c r="BB592" s="55"/>
      <c r="BC592" s="55"/>
      <c r="BD592" s="55"/>
      <c r="BE592" s="58"/>
      <c r="BF592" s="55"/>
      <c r="BG592" s="55"/>
      <c r="BH592" s="55"/>
      <c r="BI592" s="58"/>
      <c r="BJ592" s="55"/>
      <c r="BK592" s="58"/>
      <c r="BL592" s="58"/>
      <c r="BM592" s="54"/>
      <c r="BN592" s="54"/>
      <c r="BO592" s="54"/>
      <c r="BP592" s="54"/>
      <c r="BQ592" s="59"/>
      <c r="BR592" s="58"/>
      <c r="BS592" s="55"/>
      <c r="BT592" s="55"/>
      <c r="BU592" s="55"/>
      <c r="BV592" s="55"/>
      <c r="BW592" s="55"/>
      <c r="BX592" s="54"/>
      <c r="BY592" s="54"/>
      <c r="BZ592" s="54"/>
      <c r="CA592" s="54"/>
      <c r="CB592" s="54"/>
      <c r="CC592" s="54"/>
      <c r="CD592" s="54"/>
      <c r="CE592" s="54"/>
      <c r="CF592" s="60"/>
      <c r="CG592" s="61"/>
    </row>
    <row r="593" spans="4:85" x14ac:dyDescent="0.25">
      <c r="D593" s="45"/>
      <c r="E593" s="46"/>
      <c r="F593" s="47"/>
      <c r="G593" s="47"/>
      <c r="H593" s="48"/>
      <c r="I593" s="49"/>
      <c r="J593" s="50"/>
      <c r="K593" s="50"/>
      <c r="L593" s="51"/>
      <c r="M593" s="52"/>
      <c r="N593" s="53"/>
      <c r="O593" s="50"/>
      <c r="P593" s="50"/>
      <c r="Q593" s="54"/>
      <c r="R593" s="55"/>
      <c r="S593" s="55"/>
      <c r="T593" s="54"/>
      <c r="U593" s="54"/>
      <c r="V593" s="54"/>
      <c r="W593" s="54"/>
      <c r="X593" s="54"/>
      <c r="Y593" s="54"/>
      <c r="Z593" s="55"/>
      <c r="AA593" s="56"/>
      <c r="AB593" s="54"/>
      <c r="AC593" s="57"/>
      <c r="AD593" s="54"/>
      <c r="AE593" s="54"/>
      <c r="AF593" s="54"/>
      <c r="AG593" s="54"/>
      <c r="AH593" s="54"/>
      <c r="AI593" s="58"/>
      <c r="AJ593" s="54"/>
      <c r="AK593" s="54"/>
      <c r="AL593" s="54"/>
      <c r="AM593" s="54"/>
      <c r="AN593" s="58"/>
      <c r="AO593" s="59"/>
      <c r="AP593" s="59"/>
      <c r="AQ593" s="59"/>
      <c r="AR593" s="59"/>
      <c r="AS593" s="59"/>
      <c r="AT593" s="59"/>
      <c r="AU593" s="59"/>
      <c r="AV593" s="59"/>
      <c r="AW593" s="59"/>
      <c r="AX593" s="59"/>
      <c r="AY593" s="59"/>
      <c r="AZ593" s="58"/>
      <c r="BA593" s="55"/>
      <c r="BB593" s="55"/>
      <c r="BC593" s="55"/>
      <c r="BD593" s="55"/>
      <c r="BE593" s="58"/>
      <c r="BF593" s="55"/>
      <c r="BG593" s="55"/>
      <c r="BH593" s="55"/>
      <c r="BI593" s="58"/>
      <c r="BJ593" s="55"/>
      <c r="BK593" s="58"/>
      <c r="BL593" s="58"/>
      <c r="BM593" s="54"/>
      <c r="BN593" s="54"/>
      <c r="BO593" s="54"/>
      <c r="BP593" s="54"/>
      <c r="BQ593" s="59"/>
      <c r="BR593" s="58"/>
      <c r="BS593" s="55"/>
      <c r="BT593" s="55"/>
      <c r="BU593" s="55"/>
      <c r="BV593" s="55"/>
      <c r="BW593" s="55"/>
      <c r="BX593" s="54"/>
      <c r="BY593" s="54"/>
      <c r="BZ593" s="54"/>
      <c r="CA593" s="54"/>
      <c r="CB593" s="54"/>
      <c r="CC593" s="54"/>
      <c r="CD593" s="54"/>
      <c r="CE593" s="54"/>
      <c r="CF593" s="60"/>
      <c r="CG593" s="61"/>
    </row>
    <row r="594" spans="4:85" x14ac:dyDescent="0.25">
      <c r="D594" s="45"/>
      <c r="E594" s="46"/>
      <c r="F594" s="47"/>
      <c r="G594" s="47"/>
      <c r="H594" s="48"/>
      <c r="I594" s="49"/>
      <c r="J594" s="50"/>
      <c r="K594" s="50"/>
      <c r="L594" s="51"/>
      <c r="M594" s="52"/>
      <c r="N594" s="53"/>
      <c r="O594" s="50"/>
      <c r="P594" s="50"/>
      <c r="Q594" s="54"/>
      <c r="R594" s="55"/>
      <c r="S594" s="55"/>
      <c r="T594" s="54"/>
      <c r="U594" s="54"/>
      <c r="V594" s="54"/>
      <c r="W594" s="54"/>
      <c r="X594" s="54"/>
      <c r="Y594" s="54"/>
      <c r="Z594" s="55"/>
      <c r="AA594" s="56"/>
      <c r="AB594" s="54"/>
      <c r="AC594" s="57"/>
      <c r="AD594" s="54"/>
      <c r="AE594" s="54"/>
      <c r="AF594" s="54"/>
      <c r="AG594" s="54"/>
      <c r="AH594" s="54"/>
      <c r="AI594" s="58"/>
      <c r="AJ594" s="54"/>
      <c r="AK594" s="54"/>
      <c r="AL594" s="54"/>
      <c r="AM594" s="54"/>
      <c r="AN594" s="58"/>
      <c r="AO594" s="59"/>
      <c r="AP594" s="59"/>
      <c r="AQ594" s="59"/>
      <c r="AR594" s="59"/>
      <c r="AS594" s="59"/>
      <c r="AT594" s="59"/>
      <c r="AU594" s="59"/>
      <c r="AV594" s="59"/>
      <c r="AW594" s="59"/>
      <c r="AX594" s="59"/>
      <c r="AY594" s="59"/>
      <c r="AZ594" s="58"/>
      <c r="BA594" s="55"/>
      <c r="BB594" s="55"/>
      <c r="BC594" s="55"/>
      <c r="BD594" s="55"/>
      <c r="BE594" s="58"/>
      <c r="BF594" s="55"/>
      <c r="BG594" s="55"/>
      <c r="BH594" s="55"/>
      <c r="BI594" s="58"/>
      <c r="BJ594" s="55"/>
      <c r="BK594" s="58"/>
      <c r="BL594" s="58"/>
      <c r="BM594" s="54"/>
      <c r="BN594" s="54"/>
      <c r="BO594" s="54"/>
      <c r="BP594" s="54"/>
      <c r="BQ594" s="59"/>
      <c r="BR594" s="58"/>
      <c r="BS594" s="55"/>
      <c r="BT594" s="55"/>
      <c r="BU594" s="55"/>
      <c r="BV594" s="55"/>
      <c r="BW594" s="55"/>
      <c r="BX594" s="54"/>
      <c r="BY594" s="54"/>
      <c r="BZ594" s="54"/>
      <c r="CA594" s="54"/>
      <c r="CB594" s="54"/>
      <c r="CC594" s="54"/>
      <c r="CD594" s="54"/>
      <c r="CE594" s="54"/>
      <c r="CF594" s="60"/>
      <c r="CG594" s="61"/>
    </row>
    <row r="595" spans="4:85" x14ac:dyDescent="0.25">
      <c r="D595" s="45"/>
      <c r="E595" s="46"/>
      <c r="F595" s="47"/>
      <c r="G595" s="47"/>
      <c r="H595" s="48"/>
      <c r="I595" s="49"/>
      <c r="J595" s="50"/>
      <c r="K595" s="50"/>
      <c r="L595" s="51"/>
      <c r="M595" s="52"/>
      <c r="N595" s="53"/>
      <c r="O595" s="50"/>
      <c r="P595" s="50"/>
      <c r="Q595" s="54"/>
      <c r="R595" s="55"/>
      <c r="S595" s="55"/>
      <c r="T595" s="54"/>
      <c r="U595" s="54"/>
      <c r="V595" s="54"/>
      <c r="W595" s="54"/>
      <c r="X595" s="54"/>
      <c r="Y595" s="54"/>
      <c r="Z595" s="55"/>
      <c r="AA595" s="56"/>
      <c r="AB595" s="54"/>
      <c r="AC595" s="57"/>
      <c r="AD595" s="54"/>
      <c r="AE595" s="54"/>
      <c r="AF595" s="54"/>
      <c r="AG595" s="54"/>
      <c r="AH595" s="54"/>
      <c r="AI595" s="58"/>
      <c r="AJ595" s="54"/>
      <c r="AK595" s="54"/>
      <c r="AL595" s="54"/>
      <c r="AM595" s="54"/>
      <c r="AN595" s="58"/>
      <c r="AO595" s="59"/>
      <c r="AP595" s="59"/>
      <c r="AQ595" s="59"/>
      <c r="AR595" s="59"/>
      <c r="AS595" s="59"/>
      <c r="AT595" s="59"/>
      <c r="AU595" s="59"/>
      <c r="AV595" s="59"/>
      <c r="AW595" s="59"/>
      <c r="AX595" s="59"/>
      <c r="AY595" s="59"/>
      <c r="AZ595" s="58"/>
      <c r="BA595" s="55"/>
      <c r="BB595" s="55"/>
      <c r="BC595" s="55"/>
      <c r="BD595" s="55"/>
      <c r="BE595" s="58"/>
      <c r="BF595" s="55"/>
      <c r="BG595" s="55"/>
      <c r="BH595" s="55"/>
      <c r="BI595" s="58"/>
      <c r="BJ595" s="55"/>
      <c r="BK595" s="58"/>
      <c r="BL595" s="58"/>
      <c r="BM595" s="54"/>
      <c r="BN595" s="54"/>
      <c r="BO595" s="54"/>
      <c r="BP595" s="54"/>
      <c r="BQ595" s="59"/>
      <c r="BR595" s="58"/>
      <c r="BS595" s="55"/>
      <c r="BT595" s="55"/>
      <c r="BU595" s="55"/>
      <c r="BV595" s="55"/>
      <c r="BW595" s="55"/>
      <c r="BX595" s="54"/>
      <c r="BY595" s="54"/>
      <c r="BZ595" s="54"/>
      <c r="CA595" s="54"/>
      <c r="CB595" s="54"/>
      <c r="CC595" s="54"/>
      <c r="CD595" s="54"/>
      <c r="CE595" s="54"/>
      <c r="CF595" s="60"/>
      <c r="CG595" s="61"/>
    </row>
    <row r="596" spans="4:85" x14ac:dyDescent="0.25">
      <c r="D596" s="45"/>
      <c r="E596" s="46"/>
      <c r="F596" s="47"/>
      <c r="G596" s="47"/>
      <c r="H596" s="48"/>
      <c r="I596" s="49"/>
      <c r="J596" s="50"/>
      <c r="K596" s="50"/>
      <c r="L596" s="51"/>
      <c r="M596" s="52"/>
      <c r="N596" s="53"/>
      <c r="O596" s="50"/>
      <c r="P596" s="50"/>
      <c r="Q596" s="54"/>
      <c r="R596" s="55"/>
      <c r="S596" s="55"/>
      <c r="T596" s="54"/>
      <c r="U596" s="54"/>
      <c r="V596" s="54"/>
      <c r="W596" s="54"/>
      <c r="X596" s="54"/>
      <c r="Y596" s="54"/>
      <c r="Z596" s="55"/>
      <c r="AA596" s="56"/>
      <c r="AB596" s="54"/>
      <c r="AC596" s="57"/>
      <c r="AD596" s="54"/>
      <c r="AE596" s="54"/>
      <c r="AF596" s="54"/>
      <c r="AG596" s="54"/>
      <c r="AH596" s="54"/>
      <c r="AI596" s="58"/>
      <c r="AJ596" s="54"/>
      <c r="AK596" s="54"/>
      <c r="AL596" s="54"/>
      <c r="AM596" s="54"/>
      <c r="AN596" s="58"/>
      <c r="AO596" s="59"/>
      <c r="AP596" s="59"/>
      <c r="AQ596" s="59"/>
      <c r="AR596" s="59"/>
      <c r="AS596" s="59"/>
      <c r="AT596" s="59"/>
      <c r="AU596" s="59"/>
      <c r="AV596" s="59"/>
      <c r="AW596" s="59"/>
      <c r="AX596" s="59"/>
      <c r="AY596" s="59"/>
      <c r="AZ596" s="58"/>
      <c r="BA596" s="55"/>
      <c r="BB596" s="55"/>
      <c r="BC596" s="55"/>
      <c r="BD596" s="55"/>
      <c r="BE596" s="58"/>
      <c r="BF596" s="55"/>
      <c r="BG596" s="55"/>
      <c r="BH596" s="55"/>
      <c r="BI596" s="58"/>
      <c r="BJ596" s="55"/>
      <c r="BK596" s="58"/>
      <c r="BL596" s="58"/>
      <c r="BM596" s="54"/>
      <c r="BN596" s="54"/>
      <c r="BO596" s="54"/>
      <c r="BP596" s="54"/>
      <c r="BQ596" s="59"/>
      <c r="BR596" s="58"/>
      <c r="BS596" s="55"/>
      <c r="BT596" s="55"/>
      <c r="BU596" s="55"/>
      <c r="BV596" s="55"/>
      <c r="BW596" s="55"/>
      <c r="BX596" s="54"/>
      <c r="BY596" s="54"/>
      <c r="BZ596" s="54"/>
      <c r="CA596" s="54"/>
      <c r="CB596" s="54"/>
      <c r="CC596" s="54"/>
      <c r="CD596" s="54"/>
      <c r="CE596" s="54"/>
      <c r="CF596" s="60"/>
      <c r="CG596" s="61"/>
    </row>
    <row r="597" spans="4:85" x14ac:dyDescent="0.25">
      <c r="D597" s="45"/>
      <c r="E597" s="46"/>
      <c r="F597" s="47"/>
      <c r="G597" s="47"/>
      <c r="H597" s="48"/>
      <c r="I597" s="49"/>
      <c r="J597" s="50"/>
      <c r="K597" s="50"/>
      <c r="L597" s="51"/>
      <c r="M597" s="52"/>
      <c r="N597" s="53"/>
      <c r="O597" s="50"/>
      <c r="P597" s="50"/>
      <c r="Q597" s="54"/>
      <c r="R597" s="55"/>
      <c r="S597" s="55"/>
      <c r="T597" s="54"/>
      <c r="U597" s="54"/>
      <c r="V597" s="54"/>
      <c r="W597" s="54"/>
      <c r="X597" s="54"/>
      <c r="Y597" s="54"/>
      <c r="Z597" s="55"/>
      <c r="AA597" s="56"/>
      <c r="AB597" s="54"/>
      <c r="AC597" s="57"/>
      <c r="AD597" s="54"/>
      <c r="AE597" s="54"/>
      <c r="AF597" s="54"/>
      <c r="AG597" s="54"/>
      <c r="AH597" s="54"/>
      <c r="AI597" s="58"/>
      <c r="AJ597" s="54"/>
      <c r="AK597" s="54"/>
      <c r="AL597" s="54"/>
      <c r="AM597" s="54"/>
      <c r="AN597" s="58"/>
      <c r="AO597" s="59"/>
      <c r="AP597" s="59"/>
      <c r="AQ597" s="59"/>
      <c r="AR597" s="59"/>
      <c r="AS597" s="59"/>
      <c r="AT597" s="59"/>
      <c r="AU597" s="59"/>
      <c r="AV597" s="59"/>
      <c r="AW597" s="59"/>
      <c r="AX597" s="59"/>
      <c r="AY597" s="59"/>
      <c r="AZ597" s="58"/>
      <c r="BA597" s="55"/>
      <c r="BB597" s="55"/>
      <c r="BC597" s="55"/>
      <c r="BD597" s="55"/>
      <c r="BE597" s="58"/>
      <c r="BF597" s="55"/>
      <c r="BG597" s="55"/>
      <c r="BH597" s="55"/>
      <c r="BI597" s="58"/>
      <c r="BJ597" s="55"/>
      <c r="BK597" s="58"/>
      <c r="BL597" s="58"/>
      <c r="BM597" s="54"/>
      <c r="BN597" s="54"/>
      <c r="BO597" s="54"/>
      <c r="BP597" s="54"/>
      <c r="BQ597" s="59"/>
      <c r="BR597" s="58"/>
      <c r="BS597" s="55"/>
      <c r="BT597" s="55"/>
      <c r="BU597" s="55"/>
      <c r="BV597" s="55"/>
      <c r="BW597" s="55"/>
      <c r="BX597" s="54"/>
      <c r="BY597" s="54"/>
      <c r="BZ597" s="54"/>
      <c r="CA597" s="54"/>
      <c r="CB597" s="54"/>
      <c r="CC597" s="54"/>
      <c r="CD597" s="54"/>
      <c r="CE597" s="54"/>
      <c r="CF597" s="60"/>
      <c r="CG597" s="61"/>
    </row>
    <row r="598" spans="4:85" x14ac:dyDescent="0.25">
      <c r="D598" s="45"/>
      <c r="E598" s="46"/>
      <c r="F598" s="47"/>
      <c r="G598" s="47"/>
      <c r="H598" s="48"/>
      <c r="I598" s="49"/>
      <c r="J598" s="50"/>
      <c r="K598" s="50"/>
      <c r="L598" s="51"/>
      <c r="M598" s="52"/>
      <c r="N598" s="53"/>
      <c r="O598" s="50"/>
      <c r="P598" s="50"/>
      <c r="Q598" s="54"/>
      <c r="R598" s="55"/>
      <c r="S598" s="55"/>
      <c r="T598" s="54"/>
      <c r="U598" s="54"/>
      <c r="V598" s="54"/>
      <c r="W598" s="54"/>
      <c r="X598" s="54"/>
      <c r="Y598" s="54"/>
      <c r="Z598" s="55"/>
      <c r="AA598" s="56"/>
      <c r="AB598" s="54"/>
      <c r="AC598" s="57"/>
      <c r="AD598" s="54"/>
      <c r="AE598" s="54"/>
      <c r="AF598" s="54"/>
      <c r="AG598" s="54"/>
      <c r="AH598" s="54"/>
      <c r="AI598" s="58"/>
      <c r="AJ598" s="54"/>
      <c r="AK598" s="54"/>
      <c r="AL598" s="54"/>
      <c r="AM598" s="54"/>
      <c r="AN598" s="58"/>
      <c r="AO598" s="59"/>
      <c r="AP598" s="59"/>
      <c r="AQ598" s="59"/>
      <c r="AR598" s="59"/>
      <c r="AS598" s="59"/>
      <c r="AT598" s="59"/>
      <c r="AU598" s="59"/>
      <c r="AV598" s="59"/>
      <c r="AW598" s="59"/>
      <c r="AX598" s="59"/>
      <c r="AY598" s="59"/>
      <c r="AZ598" s="58"/>
      <c r="BA598" s="55"/>
      <c r="BB598" s="55"/>
      <c r="BC598" s="55"/>
      <c r="BD598" s="55"/>
      <c r="BE598" s="58"/>
      <c r="BF598" s="55"/>
      <c r="BG598" s="55"/>
      <c r="BH598" s="55"/>
      <c r="BI598" s="58"/>
      <c r="BJ598" s="55"/>
      <c r="BK598" s="58"/>
      <c r="BL598" s="58"/>
      <c r="BM598" s="54"/>
      <c r="BN598" s="54"/>
      <c r="BO598" s="54"/>
      <c r="BP598" s="54"/>
      <c r="BQ598" s="59"/>
      <c r="BR598" s="58"/>
      <c r="BS598" s="55"/>
      <c r="BT598" s="55"/>
      <c r="BU598" s="55"/>
      <c r="BV598" s="55"/>
      <c r="BW598" s="55"/>
      <c r="BX598" s="54"/>
      <c r="BY598" s="54"/>
      <c r="BZ598" s="54"/>
      <c r="CA598" s="54"/>
      <c r="CB598" s="54"/>
      <c r="CC598" s="54"/>
      <c r="CD598" s="54"/>
      <c r="CE598" s="54"/>
      <c r="CF598" s="60"/>
      <c r="CG598" s="61"/>
    </row>
    <row r="599" spans="4:85" x14ac:dyDescent="0.25">
      <c r="D599" s="45"/>
      <c r="E599" s="46"/>
      <c r="F599" s="47"/>
      <c r="G599" s="47"/>
      <c r="H599" s="48"/>
      <c r="I599" s="49"/>
      <c r="J599" s="50"/>
      <c r="K599" s="50"/>
      <c r="L599" s="51"/>
      <c r="M599" s="52"/>
      <c r="N599" s="53"/>
      <c r="O599" s="50"/>
      <c r="P599" s="50"/>
      <c r="Q599" s="54"/>
      <c r="R599" s="55"/>
      <c r="S599" s="55"/>
      <c r="T599" s="54"/>
      <c r="U599" s="54"/>
      <c r="V599" s="54"/>
      <c r="W599" s="54"/>
      <c r="X599" s="54"/>
      <c r="Y599" s="54"/>
      <c r="Z599" s="55"/>
      <c r="AA599" s="56"/>
      <c r="AB599" s="54"/>
      <c r="AC599" s="57"/>
      <c r="AD599" s="54"/>
      <c r="AE599" s="54"/>
      <c r="AF599" s="54"/>
      <c r="AG599" s="54"/>
      <c r="AH599" s="54"/>
      <c r="AI599" s="58"/>
      <c r="AJ599" s="54"/>
      <c r="AK599" s="54"/>
      <c r="AL599" s="54"/>
      <c r="AM599" s="54"/>
      <c r="AN599" s="58"/>
      <c r="AO599" s="59"/>
      <c r="AP599" s="59"/>
      <c r="AQ599" s="59"/>
      <c r="AR599" s="59"/>
      <c r="AS599" s="59"/>
      <c r="AT599" s="59"/>
      <c r="AU599" s="59"/>
      <c r="AV599" s="59"/>
      <c r="AW599" s="59"/>
      <c r="AX599" s="59"/>
      <c r="AY599" s="59"/>
      <c r="AZ599" s="58"/>
      <c r="BA599" s="55"/>
      <c r="BB599" s="55"/>
      <c r="BC599" s="55"/>
      <c r="BD599" s="55"/>
      <c r="BE599" s="58"/>
      <c r="BF599" s="55"/>
      <c r="BG599" s="55"/>
      <c r="BH599" s="55"/>
      <c r="BI599" s="58"/>
      <c r="BJ599" s="55"/>
      <c r="BK599" s="58"/>
      <c r="BL599" s="58"/>
      <c r="BM599" s="54"/>
      <c r="BN599" s="54"/>
      <c r="BO599" s="54"/>
      <c r="BP599" s="54"/>
      <c r="BQ599" s="59"/>
      <c r="BR599" s="58"/>
      <c r="BS599" s="55"/>
      <c r="BT599" s="55"/>
      <c r="BU599" s="55"/>
      <c r="BV599" s="55"/>
      <c r="BW599" s="55"/>
      <c r="BX599" s="54"/>
      <c r="BY599" s="54"/>
      <c r="BZ599" s="54"/>
      <c r="CA599" s="54"/>
      <c r="CB599" s="54"/>
      <c r="CC599" s="54"/>
      <c r="CD599" s="54"/>
      <c r="CE599" s="54"/>
      <c r="CF599" s="60"/>
      <c r="CG599" s="61"/>
    </row>
    <row r="600" spans="4:85" x14ac:dyDescent="0.25">
      <c r="D600" s="45"/>
      <c r="E600" s="46"/>
      <c r="F600" s="47"/>
      <c r="G600" s="47"/>
      <c r="H600" s="48"/>
      <c r="I600" s="49"/>
      <c r="J600" s="50"/>
      <c r="K600" s="50"/>
      <c r="L600" s="51"/>
      <c r="M600" s="52"/>
      <c r="N600" s="53"/>
      <c r="O600" s="50"/>
      <c r="P600" s="50"/>
      <c r="Q600" s="54"/>
      <c r="R600" s="55"/>
      <c r="S600" s="55"/>
      <c r="T600" s="54"/>
      <c r="U600" s="54"/>
      <c r="V600" s="54"/>
      <c r="W600" s="54"/>
      <c r="X600" s="54"/>
      <c r="Y600" s="54"/>
      <c r="Z600" s="55"/>
      <c r="AA600" s="56"/>
      <c r="AB600" s="54"/>
      <c r="AC600" s="57"/>
      <c r="AD600" s="54"/>
      <c r="AE600" s="54"/>
      <c r="AF600" s="54"/>
      <c r="AG600" s="54"/>
      <c r="AH600" s="54"/>
      <c r="AI600" s="58"/>
      <c r="AJ600" s="54"/>
      <c r="AK600" s="54"/>
      <c r="AL600" s="54"/>
      <c r="AM600" s="54"/>
      <c r="AN600" s="58"/>
      <c r="AO600" s="59"/>
      <c r="AP600" s="59"/>
      <c r="AQ600" s="59"/>
      <c r="AR600" s="59"/>
      <c r="AS600" s="59"/>
      <c r="AT600" s="59"/>
      <c r="AU600" s="59"/>
      <c r="AV600" s="59"/>
      <c r="AW600" s="59"/>
      <c r="AX600" s="59"/>
      <c r="AY600" s="59"/>
      <c r="AZ600" s="58"/>
      <c r="BA600" s="55"/>
      <c r="BB600" s="55"/>
      <c r="BC600" s="55"/>
      <c r="BD600" s="55"/>
      <c r="BE600" s="58"/>
      <c r="BF600" s="55"/>
      <c r="BG600" s="55"/>
      <c r="BH600" s="55"/>
      <c r="BI600" s="58"/>
      <c r="BJ600" s="55"/>
      <c r="BK600" s="58"/>
      <c r="BL600" s="58"/>
      <c r="BM600" s="54"/>
      <c r="BN600" s="54"/>
      <c r="BO600" s="54"/>
      <c r="BP600" s="54"/>
      <c r="BQ600" s="59"/>
      <c r="BR600" s="58"/>
      <c r="BS600" s="55"/>
      <c r="BT600" s="55"/>
      <c r="BU600" s="55"/>
      <c r="BV600" s="55"/>
      <c r="BW600" s="55"/>
      <c r="BX600" s="54"/>
      <c r="BY600" s="54"/>
      <c r="BZ600" s="54"/>
      <c r="CA600" s="54"/>
      <c r="CB600" s="54"/>
      <c r="CC600" s="54"/>
      <c r="CD600" s="54"/>
      <c r="CE600" s="54"/>
      <c r="CF600" s="60"/>
      <c r="CG600" s="61"/>
    </row>
    <row r="601" spans="4:85" x14ac:dyDescent="0.25">
      <c r="D601" s="45"/>
      <c r="E601" s="46"/>
      <c r="F601" s="47"/>
      <c r="G601" s="47"/>
      <c r="H601" s="48"/>
      <c r="I601" s="49"/>
      <c r="J601" s="50"/>
      <c r="K601" s="50"/>
      <c r="L601" s="51"/>
      <c r="M601" s="52"/>
      <c r="N601" s="53"/>
      <c r="O601" s="50"/>
      <c r="P601" s="50"/>
      <c r="Q601" s="54"/>
      <c r="R601" s="55"/>
      <c r="S601" s="55"/>
      <c r="T601" s="54"/>
      <c r="U601" s="54"/>
      <c r="V601" s="54"/>
      <c r="W601" s="54"/>
      <c r="X601" s="54"/>
      <c r="Y601" s="54"/>
      <c r="Z601" s="55"/>
      <c r="AA601" s="56"/>
      <c r="AB601" s="54"/>
      <c r="AC601" s="57"/>
      <c r="AD601" s="54"/>
      <c r="AE601" s="54"/>
      <c r="AF601" s="54"/>
      <c r="AG601" s="54"/>
      <c r="AH601" s="54"/>
      <c r="AI601" s="58"/>
      <c r="AJ601" s="54"/>
      <c r="AK601" s="54"/>
      <c r="AL601" s="54"/>
      <c r="AM601" s="54"/>
      <c r="AN601" s="58"/>
      <c r="AO601" s="59"/>
      <c r="AP601" s="59"/>
      <c r="AQ601" s="59"/>
      <c r="AR601" s="59"/>
      <c r="AS601" s="59"/>
      <c r="AT601" s="59"/>
      <c r="AU601" s="59"/>
      <c r="AV601" s="59"/>
      <c r="AW601" s="59"/>
      <c r="AX601" s="59"/>
      <c r="AY601" s="59"/>
      <c r="AZ601" s="58"/>
      <c r="BA601" s="55"/>
      <c r="BB601" s="55"/>
      <c r="BC601" s="55"/>
      <c r="BD601" s="55"/>
      <c r="BE601" s="58"/>
      <c r="BF601" s="55"/>
      <c r="BG601" s="55"/>
      <c r="BH601" s="55"/>
      <c r="BI601" s="58"/>
      <c r="BJ601" s="55"/>
      <c r="BK601" s="58"/>
      <c r="BL601" s="58"/>
      <c r="BM601" s="54"/>
      <c r="BN601" s="54"/>
      <c r="BO601" s="54"/>
      <c r="BP601" s="54"/>
      <c r="BQ601" s="59"/>
      <c r="BR601" s="58"/>
      <c r="BS601" s="55"/>
      <c r="BT601" s="55"/>
      <c r="BU601" s="55"/>
      <c r="BV601" s="55"/>
      <c r="BW601" s="55"/>
      <c r="BX601" s="54"/>
      <c r="BY601" s="54"/>
      <c r="BZ601" s="54"/>
      <c r="CA601" s="54"/>
      <c r="CB601" s="54"/>
      <c r="CC601" s="54"/>
      <c r="CD601" s="54"/>
      <c r="CE601" s="54"/>
      <c r="CF601" s="60"/>
      <c r="CG601" s="61"/>
    </row>
    <row r="602" spans="4:85" x14ac:dyDescent="0.25">
      <c r="D602" s="45"/>
      <c r="E602" s="46"/>
      <c r="F602" s="47"/>
      <c r="G602" s="47"/>
      <c r="H602" s="48"/>
      <c r="I602" s="49"/>
      <c r="J602" s="50"/>
      <c r="K602" s="50"/>
      <c r="L602" s="51"/>
      <c r="M602" s="52"/>
      <c r="N602" s="53"/>
      <c r="O602" s="50"/>
      <c r="P602" s="50"/>
      <c r="Q602" s="54"/>
      <c r="R602" s="55"/>
      <c r="S602" s="55"/>
      <c r="T602" s="54"/>
      <c r="U602" s="54"/>
      <c r="V602" s="54"/>
      <c r="W602" s="54"/>
      <c r="X602" s="54"/>
      <c r="Y602" s="54"/>
      <c r="Z602" s="55"/>
      <c r="AA602" s="56"/>
      <c r="AB602" s="54"/>
      <c r="AC602" s="57"/>
      <c r="AD602" s="54"/>
      <c r="AE602" s="54"/>
      <c r="AF602" s="54"/>
      <c r="AG602" s="54"/>
      <c r="AH602" s="54"/>
      <c r="AI602" s="58"/>
      <c r="AJ602" s="54"/>
      <c r="AK602" s="54"/>
      <c r="AL602" s="54"/>
      <c r="AM602" s="54"/>
      <c r="AN602" s="58"/>
      <c r="AO602" s="59"/>
      <c r="AP602" s="59"/>
      <c r="AQ602" s="59"/>
      <c r="AR602" s="59"/>
      <c r="AS602" s="59"/>
      <c r="AT602" s="59"/>
      <c r="AU602" s="59"/>
      <c r="AV602" s="59"/>
      <c r="AW602" s="59"/>
      <c r="AX602" s="59"/>
      <c r="AY602" s="59"/>
      <c r="AZ602" s="58"/>
      <c r="BA602" s="55"/>
      <c r="BB602" s="55"/>
      <c r="BC602" s="55"/>
      <c r="BD602" s="55"/>
      <c r="BE602" s="58"/>
      <c r="BF602" s="55"/>
      <c r="BG602" s="55"/>
      <c r="BH602" s="55"/>
      <c r="BI602" s="58"/>
      <c r="BJ602" s="55"/>
      <c r="BK602" s="58"/>
      <c r="BL602" s="58"/>
      <c r="BM602" s="54"/>
      <c r="BN602" s="54"/>
      <c r="BO602" s="54"/>
      <c r="BP602" s="54"/>
      <c r="BQ602" s="59"/>
      <c r="BR602" s="58"/>
      <c r="BS602" s="55"/>
      <c r="BT602" s="55"/>
      <c r="BU602" s="55"/>
      <c r="BV602" s="55"/>
      <c r="BW602" s="55"/>
      <c r="BX602" s="54"/>
      <c r="BY602" s="54"/>
      <c r="BZ602" s="54"/>
      <c r="CA602" s="54"/>
      <c r="CB602" s="54"/>
      <c r="CC602" s="54"/>
      <c r="CD602" s="54"/>
      <c r="CE602" s="54"/>
      <c r="CF602" s="60"/>
      <c r="CG602" s="61"/>
    </row>
    <row r="603" spans="4:85" x14ac:dyDescent="0.25">
      <c r="D603" s="45"/>
      <c r="E603" s="46"/>
      <c r="F603" s="47"/>
      <c r="G603" s="47"/>
      <c r="H603" s="48"/>
      <c r="I603" s="49"/>
      <c r="J603" s="50"/>
      <c r="K603" s="50"/>
      <c r="L603" s="51"/>
      <c r="M603" s="52"/>
      <c r="N603" s="53"/>
      <c r="O603" s="50"/>
      <c r="P603" s="50"/>
      <c r="Q603" s="54"/>
      <c r="R603" s="55"/>
      <c r="S603" s="55"/>
      <c r="T603" s="54"/>
      <c r="U603" s="54"/>
      <c r="V603" s="54"/>
      <c r="W603" s="54"/>
      <c r="X603" s="54"/>
      <c r="Y603" s="54"/>
      <c r="Z603" s="55"/>
      <c r="AA603" s="56"/>
      <c r="AB603" s="54"/>
      <c r="AC603" s="57"/>
      <c r="AD603" s="54"/>
      <c r="AE603" s="54"/>
      <c r="AF603" s="54"/>
      <c r="AG603" s="54"/>
      <c r="AH603" s="54"/>
      <c r="AI603" s="58"/>
      <c r="AJ603" s="54"/>
      <c r="AK603" s="54"/>
      <c r="AL603" s="54"/>
      <c r="AM603" s="54"/>
      <c r="AN603" s="58"/>
      <c r="AO603" s="59"/>
      <c r="AP603" s="59"/>
      <c r="AQ603" s="59"/>
      <c r="AR603" s="59"/>
      <c r="AS603" s="59"/>
      <c r="AT603" s="59"/>
      <c r="AU603" s="59"/>
      <c r="AV603" s="59"/>
      <c r="AW603" s="59"/>
      <c r="AX603" s="59"/>
      <c r="AY603" s="59"/>
      <c r="AZ603" s="58"/>
      <c r="BA603" s="55"/>
      <c r="BB603" s="55"/>
      <c r="BC603" s="55"/>
      <c r="BD603" s="55"/>
      <c r="BE603" s="58"/>
      <c r="BF603" s="55"/>
      <c r="BG603" s="55"/>
      <c r="BH603" s="55"/>
      <c r="BI603" s="58"/>
      <c r="BJ603" s="55"/>
      <c r="BK603" s="58"/>
      <c r="BL603" s="58"/>
      <c r="BM603" s="54"/>
      <c r="BN603" s="54"/>
      <c r="BO603" s="54"/>
      <c r="BP603" s="54"/>
      <c r="BQ603" s="59"/>
      <c r="BR603" s="58"/>
      <c r="BS603" s="55"/>
      <c r="BT603" s="55"/>
      <c r="BU603" s="55"/>
      <c r="BV603" s="55"/>
      <c r="BW603" s="55"/>
      <c r="BX603" s="54"/>
      <c r="BY603" s="54"/>
      <c r="BZ603" s="54"/>
      <c r="CA603" s="54"/>
      <c r="CB603" s="54"/>
      <c r="CC603" s="54"/>
      <c r="CD603" s="54"/>
      <c r="CE603" s="54"/>
      <c r="CF603" s="60"/>
      <c r="CG603" s="61"/>
    </row>
    <row r="604" spans="4:85" x14ac:dyDescent="0.25">
      <c r="D604" s="45"/>
      <c r="E604" s="46"/>
      <c r="F604" s="47"/>
      <c r="G604" s="47"/>
      <c r="H604" s="48"/>
      <c r="I604" s="49"/>
      <c r="J604" s="50"/>
      <c r="K604" s="50"/>
      <c r="L604" s="51"/>
      <c r="M604" s="52"/>
      <c r="N604" s="53"/>
      <c r="O604" s="50"/>
      <c r="P604" s="50"/>
      <c r="Q604" s="54"/>
      <c r="R604" s="55"/>
      <c r="S604" s="55"/>
      <c r="T604" s="54"/>
      <c r="U604" s="54"/>
      <c r="V604" s="54"/>
      <c r="W604" s="54"/>
      <c r="X604" s="54"/>
      <c r="Y604" s="54"/>
      <c r="Z604" s="55"/>
      <c r="AA604" s="56"/>
      <c r="AB604" s="54"/>
      <c r="AC604" s="57"/>
      <c r="AD604" s="54"/>
      <c r="AE604" s="54"/>
      <c r="AF604" s="54"/>
      <c r="AG604" s="54"/>
      <c r="AH604" s="54"/>
      <c r="AI604" s="58"/>
      <c r="AJ604" s="54"/>
      <c r="AK604" s="54"/>
      <c r="AL604" s="54"/>
      <c r="AM604" s="54"/>
      <c r="AN604" s="58"/>
      <c r="AO604" s="59"/>
      <c r="AP604" s="59"/>
      <c r="AQ604" s="59"/>
      <c r="AR604" s="59"/>
      <c r="AS604" s="59"/>
      <c r="AT604" s="59"/>
      <c r="AU604" s="59"/>
      <c r="AV604" s="59"/>
      <c r="AW604" s="59"/>
      <c r="AX604" s="59"/>
      <c r="AY604" s="59"/>
      <c r="AZ604" s="58"/>
      <c r="BA604" s="55"/>
      <c r="BB604" s="55"/>
      <c r="BC604" s="55"/>
      <c r="BD604" s="55"/>
      <c r="BE604" s="58"/>
      <c r="BF604" s="55"/>
      <c r="BG604" s="55"/>
      <c r="BH604" s="55"/>
      <c r="BI604" s="58"/>
      <c r="BJ604" s="55"/>
      <c r="BK604" s="58"/>
      <c r="BL604" s="58"/>
      <c r="BM604" s="54"/>
      <c r="BN604" s="54"/>
      <c r="BO604" s="54"/>
      <c r="BP604" s="54"/>
      <c r="BQ604" s="59"/>
      <c r="BR604" s="58"/>
      <c r="BS604" s="55"/>
      <c r="BT604" s="55"/>
      <c r="BU604" s="55"/>
      <c r="BV604" s="55"/>
      <c r="BW604" s="55"/>
      <c r="BX604" s="54"/>
      <c r="BY604" s="54"/>
      <c r="BZ604" s="54"/>
      <c r="CA604" s="54"/>
      <c r="CB604" s="54"/>
      <c r="CC604" s="54"/>
      <c r="CD604" s="54"/>
      <c r="CE604" s="54"/>
      <c r="CF604" s="60"/>
      <c r="CG604" s="61"/>
    </row>
    <row r="605" spans="4:85" x14ac:dyDescent="0.25">
      <c r="D605" s="45"/>
      <c r="E605" s="46"/>
      <c r="F605" s="47"/>
      <c r="G605" s="47"/>
      <c r="H605" s="48"/>
      <c r="I605" s="49"/>
      <c r="J605" s="50"/>
      <c r="K605" s="50"/>
      <c r="L605" s="51"/>
      <c r="M605" s="52"/>
      <c r="N605" s="53"/>
      <c r="O605" s="50"/>
      <c r="P605" s="50"/>
      <c r="Q605" s="54"/>
      <c r="R605" s="55"/>
      <c r="S605" s="55"/>
      <c r="T605" s="54"/>
      <c r="U605" s="54"/>
      <c r="V605" s="54"/>
      <c r="W605" s="54"/>
      <c r="X605" s="54"/>
      <c r="Y605" s="54"/>
      <c r="Z605" s="55"/>
      <c r="AA605" s="56"/>
      <c r="AB605" s="54"/>
      <c r="AC605" s="57"/>
      <c r="AD605" s="54"/>
      <c r="AE605" s="54"/>
      <c r="AF605" s="54"/>
      <c r="AG605" s="54"/>
      <c r="AH605" s="54"/>
      <c r="AI605" s="58"/>
      <c r="AJ605" s="54"/>
      <c r="AK605" s="54"/>
      <c r="AL605" s="54"/>
      <c r="AM605" s="54"/>
      <c r="AN605" s="58"/>
      <c r="AO605" s="59"/>
      <c r="AP605" s="59"/>
      <c r="AQ605" s="59"/>
      <c r="AR605" s="59"/>
      <c r="AS605" s="59"/>
      <c r="AT605" s="59"/>
      <c r="AU605" s="59"/>
      <c r="AV605" s="59"/>
      <c r="AW605" s="59"/>
      <c r="AX605" s="59"/>
      <c r="AY605" s="59"/>
      <c r="AZ605" s="58"/>
      <c r="BA605" s="55"/>
      <c r="BB605" s="55"/>
      <c r="BC605" s="55"/>
      <c r="BD605" s="55"/>
      <c r="BE605" s="58"/>
      <c r="BF605" s="55"/>
      <c r="BG605" s="55"/>
      <c r="BH605" s="55"/>
      <c r="BI605" s="58"/>
      <c r="BJ605" s="55"/>
      <c r="BK605" s="58"/>
      <c r="BL605" s="58"/>
      <c r="BM605" s="54"/>
      <c r="BN605" s="54"/>
      <c r="BO605" s="54"/>
      <c r="BP605" s="54"/>
      <c r="BQ605" s="59"/>
      <c r="BR605" s="58"/>
      <c r="BS605" s="55"/>
      <c r="BT605" s="55"/>
      <c r="BU605" s="55"/>
      <c r="BV605" s="55"/>
      <c r="BW605" s="55"/>
      <c r="BX605" s="54"/>
      <c r="BY605" s="54"/>
      <c r="BZ605" s="54"/>
      <c r="CA605" s="54"/>
      <c r="CB605" s="54"/>
      <c r="CC605" s="54"/>
      <c r="CD605" s="54"/>
      <c r="CE605" s="54"/>
      <c r="CF605" s="60"/>
      <c r="CG605" s="61"/>
    </row>
    <row r="606" spans="4:85" x14ac:dyDescent="0.25">
      <c r="D606" s="45"/>
      <c r="E606" s="46"/>
      <c r="F606" s="47"/>
      <c r="G606" s="47"/>
      <c r="H606" s="48"/>
      <c r="I606" s="49"/>
      <c r="J606" s="50"/>
      <c r="K606" s="50"/>
      <c r="L606" s="51"/>
      <c r="M606" s="52"/>
      <c r="N606" s="53"/>
      <c r="O606" s="50"/>
      <c r="P606" s="50"/>
      <c r="Q606" s="54"/>
      <c r="R606" s="55"/>
      <c r="S606" s="55"/>
      <c r="T606" s="54"/>
      <c r="U606" s="54"/>
      <c r="V606" s="54"/>
      <c r="W606" s="54"/>
      <c r="X606" s="54"/>
      <c r="Y606" s="54"/>
      <c r="Z606" s="55"/>
      <c r="AA606" s="56"/>
      <c r="AB606" s="54"/>
      <c r="AC606" s="57"/>
      <c r="AD606" s="54"/>
      <c r="AE606" s="54"/>
      <c r="AF606" s="54"/>
      <c r="AG606" s="54"/>
      <c r="AH606" s="54"/>
      <c r="AI606" s="58"/>
      <c r="AJ606" s="54"/>
      <c r="AK606" s="54"/>
      <c r="AL606" s="54"/>
      <c r="AM606" s="54"/>
      <c r="AN606" s="58"/>
      <c r="AO606" s="59"/>
      <c r="AP606" s="59"/>
      <c r="AQ606" s="59"/>
      <c r="AR606" s="59"/>
      <c r="AS606" s="59"/>
      <c r="AT606" s="59"/>
      <c r="AU606" s="59"/>
      <c r="AV606" s="59"/>
      <c r="AW606" s="59"/>
      <c r="AX606" s="59"/>
      <c r="AY606" s="59"/>
      <c r="AZ606" s="58"/>
      <c r="BA606" s="55"/>
      <c r="BB606" s="55"/>
      <c r="BC606" s="55"/>
      <c r="BD606" s="55"/>
      <c r="BE606" s="58"/>
      <c r="BF606" s="55"/>
      <c r="BG606" s="55"/>
      <c r="BH606" s="55"/>
      <c r="BI606" s="58"/>
      <c r="BJ606" s="55"/>
      <c r="BK606" s="58"/>
      <c r="BL606" s="58"/>
      <c r="BM606" s="54"/>
      <c r="BN606" s="54"/>
      <c r="BO606" s="54"/>
      <c r="BP606" s="54"/>
      <c r="BQ606" s="59"/>
      <c r="BR606" s="58"/>
      <c r="BS606" s="55"/>
      <c r="BT606" s="55"/>
      <c r="BU606" s="55"/>
      <c r="BV606" s="55"/>
      <c r="BW606" s="55"/>
      <c r="BX606" s="54"/>
      <c r="BY606" s="54"/>
      <c r="BZ606" s="54"/>
      <c r="CA606" s="54"/>
      <c r="CB606" s="54"/>
      <c r="CC606" s="54"/>
      <c r="CD606" s="54"/>
      <c r="CE606" s="54"/>
      <c r="CF606" s="60"/>
      <c r="CG606" s="61"/>
    </row>
    <row r="607" spans="4:85" x14ac:dyDescent="0.25">
      <c r="D607" s="45"/>
      <c r="E607" s="46"/>
      <c r="F607" s="47"/>
      <c r="G607" s="47"/>
      <c r="H607" s="48"/>
      <c r="I607" s="49"/>
      <c r="J607" s="50"/>
      <c r="K607" s="50"/>
      <c r="L607" s="51"/>
      <c r="M607" s="52"/>
      <c r="N607" s="53"/>
      <c r="O607" s="50"/>
      <c r="P607" s="50"/>
      <c r="Q607" s="54"/>
      <c r="R607" s="55"/>
      <c r="S607" s="55"/>
      <c r="T607" s="54"/>
      <c r="U607" s="54"/>
      <c r="V607" s="54"/>
      <c r="W607" s="54"/>
      <c r="X607" s="54"/>
      <c r="Y607" s="54"/>
      <c r="Z607" s="55"/>
      <c r="AA607" s="56"/>
      <c r="AB607" s="54"/>
      <c r="AC607" s="57"/>
      <c r="AD607" s="54"/>
      <c r="AE607" s="54"/>
      <c r="AF607" s="54"/>
      <c r="AG607" s="54"/>
      <c r="AH607" s="54"/>
      <c r="AI607" s="58"/>
      <c r="AJ607" s="54"/>
      <c r="AK607" s="54"/>
      <c r="AL607" s="54"/>
      <c r="AM607" s="54"/>
      <c r="AN607" s="58"/>
      <c r="AO607" s="59"/>
      <c r="AP607" s="59"/>
      <c r="AQ607" s="59"/>
      <c r="AR607" s="59"/>
      <c r="AS607" s="59"/>
      <c r="AT607" s="59"/>
      <c r="AU607" s="59"/>
      <c r="AV607" s="59"/>
      <c r="AW607" s="59"/>
      <c r="AX607" s="59"/>
      <c r="AY607" s="59"/>
      <c r="AZ607" s="58"/>
      <c r="BA607" s="55"/>
      <c r="BB607" s="55"/>
      <c r="BC607" s="55"/>
      <c r="BD607" s="55"/>
      <c r="BE607" s="58"/>
      <c r="BF607" s="55"/>
      <c r="BG607" s="55"/>
      <c r="BH607" s="55"/>
      <c r="BI607" s="58"/>
      <c r="BJ607" s="55"/>
      <c r="BK607" s="58"/>
      <c r="BL607" s="58"/>
      <c r="BM607" s="54"/>
      <c r="BN607" s="54"/>
      <c r="BO607" s="54"/>
      <c r="BP607" s="54"/>
      <c r="BQ607" s="59"/>
      <c r="BR607" s="58"/>
      <c r="BS607" s="55"/>
      <c r="BT607" s="55"/>
      <c r="BU607" s="55"/>
      <c r="BV607" s="55"/>
      <c r="BW607" s="55"/>
      <c r="BX607" s="54"/>
      <c r="BY607" s="54"/>
      <c r="BZ607" s="54"/>
      <c r="CA607" s="54"/>
      <c r="CB607" s="54"/>
      <c r="CC607" s="54"/>
      <c r="CD607" s="54"/>
      <c r="CE607" s="54"/>
      <c r="CF607" s="60"/>
      <c r="CG607" s="61"/>
    </row>
    <row r="608" spans="4:85" x14ac:dyDescent="0.25">
      <c r="D608" s="45"/>
      <c r="E608" s="46"/>
      <c r="F608" s="47"/>
      <c r="G608" s="47"/>
      <c r="H608" s="48"/>
      <c r="I608" s="49"/>
      <c r="J608" s="50"/>
      <c r="K608" s="50"/>
      <c r="L608" s="51"/>
      <c r="M608" s="52"/>
      <c r="N608" s="53"/>
      <c r="O608" s="50"/>
      <c r="P608" s="50"/>
      <c r="Q608" s="54"/>
      <c r="R608" s="55"/>
      <c r="S608" s="55"/>
      <c r="T608" s="54"/>
      <c r="U608" s="54"/>
      <c r="V608" s="54"/>
      <c r="W608" s="54"/>
      <c r="X608" s="54"/>
      <c r="Y608" s="54"/>
      <c r="Z608" s="55"/>
      <c r="AA608" s="56"/>
      <c r="AB608" s="54"/>
      <c r="AC608" s="57"/>
      <c r="AD608" s="54"/>
      <c r="AE608" s="54"/>
      <c r="AF608" s="54"/>
      <c r="AG608" s="54"/>
      <c r="AH608" s="54"/>
      <c r="AI608" s="58"/>
      <c r="AJ608" s="54"/>
      <c r="AK608" s="54"/>
      <c r="AL608" s="54"/>
      <c r="AM608" s="54"/>
      <c r="AN608" s="58"/>
      <c r="AO608" s="59"/>
      <c r="AP608" s="59"/>
      <c r="AQ608" s="59"/>
      <c r="AR608" s="59"/>
      <c r="AS608" s="59"/>
      <c r="AT608" s="59"/>
      <c r="AU608" s="59"/>
      <c r="AV608" s="59"/>
      <c r="AW608" s="59"/>
      <c r="AX608" s="59"/>
      <c r="AY608" s="59"/>
      <c r="AZ608" s="58"/>
      <c r="BA608" s="55"/>
      <c r="BB608" s="55"/>
      <c r="BC608" s="55"/>
      <c r="BD608" s="55"/>
      <c r="BE608" s="58"/>
      <c r="BF608" s="55"/>
      <c r="BG608" s="55"/>
      <c r="BH608" s="55"/>
      <c r="BI608" s="58"/>
      <c r="BJ608" s="55"/>
      <c r="BK608" s="58"/>
      <c r="BL608" s="58"/>
      <c r="BM608" s="54"/>
      <c r="BN608" s="54"/>
      <c r="BO608" s="54"/>
      <c r="BP608" s="54"/>
      <c r="BQ608" s="59"/>
      <c r="BR608" s="58"/>
      <c r="BS608" s="55"/>
      <c r="BT608" s="55"/>
      <c r="BU608" s="55"/>
      <c r="BV608" s="55"/>
      <c r="BW608" s="55"/>
      <c r="BX608" s="54"/>
      <c r="BY608" s="54"/>
      <c r="BZ608" s="54"/>
      <c r="CA608" s="54"/>
      <c r="CB608" s="54"/>
      <c r="CC608" s="54"/>
      <c r="CD608" s="54"/>
      <c r="CE608" s="54"/>
      <c r="CF608" s="60"/>
      <c r="CG608" s="61"/>
    </row>
    <row r="609" spans="4:85" x14ac:dyDescent="0.25">
      <c r="D609" s="45"/>
      <c r="E609" s="46"/>
      <c r="F609" s="47"/>
      <c r="G609" s="47"/>
      <c r="H609" s="48"/>
      <c r="I609" s="49"/>
      <c r="J609" s="50"/>
      <c r="K609" s="50"/>
      <c r="L609" s="51"/>
      <c r="M609" s="52"/>
      <c r="N609" s="53"/>
      <c r="O609" s="50"/>
      <c r="P609" s="50"/>
      <c r="Q609" s="54"/>
      <c r="R609" s="55"/>
      <c r="S609" s="55"/>
      <c r="T609" s="54"/>
      <c r="U609" s="54"/>
      <c r="V609" s="54"/>
      <c r="W609" s="54"/>
      <c r="X609" s="54"/>
      <c r="Y609" s="54"/>
      <c r="Z609" s="55"/>
      <c r="AA609" s="56"/>
      <c r="AB609" s="54"/>
      <c r="AC609" s="57"/>
      <c r="AD609" s="54"/>
      <c r="AE609" s="54"/>
      <c r="AF609" s="54"/>
      <c r="AG609" s="54"/>
      <c r="AH609" s="54"/>
      <c r="AI609" s="58"/>
      <c r="AJ609" s="54"/>
      <c r="AK609" s="54"/>
      <c r="AL609" s="54"/>
      <c r="AM609" s="54"/>
      <c r="AN609" s="58"/>
      <c r="AO609" s="59"/>
      <c r="AP609" s="59"/>
      <c r="AQ609" s="59"/>
      <c r="AR609" s="59"/>
      <c r="AS609" s="59"/>
      <c r="AT609" s="59"/>
      <c r="AU609" s="59"/>
      <c r="AV609" s="59"/>
      <c r="AW609" s="59"/>
      <c r="AX609" s="59"/>
      <c r="AY609" s="59"/>
      <c r="AZ609" s="58"/>
      <c r="BA609" s="55"/>
      <c r="BB609" s="55"/>
      <c r="BC609" s="55"/>
      <c r="BD609" s="55"/>
      <c r="BE609" s="58"/>
      <c r="BF609" s="55"/>
      <c r="BG609" s="55"/>
      <c r="BH609" s="55"/>
      <c r="BI609" s="58"/>
      <c r="BJ609" s="55"/>
      <c r="BK609" s="58"/>
      <c r="BL609" s="58"/>
      <c r="BM609" s="54"/>
      <c r="BN609" s="54"/>
      <c r="BO609" s="54"/>
      <c r="BP609" s="54"/>
      <c r="BQ609" s="59"/>
      <c r="BR609" s="58"/>
      <c r="BS609" s="55"/>
      <c r="BT609" s="55"/>
      <c r="BU609" s="55"/>
      <c r="BV609" s="55"/>
      <c r="BW609" s="55"/>
      <c r="BX609" s="54"/>
      <c r="BY609" s="54"/>
      <c r="BZ609" s="54"/>
      <c r="CA609" s="54"/>
      <c r="CB609" s="54"/>
      <c r="CC609" s="54"/>
      <c r="CD609" s="54"/>
      <c r="CE609" s="54"/>
      <c r="CF609" s="60"/>
      <c r="CG609" s="61"/>
    </row>
    <row r="610" spans="4:85" x14ac:dyDescent="0.25">
      <c r="D610" s="45"/>
      <c r="E610" s="46"/>
      <c r="F610" s="47"/>
      <c r="G610" s="47"/>
      <c r="H610" s="48"/>
      <c r="I610" s="49"/>
      <c r="J610" s="50"/>
      <c r="K610" s="50"/>
      <c r="L610" s="51"/>
      <c r="M610" s="52"/>
      <c r="N610" s="53"/>
      <c r="O610" s="50"/>
      <c r="P610" s="50"/>
      <c r="Q610" s="54"/>
      <c r="R610" s="55"/>
      <c r="S610" s="55"/>
      <c r="T610" s="54"/>
      <c r="U610" s="54"/>
      <c r="V610" s="54"/>
      <c r="W610" s="54"/>
      <c r="X610" s="54"/>
      <c r="Y610" s="54"/>
      <c r="Z610" s="55"/>
      <c r="AA610" s="56"/>
      <c r="AB610" s="54"/>
      <c r="AC610" s="57"/>
      <c r="AD610" s="54"/>
      <c r="AE610" s="54"/>
      <c r="AF610" s="54"/>
      <c r="AG610" s="54"/>
      <c r="AH610" s="54"/>
      <c r="AI610" s="58"/>
      <c r="AJ610" s="54"/>
      <c r="AK610" s="54"/>
      <c r="AL610" s="54"/>
      <c r="AM610" s="54"/>
      <c r="AN610" s="58"/>
      <c r="AO610" s="59"/>
      <c r="AP610" s="59"/>
      <c r="AQ610" s="59"/>
      <c r="AR610" s="59"/>
      <c r="AS610" s="59"/>
      <c r="AT610" s="59"/>
      <c r="AU610" s="59"/>
      <c r="AV610" s="59"/>
      <c r="AW610" s="59"/>
      <c r="AX610" s="59"/>
      <c r="AY610" s="59"/>
      <c r="AZ610" s="58"/>
      <c r="BA610" s="55"/>
      <c r="BB610" s="55"/>
      <c r="BC610" s="55"/>
      <c r="BD610" s="55"/>
      <c r="BE610" s="58"/>
      <c r="BF610" s="55"/>
      <c r="BG610" s="55"/>
      <c r="BH610" s="55"/>
      <c r="BI610" s="58"/>
      <c r="BJ610" s="55"/>
      <c r="BK610" s="58"/>
      <c r="BL610" s="58"/>
      <c r="BM610" s="54"/>
      <c r="BN610" s="54"/>
      <c r="BO610" s="54"/>
      <c r="BP610" s="54"/>
      <c r="BQ610" s="59"/>
      <c r="BR610" s="58"/>
      <c r="BS610" s="55"/>
      <c r="BT610" s="55"/>
      <c r="BU610" s="55"/>
      <c r="BV610" s="55"/>
      <c r="BW610" s="55"/>
      <c r="BX610" s="54"/>
      <c r="BY610" s="54"/>
      <c r="BZ610" s="54"/>
      <c r="CA610" s="54"/>
      <c r="CB610" s="54"/>
      <c r="CC610" s="54"/>
      <c r="CD610" s="54"/>
      <c r="CE610" s="54"/>
      <c r="CF610" s="60"/>
      <c r="CG610" s="61"/>
    </row>
    <row r="611" spans="4:85" x14ac:dyDescent="0.25">
      <c r="D611" s="45"/>
      <c r="E611" s="46"/>
      <c r="F611" s="47"/>
      <c r="G611" s="47"/>
      <c r="H611" s="48"/>
      <c r="I611" s="49"/>
      <c r="J611" s="50"/>
      <c r="K611" s="50"/>
      <c r="L611" s="51"/>
      <c r="M611" s="52"/>
      <c r="N611" s="53"/>
      <c r="O611" s="50"/>
      <c r="P611" s="50"/>
      <c r="Q611" s="54"/>
      <c r="R611" s="55"/>
      <c r="S611" s="55"/>
      <c r="T611" s="54"/>
      <c r="U611" s="54"/>
      <c r="V611" s="54"/>
      <c r="W611" s="54"/>
      <c r="X611" s="54"/>
      <c r="Y611" s="54"/>
      <c r="Z611" s="55"/>
      <c r="AA611" s="56"/>
      <c r="AB611" s="54"/>
      <c r="AC611" s="57"/>
      <c r="AD611" s="54"/>
      <c r="AE611" s="54"/>
      <c r="AF611" s="54"/>
      <c r="AG611" s="54"/>
      <c r="AH611" s="54"/>
      <c r="AI611" s="58"/>
      <c r="AJ611" s="54"/>
      <c r="AK611" s="54"/>
      <c r="AL611" s="54"/>
      <c r="AM611" s="54"/>
      <c r="AN611" s="58"/>
      <c r="AO611" s="59"/>
      <c r="AP611" s="59"/>
      <c r="AQ611" s="59"/>
      <c r="AR611" s="59"/>
      <c r="AS611" s="59"/>
      <c r="AT611" s="59"/>
      <c r="AU611" s="59"/>
      <c r="AV611" s="59"/>
      <c r="AW611" s="59"/>
      <c r="AX611" s="59"/>
      <c r="AY611" s="59"/>
      <c r="AZ611" s="58"/>
      <c r="BA611" s="55"/>
      <c r="BB611" s="55"/>
      <c r="BC611" s="55"/>
      <c r="BD611" s="55"/>
      <c r="BE611" s="58"/>
      <c r="BF611" s="55"/>
      <c r="BG611" s="55"/>
      <c r="BH611" s="55"/>
      <c r="BI611" s="58"/>
      <c r="BJ611" s="55"/>
      <c r="BK611" s="58"/>
      <c r="BL611" s="58"/>
      <c r="BM611" s="54"/>
      <c r="BN611" s="54"/>
      <c r="BO611" s="54"/>
      <c r="BP611" s="54"/>
      <c r="BQ611" s="59"/>
      <c r="BR611" s="58"/>
      <c r="BS611" s="55"/>
      <c r="BT611" s="55"/>
      <c r="BU611" s="55"/>
      <c r="BV611" s="55"/>
      <c r="BW611" s="55"/>
      <c r="BX611" s="54"/>
      <c r="BY611" s="54"/>
      <c r="BZ611" s="54"/>
      <c r="CA611" s="54"/>
      <c r="CB611" s="54"/>
      <c r="CC611" s="54"/>
      <c r="CD611" s="54"/>
      <c r="CE611" s="54"/>
      <c r="CF611" s="60"/>
      <c r="CG611" s="61"/>
    </row>
    <row r="612" spans="4:85" x14ac:dyDescent="0.25">
      <c r="D612" s="45"/>
      <c r="E612" s="46"/>
      <c r="F612" s="47"/>
      <c r="G612" s="47"/>
      <c r="H612" s="48"/>
      <c r="I612" s="49"/>
      <c r="J612" s="50"/>
      <c r="K612" s="50"/>
      <c r="L612" s="51"/>
      <c r="M612" s="52"/>
      <c r="N612" s="53"/>
      <c r="O612" s="50"/>
      <c r="P612" s="50"/>
      <c r="Q612" s="54"/>
      <c r="R612" s="55"/>
      <c r="S612" s="55"/>
      <c r="T612" s="54"/>
      <c r="U612" s="54"/>
      <c r="V612" s="54"/>
      <c r="W612" s="54"/>
      <c r="X612" s="54"/>
      <c r="Y612" s="54"/>
      <c r="Z612" s="55"/>
      <c r="AA612" s="56"/>
      <c r="AB612" s="54"/>
      <c r="AC612" s="57"/>
      <c r="AD612" s="54"/>
      <c r="AE612" s="54"/>
      <c r="AF612" s="54"/>
      <c r="AG612" s="54"/>
      <c r="AH612" s="54"/>
      <c r="AI612" s="58"/>
      <c r="AJ612" s="54"/>
      <c r="AK612" s="54"/>
      <c r="AL612" s="54"/>
      <c r="AM612" s="54"/>
      <c r="AN612" s="58"/>
      <c r="AO612" s="59"/>
      <c r="AP612" s="59"/>
      <c r="AQ612" s="59"/>
      <c r="AR612" s="59"/>
      <c r="AS612" s="59"/>
      <c r="AT612" s="59"/>
      <c r="AU612" s="59"/>
      <c r="AV612" s="59"/>
      <c r="AW612" s="59"/>
      <c r="AX612" s="59"/>
      <c r="AY612" s="59"/>
      <c r="AZ612" s="58"/>
      <c r="BA612" s="55"/>
      <c r="BB612" s="55"/>
      <c r="BC612" s="55"/>
      <c r="BD612" s="55"/>
      <c r="BE612" s="58"/>
      <c r="BF612" s="55"/>
      <c r="BG612" s="55"/>
      <c r="BH612" s="55"/>
      <c r="BI612" s="58"/>
      <c r="BJ612" s="55"/>
      <c r="BK612" s="58"/>
      <c r="BL612" s="58"/>
      <c r="BM612" s="54"/>
      <c r="BN612" s="54"/>
      <c r="BO612" s="54"/>
      <c r="BP612" s="54"/>
      <c r="BQ612" s="59"/>
      <c r="BR612" s="58"/>
      <c r="BS612" s="55"/>
      <c r="BT612" s="55"/>
      <c r="BU612" s="55"/>
      <c r="BV612" s="55"/>
      <c r="BW612" s="55"/>
      <c r="BX612" s="54"/>
      <c r="BY612" s="54"/>
      <c r="BZ612" s="54"/>
      <c r="CA612" s="54"/>
      <c r="CB612" s="54"/>
      <c r="CC612" s="54"/>
      <c r="CD612" s="54"/>
      <c r="CE612" s="54"/>
      <c r="CF612" s="60"/>
      <c r="CG612" s="61"/>
    </row>
    <row r="613" spans="4:85" x14ac:dyDescent="0.25">
      <c r="D613" s="45"/>
      <c r="E613" s="46"/>
      <c r="F613" s="47"/>
      <c r="G613" s="47"/>
      <c r="H613" s="48"/>
      <c r="I613" s="49"/>
      <c r="J613" s="50"/>
      <c r="K613" s="50"/>
      <c r="L613" s="51"/>
      <c r="M613" s="52"/>
      <c r="N613" s="53"/>
      <c r="O613" s="50"/>
      <c r="P613" s="50"/>
      <c r="Q613" s="54"/>
      <c r="R613" s="55"/>
      <c r="S613" s="55"/>
      <c r="T613" s="54"/>
      <c r="U613" s="54"/>
      <c r="V613" s="54"/>
      <c r="W613" s="54"/>
      <c r="X613" s="54"/>
      <c r="Y613" s="54"/>
      <c r="Z613" s="55"/>
      <c r="AA613" s="56"/>
      <c r="AB613" s="54"/>
      <c r="AC613" s="57"/>
      <c r="AD613" s="54"/>
      <c r="AE613" s="54"/>
      <c r="AF613" s="54"/>
      <c r="AG613" s="54"/>
      <c r="AH613" s="54"/>
      <c r="AI613" s="58"/>
      <c r="AJ613" s="54"/>
      <c r="AK613" s="54"/>
      <c r="AL613" s="54"/>
      <c r="AM613" s="54"/>
      <c r="AN613" s="58"/>
      <c r="AO613" s="59"/>
      <c r="AP613" s="59"/>
      <c r="AQ613" s="59"/>
      <c r="AR613" s="59"/>
      <c r="AS613" s="59"/>
      <c r="AT613" s="59"/>
      <c r="AU613" s="59"/>
      <c r="AV613" s="59"/>
      <c r="AW613" s="59"/>
      <c r="AX613" s="59"/>
      <c r="AY613" s="59"/>
      <c r="AZ613" s="58"/>
      <c r="BA613" s="55"/>
      <c r="BB613" s="55"/>
      <c r="BC613" s="55"/>
      <c r="BD613" s="55"/>
      <c r="BE613" s="58"/>
      <c r="BF613" s="55"/>
      <c r="BG613" s="55"/>
      <c r="BH613" s="55"/>
      <c r="BI613" s="58"/>
      <c r="BJ613" s="55"/>
      <c r="BK613" s="58"/>
      <c r="BL613" s="58"/>
      <c r="BM613" s="54"/>
      <c r="BN613" s="54"/>
      <c r="BO613" s="54"/>
      <c r="BP613" s="54"/>
      <c r="BQ613" s="59"/>
      <c r="BR613" s="58"/>
      <c r="BS613" s="55"/>
      <c r="BT613" s="55"/>
      <c r="BU613" s="55"/>
      <c r="BV613" s="55"/>
      <c r="BW613" s="55"/>
      <c r="BX613" s="54"/>
      <c r="BY613" s="54"/>
      <c r="BZ613" s="54"/>
      <c r="CA613" s="54"/>
      <c r="CB613" s="54"/>
      <c r="CC613" s="54"/>
      <c r="CD613" s="54"/>
      <c r="CE613" s="54"/>
      <c r="CF613" s="60"/>
      <c r="CG613" s="61"/>
    </row>
    <row r="614" spans="4:85" x14ac:dyDescent="0.25">
      <c r="D614" s="45"/>
      <c r="E614" s="46"/>
      <c r="F614" s="47"/>
      <c r="G614" s="47"/>
      <c r="H614" s="48"/>
      <c r="I614" s="49"/>
      <c r="J614" s="50"/>
      <c r="K614" s="50"/>
      <c r="L614" s="51"/>
      <c r="M614" s="52"/>
      <c r="N614" s="53"/>
      <c r="O614" s="50"/>
      <c r="P614" s="50"/>
      <c r="Q614" s="54"/>
      <c r="R614" s="55"/>
      <c r="S614" s="55"/>
      <c r="T614" s="54"/>
      <c r="U614" s="54"/>
      <c r="V614" s="54"/>
      <c r="W614" s="54"/>
      <c r="X614" s="54"/>
      <c r="Y614" s="54"/>
      <c r="Z614" s="55"/>
      <c r="AA614" s="56"/>
      <c r="AB614" s="54"/>
      <c r="AC614" s="57"/>
      <c r="AD614" s="54"/>
      <c r="AE614" s="54"/>
      <c r="AF614" s="54"/>
      <c r="AG614" s="54"/>
      <c r="AH614" s="54"/>
      <c r="AI614" s="58"/>
      <c r="AJ614" s="54"/>
      <c r="AK614" s="54"/>
      <c r="AL614" s="54"/>
      <c r="AM614" s="54"/>
      <c r="AN614" s="58"/>
      <c r="AO614" s="59"/>
      <c r="AP614" s="59"/>
      <c r="AQ614" s="59"/>
      <c r="AR614" s="59"/>
      <c r="AS614" s="59"/>
      <c r="AT614" s="59"/>
      <c r="AU614" s="59"/>
      <c r="AV614" s="59"/>
      <c r="AW614" s="59"/>
      <c r="AX614" s="59"/>
      <c r="AY614" s="59"/>
      <c r="AZ614" s="58"/>
      <c r="BA614" s="55"/>
      <c r="BB614" s="55"/>
      <c r="BC614" s="55"/>
      <c r="BD614" s="55"/>
      <c r="BE614" s="58"/>
      <c r="BF614" s="55"/>
      <c r="BG614" s="55"/>
      <c r="BH614" s="55"/>
      <c r="BI614" s="58"/>
      <c r="BJ614" s="55"/>
      <c r="BK614" s="58"/>
      <c r="BL614" s="58"/>
      <c r="BM614" s="54"/>
      <c r="BN614" s="54"/>
      <c r="BO614" s="54"/>
      <c r="BP614" s="54"/>
      <c r="BQ614" s="59"/>
      <c r="BR614" s="58"/>
      <c r="BS614" s="55"/>
      <c r="BT614" s="55"/>
      <c r="BU614" s="55"/>
      <c r="BV614" s="55"/>
      <c r="BW614" s="55"/>
      <c r="BX614" s="54"/>
      <c r="BY614" s="54"/>
      <c r="BZ614" s="54"/>
      <c r="CA614" s="54"/>
      <c r="CB614" s="54"/>
      <c r="CC614" s="54"/>
      <c r="CD614" s="54"/>
      <c r="CE614" s="54"/>
      <c r="CF614" s="60"/>
      <c r="CG614" s="61"/>
    </row>
    <row r="615" spans="4:85" x14ac:dyDescent="0.25">
      <c r="D615" s="45"/>
      <c r="E615" s="46"/>
      <c r="F615" s="47"/>
      <c r="G615" s="47"/>
      <c r="H615" s="48"/>
      <c r="I615" s="49"/>
      <c r="J615" s="50"/>
      <c r="K615" s="50"/>
      <c r="L615" s="51"/>
      <c r="M615" s="52"/>
      <c r="N615" s="53"/>
      <c r="O615" s="50"/>
      <c r="P615" s="50"/>
      <c r="Q615" s="54"/>
      <c r="R615" s="55"/>
      <c r="S615" s="55"/>
      <c r="T615" s="54"/>
      <c r="U615" s="54"/>
      <c r="V615" s="54"/>
      <c r="W615" s="54"/>
      <c r="X615" s="54"/>
      <c r="Y615" s="54"/>
      <c r="Z615" s="55"/>
      <c r="AA615" s="56"/>
      <c r="AB615" s="54"/>
      <c r="AC615" s="57"/>
      <c r="AD615" s="54"/>
      <c r="AE615" s="54"/>
      <c r="AF615" s="54"/>
      <c r="AG615" s="54"/>
      <c r="AH615" s="54"/>
      <c r="AI615" s="58"/>
      <c r="AJ615" s="54"/>
      <c r="AK615" s="54"/>
      <c r="AL615" s="54"/>
      <c r="AM615" s="54"/>
      <c r="AN615" s="58"/>
      <c r="AO615" s="59"/>
      <c r="AP615" s="59"/>
      <c r="AQ615" s="59"/>
      <c r="AR615" s="59"/>
      <c r="AS615" s="59"/>
      <c r="AT615" s="59"/>
      <c r="AU615" s="59"/>
      <c r="AV615" s="59"/>
      <c r="AW615" s="59"/>
      <c r="AX615" s="59"/>
      <c r="AY615" s="59"/>
      <c r="AZ615" s="58"/>
      <c r="BA615" s="55"/>
      <c r="BB615" s="55"/>
      <c r="BC615" s="55"/>
      <c r="BD615" s="55"/>
      <c r="BE615" s="58"/>
      <c r="BF615" s="55"/>
      <c r="BG615" s="55"/>
      <c r="BH615" s="55"/>
      <c r="BI615" s="58"/>
      <c r="BJ615" s="55"/>
      <c r="BK615" s="58"/>
      <c r="BL615" s="58"/>
      <c r="BM615" s="54"/>
      <c r="BN615" s="54"/>
      <c r="BO615" s="54"/>
      <c r="BP615" s="54"/>
      <c r="BQ615" s="59"/>
      <c r="BR615" s="58"/>
      <c r="BS615" s="55"/>
      <c r="BT615" s="55"/>
      <c r="BU615" s="55"/>
      <c r="BV615" s="55"/>
      <c r="BW615" s="55"/>
      <c r="BX615" s="54"/>
      <c r="BY615" s="54"/>
      <c r="BZ615" s="54"/>
      <c r="CA615" s="54"/>
      <c r="CB615" s="54"/>
      <c r="CC615" s="54"/>
      <c r="CD615" s="54"/>
      <c r="CE615" s="54"/>
      <c r="CF615" s="60"/>
      <c r="CG615" s="61"/>
    </row>
    <row r="616" spans="4:85" x14ac:dyDescent="0.25">
      <c r="D616" s="45"/>
      <c r="E616" s="46"/>
      <c r="F616" s="47"/>
      <c r="G616" s="47"/>
      <c r="H616" s="48"/>
      <c r="I616" s="49"/>
      <c r="J616" s="50"/>
      <c r="K616" s="50"/>
      <c r="L616" s="51"/>
      <c r="M616" s="52"/>
      <c r="N616" s="53"/>
      <c r="O616" s="50"/>
      <c r="P616" s="50"/>
      <c r="Q616" s="54"/>
      <c r="R616" s="55"/>
      <c r="S616" s="55"/>
      <c r="T616" s="54"/>
      <c r="U616" s="54"/>
      <c r="V616" s="54"/>
      <c r="W616" s="54"/>
      <c r="X616" s="54"/>
      <c r="Y616" s="54"/>
      <c r="Z616" s="55"/>
      <c r="AA616" s="56"/>
      <c r="AB616" s="54"/>
      <c r="AC616" s="57"/>
      <c r="AD616" s="54"/>
      <c r="AE616" s="54"/>
      <c r="AF616" s="54"/>
      <c r="AG616" s="54"/>
      <c r="AH616" s="54"/>
      <c r="AI616" s="58"/>
      <c r="AJ616" s="54"/>
      <c r="AK616" s="54"/>
      <c r="AL616" s="54"/>
      <c r="AM616" s="54"/>
      <c r="AN616" s="58"/>
      <c r="AO616" s="59"/>
      <c r="AP616" s="59"/>
      <c r="AQ616" s="59"/>
      <c r="AR616" s="59"/>
      <c r="AS616" s="59"/>
      <c r="AT616" s="59"/>
      <c r="AU616" s="59"/>
      <c r="AV616" s="59"/>
      <c r="AW616" s="59"/>
      <c r="AX616" s="59"/>
      <c r="AY616" s="59"/>
      <c r="AZ616" s="58"/>
      <c r="BA616" s="55"/>
      <c r="BB616" s="55"/>
      <c r="BC616" s="55"/>
      <c r="BD616" s="55"/>
      <c r="BE616" s="58"/>
      <c r="BF616" s="55"/>
      <c r="BG616" s="55"/>
      <c r="BH616" s="55"/>
      <c r="BI616" s="58"/>
      <c r="BJ616" s="55"/>
      <c r="BK616" s="58"/>
      <c r="BL616" s="58"/>
      <c r="BM616" s="54"/>
      <c r="BN616" s="54"/>
      <c r="BO616" s="54"/>
      <c r="BP616" s="54"/>
      <c r="BQ616" s="59"/>
      <c r="BR616" s="58"/>
      <c r="BS616" s="55"/>
      <c r="BT616" s="55"/>
      <c r="BU616" s="55"/>
      <c r="BV616" s="55"/>
      <c r="BW616" s="55"/>
      <c r="BX616" s="54"/>
      <c r="BY616" s="54"/>
      <c r="BZ616" s="54"/>
      <c r="CA616" s="54"/>
      <c r="CB616" s="54"/>
      <c r="CC616" s="54"/>
      <c r="CD616" s="54"/>
      <c r="CE616" s="54"/>
      <c r="CF616" s="60"/>
      <c r="CG616" s="61"/>
    </row>
    <row r="617" spans="4:85" x14ac:dyDescent="0.25">
      <c r="D617" s="45"/>
      <c r="E617" s="46"/>
      <c r="F617" s="47"/>
      <c r="G617" s="47"/>
      <c r="H617" s="48"/>
      <c r="I617" s="49"/>
      <c r="J617" s="50"/>
      <c r="K617" s="50"/>
      <c r="L617" s="51"/>
      <c r="M617" s="52"/>
      <c r="N617" s="53"/>
      <c r="O617" s="50"/>
      <c r="P617" s="50"/>
      <c r="Q617" s="54"/>
      <c r="R617" s="55"/>
      <c r="S617" s="55"/>
      <c r="T617" s="54"/>
      <c r="U617" s="54"/>
      <c r="V617" s="54"/>
      <c r="W617" s="54"/>
      <c r="X617" s="54"/>
      <c r="Y617" s="54"/>
      <c r="Z617" s="55"/>
      <c r="AA617" s="56"/>
      <c r="AB617" s="54"/>
      <c r="AC617" s="57"/>
      <c r="AD617" s="54"/>
      <c r="AE617" s="54"/>
      <c r="AF617" s="54"/>
      <c r="AG617" s="54"/>
      <c r="AH617" s="54"/>
      <c r="AI617" s="58"/>
      <c r="AJ617" s="54"/>
      <c r="AK617" s="54"/>
      <c r="AL617" s="54"/>
      <c r="AM617" s="54"/>
      <c r="AN617" s="58"/>
      <c r="AO617" s="59"/>
      <c r="AP617" s="59"/>
      <c r="AQ617" s="59"/>
      <c r="AR617" s="59"/>
      <c r="AS617" s="59"/>
      <c r="AT617" s="59"/>
      <c r="AU617" s="59"/>
      <c r="AV617" s="59"/>
      <c r="AW617" s="59"/>
      <c r="AX617" s="59"/>
      <c r="AY617" s="59"/>
      <c r="AZ617" s="58"/>
      <c r="BA617" s="55"/>
      <c r="BB617" s="55"/>
      <c r="BC617" s="55"/>
      <c r="BD617" s="55"/>
      <c r="BE617" s="58"/>
      <c r="BF617" s="55"/>
      <c r="BG617" s="55"/>
      <c r="BH617" s="55"/>
      <c r="BI617" s="58"/>
      <c r="BJ617" s="55"/>
      <c r="BK617" s="58"/>
      <c r="BL617" s="58"/>
      <c r="BM617" s="54"/>
      <c r="BN617" s="54"/>
      <c r="BO617" s="54"/>
      <c r="BP617" s="54"/>
      <c r="BQ617" s="59"/>
      <c r="BR617" s="58"/>
      <c r="BS617" s="55"/>
      <c r="BT617" s="55"/>
      <c r="BU617" s="55"/>
      <c r="BV617" s="55"/>
      <c r="BW617" s="55"/>
      <c r="BX617" s="54"/>
      <c r="BY617" s="54"/>
      <c r="BZ617" s="54"/>
      <c r="CA617" s="54"/>
      <c r="CB617" s="54"/>
      <c r="CC617" s="54"/>
      <c r="CD617" s="54"/>
      <c r="CE617" s="54"/>
      <c r="CF617" s="60"/>
      <c r="CG617" s="61"/>
    </row>
    <row r="618" spans="4:85" x14ac:dyDescent="0.25">
      <c r="D618" s="45"/>
      <c r="E618" s="46"/>
      <c r="F618" s="47"/>
      <c r="G618" s="47"/>
      <c r="H618" s="48"/>
      <c r="I618" s="49"/>
      <c r="J618" s="50"/>
      <c r="K618" s="50"/>
      <c r="L618" s="51"/>
      <c r="M618" s="52"/>
      <c r="N618" s="53"/>
      <c r="O618" s="50"/>
      <c r="P618" s="50"/>
      <c r="Q618" s="54"/>
      <c r="R618" s="55"/>
      <c r="S618" s="55"/>
      <c r="T618" s="54"/>
      <c r="U618" s="54"/>
      <c r="V618" s="54"/>
      <c r="W618" s="54"/>
      <c r="X618" s="54"/>
      <c r="Y618" s="54"/>
      <c r="Z618" s="55"/>
      <c r="AA618" s="56"/>
      <c r="AB618" s="54"/>
      <c r="AC618" s="57"/>
      <c r="AD618" s="54"/>
      <c r="AE618" s="54"/>
      <c r="AF618" s="54"/>
      <c r="AG618" s="54"/>
      <c r="AH618" s="54"/>
      <c r="AI618" s="58"/>
      <c r="AJ618" s="54"/>
      <c r="AK618" s="54"/>
      <c r="AL618" s="54"/>
      <c r="AM618" s="54"/>
      <c r="AN618" s="58"/>
      <c r="AO618" s="59"/>
      <c r="AP618" s="59"/>
      <c r="AQ618" s="59"/>
      <c r="AR618" s="59"/>
      <c r="AS618" s="59"/>
      <c r="AT618" s="59"/>
      <c r="AU618" s="59"/>
      <c r="AV618" s="59"/>
      <c r="AW618" s="59"/>
      <c r="AX618" s="59"/>
      <c r="AY618" s="59"/>
      <c r="AZ618" s="58"/>
      <c r="BA618" s="55"/>
      <c r="BB618" s="55"/>
      <c r="BC618" s="55"/>
      <c r="BD618" s="55"/>
      <c r="BE618" s="58"/>
      <c r="BF618" s="55"/>
      <c r="BG618" s="55"/>
      <c r="BH618" s="55"/>
      <c r="BI618" s="58"/>
      <c r="BJ618" s="55"/>
      <c r="BK618" s="58"/>
      <c r="BL618" s="58"/>
      <c r="BM618" s="54"/>
      <c r="BN618" s="54"/>
      <c r="BO618" s="54"/>
      <c r="BP618" s="54"/>
      <c r="BQ618" s="59"/>
      <c r="BR618" s="58"/>
      <c r="BS618" s="55"/>
      <c r="BT618" s="55"/>
      <c r="BU618" s="55"/>
      <c r="BV618" s="55"/>
      <c r="BW618" s="55"/>
      <c r="BX618" s="54"/>
      <c r="BY618" s="54"/>
      <c r="BZ618" s="54"/>
      <c r="CA618" s="54"/>
      <c r="CB618" s="54"/>
      <c r="CC618" s="54"/>
      <c r="CD618" s="54"/>
      <c r="CE618" s="54"/>
      <c r="CF618" s="60"/>
      <c r="CG618" s="61"/>
    </row>
    <row r="619" spans="4:85" x14ac:dyDescent="0.25">
      <c r="D619" s="45"/>
      <c r="E619" s="46"/>
      <c r="F619" s="47"/>
      <c r="G619" s="47"/>
      <c r="H619" s="48"/>
      <c r="I619" s="49"/>
      <c r="J619" s="50"/>
      <c r="K619" s="50"/>
      <c r="L619" s="51"/>
      <c r="M619" s="52"/>
      <c r="N619" s="53"/>
      <c r="O619" s="50"/>
      <c r="P619" s="50"/>
      <c r="Q619" s="54"/>
      <c r="R619" s="55"/>
      <c r="S619" s="55"/>
      <c r="T619" s="54"/>
      <c r="U619" s="54"/>
      <c r="V619" s="54"/>
      <c r="W619" s="54"/>
      <c r="X619" s="54"/>
      <c r="Y619" s="54"/>
      <c r="Z619" s="55"/>
      <c r="AA619" s="56"/>
      <c r="AB619" s="54"/>
      <c r="AC619" s="57"/>
      <c r="AD619" s="54"/>
      <c r="AE619" s="54"/>
      <c r="AF619" s="54"/>
      <c r="AG619" s="54"/>
      <c r="AH619" s="54"/>
      <c r="AI619" s="58"/>
      <c r="AJ619" s="54"/>
      <c r="AK619" s="54"/>
      <c r="AL619" s="54"/>
      <c r="AM619" s="54"/>
      <c r="AN619" s="58"/>
      <c r="AO619" s="59"/>
      <c r="AP619" s="59"/>
      <c r="AQ619" s="59"/>
      <c r="AR619" s="59"/>
      <c r="AS619" s="59"/>
      <c r="AT619" s="59"/>
      <c r="AU619" s="59"/>
      <c r="AV619" s="59"/>
      <c r="AW619" s="59"/>
      <c r="AX619" s="59"/>
      <c r="AY619" s="59"/>
      <c r="AZ619" s="58"/>
      <c r="BA619" s="55"/>
      <c r="BB619" s="55"/>
      <c r="BC619" s="55"/>
      <c r="BD619" s="55"/>
      <c r="BE619" s="58"/>
      <c r="BF619" s="55"/>
      <c r="BG619" s="55"/>
      <c r="BH619" s="55"/>
      <c r="BI619" s="58"/>
      <c r="BJ619" s="55"/>
      <c r="BK619" s="58"/>
      <c r="BL619" s="58"/>
      <c r="BM619" s="54"/>
      <c r="BN619" s="54"/>
      <c r="BO619" s="54"/>
      <c r="BP619" s="54"/>
      <c r="BQ619" s="59"/>
      <c r="BR619" s="58"/>
      <c r="BS619" s="55"/>
      <c r="BT619" s="55"/>
      <c r="BU619" s="55"/>
      <c r="BV619" s="55"/>
      <c r="BW619" s="55"/>
      <c r="BX619" s="54"/>
      <c r="BY619" s="54"/>
      <c r="BZ619" s="54"/>
      <c r="CA619" s="54"/>
      <c r="CB619" s="54"/>
      <c r="CC619" s="54"/>
      <c r="CD619" s="54"/>
      <c r="CE619" s="54"/>
      <c r="CF619" s="60"/>
      <c r="CG619" s="61"/>
    </row>
    <row r="620" spans="4:85" x14ac:dyDescent="0.25">
      <c r="D620" s="45"/>
      <c r="E620" s="46"/>
      <c r="F620" s="47"/>
      <c r="G620" s="47"/>
      <c r="H620" s="48"/>
      <c r="I620" s="49"/>
      <c r="J620" s="50"/>
      <c r="K620" s="50"/>
      <c r="L620" s="51"/>
      <c r="M620" s="52"/>
      <c r="N620" s="53"/>
      <c r="O620" s="50"/>
      <c r="P620" s="50"/>
      <c r="Q620" s="54"/>
      <c r="R620" s="55"/>
      <c r="S620" s="55"/>
      <c r="T620" s="54"/>
      <c r="U620" s="54"/>
      <c r="V620" s="54"/>
      <c r="W620" s="54"/>
      <c r="X620" s="54"/>
      <c r="Y620" s="54"/>
      <c r="Z620" s="55"/>
      <c r="AA620" s="56"/>
      <c r="AB620" s="54"/>
      <c r="AC620" s="57"/>
      <c r="AD620" s="54"/>
      <c r="AE620" s="54"/>
      <c r="AF620" s="54"/>
      <c r="AG620" s="54"/>
      <c r="AH620" s="54"/>
      <c r="AI620" s="58"/>
      <c r="AJ620" s="54"/>
      <c r="AK620" s="54"/>
      <c r="AL620" s="54"/>
      <c r="AM620" s="54"/>
      <c r="AN620" s="58"/>
      <c r="AO620" s="59"/>
      <c r="AP620" s="59"/>
      <c r="AQ620" s="59"/>
      <c r="AR620" s="59"/>
      <c r="AS620" s="59"/>
      <c r="AT620" s="59"/>
      <c r="AU620" s="59"/>
      <c r="AV620" s="59"/>
      <c r="AW620" s="59"/>
      <c r="AX620" s="59"/>
      <c r="AY620" s="59"/>
      <c r="AZ620" s="58"/>
      <c r="BA620" s="55"/>
      <c r="BB620" s="55"/>
      <c r="BC620" s="55"/>
      <c r="BD620" s="55"/>
      <c r="BE620" s="58"/>
      <c r="BF620" s="55"/>
      <c r="BG620" s="55"/>
      <c r="BH620" s="55"/>
      <c r="BI620" s="58"/>
      <c r="BJ620" s="55"/>
      <c r="BK620" s="58"/>
      <c r="BL620" s="58"/>
      <c r="BM620" s="54"/>
      <c r="BN620" s="54"/>
      <c r="BO620" s="54"/>
      <c r="BP620" s="54"/>
      <c r="BQ620" s="59"/>
      <c r="BR620" s="58"/>
      <c r="BS620" s="55"/>
      <c r="BT620" s="55"/>
      <c r="BU620" s="55"/>
      <c r="BV620" s="55"/>
      <c r="BW620" s="55"/>
      <c r="BX620" s="54"/>
      <c r="BY620" s="54"/>
      <c r="BZ620" s="54"/>
      <c r="CA620" s="54"/>
      <c r="CB620" s="54"/>
      <c r="CC620" s="54"/>
      <c r="CD620" s="54"/>
      <c r="CE620" s="54"/>
      <c r="CF620" s="60"/>
      <c r="CG620" s="61"/>
    </row>
    <row r="621" spans="4:85" x14ac:dyDescent="0.25">
      <c r="D621" s="45"/>
      <c r="E621" s="46"/>
      <c r="F621" s="47"/>
      <c r="G621" s="47"/>
      <c r="H621" s="48"/>
      <c r="I621" s="49"/>
      <c r="J621" s="50"/>
      <c r="K621" s="50"/>
      <c r="L621" s="51"/>
      <c r="M621" s="52"/>
      <c r="N621" s="53"/>
      <c r="O621" s="50"/>
      <c r="P621" s="50"/>
      <c r="Q621" s="54"/>
      <c r="R621" s="55"/>
      <c r="S621" s="55"/>
      <c r="T621" s="54"/>
      <c r="U621" s="54"/>
      <c r="V621" s="54"/>
      <c r="W621" s="54"/>
      <c r="X621" s="54"/>
      <c r="Y621" s="54"/>
      <c r="Z621" s="55"/>
      <c r="AA621" s="56"/>
      <c r="AB621" s="54"/>
      <c r="AC621" s="57"/>
      <c r="AD621" s="54"/>
      <c r="AE621" s="54"/>
      <c r="AF621" s="54"/>
      <c r="AG621" s="54"/>
      <c r="AH621" s="54"/>
      <c r="AI621" s="58"/>
      <c r="AJ621" s="54"/>
      <c r="AK621" s="54"/>
      <c r="AL621" s="54"/>
      <c r="AM621" s="54"/>
      <c r="AN621" s="58"/>
      <c r="AO621" s="59"/>
      <c r="AP621" s="59"/>
      <c r="AQ621" s="59"/>
      <c r="AR621" s="59"/>
      <c r="AS621" s="59"/>
      <c r="AT621" s="59"/>
      <c r="AU621" s="59"/>
      <c r="AV621" s="59"/>
      <c r="AW621" s="59"/>
      <c r="AX621" s="59"/>
      <c r="AY621" s="59"/>
      <c r="AZ621" s="58"/>
      <c r="BA621" s="55"/>
      <c r="BB621" s="55"/>
      <c r="BC621" s="55"/>
      <c r="BD621" s="55"/>
      <c r="BE621" s="58"/>
      <c r="BF621" s="55"/>
      <c r="BG621" s="55"/>
      <c r="BH621" s="55"/>
      <c r="BI621" s="58"/>
      <c r="BJ621" s="55"/>
      <c r="BK621" s="58"/>
      <c r="BL621" s="58"/>
      <c r="BM621" s="54"/>
      <c r="BN621" s="54"/>
      <c r="BO621" s="54"/>
      <c r="BP621" s="54"/>
      <c r="BQ621" s="59"/>
      <c r="BR621" s="58"/>
      <c r="BS621" s="55"/>
      <c r="BT621" s="55"/>
      <c r="BU621" s="55"/>
      <c r="BV621" s="55"/>
      <c r="BW621" s="55"/>
      <c r="BX621" s="54"/>
      <c r="BY621" s="54"/>
      <c r="BZ621" s="54"/>
      <c r="CA621" s="54"/>
      <c r="CB621" s="54"/>
      <c r="CC621" s="54"/>
      <c r="CD621" s="54"/>
      <c r="CE621" s="54"/>
      <c r="CF621" s="60"/>
      <c r="CG621" s="61"/>
    </row>
    <row r="622" spans="4:85" x14ac:dyDescent="0.25">
      <c r="D622" s="45"/>
      <c r="E622" s="46"/>
      <c r="F622" s="47"/>
      <c r="G622" s="47"/>
      <c r="H622" s="48"/>
      <c r="I622" s="49"/>
      <c r="J622" s="50"/>
      <c r="K622" s="50"/>
      <c r="L622" s="51"/>
      <c r="M622" s="52"/>
      <c r="N622" s="53"/>
      <c r="O622" s="50"/>
      <c r="P622" s="50"/>
      <c r="Q622" s="54"/>
      <c r="R622" s="55"/>
      <c r="S622" s="55"/>
      <c r="T622" s="54"/>
      <c r="U622" s="54"/>
      <c r="V622" s="54"/>
      <c r="W622" s="54"/>
      <c r="X622" s="54"/>
      <c r="Y622" s="54"/>
      <c r="Z622" s="55"/>
      <c r="AA622" s="56"/>
      <c r="AB622" s="54"/>
      <c r="AC622" s="57"/>
      <c r="AD622" s="54"/>
      <c r="AE622" s="54"/>
      <c r="AF622" s="54"/>
      <c r="AG622" s="54"/>
      <c r="AH622" s="54"/>
      <c r="AI622" s="58"/>
      <c r="AJ622" s="54"/>
      <c r="AK622" s="54"/>
      <c r="AL622" s="54"/>
      <c r="AM622" s="54"/>
      <c r="AN622" s="58"/>
      <c r="AO622" s="59"/>
      <c r="AP622" s="59"/>
      <c r="AQ622" s="59"/>
      <c r="AR622" s="59"/>
      <c r="AS622" s="59"/>
      <c r="AT622" s="59"/>
      <c r="AU622" s="59"/>
      <c r="AV622" s="59"/>
      <c r="AW622" s="59"/>
      <c r="AX622" s="59"/>
      <c r="AY622" s="59"/>
      <c r="AZ622" s="58"/>
      <c r="BA622" s="55"/>
      <c r="BB622" s="55"/>
      <c r="BC622" s="55"/>
      <c r="BD622" s="55"/>
      <c r="BE622" s="58"/>
      <c r="BF622" s="55"/>
      <c r="BG622" s="55"/>
      <c r="BH622" s="55"/>
      <c r="BI622" s="58"/>
      <c r="BJ622" s="55"/>
      <c r="BK622" s="58"/>
      <c r="BL622" s="58"/>
      <c r="BM622" s="54"/>
      <c r="BN622" s="54"/>
      <c r="BO622" s="54"/>
      <c r="BP622" s="54"/>
      <c r="BQ622" s="59"/>
      <c r="BR622" s="58"/>
      <c r="BS622" s="55"/>
      <c r="BT622" s="55"/>
      <c r="BU622" s="55"/>
      <c r="BV622" s="55"/>
      <c r="BW622" s="55"/>
      <c r="BX622" s="54"/>
      <c r="BY622" s="54"/>
      <c r="BZ622" s="54"/>
      <c r="CA622" s="54"/>
      <c r="CB622" s="54"/>
      <c r="CC622" s="54"/>
      <c r="CD622" s="54"/>
      <c r="CE622" s="54"/>
      <c r="CF622" s="60"/>
      <c r="CG622" s="61"/>
    </row>
    <row r="623" spans="4:85" x14ac:dyDescent="0.25">
      <c r="D623" s="45"/>
      <c r="E623" s="46"/>
      <c r="F623" s="47"/>
      <c r="G623" s="47"/>
      <c r="H623" s="48"/>
      <c r="I623" s="49"/>
      <c r="J623" s="50"/>
      <c r="K623" s="50"/>
      <c r="L623" s="51"/>
      <c r="M623" s="52"/>
      <c r="N623" s="53"/>
      <c r="O623" s="50"/>
      <c r="P623" s="50"/>
      <c r="Q623" s="54"/>
      <c r="R623" s="55"/>
      <c r="S623" s="55"/>
      <c r="T623" s="54"/>
      <c r="U623" s="54"/>
      <c r="V623" s="54"/>
      <c r="W623" s="54"/>
      <c r="X623" s="54"/>
      <c r="Y623" s="54"/>
      <c r="Z623" s="56"/>
      <c r="AA623" s="56"/>
      <c r="AB623" s="54"/>
      <c r="AC623" s="57"/>
      <c r="AD623" s="54"/>
      <c r="AE623" s="54"/>
      <c r="AF623" s="54"/>
      <c r="AG623" s="54"/>
      <c r="AH623" s="54"/>
      <c r="AI623" s="58"/>
      <c r="AJ623" s="54"/>
      <c r="AK623" s="54"/>
      <c r="AL623" s="54"/>
      <c r="AM623" s="54"/>
      <c r="AN623" s="58"/>
      <c r="AO623" s="59"/>
      <c r="AP623" s="59"/>
      <c r="AQ623" s="59"/>
      <c r="AR623" s="59"/>
      <c r="AS623" s="59"/>
      <c r="AT623" s="59"/>
      <c r="AU623" s="59"/>
      <c r="AV623" s="59"/>
      <c r="AW623" s="59"/>
      <c r="AX623" s="59"/>
      <c r="AY623" s="59"/>
      <c r="AZ623" s="58"/>
      <c r="BA623" s="55"/>
      <c r="BB623" s="55"/>
      <c r="BC623" s="55"/>
      <c r="BD623" s="55"/>
      <c r="BE623" s="58"/>
      <c r="BF623" s="55"/>
      <c r="BG623" s="55"/>
      <c r="BH623" s="55"/>
      <c r="BI623" s="58"/>
      <c r="BJ623" s="55"/>
      <c r="BK623" s="58"/>
      <c r="BL623" s="58"/>
      <c r="BM623" s="54"/>
      <c r="BN623" s="54"/>
      <c r="BO623" s="54"/>
      <c r="BP623" s="54"/>
      <c r="BQ623" s="59"/>
      <c r="BR623" s="58"/>
      <c r="BS623" s="55"/>
      <c r="BT623" s="55"/>
      <c r="BU623" s="55"/>
      <c r="BV623" s="55"/>
      <c r="BW623" s="55"/>
      <c r="BX623" s="54"/>
      <c r="BY623" s="54"/>
      <c r="BZ623" s="54"/>
      <c r="CA623" s="54"/>
      <c r="CB623" s="54"/>
      <c r="CC623" s="54"/>
      <c r="CD623" s="54"/>
      <c r="CE623" s="54"/>
      <c r="CF623" s="60"/>
      <c r="CG623" s="61"/>
    </row>
    <row r="624" spans="4:85" x14ac:dyDescent="0.25">
      <c r="D624" s="45"/>
      <c r="E624" s="46"/>
      <c r="F624" s="47"/>
      <c r="G624" s="47"/>
      <c r="H624" s="48"/>
      <c r="I624" s="49"/>
      <c r="J624" s="50"/>
      <c r="K624" s="50"/>
      <c r="L624" s="51"/>
      <c r="M624" s="52"/>
      <c r="N624" s="53"/>
      <c r="O624" s="50"/>
      <c r="P624" s="50"/>
      <c r="Q624" s="54"/>
      <c r="R624" s="55"/>
      <c r="S624" s="55"/>
      <c r="T624" s="54"/>
      <c r="U624" s="54"/>
      <c r="V624" s="54"/>
      <c r="W624" s="54"/>
      <c r="X624" s="54"/>
      <c r="Y624" s="54"/>
      <c r="Z624" s="55"/>
      <c r="AA624" s="56"/>
      <c r="AB624" s="54"/>
      <c r="AC624" s="57"/>
      <c r="AD624" s="54"/>
      <c r="AE624" s="54"/>
      <c r="AF624" s="54"/>
      <c r="AG624" s="54"/>
      <c r="AH624" s="54"/>
      <c r="AI624" s="58"/>
      <c r="AJ624" s="54"/>
      <c r="AK624" s="54"/>
      <c r="AL624" s="54"/>
      <c r="AM624" s="54"/>
      <c r="AN624" s="58"/>
      <c r="AO624" s="59"/>
      <c r="AP624" s="59"/>
      <c r="AQ624" s="59"/>
      <c r="AR624" s="59"/>
      <c r="AS624" s="59"/>
      <c r="AT624" s="59"/>
      <c r="AU624" s="59"/>
      <c r="AV624" s="59"/>
      <c r="AW624" s="59"/>
      <c r="AX624" s="59"/>
      <c r="AY624" s="59"/>
      <c r="AZ624" s="58"/>
      <c r="BA624" s="55"/>
      <c r="BB624" s="55"/>
      <c r="BC624" s="55"/>
      <c r="BD624" s="55"/>
      <c r="BE624" s="58"/>
      <c r="BF624" s="55"/>
      <c r="BG624" s="55"/>
      <c r="BH624" s="55"/>
      <c r="BI624" s="58"/>
      <c r="BJ624" s="55"/>
      <c r="BK624" s="58"/>
      <c r="BL624" s="58"/>
      <c r="BM624" s="54"/>
      <c r="BN624" s="54"/>
      <c r="BO624" s="54"/>
      <c r="BP624" s="54"/>
      <c r="BQ624" s="59"/>
      <c r="BR624" s="58"/>
      <c r="BS624" s="55"/>
      <c r="BT624" s="55"/>
      <c r="BU624" s="55"/>
      <c r="BV624" s="55"/>
      <c r="BW624" s="55"/>
      <c r="BX624" s="54"/>
      <c r="BY624" s="54"/>
      <c r="BZ624" s="54"/>
      <c r="CA624" s="54"/>
      <c r="CB624" s="54"/>
      <c r="CC624" s="54"/>
      <c r="CD624" s="54"/>
      <c r="CE624" s="54"/>
      <c r="CF624" s="60"/>
      <c r="CG624" s="61"/>
    </row>
    <row r="625" spans="3:85" x14ac:dyDescent="0.25">
      <c r="D625" s="65"/>
      <c r="E625" s="66"/>
      <c r="F625" s="67"/>
      <c r="G625" s="67"/>
      <c r="H625" s="68"/>
      <c r="I625" s="69"/>
      <c r="J625" s="70"/>
      <c r="K625" s="70"/>
      <c r="L625" s="71"/>
      <c r="M625" s="72"/>
      <c r="N625" s="73"/>
      <c r="O625" s="70"/>
      <c r="P625" s="70"/>
      <c r="Q625" s="74"/>
      <c r="R625" s="75"/>
      <c r="S625" s="75"/>
      <c r="T625" s="74"/>
      <c r="U625" s="74"/>
      <c r="V625" s="74"/>
      <c r="W625" s="74"/>
      <c r="X625" s="74"/>
      <c r="Y625" s="74"/>
      <c r="Z625" s="75"/>
      <c r="AA625" s="76"/>
      <c r="AB625" s="74"/>
      <c r="AC625" s="77"/>
      <c r="AD625" s="74"/>
      <c r="AE625" s="74"/>
      <c r="AF625" s="74"/>
      <c r="AG625" s="74"/>
      <c r="AH625" s="74"/>
      <c r="AI625" s="78"/>
      <c r="AJ625" s="74"/>
      <c r="AK625" s="74"/>
      <c r="AL625" s="74"/>
      <c r="AM625" s="74"/>
      <c r="AN625" s="78"/>
      <c r="AO625" s="79"/>
      <c r="AP625" s="79"/>
      <c r="AQ625" s="79"/>
      <c r="AR625" s="79"/>
      <c r="AS625" s="79"/>
      <c r="AT625" s="79"/>
      <c r="AU625" s="79"/>
      <c r="AV625" s="79"/>
      <c r="AW625" s="79"/>
      <c r="AX625" s="79"/>
      <c r="AY625" s="79"/>
      <c r="AZ625" s="78"/>
      <c r="BA625" s="75"/>
      <c r="BB625" s="75"/>
      <c r="BC625" s="75"/>
      <c r="BD625" s="75"/>
      <c r="BE625" s="78"/>
      <c r="BF625" s="75"/>
      <c r="BG625" s="75"/>
      <c r="BH625" s="75"/>
      <c r="BI625" s="78"/>
      <c r="BJ625" s="75"/>
      <c r="BK625" s="78"/>
      <c r="BL625" s="78"/>
      <c r="BM625" s="74"/>
      <c r="BN625" s="74"/>
      <c r="BO625" s="74"/>
      <c r="BP625" s="74"/>
      <c r="BQ625" s="79"/>
      <c r="BR625" s="78"/>
      <c r="BS625" s="75"/>
      <c r="BT625" s="75"/>
      <c r="BU625" s="75"/>
      <c r="BV625" s="75"/>
      <c r="BW625" s="75"/>
      <c r="BX625" s="74"/>
      <c r="BY625" s="74"/>
      <c r="BZ625" s="74"/>
      <c r="CA625" s="74"/>
      <c r="CB625" s="74"/>
      <c r="CC625" s="74"/>
      <c r="CD625" s="74"/>
      <c r="CE625" s="74"/>
      <c r="CF625" s="80"/>
      <c r="CG625" s="81"/>
    </row>
    <row r="626" spans="3:85" x14ac:dyDescent="0.25">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row>
    <row r="627" spans="3:85" x14ac:dyDescent="0.25">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row>
    <row r="628" spans="3:85" x14ac:dyDescent="0.25">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row>
    <row r="629" spans="3:85" x14ac:dyDescent="0.25">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row>
    <row r="630" spans="3:85" x14ac:dyDescent="0.25">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row>
    <row r="631" spans="3:85" x14ac:dyDescent="0.25">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row>
    <row r="632" spans="3:85" x14ac:dyDescent="0.25">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row>
    <row r="633" spans="3:85" x14ac:dyDescent="0.25">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row>
    <row r="634" spans="3:85" x14ac:dyDescent="0.25">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row>
    <row r="635" spans="3:85" x14ac:dyDescent="0.25">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row>
    <row r="636" spans="3:85" x14ac:dyDescent="0.25">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row>
    <row r="637" spans="3:85" x14ac:dyDescent="0.25">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row>
    <row r="638" spans="3:85" x14ac:dyDescent="0.25">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row>
    <row r="639" spans="3:85" x14ac:dyDescent="0.25">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row>
    <row r="640" spans="3:85" x14ac:dyDescent="0.25">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row>
    <row r="641" spans="4:85" x14ac:dyDescent="0.25">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row>
    <row r="642" spans="4:85" x14ac:dyDescent="0.25">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row>
    <row r="643" spans="4:85" x14ac:dyDescent="0.25">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row>
    <row r="644" spans="4:85" x14ac:dyDescent="0.25">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row>
    <row r="645" spans="4:85" x14ac:dyDescent="0.25">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row>
    <row r="646" spans="4:85" x14ac:dyDescent="0.25">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row>
    <row r="647" spans="4:85" x14ac:dyDescent="0.25">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row>
    <row r="648" spans="4:85" x14ac:dyDescent="0.25">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row>
    <row r="649" spans="4:85" x14ac:dyDescent="0.25">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row>
    <row r="650" spans="4:85" x14ac:dyDescent="0.25">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row>
    <row r="651" spans="4:85" x14ac:dyDescent="0.25">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row>
    <row r="652" spans="4:85" x14ac:dyDescent="0.25">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row>
    <row r="653" spans="4:85" x14ac:dyDescent="0.25">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row>
    <row r="654" spans="4:85" x14ac:dyDescent="0.25">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row>
    <row r="655" spans="4:85" x14ac:dyDescent="0.25">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row>
    <row r="656" spans="4:85" x14ac:dyDescent="0.25">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row>
    <row r="657" spans="4:85" x14ac:dyDescent="0.25">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row>
    <row r="658" spans="4:85" x14ac:dyDescent="0.25">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row>
    <row r="659" spans="4:85" x14ac:dyDescent="0.25">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row>
    <row r="660" spans="4:85" x14ac:dyDescent="0.25">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row>
    <row r="661" spans="4:85" x14ac:dyDescent="0.25">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row>
    <row r="662" spans="4:85" x14ac:dyDescent="0.25">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row>
    <row r="663" spans="4:85" x14ac:dyDescent="0.25">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row>
    <row r="664" spans="4:85" x14ac:dyDescent="0.25">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row>
    <row r="665" spans="4:85" x14ac:dyDescent="0.25">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row>
    <row r="666" spans="4:85" x14ac:dyDescent="0.25">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row>
    <row r="667" spans="4:85" x14ac:dyDescent="0.25">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row>
    <row r="668" spans="4:85" x14ac:dyDescent="0.25">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row>
    <row r="669" spans="4:85" x14ac:dyDescent="0.25">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row>
    <row r="670" spans="4:85" x14ac:dyDescent="0.25">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row>
    <row r="671" spans="4:85" x14ac:dyDescent="0.25">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row>
    <row r="672" spans="4:85" x14ac:dyDescent="0.25">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row>
    <row r="673" spans="4:85" x14ac:dyDescent="0.25">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row>
    <row r="674" spans="4:85" x14ac:dyDescent="0.25">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row>
    <row r="675" spans="4:85" x14ac:dyDescent="0.25">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row>
    <row r="676" spans="4:85" x14ac:dyDescent="0.25">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row>
    <row r="677" spans="4:85" x14ac:dyDescent="0.25">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row>
    <row r="678" spans="4:85" x14ac:dyDescent="0.25">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row>
    <row r="679" spans="4:85" x14ac:dyDescent="0.25">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row>
    <row r="680" spans="4:85" x14ac:dyDescent="0.25">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row>
    <row r="681" spans="4:85" x14ac:dyDescent="0.25">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row>
    <row r="682" spans="4:85" x14ac:dyDescent="0.25">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row>
    <row r="683" spans="4:85" x14ac:dyDescent="0.25">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row>
    <row r="684" spans="4:85" x14ac:dyDescent="0.25">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row>
    <row r="685" spans="4:85" x14ac:dyDescent="0.25">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row>
    <row r="686" spans="4:85" x14ac:dyDescent="0.25">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row>
    <row r="687" spans="4:85" x14ac:dyDescent="0.25">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row>
    <row r="688" spans="4:85" x14ac:dyDescent="0.25">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row>
    <row r="689" spans="4:85" x14ac:dyDescent="0.25">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row>
    <row r="690" spans="4:85" x14ac:dyDescent="0.25">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row>
    <row r="691" spans="4:85" x14ac:dyDescent="0.25">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row>
    <row r="692" spans="4:85" x14ac:dyDescent="0.25">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row>
    <row r="693" spans="4:85" x14ac:dyDescent="0.25">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row>
    <row r="694" spans="4:85" x14ac:dyDescent="0.25">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row>
    <row r="695" spans="4:85" x14ac:dyDescent="0.25">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row>
    <row r="696" spans="4:85" x14ac:dyDescent="0.25">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row>
    <row r="697" spans="4:85" x14ac:dyDescent="0.25">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row>
    <row r="698" spans="4:85" x14ac:dyDescent="0.25">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row>
    <row r="699" spans="4:85" x14ac:dyDescent="0.25">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row>
    <row r="700" spans="4:85" x14ac:dyDescent="0.25">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row>
    <row r="701" spans="4:85" x14ac:dyDescent="0.25">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row>
    <row r="702" spans="4:85" x14ac:dyDescent="0.25">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row>
    <row r="703" spans="4:85" x14ac:dyDescent="0.25">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row>
    <row r="704" spans="4:85" x14ac:dyDescent="0.25">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row>
    <row r="705" spans="4:85" x14ac:dyDescent="0.25">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row>
    <row r="706" spans="4:85" x14ac:dyDescent="0.25">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row>
    <row r="707" spans="4:85" x14ac:dyDescent="0.25">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row>
    <row r="708" spans="4:85" x14ac:dyDescent="0.25">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row>
    <row r="709" spans="4:85" x14ac:dyDescent="0.25">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row>
    <row r="710" spans="4:85" x14ac:dyDescent="0.25">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row>
    <row r="711" spans="4:85" x14ac:dyDescent="0.25">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row>
    <row r="712" spans="4:85" x14ac:dyDescent="0.25">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row>
    <row r="713" spans="4:85" x14ac:dyDescent="0.25">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row>
    <row r="714" spans="4:85" x14ac:dyDescent="0.25">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row>
    <row r="715" spans="4:85" x14ac:dyDescent="0.25">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row>
    <row r="716" spans="4:85" x14ac:dyDescent="0.25">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row>
    <row r="717" spans="4:85" x14ac:dyDescent="0.25">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row>
    <row r="718" spans="4:85" x14ac:dyDescent="0.25">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row>
    <row r="719" spans="4:85" x14ac:dyDescent="0.25">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row>
    <row r="720" spans="4:85" x14ac:dyDescent="0.25">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row>
    <row r="721" spans="4:85" x14ac:dyDescent="0.25">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row>
    <row r="722" spans="4:85" x14ac:dyDescent="0.25">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row>
    <row r="723" spans="4:85" x14ac:dyDescent="0.25">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row>
    <row r="724" spans="4:85" x14ac:dyDescent="0.25">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row>
    <row r="725" spans="4:85" x14ac:dyDescent="0.25">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row>
  </sheetData>
  <conditionalFormatting sqref="D5:W5 Z5:AG5 BX5:CG5 BK5:BV5 AI5:AN5 AZ5:BF5 BH5:BI5">
    <cfRule type="containsBlanks" priority="19">
      <formula>LEN(TRIM(D5))=0</formula>
    </cfRule>
  </conditionalFormatting>
  <conditionalFormatting sqref="CH5:CK5 DB5:DF5 CM5:CP5 DI5:DJ5">
    <cfRule type="containsBlanks" priority="18">
      <formula>LEN(TRIM(CH5))=0</formula>
    </cfRule>
  </conditionalFormatting>
  <conditionalFormatting sqref="AC350:AC437">
    <cfRule type="cellIs" dxfId="125" priority="17" operator="equal">
      <formula>0</formula>
    </cfRule>
  </conditionalFormatting>
  <conditionalFormatting sqref="AC438:AC454 AC456 AC458 AC460 AC462 AC464 AC466 AC468 AC470 AC472 AC474">
    <cfRule type="cellIs" dxfId="124" priority="16" operator="equal">
      <formula>0</formula>
    </cfRule>
  </conditionalFormatting>
  <conditionalFormatting sqref="AC455 AC457 AC459 AC461 AC463 AC465 AC467 AC469 AC471 AC473">
    <cfRule type="cellIs" dxfId="123" priority="15" operator="equal">
      <formula>0</formula>
    </cfRule>
  </conditionalFormatting>
  <conditionalFormatting sqref="AC475:AC494">
    <cfRule type="cellIs" dxfId="122" priority="14" operator="equal">
      <formula>0</formula>
    </cfRule>
  </conditionalFormatting>
  <conditionalFormatting sqref="AC495:AC512">
    <cfRule type="cellIs" dxfId="121" priority="13" operator="equal">
      <formula>0</formula>
    </cfRule>
  </conditionalFormatting>
  <conditionalFormatting sqref="AC513:AC532">
    <cfRule type="cellIs" dxfId="120" priority="12" operator="equal">
      <formula>0</formula>
    </cfRule>
  </conditionalFormatting>
  <conditionalFormatting sqref="AC533:AC555">
    <cfRule type="cellIs" dxfId="119" priority="11" operator="equal">
      <formula>0</formula>
    </cfRule>
  </conditionalFormatting>
  <conditionalFormatting sqref="AC556:AC625">
    <cfRule type="cellIs" dxfId="118" priority="10" operator="equal">
      <formula>0</formula>
    </cfRule>
  </conditionalFormatting>
  <conditionalFormatting sqref="X5">
    <cfRule type="containsBlanks" priority="9">
      <formula>LEN(TRIM(X5))=0</formula>
    </cfRule>
  </conditionalFormatting>
  <conditionalFormatting sqref="Y5">
    <cfRule type="containsBlanks" priority="8">
      <formula>LEN(TRIM(Y5))=0</formula>
    </cfRule>
  </conditionalFormatting>
  <conditionalFormatting sqref="BW5">
    <cfRule type="containsBlanks" priority="7">
      <formula>LEN(TRIM(BW5))=0</formula>
    </cfRule>
  </conditionalFormatting>
  <conditionalFormatting sqref="AH5">
    <cfRule type="containsBlanks" priority="6">
      <formula>LEN(TRIM(AH5))=0</formula>
    </cfRule>
  </conditionalFormatting>
  <conditionalFormatting sqref="CL5">
    <cfRule type="containsBlanks" priority="5">
      <formula>LEN(TRIM(CL5))=0</formula>
    </cfRule>
  </conditionalFormatting>
  <conditionalFormatting sqref="BG5">
    <cfRule type="containsBlanks" priority="4">
      <formula>LEN(TRIM(BG5))=0</formula>
    </cfRule>
  </conditionalFormatting>
  <conditionalFormatting sqref="DG5:DH5">
    <cfRule type="containsBlanks" priority="3">
      <formula>LEN(TRIM(DG5))=0</formula>
    </cfRule>
  </conditionalFormatting>
  <conditionalFormatting sqref="CQ5:DA5">
    <cfRule type="containsBlanks" priority="2">
      <formula>LEN(TRIM(CQ5))=0</formula>
    </cfRule>
  </conditionalFormatting>
  <conditionalFormatting sqref="K180:K349">
    <cfRule type="duplicateValues" dxfId="117" priority="1"/>
  </conditionalFormatting>
  <dataValidations count="1">
    <dataValidation type="list" allowBlank="1" showInputMessage="1" showErrorMessage="1" sqref="S6:S10" xr:uid="{2D69E498-5573-45B6-9783-DBE783554906}">
      <formula1>tabla</formula1>
    </dataValidation>
  </dataValidations>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Justbe</dc:creator>
  <cp:lastModifiedBy>Justbe</cp:lastModifiedBy>
  <dcterms:created xsi:type="dcterms:W3CDTF">2019-07-18T19:22:14Z</dcterms:created>
  <dcterms:modified xsi:type="dcterms:W3CDTF">2019-07-18T19:22:36Z</dcterms:modified>
</cp:coreProperties>
</file>