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sacaher.ga\Documents\stockanalyzer\"/>
    </mc:Choice>
  </mc:AlternateContent>
  <xr:revisionPtr revIDLastSave="0" documentId="13_ncr:1_{465E994A-2625-4306-9365-0479AB7508D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inacial Ratios" sheetId="9" r:id="rId1"/>
    <sheet name="Select" sheetId="11" r:id="rId2"/>
    <sheet name="Info" sheetId="10" r:id="rId3"/>
    <sheet name="earnings 20" sheetId="1" r:id="rId4"/>
    <sheet name="income 20" sheetId="2" r:id="rId5"/>
    <sheet name="bal sht 20" sheetId="3" r:id="rId6"/>
    <sheet name="cf 20" sheetId="4" r:id="rId7"/>
    <sheet name="earnings 18" sheetId="5" r:id="rId8"/>
    <sheet name="income 18" sheetId="6" r:id="rId9"/>
    <sheet name="bal sht 18" sheetId="7" r:id="rId10"/>
    <sheet name="cf 18" sheetId="8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1" l="1"/>
  <c r="D14" i="11"/>
  <c r="E14" i="11"/>
  <c r="F14" i="11"/>
  <c r="F19" i="11"/>
  <c r="E19" i="11"/>
  <c r="D19" i="11"/>
  <c r="C19" i="11"/>
  <c r="F18" i="11"/>
  <c r="E18" i="11"/>
  <c r="D18" i="11"/>
  <c r="C18" i="11"/>
  <c r="F15" i="11"/>
  <c r="E15" i="11"/>
  <c r="D15" i="11"/>
  <c r="C15" i="11"/>
  <c r="F12" i="11"/>
  <c r="E12" i="11"/>
  <c r="D12" i="11"/>
  <c r="C12" i="11"/>
  <c r="F11" i="11"/>
  <c r="E11" i="11"/>
  <c r="D11" i="11"/>
  <c r="C11" i="11"/>
  <c r="F9" i="11"/>
  <c r="E9" i="11"/>
  <c r="D9" i="11"/>
  <c r="C9" i="11"/>
  <c r="F8" i="11"/>
  <c r="E8" i="11"/>
  <c r="D8" i="11"/>
  <c r="C8" i="11"/>
  <c r="F7" i="11"/>
  <c r="E7" i="11"/>
  <c r="D7" i="11"/>
  <c r="C7" i="11"/>
  <c r="F6" i="11"/>
  <c r="E6" i="11"/>
  <c r="D6" i="11"/>
  <c r="C6" i="11"/>
  <c r="F5" i="11"/>
  <c r="E5" i="11"/>
  <c r="D5" i="11"/>
  <c r="C5" i="11"/>
  <c r="F4" i="11"/>
  <c r="E4" i="11"/>
  <c r="D4" i="11"/>
  <c r="C4" i="11"/>
  <c r="E9" i="9"/>
  <c r="C8" i="10"/>
  <c r="D17" i="9" s="1"/>
  <c r="B8" i="10"/>
  <c r="E8" i="10"/>
  <c r="F17" i="9" s="1"/>
  <c r="D8" i="10"/>
  <c r="E17" i="9" s="1"/>
  <c r="E5" i="10"/>
  <c r="C5" i="10"/>
  <c r="D7" i="9" s="1"/>
  <c r="D5" i="10"/>
  <c r="E26" i="9" s="1"/>
  <c r="B5" i="10"/>
  <c r="C10" i="9" s="1"/>
  <c r="D21" i="9"/>
  <c r="E21" i="9"/>
  <c r="F21" i="9"/>
  <c r="D22" i="9"/>
  <c r="E22" i="9"/>
  <c r="F22" i="9"/>
  <c r="D23" i="9"/>
  <c r="E23" i="9"/>
  <c r="F23" i="9"/>
  <c r="E27" i="9"/>
  <c r="C23" i="9"/>
  <c r="C22" i="9"/>
  <c r="C21" i="9"/>
  <c r="D15" i="9"/>
  <c r="E15" i="9"/>
  <c r="F15" i="9"/>
  <c r="D19" i="9"/>
  <c r="E19" i="9"/>
  <c r="F19" i="9"/>
  <c r="C19" i="9"/>
  <c r="C18" i="9"/>
  <c r="C17" i="9"/>
  <c r="C16" i="9"/>
  <c r="C15" i="9"/>
  <c r="D12" i="9"/>
  <c r="E12" i="9"/>
  <c r="F12" i="9"/>
  <c r="D13" i="9"/>
  <c r="E13" i="9"/>
  <c r="F13" i="9"/>
  <c r="C13" i="9"/>
  <c r="C12" i="9"/>
  <c r="D4" i="9"/>
  <c r="E4" i="9"/>
  <c r="F4" i="9"/>
  <c r="D5" i="9"/>
  <c r="E5" i="9"/>
  <c r="F5" i="9"/>
  <c r="E6" i="9"/>
  <c r="E7" i="9"/>
  <c r="E8" i="9"/>
  <c r="F8" i="9"/>
  <c r="C6" i="9"/>
  <c r="C5" i="9"/>
  <c r="B2" i="10"/>
  <c r="C4" i="9" s="1"/>
  <c r="E18" i="10"/>
  <c r="C18" i="10"/>
  <c r="D18" i="10"/>
  <c r="B18" i="10"/>
  <c r="E17" i="10"/>
  <c r="C17" i="10"/>
  <c r="D17" i="10"/>
  <c r="B17" i="10"/>
  <c r="E16" i="10"/>
  <c r="C16" i="10"/>
  <c r="D16" i="10"/>
  <c r="B16" i="10"/>
  <c r="E15" i="10"/>
  <c r="C15" i="10"/>
  <c r="D15" i="10"/>
  <c r="B15" i="10"/>
  <c r="E14" i="10"/>
  <c r="D14" i="10"/>
  <c r="C14" i="10"/>
  <c r="B14" i="10"/>
  <c r="E13" i="10"/>
  <c r="D13" i="10"/>
  <c r="C13" i="10"/>
  <c r="B13" i="10"/>
  <c r="E12" i="10"/>
  <c r="D12" i="10"/>
  <c r="C12" i="10"/>
  <c r="B12" i="10"/>
  <c r="E11" i="10"/>
  <c r="D11" i="10"/>
  <c r="C11" i="10"/>
  <c r="B11" i="10"/>
  <c r="E10" i="10"/>
  <c r="D10" i="10"/>
  <c r="C10" i="10"/>
  <c r="B10" i="10"/>
  <c r="E9" i="10"/>
  <c r="C9" i="10"/>
  <c r="D9" i="10"/>
  <c r="B9" i="10"/>
  <c r="E7" i="10"/>
  <c r="D7" i="10"/>
  <c r="C7" i="10"/>
  <c r="B7" i="10"/>
  <c r="E6" i="10"/>
  <c r="C6" i="10"/>
  <c r="D6" i="10"/>
  <c r="B6" i="10"/>
  <c r="E4" i="10"/>
  <c r="C4" i="10"/>
  <c r="D4" i="10"/>
  <c r="B4" i="10"/>
  <c r="E3" i="10"/>
  <c r="C3" i="10"/>
  <c r="D3" i="10"/>
  <c r="B3" i="10"/>
  <c r="E2" i="10"/>
  <c r="C2" i="10"/>
  <c r="D2" i="10"/>
  <c r="D16" i="9" l="1"/>
  <c r="D9" i="9"/>
  <c r="D18" i="9"/>
  <c r="F16" i="9"/>
  <c r="F18" i="9"/>
  <c r="F9" i="9"/>
  <c r="E10" i="9"/>
  <c r="E16" i="9"/>
  <c r="E18" i="9"/>
  <c r="F10" i="9"/>
  <c r="F6" i="9"/>
  <c r="F7" i="9"/>
  <c r="F26" i="9"/>
  <c r="F27" i="9"/>
  <c r="D6" i="9"/>
  <c r="D27" i="9"/>
  <c r="D30" i="9" s="1"/>
  <c r="D8" i="9"/>
  <c r="D26" i="9"/>
  <c r="D10" i="9"/>
  <c r="C7" i="9"/>
  <c r="C26" i="9"/>
  <c r="C8" i="9"/>
  <c r="C27" i="9"/>
  <c r="C30" i="9" s="1"/>
  <c r="C9" i="9"/>
  <c r="C31" i="9" l="1"/>
</calcChain>
</file>

<file path=xl/sharedStrings.xml><?xml version="1.0" encoding="utf-8"?>
<sst xmlns="http://schemas.openxmlformats.org/spreadsheetml/2006/main" count="326" uniqueCount="172">
  <si>
    <t>Sep 27,2020</t>
  </si>
  <si>
    <t>Sep 29,2019</t>
  </si>
  <si>
    <t>Sep 30,2018</t>
  </si>
  <si>
    <t>Account</t>
  </si>
  <si>
    <t>Company-operated stores</t>
  </si>
  <si>
    <t>Licensed stores</t>
  </si>
  <si>
    <t>Other</t>
  </si>
  <si>
    <t>Total net revenues</t>
  </si>
  <si>
    <t>Product and distribution costs</t>
  </si>
  <si>
    <t>Store operating expenses</t>
  </si>
  <si>
    <t>Other operating expenses</t>
  </si>
  <si>
    <t>Depreciation and amortization expenses</t>
  </si>
  <si>
    <t>General and administrative expenses</t>
  </si>
  <si>
    <t>Restructuring and impairments</t>
  </si>
  <si>
    <t>Total operating expenses</t>
  </si>
  <si>
    <t>Income from equity investees</t>
  </si>
  <si>
    <t>Operating income</t>
  </si>
  <si>
    <t>Gain resulting from acquisition of joint venture</t>
  </si>
  <si>
    <t>Net gain resulting from divestiture of certain operations</t>
  </si>
  <si>
    <t>Interest income and other, net</t>
  </si>
  <si>
    <t>Interest expense</t>
  </si>
  <si>
    <t>Earnings before income taxes</t>
  </si>
  <si>
    <t>Income tax expense</t>
  </si>
  <si>
    <t>Net earnings including noncontrolling interests</t>
  </si>
  <si>
    <t>Net loss attributable to noncontrolling interests</t>
  </si>
  <si>
    <t>Net earnings attributable to Starbucks</t>
  </si>
  <si>
    <t>Earnings per share — basic</t>
  </si>
  <si>
    <t>Earnings per share — diluted</t>
  </si>
  <si>
    <t>Basic</t>
  </si>
  <si>
    <t>Diluted</t>
  </si>
  <si>
    <t>Unrealized holding gains/(losses) on available-for-sale securities</t>
  </si>
  <si>
    <t>Tax (expense)/benefit</t>
  </si>
  <si>
    <t>Unrealized gains/(losses) on cash flow hedging instruments</t>
  </si>
  <si>
    <t>Unrealized gains/(losses) on net investment hedging instruments</t>
  </si>
  <si>
    <t>Translation adjustment and other</t>
  </si>
  <si>
    <t>Reclassification adjustment for net (gains)/losses realized in net earnings for available-for-sale securities, hedging instruments and translation adjustment</t>
  </si>
  <si>
    <t>Tax expense/(benefit)</t>
  </si>
  <si>
    <t>Other comprehensive income/(loss)</t>
  </si>
  <si>
    <t>Comprehensive income including noncontrolling interests</t>
  </si>
  <si>
    <t>Comprehensive income/(loss) attributable to noncontrolling interests</t>
  </si>
  <si>
    <t>Comprehensive income attributable to Starbucks</t>
  </si>
  <si>
    <t>Short-term investments</t>
  </si>
  <si>
    <t>Accounts receivable, net</t>
  </si>
  <si>
    <t>Inventories</t>
  </si>
  <si>
    <t>Prepaid expenses and other current assets</t>
  </si>
  <si>
    <t>Total current assets</t>
  </si>
  <si>
    <t>Long-term investments</t>
  </si>
  <si>
    <t>Equity investments</t>
  </si>
  <si>
    <t>Property, plant and equipment, net</t>
  </si>
  <si>
    <t>Operating lease, right-of-use asset</t>
  </si>
  <si>
    <t>Deferred income taxes, net</t>
  </si>
  <si>
    <t>Other long-term assets</t>
  </si>
  <si>
    <t>Other intangible assets</t>
  </si>
  <si>
    <t>Goodwill</t>
  </si>
  <si>
    <t>TOTAL ASSETS</t>
  </si>
  <si>
    <t>Accounts payable</t>
  </si>
  <si>
    <t>Accrued liabilities</t>
  </si>
  <si>
    <t>Accrued payroll and benefits</t>
  </si>
  <si>
    <t>Income taxes payable</t>
  </si>
  <si>
    <t>Current portion of operating lease liability</t>
  </si>
  <si>
    <t>Stored value card liability and current portion of deferred revenue</t>
  </si>
  <si>
    <t>Short-term debt</t>
  </si>
  <si>
    <t>Current portion of long-term debt</t>
  </si>
  <si>
    <t>Total current liabilities</t>
  </si>
  <si>
    <t>Long-term debt</t>
  </si>
  <si>
    <t>Operating lease liability</t>
  </si>
  <si>
    <t>Deferred revenue</t>
  </si>
  <si>
    <t>Other long-term liabilities</t>
  </si>
  <si>
    <t>Total liabilities</t>
  </si>
  <si>
    <t>Common stock ($0.001par value) — authorized, 2,400.0 shares; issued and outstanding, 1,173.3 and 1,184.6 shares, respectively</t>
  </si>
  <si>
    <t>Additional paid-in capital</t>
  </si>
  <si>
    <t>Retained deficit</t>
  </si>
  <si>
    <t>Accumulated other comprehensive loss</t>
  </si>
  <si>
    <t>Total shareholders’ deficit</t>
  </si>
  <si>
    <t>Noncontrolling interests</t>
  </si>
  <si>
    <t>Total deficit</t>
  </si>
  <si>
    <t>TOTAL LIABILITIES AND SHAREHOLDERS' EQUITY/(DEFICIT)</t>
  </si>
  <si>
    <t>Depreciation and amortization</t>
  </si>
  <si>
    <t>Income earned from equity method investees</t>
  </si>
  <si>
    <t>Distributions received from equity method investees</t>
  </si>
  <si>
    <t>Net gain resulting from divestiture of certain retail operations</t>
  </si>
  <si>
    <t>Stock-based compensation</t>
  </si>
  <si>
    <t>Goodwill impairments</t>
  </si>
  <si>
    <t>Non-cash lease cost</t>
  </si>
  <si>
    <t>Loss on retirement and impairment of assets</t>
  </si>
  <si>
    <t>Accounts receivable</t>
  </si>
  <si>
    <t>Other operating assets and liabilities</t>
  </si>
  <si>
    <t>Net cash provided by operating activities</t>
  </si>
  <si>
    <t>Purchases of investments</t>
  </si>
  <si>
    <t>Sales of investments</t>
  </si>
  <si>
    <t>Maturities and calls of investments</t>
  </si>
  <si>
    <t>Acquisitions, net of cash acquired</t>
  </si>
  <si>
    <t>Additions to property, plant and equipment</t>
  </si>
  <si>
    <t>Net proceeds from the divestiture of certain operations</t>
  </si>
  <si>
    <t>Net cash used in investing activities</t>
  </si>
  <si>
    <t>Proceeds from issuance of short-term debt</t>
  </si>
  <si>
    <t>Repayments of short-term debt</t>
  </si>
  <si>
    <t>Proceeds from issuance of long-term debt</t>
  </si>
  <si>
    <t>Repayments of long-term debt</t>
  </si>
  <si>
    <t>Proceeds from issuance of common stock</t>
  </si>
  <si>
    <t>Cash dividends paid</t>
  </si>
  <si>
    <t>Repurchase of common stock</t>
  </si>
  <si>
    <t>Minimum tax withholdings on share-based awards</t>
  </si>
  <si>
    <t>Net cash provided by/(used in) financing activities</t>
  </si>
  <si>
    <t>Effect of exchange rate changes on cash and cash equivalents</t>
  </si>
  <si>
    <t>Net increase/(decrease) in cash and cash equivalents</t>
  </si>
  <si>
    <t>Beginning of period</t>
  </si>
  <si>
    <t>End of period</t>
  </si>
  <si>
    <t>Interest, net of capitalized interest</t>
  </si>
  <si>
    <t>Income taxes</t>
  </si>
  <si>
    <t>Sep 30, 2018</t>
  </si>
  <si>
    <t>Oct 1, 2017</t>
  </si>
  <si>
    <t>Oct 2, 2016</t>
  </si>
  <si>
    <t>Cost of sales including occupancy costs</t>
  </si>
  <si>
    <t>Net earnings/(loss) attributable to noncontrolling interests</t>
  </si>
  <si>
    <t>Reclassification adjustment for net (gains)/losses realized in net earnings for available-for-sale securities, hedging instruments, and translation adjustment</t>
  </si>
  <si>
    <t>Equity and cost investments</t>
  </si>
  <si>
    <t>Insurance reserves</t>
  </si>
  <si>
    <t>Common stock ($0.001 par value) — authorized, 2,400.0 shares; issued and outstanding, 1,309.1 and 1,431.6 shares, respectively</t>
  </si>
  <si>
    <t>Retained earnings</t>
  </si>
  <si>
    <t>Total shareholders’ equity</t>
  </si>
  <si>
    <t>Total equity</t>
  </si>
  <si>
    <t>TOTAL LIABILITIES AND EQUITY</t>
  </si>
  <si>
    <t>Net cash used by investing activities</t>
  </si>
  <si>
    <t>Net cash used by financing activities</t>
  </si>
  <si>
    <t>Net increase in cash and cash equivalents</t>
  </si>
  <si>
    <t>Income taxes, net of refunds</t>
  </si>
  <si>
    <t xml:space="preserve">Gross Profit Margin </t>
  </si>
  <si>
    <t xml:space="preserve">Operating Profit Margin </t>
  </si>
  <si>
    <t>Net Profit Margin</t>
  </si>
  <si>
    <t>Total return on Assets</t>
  </si>
  <si>
    <t xml:space="preserve">ROA </t>
  </si>
  <si>
    <t xml:space="preserve">ROE </t>
  </si>
  <si>
    <t xml:space="preserve">ROIC </t>
  </si>
  <si>
    <t xml:space="preserve">Current ratio </t>
  </si>
  <si>
    <t xml:space="preserve">Working capital </t>
  </si>
  <si>
    <t>Liquidity ratios</t>
  </si>
  <si>
    <t xml:space="preserve">Leverage ratios </t>
  </si>
  <si>
    <t>Total debt-to-assets ratio</t>
  </si>
  <si>
    <t>Long-term debt-to-capital ratio</t>
  </si>
  <si>
    <t>Debt-to-equity ratio</t>
  </si>
  <si>
    <t>Long-term debt-to-equity ratio</t>
  </si>
  <si>
    <t>Times-interest-earned ratio</t>
  </si>
  <si>
    <t xml:space="preserve">Activity ratios </t>
  </si>
  <si>
    <t xml:space="preserve">Days of inventory </t>
  </si>
  <si>
    <t xml:space="preserve">Inventory turnover </t>
  </si>
  <si>
    <t>Average collection period</t>
  </si>
  <si>
    <t xml:space="preserve">Other important measures of financial performance </t>
  </si>
  <si>
    <t xml:space="preserve">Free Cash flow </t>
  </si>
  <si>
    <t xml:space="preserve">Profitability ratios </t>
  </si>
  <si>
    <t xml:space="preserve">Sales Revenues </t>
  </si>
  <si>
    <t xml:space="preserve">COGS </t>
  </si>
  <si>
    <t xml:space="preserve">Profits after taxes </t>
  </si>
  <si>
    <t xml:space="preserve">Interest </t>
  </si>
  <si>
    <t xml:space="preserve">Total Assets </t>
  </si>
  <si>
    <t>Total stockholders' equity</t>
  </si>
  <si>
    <t xml:space="preserve">Long-term debt </t>
  </si>
  <si>
    <t>Current assets</t>
  </si>
  <si>
    <t xml:space="preserve">Current liabilities </t>
  </si>
  <si>
    <t xml:space="preserve">Total debt </t>
  </si>
  <si>
    <t>Inventory</t>
  </si>
  <si>
    <t xml:space="preserve">Accounts receivable </t>
  </si>
  <si>
    <t xml:space="preserve">EPS </t>
  </si>
  <si>
    <t>Depreciation</t>
  </si>
  <si>
    <t>Capital Expenditures</t>
  </si>
  <si>
    <t xml:space="preserve">Dividends </t>
  </si>
  <si>
    <t xml:space="preserve">item 1 </t>
  </si>
  <si>
    <t xml:space="preserve">item 2 </t>
  </si>
  <si>
    <t>pct chg</t>
  </si>
  <si>
    <t xml:space="preserve">Internal cash flow </t>
  </si>
  <si>
    <t xml:space="preserve">(in millions, expect per share data) </t>
  </si>
  <si>
    <t xml:space="preserve">Earnings per share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</si>
</sst>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/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0" fontId="3" fillId="0" borderId="0" xfId="2" applyNumberFormat="1" applyFont="1" applyBorder="1" applyAlignment="1">
      <alignment horizontal="center"/>
    </xf>
    <xf numFmtId="10" fontId="3" fillId="0" borderId="2" xfId="2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2" xfId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9" fontId="0" fillId="0" borderId="0" xfId="2" applyFont="1"/>
    <xf numFmtId="2" fontId="0" fillId="0" borderId="0" xfId="0" applyNumberFormat="1"/>
    <xf numFmtId="0" fontId="3" fillId="0" borderId="1" xfId="0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C0357-0F76-452E-911C-2DE0C66FABEB}">
  <dimension ref="B2:F31"/>
  <sheetViews>
    <sheetView showGridLines="0" tabSelected="1" zoomScale="61" workbookViewId="0">
      <selection activeCell="O11" sqref="O11"/>
    </sheetView>
  </sheetViews>
  <sheetFormatPr defaultRowHeight="14.5" x14ac:dyDescent="0.35"/>
  <cols>
    <col min="2" max="2" width="50.36328125" bestFit="1" customWidth="1"/>
    <col min="3" max="3" width="9.90625" customWidth="1"/>
    <col min="4" max="4" width="9.81640625" customWidth="1"/>
    <col min="5" max="5" width="10.90625" customWidth="1"/>
    <col min="6" max="6" width="10.36328125" customWidth="1"/>
  </cols>
  <sheetData>
    <row r="2" spans="2:6" ht="15.5" x14ac:dyDescent="0.35">
      <c r="B2" s="18" t="s">
        <v>170</v>
      </c>
      <c r="C2" s="5">
        <v>2020</v>
      </c>
      <c r="D2" s="5">
        <v>2019</v>
      </c>
      <c r="E2" s="5">
        <v>2018</v>
      </c>
      <c r="F2" s="5">
        <v>2017</v>
      </c>
    </row>
    <row r="3" spans="2:6" ht="15.5" x14ac:dyDescent="0.35">
      <c r="B3" s="5" t="s">
        <v>149</v>
      </c>
      <c r="C3" s="3"/>
      <c r="D3" s="3"/>
      <c r="E3" s="3"/>
      <c r="F3" s="4"/>
    </row>
    <row r="4" spans="2:6" ht="15.5" x14ac:dyDescent="0.35">
      <c r="B4" s="2" t="s">
        <v>127</v>
      </c>
      <c r="C4" s="6">
        <f>(Info!B2-Info!B3)/Info!B2</f>
        <v>0.6728080619100264</v>
      </c>
      <c r="D4" s="6">
        <f>(Info!C2-Info!C3)/Info!C2</f>
        <v>0.67833457821235366</v>
      </c>
      <c r="E4" s="6">
        <f>(Info!D2-Info!D3)/Info!D2</f>
        <v>0.6791723133558526</v>
      </c>
      <c r="F4" s="7">
        <f>(Info!E2-Info!E3)/Info!E2</f>
        <v>0.59644522665141964</v>
      </c>
    </row>
    <row r="5" spans="2:6" ht="15.5" x14ac:dyDescent="0.35">
      <c r="B5" s="2" t="s">
        <v>128</v>
      </c>
      <c r="C5" s="6">
        <f>Info!B4/Info!B2</f>
        <v>6.6404456161238204E-2</v>
      </c>
      <c r="D5" s="6">
        <f>Info!C4/Info!C2</f>
        <v>0.15383309567461126</v>
      </c>
      <c r="E5" s="6">
        <f>Info!D4/Info!D2</f>
        <v>0.15709460142802242</v>
      </c>
      <c r="F5" s="7">
        <f>Info!E4/Info!E2</f>
        <v>0.18469365876319974</v>
      </c>
    </row>
    <row r="6" spans="2:6" ht="15.5" x14ac:dyDescent="0.35">
      <c r="B6" s="2" t="s">
        <v>129</v>
      </c>
      <c r="C6" s="6">
        <f>Info!B5/Info!B2</f>
        <v>3.9471893868526231E-2</v>
      </c>
      <c r="D6" s="6">
        <f>Info!C5/Info!C2</f>
        <v>0.13577480515757151</v>
      </c>
      <c r="E6" s="6">
        <f>Info!D5/Info!D2</f>
        <v>0.18278282327716985</v>
      </c>
      <c r="F6" s="7">
        <f>Info!E5/Info!E2</f>
        <v>0.12885718369753604</v>
      </c>
    </row>
    <row r="7" spans="2:6" ht="15.5" x14ac:dyDescent="0.35">
      <c r="B7" s="2" t="s">
        <v>130</v>
      </c>
      <c r="C7" s="6">
        <f>(Info!B5+Info!B6)/Info!B7</f>
        <v>1.6725391070486303E-2</v>
      </c>
      <c r="D7" s="6">
        <f>(Info!C5+Info!C6)/Info!C7</f>
        <v>0.17004516223022331</v>
      </c>
      <c r="E7" s="6">
        <f>(Info!D5+Info!D6)/Info!D7</f>
        <v>0.17999370767167291</v>
      </c>
      <c r="F7" s="7">
        <f>(Info!E5+Info!E6)/Info!E7</f>
        <v>0.19436709918137771</v>
      </c>
    </row>
    <row r="8" spans="2:6" ht="15.5" x14ac:dyDescent="0.35">
      <c r="B8" s="2" t="s">
        <v>131</v>
      </c>
      <c r="C8" s="6">
        <f>Info!B5/Info!B7</f>
        <v>3.160224003812831E-2</v>
      </c>
      <c r="D8" s="6">
        <f>Info!C5/Info!C7</f>
        <v>0.187267164769298</v>
      </c>
      <c r="E8" s="6">
        <f>Info!D5/Info!D7</f>
        <v>0.18704359921180308</v>
      </c>
      <c r="F8" s="7">
        <f>Info!E5/Info!E7</f>
        <v>0.20080609233168123</v>
      </c>
    </row>
    <row r="9" spans="2:6" ht="15.5" x14ac:dyDescent="0.35">
      <c r="B9" s="2" t="s">
        <v>132</v>
      </c>
      <c r="C9" s="6">
        <f>Info!B5/Info!B8</f>
        <v>-0.1190219760494397</v>
      </c>
      <c r="D9" s="6">
        <f>Info!C5/Info!C8</f>
        <v>-0.57762798908682389</v>
      </c>
      <c r="E9" s="6">
        <f>Info!D5/Info!D8</f>
        <v>3.8427453648579695</v>
      </c>
      <c r="F9" s="7">
        <f>Info!E5/Info!E8</f>
        <v>0.52862378596298332</v>
      </c>
    </row>
    <row r="10" spans="2:6" ht="15.5" x14ac:dyDescent="0.35">
      <c r="B10" s="2" t="s">
        <v>133</v>
      </c>
      <c r="C10" s="6">
        <f>Info!B5/(Info!B10+Info!B8)</f>
        <v>0.1353167546135681</v>
      </c>
      <c r="D10" s="6">
        <f>Info!C5/(Info!C10+Info!C8)</f>
        <v>0.72917341977309558</v>
      </c>
      <c r="E10" s="6">
        <f>Info!D5/(Info!D10+Info!D8)</f>
        <v>0.44012273524254825</v>
      </c>
      <c r="F10" s="7">
        <f>Info!E5/(Info!E10+Info!E8)</f>
        <v>0.30722288489392519</v>
      </c>
    </row>
    <row r="11" spans="2:6" ht="15.5" x14ac:dyDescent="0.35">
      <c r="B11" s="5" t="s">
        <v>136</v>
      </c>
      <c r="C11" s="3"/>
      <c r="D11" s="3"/>
      <c r="E11" s="3"/>
      <c r="F11" s="4"/>
    </row>
    <row r="12" spans="2:6" ht="15.5" x14ac:dyDescent="0.35">
      <c r="B12" s="2" t="s">
        <v>134</v>
      </c>
      <c r="C12" s="8">
        <f>Info!B11/Info!B12</f>
        <v>1.0625578483149125</v>
      </c>
      <c r="D12" s="8">
        <f>Info!C11/Info!C12</f>
        <v>0.91654643604000841</v>
      </c>
      <c r="E12" s="8">
        <f>Info!D11/Info!D12</f>
        <v>2.1980577741810636</v>
      </c>
      <c r="F12" s="9">
        <f>Info!E11/Info!E12</f>
        <v>1.2517828796171251</v>
      </c>
    </row>
    <row r="13" spans="2:6" ht="15.5" x14ac:dyDescent="0.35">
      <c r="B13" s="2" t="s">
        <v>135</v>
      </c>
      <c r="C13" s="10">
        <f>Info!B11-Info!B12</f>
        <v>459.59999999999945</v>
      </c>
      <c r="D13" s="10">
        <f>Info!C11-Info!C12</f>
        <v>-514.80000000000018</v>
      </c>
      <c r="E13" s="10">
        <f>Info!D11-Info!D12</f>
        <v>6810.0000000000009</v>
      </c>
      <c r="F13" s="11">
        <f>Info!E11-Info!E12</f>
        <v>1062.6999999999998</v>
      </c>
    </row>
    <row r="14" spans="2:6" ht="15.5" x14ac:dyDescent="0.35">
      <c r="B14" s="5" t="s">
        <v>137</v>
      </c>
      <c r="C14" s="3"/>
      <c r="D14" s="3"/>
      <c r="E14" s="3"/>
      <c r="F14" s="4"/>
    </row>
    <row r="15" spans="2:6" ht="15.5" x14ac:dyDescent="0.35">
      <c r="B15" s="2" t="s">
        <v>138</v>
      </c>
      <c r="C15" s="8">
        <f>Info!B9/Info!B7</f>
        <v>1.2655160087831283</v>
      </c>
      <c r="D15" s="8">
        <f>Info!C9/Info!C7</f>
        <v>1.3242002955316448</v>
      </c>
      <c r="E15" s="8">
        <f>Info!D9/Info!D7</f>
        <v>0.95132552863837316</v>
      </c>
      <c r="F15" s="9">
        <f>Info!E9/Info!E7</f>
        <v>0.62013420950047338</v>
      </c>
    </row>
    <row r="16" spans="2:6" ht="15.5" x14ac:dyDescent="0.35">
      <c r="B16" s="2" t="s">
        <v>139</v>
      </c>
      <c r="C16" s="8">
        <f>Info!B10/(Info!B10+Info!B8)</f>
        <v>2.1369056295734818</v>
      </c>
      <c r="D16" s="8">
        <f>Info!C10/(Info!C10+Info!C8)</f>
        <v>2.2623581847649921</v>
      </c>
      <c r="E16" s="8">
        <f>Info!D10/(Info!D10+Info!D8)</f>
        <v>0.88546658873952866</v>
      </c>
      <c r="F16" s="9">
        <f>Info!E10/(Info!E10+Info!E8)</f>
        <v>0.41882508307063132</v>
      </c>
    </row>
    <row r="17" spans="2:6" ht="15.5" x14ac:dyDescent="0.35">
      <c r="B17" s="2" t="s">
        <v>140</v>
      </c>
      <c r="C17" s="8">
        <f>Info!B9/Info!B8</f>
        <v>-4.766251250096162</v>
      </c>
      <c r="D17" s="8">
        <f>Info!C9/Info!C8</f>
        <v>-4.0845129192745944</v>
      </c>
      <c r="E17" s="8">
        <f>Info!D9/Info!D8</f>
        <v>19.544650450756929</v>
      </c>
      <c r="F17" s="9">
        <f>Info!E9/Info!E8</f>
        <v>1.632508704416346</v>
      </c>
    </row>
    <row r="18" spans="2:6" ht="15.5" x14ac:dyDescent="0.35">
      <c r="B18" s="2" t="s">
        <v>141</v>
      </c>
      <c r="C18" s="8">
        <f>Info!B10/Info!B8</f>
        <v>-1.879580480549786</v>
      </c>
      <c r="D18" s="8">
        <f>Info!C10/Info!C8</f>
        <v>-1.7921681913015568</v>
      </c>
      <c r="E18" s="8">
        <f>Info!D10/Info!D8</f>
        <v>7.731076713726825</v>
      </c>
      <c r="F18" s="9">
        <f>Info!E10/Info!E8</f>
        <v>0.72065237309877217</v>
      </c>
    </row>
    <row r="19" spans="2:6" ht="15.5" x14ac:dyDescent="0.35">
      <c r="B19" s="2" t="s">
        <v>142</v>
      </c>
      <c r="C19" s="8">
        <f>Info!B4/Info!B6</f>
        <v>-3.573684210526316</v>
      </c>
      <c r="D19" s="8">
        <f>Info!C4/Info!C6</f>
        <v>-12.319939577039275</v>
      </c>
      <c r="E19" s="8">
        <f>Info!D4/Info!D6</f>
        <v>-22.802701115678214</v>
      </c>
      <c r="F19" s="9">
        <f>Info!E4/Info!E6</f>
        <v>-44.699459459459455</v>
      </c>
    </row>
    <row r="20" spans="2:6" ht="15.5" x14ac:dyDescent="0.35">
      <c r="B20" s="5" t="s">
        <v>143</v>
      </c>
      <c r="C20" s="3"/>
      <c r="D20" s="3"/>
      <c r="E20" s="3"/>
      <c r="F20" s="4"/>
    </row>
    <row r="21" spans="2:6" ht="15.5" x14ac:dyDescent="0.35">
      <c r="B21" s="2" t="s">
        <v>144</v>
      </c>
      <c r="C21" s="8">
        <f>Info!B13/(Info!B3/365)</f>
        <v>73.589130463033968</v>
      </c>
      <c r="D21" s="8">
        <f>Info!C13/(Info!C3/365)</f>
        <v>65.467051331668031</v>
      </c>
      <c r="E21" s="8">
        <f>Info!D13/(Info!D3/365)</f>
        <v>64.456164020830442</v>
      </c>
      <c r="F21" s="9">
        <f>Info!E13/(Info!E3/365)</f>
        <v>55.107755996590775</v>
      </c>
    </row>
    <row r="22" spans="2:6" ht="15.5" x14ac:dyDescent="0.35">
      <c r="B22" s="2" t="s">
        <v>145</v>
      </c>
      <c r="C22" s="8">
        <f>Info!B3/Info!B13</f>
        <v>4.9599716385200461</v>
      </c>
      <c r="D22" s="8">
        <f>Info!C3/Info!C13</f>
        <v>5.5753236563358177</v>
      </c>
      <c r="E22" s="8">
        <f>Info!D3/Info!D13</f>
        <v>5.662763298821849</v>
      </c>
      <c r="F22" s="9">
        <f>Info!E3/Info!E13</f>
        <v>6.6233870967741932</v>
      </c>
    </row>
    <row r="23" spans="2:6" ht="15.5" x14ac:dyDescent="0.35">
      <c r="B23" s="2" t="s">
        <v>146</v>
      </c>
      <c r="C23" s="8">
        <f>Info!B14/(Info!B2/365)</f>
        <v>13.710392040139467</v>
      </c>
      <c r="D23" s="8">
        <f>Info!C14/(Info!C2/365)</f>
        <v>12.105807172012103</v>
      </c>
      <c r="E23" s="8">
        <f>Info!D14/(Info!D2/365)</f>
        <v>10.234086449968649</v>
      </c>
      <c r="F23" s="9">
        <f>Info!E14/(Info!E2/365)</f>
        <v>14.191219825968874</v>
      </c>
    </row>
    <row r="24" spans="2:6" ht="15.5" x14ac:dyDescent="0.35">
      <c r="B24" s="5" t="s">
        <v>147</v>
      </c>
      <c r="C24" s="3"/>
      <c r="D24" s="3"/>
      <c r="E24" s="3"/>
      <c r="F24" s="4"/>
    </row>
    <row r="25" spans="2:6" ht="15.5" x14ac:dyDescent="0.35">
      <c r="B25" s="2" t="s">
        <v>171</v>
      </c>
      <c r="C25" s="12">
        <v>0.79</v>
      </c>
      <c r="D25" s="12">
        <v>2.92</v>
      </c>
      <c r="E25" s="12">
        <v>3.24</v>
      </c>
      <c r="F25" s="13">
        <v>1.97</v>
      </c>
    </row>
    <row r="26" spans="2:6" ht="15.5" x14ac:dyDescent="0.35">
      <c r="B26" s="2" t="s">
        <v>169</v>
      </c>
      <c r="C26" s="10">
        <f>Info!B5+Info!B16</f>
        <v>2431.5</v>
      </c>
      <c r="D26" s="10">
        <f>Info!C5+Info!C16</f>
        <v>5048.5</v>
      </c>
      <c r="E26" s="10">
        <f>Info!D5+Info!D16</f>
        <v>5824.2000000000007</v>
      </c>
      <c r="F26" s="11">
        <f>Info!E5+Info!E16</f>
        <v>3951.7999999999997</v>
      </c>
    </row>
    <row r="27" spans="2:6" ht="15.5" x14ac:dyDescent="0.35">
      <c r="B27" s="2" t="s">
        <v>148</v>
      </c>
      <c r="C27" s="14">
        <f>Info!B5+Info!B16-Info!B17-Info!B18</f>
        <v>2742.3</v>
      </c>
      <c r="D27" s="14">
        <f>Info!C5+Info!C16-Info!C17-Info!C18</f>
        <v>5633.9000000000005</v>
      </c>
      <c r="E27" s="14">
        <f>Info!D5+Info!D16-Info!D17-Info!D18</f>
        <v>6417.9000000000005</v>
      </c>
      <c r="F27" s="15">
        <f>Info!E5+Info!E16-Info!E17-Info!E18</f>
        <v>4021.7</v>
      </c>
    </row>
    <row r="29" spans="2:6" x14ac:dyDescent="0.35">
      <c r="C29" t="s">
        <v>166</v>
      </c>
      <c r="D29" t="s">
        <v>167</v>
      </c>
    </row>
    <row r="30" spans="2:6" x14ac:dyDescent="0.35">
      <c r="C30" s="17">
        <f>C27</f>
        <v>2742.3</v>
      </c>
      <c r="D30" s="17">
        <f>D27</f>
        <v>5633.9000000000005</v>
      </c>
    </row>
    <row r="31" spans="2:6" x14ac:dyDescent="0.35">
      <c r="C31" s="16">
        <f>(C30-D30)/D30</f>
        <v>-0.51325014643497402</v>
      </c>
      <c r="D31" t="s">
        <v>168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lineWeight="1.5" displayEmptyCellsAs="span" xr2:uid="{5ABBE689-C754-461B-ADC1-09288BBD93B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'Finacial Ratios'!C4:F4</xm:f>
              <xm:sqref>G4</xm:sqref>
            </x14:sparkline>
            <x14:sparkline>
              <xm:f>'Finacial Ratios'!C5:F5</xm:f>
              <xm:sqref>G5</xm:sqref>
            </x14:sparkline>
            <x14:sparkline>
              <xm:f>'Finacial Ratios'!C6:F6</xm:f>
              <xm:sqref>G6</xm:sqref>
            </x14:sparkline>
            <x14:sparkline>
              <xm:f>'Finacial Ratios'!C7:F7</xm:f>
              <xm:sqref>G7</xm:sqref>
            </x14:sparkline>
            <x14:sparkline>
              <xm:f>'Finacial Ratios'!C8:F8</xm:f>
              <xm:sqref>G8</xm:sqref>
            </x14:sparkline>
            <x14:sparkline>
              <xm:f>'Finacial Ratios'!C9:F9</xm:f>
              <xm:sqref>G9</xm:sqref>
            </x14:sparkline>
            <x14:sparkline>
              <xm:f>'Finacial Ratios'!C10:F10</xm:f>
              <xm:sqref>G10</xm:sqref>
            </x14:sparkline>
            <x14:sparkline>
              <xm:f>'Finacial Ratios'!C11:F11</xm:f>
              <xm:sqref>G11</xm:sqref>
            </x14:sparkline>
            <x14:sparkline>
              <xm:f>'Finacial Ratios'!C12:F12</xm:f>
              <xm:sqref>G12</xm:sqref>
            </x14:sparkline>
            <x14:sparkline>
              <xm:f>'Finacial Ratios'!C13:F13</xm:f>
              <xm:sqref>G13</xm:sqref>
            </x14:sparkline>
            <x14:sparkline>
              <xm:f>'Finacial Ratios'!C14:F14</xm:f>
              <xm:sqref>G14</xm:sqref>
            </x14:sparkline>
            <x14:sparkline>
              <xm:f>'Finacial Ratios'!C15:F15</xm:f>
              <xm:sqref>G15</xm:sqref>
            </x14:sparkline>
            <x14:sparkline>
              <xm:f>'Finacial Ratios'!C16:F16</xm:f>
              <xm:sqref>G16</xm:sqref>
            </x14:sparkline>
            <x14:sparkline>
              <xm:f>'Finacial Ratios'!C17:F17</xm:f>
              <xm:sqref>G17</xm:sqref>
            </x14:sparkline>
            <x14:sparkline>
              <xm:f>'Finacial Ratios'!C18:F18</xm:f>
              <xm:sqref>G18</xm:sqref>
            </x14:sparkline>
            <x14:sparkline>
              <xm:f>'Finacial Ratios'!C19:F19</xm:f>
              <xm:sqref>G19</xm:sqref>
            </x14:sparkline>
            <x14:sparkline>
              <xm:f>'Finacial Ratios'!C20:F20</xm:f>
              <xm:sqref>G20</xm:sqref>
            </x14:sparkline>
            <x14:sparkline>
              <xm:f>'Finacial Ratios'!C21:F21</xm:f>
              <xm:sqref>G21</xm:sqref>
            </x14:sparkline>
            <x14:sparkline>
              <xm:f>'Finacial Ratios'!C22:F22</xm:f>
              <xm:sqref>G22</xm:sqref>
            </x14:sparkline>
            <x14:sparkline>
              <xm:f>'Finacial Ratios'!C23:F23</xm:f>
              <xm:sqref>G23</xm:sqref>
            </x14:sparkline>
            <x14:sparkline>
              <xm:f>'Finacial Ratios'!C24:F24</xm:f>
              <xm:sqref>G24</xm:sqref>
            </x14:sparkline>
            <x14:sparkline>
              <xm:f>'Finacial Ratios'!C25:F25</xm:f>
              <xm:sqref>G25</xm:sqref>
            </x14:sparkline>
            <x14:sparkline>
              <xm:f>'Finacial Ratios'!C26:F26</xm:f>
              <xm:sqref>G26</xm:sqref>
            </x14:sparkline>
            <x14:sparkline>
              <xm:f>'Finacial Ratios'!C27:F27</xm:f>
              <xm:sqref>G27</xm:sqref>
            </x14:sparkline>
          </x14:sparklines>
        </x14:sparklineGroup>
      </x14:sparklineGroup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2"/>
  <sheetViews>
    <sheetView topLeftCell="A16" workbookViewId="0">
      <selection activeCell="B32" sqref="B32"/>
    </sheetView>
  </sheetViews>
  <sheetFormatPr defaultRowHeight="14.5" x14ac:dyDescent="0.35"/>
  <cols>
    <col min="1" max="1" width="110.36328125" bestFit="1" customWidth="1"/>
    <col min="2" max="2" width="11.26953125" bestFit="1" customWidth="1"/>
    <col min="3" max="3" width="10.1796875" bestFit="1" customWidth="1"/>
  </cols>
  <sheetData>
    <row r="1" spans="1:3" x14ac:dyDescent="0.35">
      <c r="A1" s="1" t="s">
        <v>3</v>
      </c>
      <c r="B1" s="1" t="s">
        <v>110</v>
      </c>
      <c r="C1" s="1" t="s">
        <v>111</v>
      </c>
    </row>
    <row r="2" spans="1:3" x14ac:dyDescent="0.35">
      <c r="A2" s="1" t="s">
        <v>41</v>
      </c>
      <c r="B2">
        <v>181.5</v>
      </c>
      <c r="C2">
        <v>228.6</v>
      </c>
    </row>
    <row r="3" spans="1:3" x14ac:dyDescent="0.35">
      <c r="A3" s="1" t="s">
        <v>42</v>
      </c>
      <c r="B3">
        <v>693.1</v>
      </c>
      <c r="C3">
        <v>870.4</v>
      </c>
    </row>
    <row r="4" spans="1:3" x14ac:dyDescent="0.35">
      <c r="A4" s="1" t="s">
        <v>43</v>
      </c>
      <c r="B4">
        <v>1400.5</v>
      </c>
      <c r="C4">
        <v>1364</v>
      </c>
    </row>
    <row r="5" spans="1:3" x14ac:dyDescent="0.35">
      <c r="A5" s="1" t="s">
        <v>44</v>
      </c>
      <c r="B5">
        <v>1462.8</v>
      </c>
      <c r="C5">
        <v>358.1</v>
      </c>
    </row>
    <row r="6" spans="1:3" x14ac:dyDescent="0.35">
      <c r="A6" s="1" t="s">
        <v>45</v>
      </c>
      <c r="B6">
        <v>12494.2</v>
      </c>
      <c r="C6">
        <v>5283.4</v>
      </c>
    </row>
    <row r="7" spans="1:3" x14ac:dyDescent="0.35">
      <c r="A7" s="1" t="s">
        <v>46</v>
      </c>
      <c r="B7">
        <v>267.7</v>
      </c>
      <c r="C7">
        <v>542.29999999999995</v>
      </c>
    </row>
    <row r="8" spans="1:3" x14ac:dyDescent="0.35">
      <c r="A8" s="1" t="s">
        <v>116</v>
      </c>
      <c r="B8">
        <v>334.7</v>
      </c>
      <c r="C8">
        <v>481.6</v>
      </c>
    </row>
    <row r="9" spans="1:3" x14ac:dyDescent="0.35">
      <c r="A9" s="1" t="s">
        <v>48</v>
      </c>
      <c r="B9">
        <v>5929.1</v>
      </c>
      <c r="C9">
        <v>4919.5</v>
      </c>
    </row>
    <row r="10" spans="1:3" x14ac:dyDescent="0.35">
      <c r="A10" s="1" t="s">
        <v>50</v>
      </c>
      <c r="B10">
        <v>134.69999999999999</v>
      </c>
      <c r="C10">
        <v>795.4</v>
      </c>
    </row>
    <row r="11" spans="1:3" x14ac:dyDescent="0.35">
      <c r="A11" s="1" t="s">
        <v>51</v>
      </c>
      <c r="B11">
        <v>412.2</v>
      </c>
      <c r="C11">
        <v>362.8</v>
      </c>
    </row>
    <row r="12" spans="1:3" x14ac:dyDescent="0.35">
      <c r="A12" s="1" t="s">
        <v>52</v>
      </c>
      <c r="B12">
        <v>1042.2</v>
      </c>
      <c r="C12">
        <v>441.4</v>
      </c>
    </row>
    <row r="13" spans="1:3" x14ac:dyDescent="0.35">
      <c r="A13" s="1" t="s">
        <v>53</v>
      </c>
      <c r="B13">
        <v>3541.6</v>
      </c>
      <c r="C13">
        <v>1539.2</v>
      </c>
    </row>
    <row r="14" spans="1:3" x14ac:dyDescent="0.35">
      <c r="A14" s="1" t="s">
        <v>54</v>
      </c>
      <c r="B14">
        <v>24156.400000000001</v>
      </c>
      <c r="C14">
        <v>14365.6</v>
      </c>
    </row>
    <row r="15" spans="1:3" x14ac:dyDescent="0.35">
      <c r="A15" s="1" t="s">
        <v>55</v>
      </c>
      <c r="B15">
        <v>1179.3</v>
      </c>
      <c r="C15">
        <v>782.5</v>
      </c>
    </row>
    <row r="16" spans="1:3" x14ac:dyDescent="0.35">
      <c r="A16" s="1" t="s">
        <v>56</v>
      </c>
      <c r="B16">
        <v>2298.4</v>
      </c>
      <c r="C16">
        <v>1934.5</v>
      </c>
    </row>
    <row r="17" spans="1:3" x14ac:dyDescent="0.35">
      <c r="A17" s="1" t="s">
        <v>117</v>
      </c>
      <c r="B17">
        <v>213.7</v>
      </c>
      <c r="C17">
        <v>215.2</v>
      </c>
    </row>
    <row r="18" spans="1:3" x14ac:dyDescent="0.35">
      <c r="A18" s="1" t="s">
        <v>60</v>
      </c>
      <c r="B18">
        <v>1642.9</v>
      </c>
      <c r="C18">
        <v>1288.5</v>
      </c>
    </row>
    <row r="19" spans="1:3" x14ac:dyDescent="0.35">
      <c r="A19" s="1" t="s">
        <v>62</v>
      </c>
      <c r="B19">
        <v>349.9</v>
      </c>
      <c r="C19">
        <v>0</v>
      </c>
    </row>
    <row r="20" spans="1:3" x14ac:dyDescent="0.35">
      <c r="A20" s="1" t="s">
        <v>63</v>
      </c>
      <c r="B20">
        <v>5684.2</v>
      </c>
      <c r="C20">
        <v>4220.7</v>
      </c>
    </row>
    <row r="21" spans="1:3" x14ac:dyDescent="0.35">
      <c r="A21" s="1" t="s">
        <v>64</v>
      </c>
      <c r="B21">
        <v>9090.2000000000007</v>
      </c>
      <c r="C21">
        <v>3932.6</v>
      </c>
    </row>
    <row r="22" spans="1:3" x14ac:dyDescent="0.35">
      <c r="A22" s="1" t="s">
        <v>66</v>
      </c>
      <c r="B22">
        <v>6775.7</v>
      </c>
      <c r="C22">
        <v>4.4000000000000004</v>
      </c>
    </row>
    <row r="23" spans="1:3" x14ac:dyDescent="0.35">
      <c r="A23" s="1" t="s">
        <v>67</v>
      </c>
      <c r="B23">
        <v>1430.5</v>
      </c>
      <c r="C23">
        <v>750.9</v>
      </c>
    </row>
    <row r="24" spans="1:3" x14ac:dyDescent="0.35">
      <c r="A24" s="1" t="s">
        <v>68</v>
      </c>
      <c r="B24">
        <v>22980.6</v>
      </c>
      <c r="C24">
        <v>8908.6</v>
      </c>
    </row>
    <row r="25" spans="1:3" x14ac:dyDescent="0.35">
      <c r="A25" s="1" t="s">
        <v>118</v>
      </c>
      <c r="B25">
        <v>1.3</v>
      </c>
      <c r="C25">
        <v>1.4</v>
      </c>
    </row>
    <row r="26" spans="1:3" x14ac:dyDescent="0.35">
      <c r="A26" s="1" t="s">
        <v>70</v>
      </c>
      <c r="B26">
        <v>41.1</v>
      </c>
      <c r="C26">
        <v>41.1</v>
      </c>
    </row>
    <row r="27" spans="1:3" x14ac:dyDescent="0.35">
      <c r="A27" s="1" t="s">
        <v>119</v>
      </c>
      <c r="B27">
        <v>1457.4</v>
      </c>
      <c r="C27">
        <v>5563.2</v>
      </c>
    </row>
    <row r="28" spans="1:3" x14ac:dyDescent="0.35">
      <c r="A28" s="1" t="s">
        <v>72</v>
      </c>
      <c r="B28">
        <v>-330.3</v>
      </c>
      <c r="C28">
        <v>-155.6</v>
      </c>
    </row>
    <row r="29" spans="1:3" x14ac:dyDescent="0.35">
      <c r="A29" s="1" t="s">
        <v>120</v>
      </c>
      <c r="B29">
        <v>1169.5</v>
      </c>
      <c r="C29">
        <v>5450.1</v>
      </c>
    </row>
    <row r="30" spans="1:3" x14ac:dyDescent="0.35">
      <c r="A30" s="1" t="s">
        <v>74</v>
      </c>
      <c r="B30">
        <v>6.3</v>
      </c>
      <c r="C30">
        <v>6.9</v>
      </c>
    </row>
    <row r="31" spans="1:3" x14ac:dyDescent="0.35">
      <c r="A31" s="1" t="s">
        <v>121</v>
      </c>
      <c r="B31">
        <v>1175.8</v>
      </c>
      <c r="C31">
        <v>5457</v>
      </c>
    </row>
    <row r="32" spans="1:3" x14ac:dyDescent="0.35">
      <c r="A32" s="1" t="s">
        <v>122</v>
      </c>
      <c r="B32">
        <v>24156.400000000001</v>
      </c>
      <c r="C32">
        <v>14365.6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9"/>
  <sheetViews>
    <sheetView topLeftCell="A17" workbookViewId="0"/>
  </sheetViews>
  <sheetFormatPr defaultRowHeight="14.5" x14ac:dyDescent="0.35"/>
  <cols>
    <col min="1" max="1" width="53.1796875" bestFit="1" customWidth="1"/>
    <col min="2" max="2" width="11.26953125" bestFit="1" customWidth="1"/>
    <col min="3" max="4" width="10.1796875" bestFit="1" customWidth="1"/>
  </cols>
  <sheetData>
    <row r="1" spans="1:4" x14ac:dyDescent="0.35">
      <c r="A1" s="1" t="s">
        <v>3</v>
      </c>
      <c r="B1" s="1" t="s">
        <v>110</v>
      </c>
      <c r="C1" s="1" t="s">
        <v>111</v>
      </c>
      <c r="D1" s="1" t="s">
        <v>112</v>
      </c>
    </row>
    <row r="2" spans="1:4" x14ac:dyDescent="0.35">
      <c r="A2" s="1" t="s">
        <v>23</v>
      </c>
      <c r="B2">
        <v>4518</v>
      </c>
      <c r="C2">
        <v>2884.9</v>
      </c>
      <c r="D2">
        <v>2818.9</v>
      </c>
    </row>
    <row r="3" spans="1:4" x14ac:dyDescent="0.35">
      <c r="A3" s="1" t="s">
        <v>77</v>
      </c>
      <c r="B3">
        <v>1305.9000000000001</v>
      </c>
      <c r="C3">
        <v>1067.0999999999999</v>
      </c>
      <c r="D3">
        <v>1030.0999999999999</v>
      </c>
    </row>
    <row r="4" spans="1:4" x14ac:dyDescent="0.35">
      <c r="A4" s="1" t="s">
        <v>50</v>
      </c>
      <c r="B4">
        <v>714.9</v>
      </c>
      <c r="C4">
        <v>95.1</v>
      </c>
      <c r="D4">
        <v>265.7</v>
      </c>
    </row>
    <row r="5" spans="1:4" x14ac:dyDescent="0.35">
      <c r="A5" s="1" t="s">
        <v>78</v>
      </c>
      <c r="B5">
        <v>-242.8</v>
      </c>
      <c r="C5">
        <v>-310.2</v>
      </c>
      <c r="D5">
        <v>-250.2</v>
      </c>
    </row>
    <row r="6" spans="1:4" x14ac:dyDescent="0.35">
      <c r="A6" s="1" t="s">
        <v>79</v>
      </c>
      <c r="B6">
        <v>226.8</v>
      </c>
      <c r="C6">
        <v>186.6</v>
      </c>
      <c r="D6">
        <v>223.3</v>
      </c>
    </row>
    <row r="7" spans="1:4" x14ac:dyDescent="0.35">
      <c r="A7" s="1" t="s">
        <v>17</v>
      </c>
      <c r="B7">
        <v>-1376.4</v>
      </c>
      <c r="C7">
        <v>0</v>
      </c>
      <c r="D7">
        <v>0</v>
      </c>
    </row>
    <row r="8" spans="1:4" x14ac:dyDescent="0.35">
      <c r="A8" s="1" t="s">
        <v>80</v>
      </c>
      <c r="B8">
        <v>-499.2</v>
      </c>
      <c r="C8">
        <v>-93.5</v>
      </c>
      <c r="D8">
        <v>-6.1</v>
      </c>
    </row>
    <row r="9" spans="1:4" x14ac:dyDescent="0.35">
      <c r="A9" s="1" t="s">
        <v>81</v>
      </c>
      <c r="B9">
        <v>250.3</v>
      </c>
      <c r="C9">
        <v>176</v>
      </c>
      <c r="D9">
        <v>218.1</v>
      </c>
    </row>
    <row r="10" spans="1:4" x14ac:dyDescent="0.35">
      <c r="A10" s="1" t="s">
        <v>82</v>
      </c>
      <c r="B10">
        <v>37.6</v>
      </c>
      <c r="C10">
        <v>87.2</v>
      </c>
      <c r="D10">
        <v>0</v>
      </c>
    </row>
    <row r="11" spans="1:4" x14ac:dyDescent="0.35">
      <c r="A11" s="1" t="s">
        <v>6</v>
      </c>
      <c r="B11">
        <v>89</v>
      </c>
      <c r="C11">
        <v>68.900000000000006</v>
      </c>
      <c r="D11">
        <v>45.1</v>
      </c>
    </row>
    <row r="12" spans="1:4" x14ac:dyDescent="0.35">
      <c r="A12" s="1" t="s">
        <v>85</v>
      </c>
      <c r="B12">
        <v>131</v>
      </c>
      <c r="C12">
        <v>-96.8</v>
      </c>
      <c r="D12">
        <v>-55.6</v>
      </c>
    </row>
    <row r="13" spans="1:4" x14ac:dyDescent="0.35">
      <c r="A13" s="1" t="s">
        <v>43</v>
      </c>
      <c r="B13">
        <v>-41.2</v>
      </c>
      <c r="C13">
        <v>14</v>
      </c>
      <c r="D13">
        <v>-67.5</v>
      </c>
    </row>
    <row r="14" spans="1:4" x14ac:dyDescent="0.35">
      <c r="A14" s="1" t="s">
        <v>55</v>
      </c>
      <c r="B14">
        <v>391.6</v>
      </c>
      <c r="C14">
        <v>46.4</v>
      </c>
      <c r="D14">
        <v>46.9</v>
      </c>
    </row>
    <row r="15" spans="1:4" x14ac:dyDescent="0.35">
      <c r="A15" s="1" t="s">
        <v>66</v>
      </c>
      <c r="B15">
        <v>7109.4</v>
      </c>
      <c r="C15">
        <v>130.80000000000001</v>
      </c>
      <c r="D15">
        <v>180.4</v>
      </c>
    </row>
    <row r="16" spans="1:4" x14ac:dyDescent="0.35">
      <c r="A16" s="1" t="s">
        <v>86</v>
      </c>
      <c r="B16">
        <v>-677.1</v>
      </c>
      <c r="C16">
        <v>-4.7</v>
      </c>
      <c r="D16">
        <v>248.8</v>
      </c>
    </row>
    <row r="17" spans="1:4" x14ac:dyDescent="0.35">
      <c r="A17" s="1" t="s">
        <v>87</v>
      </c>
      <c r="B17">
        <v>11937.8</v>
      </c>
      <c r="C17">
        <v>4251.8</v>
      </c>
      <c r="D17">
        <v>4697.8999999999996</v>
      </c>
    </row>
    <row r="18" spans="1:4" x14ac:dyDescent="0.35">
      <c r="A18" s="1" t="s">
        <v>88</v>
      </c>
      <c r="B18">
        <v>-191.9</v>
      </c>
      <c r="C18">
        <v>-674.4</v>
      </c>
      <c r="D18">
        <v>-1585.7</v>
      </c>
    </row>
    <row r="19" spans="1:4" x14ac:dyDescent="0.35">
      <c r="A19" s="1" t="s">
        <v>89</v>
      </c>
      <c r="B19">
        <v>459</v>
      </c>
      <c r="C19">
        <v>1054.5</v>
      </c>
      <c r="D19">
        <v>680.7</v>
      </c>
    </row>
    <row r="20" spans="1:4" x14ac:dyDescent="0.35">
      <c r="A20" s="1" t="s">
        <v>90</v>
      </c>
      <c r="B20">
        <v>45.3</v>
      </c>
      <c r="C20">
        <v>149.6</v>
      </c>
      <c r="D20">
        <v>27.9</v>
      </c>
    </row>
    <row r="21" spans="1:4" x14ac:dyDescent="0.35">
      <c r="A21" s="1" t="s">
        <v>91</v>
      </c>
      <c r="B21">
        <v>-1311.3</v>
      </c>
      <c r="C21">
        <v>0</v>
      </c>
      <c r="D21">
        <v>0</v>
      </c>
    </row>
    <row r="22" spans="1:4" x14ac:dyDescent="0.35">
      <c r="A22" s="1" t="s">
        <v>92</v>
      </c>
      <c r="B22">
        <v>-1976.4</v>
      </c>
      <c r="C22">
        <v>-1519.4</v>
      </c>
      <c r="D22">
        <v>-1440.3</v>
      </c>
    </row>
    <row r="23" spans="1:4" x14ac:dyDescent="0.35">
      <c r="A23" s="1" t="s">
        <v>93</v>
      </c>
      <c r="B23">
        <v>608.20000000000005</v>
      </c>
      <c r="C23">
        <v>85.4</v>
      </c>
      <c r="D23">
        <v>69.599999999999994</v>
      </c>
    </row>
    <row r="24" spans="1:4" x14ac:dyDescent="0.35">
      <c r="A24" s="1" t="s">
        <v>6</v>
      </c>
      <c r="B24">
        <v>5.6</v>
      </c>
      <c r="C24">
        <v>54.3</v>
      </c>
      <c r="D24">
        <v>24.9</v>
      </c>
    </row>
    <row r="25" spans="1:4" x14ac:dyDescent="0.35">
      <c r="A25" s="1" t="s">
        <v>123</v>
      </c>
      <c r="B25">
        <v>-2361.5</v>
      </c>
      <c r="C25">
        <v>-850</v>
      </c>
      <c r="D25">
        <v>-2222.9</v>
      </c>
    </row>
    <row r="26" spans="1:4" x14ac:dyDescent="0.35">
      <c r="A26" s="1" t="s">
        <v>97</v>
      </c>
      <c r="B26">
        <v>5584.1</v>
      </c>
      <c r="C26">
        <v>750.2</v>
      </c>
      <c r="D26">
        <v>1254.5</v>
      </c>
    </row>
    <row r="27" spans="1:4" x14ac:dyDescent="0.35">
      <c r="A27" s="1" t="s">
        <v>98</v>
      </c>
      <c r="B27">
        <v>0</v>
      </c>
      <c r="C27">
        <v>-400</v>
      </c>
      <c r="D27">
        <v>0</v>
      </c>
    </row>
    <row r="28" spans="1:4" x14ac:dyDescent="0.35">
      <c r="A28" s="1" t="s">
        <v>99</v>
      </c>
      <c r="B28">
        <v>153.9</v>
      </c>
      <c r="C28">
        <v>150.80000000000001</v>
      </c>
      <c r="D28">
        <v>160.69999999999999</v>
      </c>
    </row>
    <row r="29" spans="1:4" x14ac:dyDescent="0.35">
      <c r="A29" s="1" t="s">
        <v>100</v>
      </c>
      <c r="B29">
        <v>-1743.4</v>
      </c>
      <c r="C29">
        <v>-1450.4</v>
      </c>
      <c r="D29">
        <v>-1178</v>
      </c>
    </row>
    <row r="30" spans="1:4" x14ac:dyDescent="0.35">
      <c r="A30" s="1" t="s">
        <v>101</v>
      </c>
      <c r="B30">
        <v>-7133.5</v>
      </c>
      <c r="C30">
        <v>-2042.5</v>
      </c>
      <c r="D30">
        <v>-1995.6</v>
      </c>
    </row>
    <row r="31" spans="1:4" x14ac:dyDescent="0.35">
      <c r="A31" s="1" t="s">
        <v>102</v>
      </c>
      <c r="B31">
        <v>-62.7</v>
      </c>
      <c r="C31">
        <v>-82.8</v>
      </c>
      <c r="D31">
        <v>-106</v>
      </c>
    </row>
    <row r="32" spans="1:4" x14ac:dyDescent="0.35">
      <c r="A32" s="1" t="s">
        <v>6</v>
      </c>
      <c r="B32">
        <v>-41.2</v>
      </c>
      <c r="C32">
        <v>-4.4000000000000004</v>
      </c>
      <c r="D32">
        <v>-8.4</v>
      </c>
    </row>
    <row r="33" spans="1:4" x14ac:dyDescent="0.35">
      <c r="A33" s="1" t="s">
        <v>124</v>
      </c>
      <c r="B33">
        <v>-3242.8</v>
      </c>
      <c r="C33">
        <v>-3079.1</v>
      </c>
      <c r="D33">
        <v>-1872.8</v>
      </c>
    </row>
    <row r="34" spans="1:4" x14ac:dyDescent="0.35">
      <c r="A34" s="1" t="s">
        <v>104</v>
      </c>
      <c r="B34">
        <v>-39.5</v>
      </c>
      <c r="C34">
        <v>10.8</v>
      </c>
      <c r="D34">
        <v>-3.5</v>
      </c>
    </row>
    <row r="35" spans="1:4" x14ac:dyDescent="0.35">
      <c r="A35" s="1" t="s">
        <v>125</v>
      </c>
      <c r="B35">
        <v>6294</v>
      </c>
      <c r="C35">
        <v>333.5</v>
      </c>
      <c r="D35">
        <v>598.70000000000005</v>
      </c>
    </row>
    <row r="36" spans="1:4" x14ac:dyDescent="0.35">
      <c r="A36" s="1" t="s">
        <v>106</v>
      </c>
      <c r="B36">
        <v>2462.3000000000002</v>
      </c>
      <c r="C36">
        <v>2128.8000000000002</v>
      </c>
      <c r="D36">
        <v>1530.1</v>
      </c>
    </row>
    <row r="37" spans="1:4" x14ac:dyDescent="0.35">
      <c r="A37" s="1" t="s">
        <v>107</v>
      </c>
      <c r="B37">
        <v>8756.2999999999993</v>
      </c>
      <c r="C37">
        <v>2462.3000000000002</v>
      </c>
      <c r="D37">
        <v>2128.8000000000002</v>
      </c>
    </row>
    <row r="38" spans="1:4" x14ac:dyDescent="0.35">
      <c r="A38" s="1" t="s">
        <v>108</v>
      </c>
      <c r="B38">
        <v>137.1</v>
      </c>
      <c r="C38">
        <v>96.6</v>
      </c>
      <c r="D38">
        <v>74.7</v>
      </c>
    </row>
    <row r="39" spans="1:4" x14ac:dyDescent="0.35">
      <c r="A39" s="1" t="s">
        <v>126</v>
      </c>
      <c r="B39">
        <v>1176.9000000000001</v>
      </c>
      <c r="C39">
        <v>1389.1</v>
      </c>
      <c r="D39">
        <v>878.7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CAE5A-CEF3-4FE0-A6D5-7A1B2984C891}">
  <dimension ref="B2:F19"/>
  <sheetViews>
    <sheetView showGridLines="0" zoomScale="70" zoomScaleNormal="70" workbookViewId="0">
      <selection activeCell="G4" sqref="G4"/>
    </sheetView>
  </sheetViews>
  <sheetFormatPr defaultRowHeight="14.5" x14ac:dyDescent="0.35"/>
  <cols>
    <col min="1" max="1" width="2.54296875" customWidth="1"/>
    <col min="2" max="2" width="50.36328125" bestFit="1" customWidth="1"/>
    <col min="5" max="5" width="9.26953125" bestFit="1" customWidth="1"/>
    <col min="8" max="8" width="3.08984375" customWidth="1"/>
  </cols>
  <sheetData>
    <row r="2" spans="2:6" ht="15.5" x14ac:dyDescent="0.35">
      <c r="B2" s="18" t="s">
        <v>170</v>
      </c>
      <c r="C2" s="5">
        <v>2020</v>
      </c>
      <c r="D2" s="5">
        <v>2019</v>
      </c>
      <c r="E2" s="5">
        <v>2018</v>
      </c>
      <c r="F2" s="5">
        <v>2017</v>
      </c>
    </row>
    <row r="3" spans="2:6" ht="15.5" x14ac:dyDescent="0.35">
      <c r="B3" s="5" t="s">
        <v>149</v>
      </c>
      <c r="C3" s="3"/>
      <c r="D3" s="3"/>
      <c r="E3" s="3"/>
      <c r="F3" s="4"/>
    </row>
    <row r="4" spans="2:6" ht="15.5" x14ac:dyDescent="0.35">
      <c r="B4" s="2" t="s">
        <v>127</v>
      </c>
      <c r="C4" s="6">
        <f>(Info!B2-Info!B3)/Info!B2</f>
        <v>0.6728080619100264</v>
      </c>
      <c r="D4" s="6">
        <f>(Info!C2-Info!C3)/Info!C2</f>
        <v>0.67833457821235366</v>
      </c>
      <c r="E4" s="6">
        <f>(Info!D2-Info!D3)/Info!D2</f>
        <v>0.6791723133558526</v>
      </c>
      <c r="F4" s="7">
        <f>(Info!E2-Info!E3)/Info!E2</f>
        <v>0.59644522665141964</v>
      </c>
    </row>
    <row r="5" spans="2:6" ht="15.5" x14ac:dyDescent="0.35">
      <c r="B5" s="2" t="s">
        <v>128</v>
      </c>
      <c r="C5" s="6">
        <f>Info!B4/Info!B2</f>
        <v>6.6404456161238204E-2</v>
      </c>
      <c r="D5" s="6">
        <f>Info!C4/Info!C2</f>
        <v>0.15383309567461126</v>
      </c>
      <c r="E5" s="6">
        <f>Info!D4/Info!D2</f>
        <v>0.15709460142802242</v>
      </c>
      <c r="F5" s="7">
        <f>Info!E4/Info!E2</f>
        <v>0.18469365876319974</v>
      </c>
    </row>
    <row r="6" spans="2:6" ht="15.5" x14ac:dyDescent="0.35">
      <c r="B6" s="2" t="s">
        <v>129</v>
      </c>
      <c r="C6" s="6">
        <f>Info!B5/Info!B2</f>
        <v>3.9471893868526231E-2</v>
      </c>
      <c r="D6" s="6">
        <f>Info!C5/Info!C2</f>
        <v>0.13577480515757151</v>
      </c>
      <c r="E6" s="6">
        <f>Info!D5/Info!D2</f>
        <v>0.18278282327716985</v>
      </c>
      <c r="F6" s="7">
        <f>Info!E5/Info!E2</f>
        <v>0.12885718369753604</v>
      </c>
    </row>
    <row r="7" spans="2:6" ht="15.5" x14ac:dyDescent="0.35">
      <c r="B7" s="2" t="s">
        <v>131</v>
      </c>
      <c r="C7" s="6">
        <f>Info!B5/Info!B7</f>
        <v>3.160224003812831E-2</v>
      </c>
      <c r="D7" s="6">
        <f>Info!C5/Info!C7</f>
        <v>0.187267164769298</v>
      </c>
      <c r="E7" s="6">
        <f>Info!D5/Info!D7</f>
        <v>0.18704359921180308</v>
      </c>
      <c r="F7" s="7">
        <f>Info!E5/Info!E7</f>
        <v>0.20080609233168123</v>
      </c>
    </row>
    <row r="8" spans="2:6" ht="15.5" x14ac:dyDescent="0.35">
      <c r="B8" s="2" t="s">
        <v>132</v>
      </c>
      <c r="C8" s="6">
        <f>Info!B5/Info!B8</f>
        <v>-0.1190219760494397</v>
      </c>
      <c r="D8" s="6">
        <f>Info!C5/Info!C8</f>
        <v>-0.57762798908682389</v>
      </c>
      <c r="E8" s="6">
        <f>Info!D5/Info!D8</f>
        <v>3.8427453648579695</v>
      </c>
      <c r="F8" s="7">
        <f>Info!E5/Info!E8</f>
        <v>0.52862378596298332</v>
      </c>
    </row>
    <row r="9" spans="2:6" ht="15.5" x14ac:dyDescent="0.35">
      <c r="B9" s="2" t="s">
        <v>133</v>
      </c>
      <c r="C9" s="6">
        <f>Info!B5/(Info!B10+Info!B8)</f>
        <v>0.1353167546135681</v>
      </c>
      <c r="D9" s="6">
        <f>Info!C5/(Info!C10+Info!C8)</f>
        <v>0.72917341977309558</v>
      </c>
      <c r="E9" s="6">
        <f>Info!D5/(Info!D10+Info!D8)</f>
        <v>0.44012273524254825</v>
      </c>
      <c r="F9" s="7">
        <f>Info!E5/(Info!E10+Info!E8)</f>
        <v>0.30722288489392519</v>
      </c>
    </row>
    <row r="10" spans="2:6" ht="15.5" x14ac:dyDescent="0.35">
      <c r="B10" s="5" t="s">
        <v>136</v>
      </c>
      <c r="C10" s="3"/>
      <c r="D10" s="3"/>
      <c r="E10" s="3"/>
      <c r="F10" s="4"/>
    </row>
    <row r="11" spans="2:6" ht="15.5" x14ac:dyDescent="0.35">
      <c r="B11" s="2" t="s">
        <v>134</v>
      </c>
      <c r="C11" s="8">
        <f>Info!B11/Info!B12</f>
        <v>1.0625578483149125</v>
      </c>
      <c r="D11" s="8">
        <f>Info!C11/Info!C12</f>
        <v>0.91654643604000841</v>
      </c>
      <c r="E11" s="8">
        <f>Info!D11/Info!D12</f>
        <v>2.1980577741810636</v>
      </c>
      <c r="F11" s="9">
        <f>Info!E11/Info!E12</f>
        <v>1.2517828796171251</v>
      </c>
    </row>
    <row r="12" spans="2:6" ht="15.5" x14ac:dyDescent="0.35">
      <c r="B12" s="2" t="s">
        <v>135</v>
      </c>
      <c r="C12" s="10">
        <f>Info!B11-Info!B12</f>
        <v>459.59999999999945</v>
      </c>
      <c r="D12" s="10">
        <f>Info!C11-Info!C12</f>
        <v>-514.80000000000018</v>
      </c>
      <c r="E12" s="10">
        <f>Info!D11-Info!D12</f>
        <v>6810.0000000000009</v>
      </c>
      <c r="F12" s="11">
        <f>Info!E11-Info!E12</f>
        <v>1062.6999999999998</v>
      </c>
    </row>
    <row r="13" spans="2:6" ht="15.5" x14ac:dyDescent="0.35">
      <c r="B13" s="5" t="s">
        <v>143</v>
      </c>
      <c r="C13" s="3"/>
      <c r="D13" s="3"/>
      <c r="E13" s="3"/>
      <c r="F13" s="4"/>
    </row>
    <row r="14" spans="2:6" ht="15.5" x14ac:dyDescent="0.35">
      <c r="B14" s="2" t="s">
        <v>144</v>
      </c>
      <c r="C14" s="8">
        <f>Info!B13/(Info!B3/365)</f>
        <v>73.589130463033968</v>
      </c>
      <c r="D14" s="8">
        <f>Info!C13/(Info!C3/365)</f>
        <v>65.467051331668031</v>
      </c>
      <c r="E14" s="8">
        <f>Info!D13/(Info!D3/365)</f>
        <v>64.456164020830442</v>
      </c>
      <c r="F14" s="9">
        <f>Info!E13/(Info!E3/365)</f>
        <v>55.107755996590775</v>
      </c>
    </row>
    <row r="15" spans="2:6" ht="15.5" x14ac:dyDescent="0.35">
      <c r="B15" s="2" t="s">
        <v>145</v>
      </c>
      <c r="C15" s="8">
        <f>Info!B3/Info!B13</f>
        <v>4.9599716385200461</v>
      </c>
      <c r="D15" s="8">
        <f>Info!C3/Info!C13</f>
        <v>5.5753236563358177</v>
      </c>
      <c r="E15" s="8">
        <f>Info!D3/Info!D13</f>
        <v>5.662763298821849</v>
      </c>
      <c r="F15" s="9">
        <f>Info!E3/Info!E13</f>
        <v>6.6233870967741932</v>
      </c>
    </row>
    <row r="16" spans="2:6" ht="15.5" x14ac:dyDescent="0.35">
      <c r="B16" s="5" t="s">
        <v>147</v>
      </c>
      <c r="C16" s="3"/>
      <c r="D16" s="3"/>
      <c r="E16" s="3"/>
      <c r="F16" s="4"/>
    </row>
    <row r="17" spans="2:6" ht="15.5" x14ac:dyDescent="0.35">
      <c r="B17" s="2" t="s">
        <v>171</v>
      </c>
      <c r="C17" s="12">
        <v>0.79</v>
      </c>
      <c r="D17" s="12">
        <v>2.92</v>
      </c>
      <c r="E17" s="12">
        <v>3.24</v>
      </c>
      <c r="F17" s="13">
        <v>1.97</v>
      </c>
    </row>
    <row r="18" spans="2:6" ht="15.5" x14ac:dyDescent="0.35">
      <c r="B18" s="2" t="s">
        <v>169</v>
      </c>
      <c r="C18" s="10">
        <f>Info!B5+Info!B16</f>
        <v>2431.5</v>
      </c>
      <c r="D18" s="10">
        <f>Info!C5+Info!C16</f>
        <v>5048.5</v>
      </c>
      <c r="E18" s="10">
        <f>Info!D5+Info!D16</f>
        <v>5824.2000000000007</v>
      </c>
      <c r="F18" s="11">
        <f>Info!E5+Info!E16</f>
        <v>3951.7999999999997</v>
      </c>
    </row>
    <row r="19" spans="2:6" ht="15.5" x14ac:dyDescent="0.35">
      <c r="B19" s="2" t="s">
        <v>148</v>
      </c>
      <c r="C19" s="14">
        <f>Info!B5+Info!B16-Info!B17-Info!B18</f>
        <v>2742.3</v>
      </c>
      <c r="D19" s="14">
        <f>Info!C5+Info!C16-Info!C17-Info!C18</f>
        <v>5633.9000000000005</v>
      </c>
      <c r="E19" s="14">
        <f>Info!D5+Info!D16-Info!D17-Info!D18</f>
        <v>6417.9000000000005</v>
      </c>
      <c r="F19" s="15">
        <f>Info!E5+Info!E16-Info!E17-Info!E18</f>
        <v>4021.7</v>
      </c>
    </row>
  </sheetData>
  <pageMargins left="0.7" right="0.7" top="0.75" bottom="0.75" header="0.3" footer="0.3"/>
  <pageSetup orientation="landscape" r:id="rId1"/>
  <extLst>
    <ext xmlns:x14="http://schemas.microsoft.com/office/spreadsheetml/2009/9/main" uri="{05C60535-1F16-4fd2-B633-F4F36F0B64E0}">
      <x14:sparklineGroups xmlns:xm="http://schemas.microsoft.com/office/excel/2006/main">
        <x14:sparklineGroup lineWeight="1.5" displayEmptyCellsAs="span" xr2:uid="{E1724CCC-4611-41F9-8301-2550667C4A35}">
          <x14:colorSeries rgb="FF00206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Select!C4:F4</xm:f>
              <xm:sqref>G4</xm:sqref>
            </x14:sparkline>
            <x14:sparkline>
              <xm:f>Select!C5:F5</xm:f>
              <xm:sqref>G5</xm:sqref>
            </x14:sparkline>
            <x14:sparkline>
              <xm:f>Select!C6:F6</xm:f>
              <xm:sqref>G6</xm:sqref>
            </x14:sparkline>
            <x14:sparkline>
              <xm:f>Select!C7:F7</xm:f>
              <xm:sqref>G7</xm:sqref>
            </x14:sparkline>
            <x14:sparkline>
              <xm:f>Select!C8:F8</xm:f>
              <xm:sqref>G8</xm:sqref>
            </x14:sparkline>
            <x14:sparkline>
              <xm:f>Select!C9:F9</xm:f>
              <xm:sqref>G9</xm:sqref>
            </x14:sparkline>
            <x14:sparkline>
              <xm:f>Select!C10:F10</xm:f>
              <xm:sqref>G10</xm:sqref>
            </x14:sparkline>
            <x14:sparkline>
              <xm:f>Select!C11:F11</xm:f>
              <xm:sqref>G11</xm:sqref>
            </x14:sparkline>
            <x14:sparkline>
              <xm:f>Select!C12:F12</xm:f>
              <xm:sqref>G12</xm:sqref>
            </x14:sparkline>
            <x14:sparkline>
              <xm:f>Select!C13:F13</xm:f>
              <xm:sqref>G13</xm:sqref>
            </x14:sparkline>
            <x14:sparkline>
              <xm:f>Select!C14:F14</xm:f>
              <xm:sqref>G14</xm:sqref>
            </x14:sparkline>
            <x14:sparkline>
              <xm:f>Select!C15:F15</xm:f>
              <xm:sqref>G15</xm:sqref>
            </x14:sparkline>
            <x14:sparkline>
              <xm:f>Select!C16:F16</xm:f>
              <xm:sqref>G16</xm:sqref>
            </x14:sparkline>
            <x14:sparkline>
              <xm:f>Select!C17:F17</xm:f>
              <xm:sqref>G17</xm:sqref>
            </x14:sparkline>
            <x14:sparkline>
              <xm:f>Select!C18:F18</xm:f>
              <xm:sqref>G18</xm:sqref>
            </x14:sparkline>
            <x14:sparkline>
              <xm:f>Select!C19:F19</xm:f>
              <xm:sqref>G19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79C45-04F8-4555-8433-93AC9662F4C2}">
  <dimension ref="A1:E18"/>
  <sheetViews>
    <sheetView workbookViewId="0">
      <selection activeCell="C19" sqref="C19"/>
    </sheetView>
  </sheetViews>
  <sheetFormatPr defaultRowHeight="14.5" x14ac:dyDescent="0.35"/>
  <cols>
    <col min="1" max="1" width="22.36328125" bestFit="1" customWidth="1"/>
  </cols>
  <sheetData>
    <row r="1" spans="1:5" x14ac:dyDescent="0.35">
      <c r="B1">
        <v>2020</v>
      </c>
      <c r="C1">
        <v>2019</v>
      </c>
      <c r="D1">
        <v>2018</v>
      </c>
      <c r="E1">
        <v>2017</v>
      </c>
    </row>
    <row r="2" spans="1:5" x14ac:dyDescent="0.35">
      <c r="A2" t="s">
        <v>150</v>
      </c>
      <c r="B2">
        <f>'earnings 20'!B5</f>
        <v>23518</v>
      </c>
      <c r="C2">
        <f>'earnings 20'!C5</f>
        <v>26508.6</v>
      </c>
      <c r="D2">
        <f>'earnings 20'!D5</f>
        <v>24719.5</v>
      </c>
      <c r="E2">
        <f>'earnings 18'!C5</f>
        <v>22386.799999999999</v>
      </c>
    </row>
    <row r="3" spans="1:5" x14ac:dyDescent="0.35">
      <c r="A3" t="s">
        <v>151</v>
      </c>
      <c r="B3">
        <f>'earnings 20'!B6</f>
        <v>7694.9</v>
      </c>
      <c r="C3">
        <f>'earnings 20'!C6</f>
        <v>8526.9</v>
      </c>
      <c r="D3">
        <f>'earnings 20'!D6</f>
        <v>7930.7</v>
      </c>
      <c r="E3">
        <f>'earnings 18'!C6</f>
        <v>9034.2999999999993</v>
      </c>
    </row>
    <row r="4" spans="1:5" x14ac:dyDescent="0.35">
      <c r="A4" t="s">
        <v>16</v>
      </c>
      <c r="B4">
        <f>'earnings 20'!B14</f>
        <v>1561.7</v>
      </c>
      <c r="C4">
        <f>'earnings 20'!C14</f>
        <v>4077.9</v>
      </c>
      <c r="D4">
        <f>'earnings 20'!D14</f>
        <v>3883.3</v>
      </c>
      <c r="E4">
        <f>'earnings 18'!C14</f>
        <v>4134.7</v>
      </c>
    </row>
    <row r="5" spans="1:5" x14ac:dyDescent="0.35">
      <c r="A5" t="s">
        <v>152</v>
      </c>
      <c r="B5">
        <f>'earnings 20'!B23</f>
        <v>928.3</v>
      </c>
      <c r="C5">
        <f>'earnings 20'!C23</f>
        <v>3599.2</v>
      </c>
      <c r="D5">
        <f>'earnings 20'!D23</f>
        <v>4518.3</v>
      </c>
      <c r="E5">
        <f>'earnings 18'!C23</f>
        <v>2884.7</v>
      </c>
    </row>
    <row r="6" spans="1:5" x14ac:dyDescent="0.35">
      <c r="A6" t="s">
        <v>153</v>
      </c>
      <c r="B6">
        <f>'earnings 20'!B18</f>
        <v>-437</v>
      </c>
      <c r="C6">
        <f>'earnings 20'!C18</f>
        <v>-331</v>
      </c>
      <c r="D6">
        <f>'earnings 20'!D18</f>
        <v>-170.3</v>
      </c>
      <c r="E6">
        <f>'earnings 18'!C18</f>
        <v>-92.5</v>
      </c>
    </row>
    <row r="7" spans="1:5" x14ac:dyDescent="0.35">
      <c r="A7" t="s">
        <v>154</v>
      </c>
      <c r="B7">
        <f>'bal sht 20'!B15</f>
        <v>29374.5</v>
      </c>
      <c r="C7">
        <f>'bal sht 20'!C15</f>
        <v>19219.599999999999</v>
      </c>
      <c r="D7">
        <f>'bal sht 18'!B14</f>
        <v>24156.400000000001</v>
      </c>
      <c r="E7">
        <f>'bal sht 18'!C14</f>
        <v>14365.6</v>
      </c>
    </row>
    <row r="8" spans="1:5" x14ac:dyDescent="0.35">
      <c r="A8" t="s">
        <v>155</v>
      </c>
      <c r="B8">
        <f>'bal sht 20'!B36</f>
        <v>-7799.4</v>
      </c>
      <c r="C8">
        <f>'bal sht 20'!C36</f>
        <v>-6231</v>
      </c>
      <c r="D8">
        <f>'bal sht 18'!B31</f>
        <v>1175.8</v>
      </c>
      <c r="E8">
        <f>'bal sht 18'!C31</f>
        <v>5457</v>
      </c>
    </row>
    <row r="9" spans="1:5" x14ac:dyDescent="0.35">
      <c r="A9" t="s">
        <v>159</v>
      </c>
      <c r="B9">
        <f>'bal sht 20'!B29</f>
        <v>37173.9</v>
      </c>
      <c r="C9">
        <f>'bal sht 20'!C29</f>
        <v>25450.6</v>
      </c>
      <c r="D9">
        <f>'bal sht 18'!B24</f>
        <v>22980.6</v>
      </c>
      <c r="E9">
        <f>'bal sht 18'!C24</f>
        <v>8908.6</v>
      </c>
    </row>
    <row r="10" spans="1:5" x14ac:dyDescent="0.35">
      <c r="A10" t="s">
        <v>156</v>
      </c>
      <c r="B10">
        <f>'bal sht 20'!B25</f>
        <v>14659.6</v>
      </c>
      <c r="C10">
        <f>'bal sht 20'!C25</f>
        <v>11167</v>
      </c>
      <c r="D10">
        <f>'bal sht 18'!B21</f>
        <v>9090.2000000000007</v>
      </c>
      <c r="E10">
        <f>'bal sht 18'!C21</f>
        <v>3932.6</v>
      </c>
    </row>
    <row r="11" spans="1:5" x14ac:dyDescent="0.35">
      <c r="A11" t="s">
        <v>157</v>
      </c>
      <c r="B11">
        <f>'bal sht 20'!B6</f>
        <v>7806.4</v>
      </c>
      <c r="C11">
        <f>'bal sht 20'!C6</f>
        <v>5653.9</v>
      </c>
      <c r="D11">
        <f>'bal sht 18'!B6</f>
        <v>12494.2</v>
      </c>
      <c r="E11">
        <f>'bal sht 18'!C6</f>
        <v>5283.4</v>
      </c>
    </row>
    <row r="12" spans="1:5" x14ac:dyDescent="0.35">
      <c r="A12" t="s">
        <v>158</v>
      </c>
      <c r="B12">
        <f>'bal sht 20'!B24</f>
        <v>7346.8</v>
      </c>
      <c r="C12">
        <f>'bal sht 20'!C24</f>
        <v>6168.7</v>
      </c>
      <c r="D12">
        <f>'bal sht 18'!B20</f>
        <v>5684.2</v>
      </c>
      <c r="E12">
        <f>'bal sht 18'!C20</f>
        <v>4220.7</v>
      </c>
    </row>
    <row r="13" spans="1:5" x14ac:dyDescent="0.35">
      <c r="A13" t="s">
        <v>160</v>
      </c>
      <c r="B13">
        <f>'bal sht 20'!B4</f>
        <v>1551.4</v>
      </c>
      <c r="C13">
        <f>'bal sht 20'!C4</f>
        <v>1529.4</v>
      </c>
      <c r="D13">
        <f>'bal sht 18'!B4</f>
        <v>1400.5</v>
      </c>
      <c r="E13">
        <f>'bal sht 18'!C4</f>
        <v>1364</v>
      </c>
    </row>
    <row r="14" spans="1:5" x14ac:dyDescent="0.35">
      <c r="A14" t="s">
        <v>161</v>
      </c>
      <c r="B14">
        <f>'bal sht 20'!B3</f>
        <v>883.4</v>
      </c>
      <c r="C14">
        <f>'bal sht 20'!C3</f>
        <v>879.2</v>
      </c>
      <c r="D14">
        <f>'bal sht 18'!B3</f>
        <v>693.1</v>
      </c>
      <c r="E14">
        <f>'bal sht 18'!C3</f>
        <v>870.4</v>
      </c>
    </row>
    <row r="15" spans="1:5" x14ac:dyDescent="0.35">
      <c r="A15" t="s">
        <v>162</v>
      </c>
      <c r="B15">
        <f>'earnings 20'!B24</f>
        <v>0.79</v>
      </c>
      <c r="C15">
        <f>'earnings 20'!C24</f>
        <v>2.95</v>
      </c>
      <c r="D15">
        <f>'earnings 20'!D24</f>
        <v>3.27</v>
      </c>
      <c r="E15">
        <f>'earnings 18'!C24</f>
        <v>1.99</v>
      </c>
    </row>
    <row r="16" spans="1:5" x14ac:dyDescent="0.35">
      <c r="A16" t="s">
        <v>163</v>
      </c>
      <c r="B16">
        <f>'cf 20'!B3</f>
        <v>1503.2</v>
      </c>
      <c r="C16">
        <f>'cf 20'!C3</f>
        <v>1449.3</v>
      </c>
      <c r="D16">
        <f>'cf 20'!D3</f>
        <v>1305.9000000000001</v>
      </c>
      <c r="E16">
        <f>'cf 18'!C3</f>
        <v>1067.0999999999999</v>
      </c>
    </row>
    <row r="17" spans="1:5" x14ac:dyDescent="0.35">
      <c r="A17" t="s">
        <v>164</v>
      </c>
      <c r="B17">
        <f>'cf 20'!B27</f>
        <v>-1483.6</v>
      </c>
      <c r="C17">
        <f>'cf 20'!C27</f>
        <v>-1806.6</v>
      </c>
      <c r="D17">
        <f>'cf 20'!D27</f>
        <v>-1976.4</v>
      </c>
      <c r="E17">
        <f>'cf 18'!C22</f>
        <v>-1519.4</v>
      </c>
    </row>
    <row r="18" spans="1:5" x14ac:dyDescent="0.35">
      <c r="A18" t="s">
        <v>165</v>
      </c>
      <c r="B18">
        <f>'earnings 20'!B26</f>
        <v>1172.8</v>
      </c>
      <c r="C18">
        <f>'earnings 20'!C26</f>
        <v>1221.2</v>
      </c>
      <c r="D18">
        <f>'earnings 20'!D26</f>
        <v>1382.7</v>
      </c>
      <c r="E18">
        <f>'earnings 18'!C26</f>
        <v>1449.5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workbookViewId="0">
      <selection activeCell="A23" sqref="A23"/>
    </sheetView>
  </sheetViews>
  <sheetFormatPr defaultRowHeight="14.5" x14ac:dyDescent="0.35"/>
  <cols>
    <col min="1" max="1" width="48.26953125" bestFit="1" customWidth="1"/>
    <col min="2" max="4" width="10.81640625" bestFit="1" customWidth="1"/>
  </cols>
  <sheetData>
    <row r="1" spans="1:4" x14ac:dyDescent="0.3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35">
      <c r="A2" s="1" t="s">
        <v>4</v>
      </c>
      <c r="B2">
        <v>19164.599999999999</v>
      </c>
      <c r="C2">
        <v>21544.400000000001</v>
      </c>
      <c r="D2">
        <v>19690.3</v>
      </c>
    </row>
    <row r="3" spans="1:4" x14ac:dyDescent="0.35">
      <c r="A3" s="1" t="s">
        <v>5</v>
      </c>
      <c r="B3">
        <v>2327.1</v>
      </c>
      <c r="C3">
        <v>2875</v>
      </c>
      <c r="D3">
        <v>2652.2</v>
      </c>
    </row>
    <row r="4" spans="1:4" x14ac:dyDescent="0.35">
      <c r="A4" s="1" t="s">
        <v>6</v>
      </c>
      <c r="B4">
        <v>2026.3</v>
      </c>
      <c r="C4">
        <v>2089.1999999999998</v>
      </c>
      <c r="D4">
        <v>2377</v>
      </c>
    </row>
    <row r="5" spans="1:4" x14ac:dyDescent="0.35">
      <c r="A5" s="1" t="s">
        <v>7</v>
      </c>
      <c r="B5">
        <v>23518</v>
      </c>
      <c r="C5">
        <v>26508.6</v>
      </c>
      <c r="D5">
        <v>24719.5</v>
      </c>
    </row>
    <row r="6" spans="1:4" x14ac:dyDescent="0.35">
      <c r="A6" s="1" t="s">
        <v>8</v>
      </c>
      <c r="B6">
        <v>7694.9</v>
      </c>
      <c r="C6">
        <v>8526.9</v>
      </c>
      <c r="D6">
        <v>7930.7</v>
      </c>
    </row>
    <row r="7" spans="1:4" x14ac:dyDescent="0.35">
      <c r="A7" s="1" t="s">
        <v>9</v>
      </c>
      <c r="B7">
        <v>10764</v>
      </c>
      <c r="C7">
        <v>10493.6</v>
      </c>
      <c r="D7">
        <v>9472.2000000000007</v>
      </c>
    </row>
    <row r="8" spans="1:4" x14ac:dyDescent="0.35">
      <c r="A8" s="1" t="s">
        <v>10</v>
      </c>
      <c r="B8">
        <v>430.3</v>
      </c>
      <c r="C8">
        <v>371</v>
      </c>
      <c r="D8">
        <v>554.9</v>
      </c>
    </row>
    <row r="9" spans="1:4" x14ac:dyDescent="0.35">
      <c r="A9" s="1" t="s">
        <v>11</v>
      </c>
      <c r="B9">
        <v>1431.3</v>
      </c>
      <c r="C9">
        <v>1377.3</v>
      </c>
      <c r="D9">
        <v>1247</v>
      </c>
    </row>
    <row r="10" spans="1:4" x14ac:dyDescent="0.35">
      <c r="A10" s="1" t="s">
        <v>12</v>
      </c>
      <c r="B10">
        <v>1679.6</v>
      </c>
      <c r="C10">
        <v>1824.1</v>
      </c>
      <c r="D10">
        <v>1708.2</v>
      </c>
    </row>
    <row r="11" spans="1:4" x14ac:dyDescent="0.35">
      <c r="A11" s="1" t="s">
        <v>13</v>
      </c>
      <c r="B11">
        <v>278.7</v>
      </c>
      <c r="C11">
        <v>135.80000000000001</v>
      </c>
      <c r="D11">
        <v>224.4</v>
      </c>
    </row>
    <row r="12" spans="1:4" x14ac:dyDescent="0.35">
      <c r="A12" s="1" t="s">
        <v>14</v>
      </c>
      <c r="B12">
        <v>22278.799999999999</v>
      </c>
      <c r="C12">
        <v>22728.7</v>
      </c>
      <c r="D12">
        <v>21137.4</v>
      </c>
    </row>
    <row r="13" spans="1:4" x14ac:dyDescent="0.35">
      <c r="A13" s="1" t="s">
        <v>15</v>
      </c>
      <c r="B13">
        <v>322.5</v>
      </c>
      <c r="C13">
        <v>298</v>
      </c>
      <c r="D13">
        <v>301.2</v>
      </c>
    </row>
    <row r="14" spans="1:4" x14ac:dyDescent="0.35">
      <c r="A14" s="1" t="s">
        <v>16</v>
      </c>
      <c r="B14">
        <v>1561.7</v>
      </c>
      <c r="C14">
        <v>4077.9</v>
      </c>
      <c r="D14">
        <v>3883.3</v>
      </c>
    </row>
    <row r="15" spans="1:4" x14ac:dyDescent="0.35">
      <c r="A15" s="1" t="s">
        <v>17</v>
      </c>
      <c r="B15">
        <v>0</v>
      </c>
      <c r="C15">
        <v>0</v>
      </c>
      <c r="D15">
        <v>1376.4</v>
      </c>
    </row>
    <row r="16" spans="1:4" x14ac:dyDescent="0.35">
      <c r="A16" s="1" t="s">
        <v>18</v>
      </c>
      <c r="B16">
        <v>0</v>
      </c>
      <c r="C16">
        <v>622.79999999999995</v>
      </c>
      <c r="D16">
        <v>499.2</v>
      </c>
    </row>
    <row r="17" spans="1:4" x14ac:dyDescent="0.35">
      <c r="A17" s="1" t="s">
        <v>19</v>
      </c>
      <c r="B17">
        <v>39.700000000000003</v>
      </c>
      <c r="C17">
        <v>96.5</v>
      </c>
      <c r="D17">
        <v>191.4</v>
      </c>
    </row>
    <row r="18" spans="1:4" x14ac:dyDescent="0.35">
      <c r="A18" s="1" t="s">
        <v>20</v>
      </c>
      <c r="B18">
        <v>-437</v>
      </c>
      <c r="C18">
        <v>-331</v>
      </c>
      <c r="D18">
        <v>-170.3</v>
      </c>
    </row>
    <row r="19" spans="1:4" x14ac:dyDescent="0.35">
      <c r="A19" s="1" t="s">
        <v>21</v>
      </c>
      <c r="B19">
        <v>1164.4000000000001</v>
      </c>
      <c r="C19">
        <v>4466.2</v>
      </c>
      <c r="D19">
        <v>5780</v>
      </c>
    </row>
    <row r="20" spans="1:4" x14ac:dyDescent="0.35">
      <c r="A20" s="1" t="s">
        <v>22</v>
      </c>
      <c r="B20">
        <v>239.7</v>
      </c>
      <c r="C20">
        <v>871.6</v>
      </c>
      <c r="D20">
        <v>1262</v>
      </c>
    </row>
    <row r="21" spans="1:4" x14ac:dyDescent="0.35">
      <c r="A21" s="1" t="s">
        <v>23</v>
      </c>
      <c r="B21">
        <v>924.7</v>
      </c>
      <c r="C21">
        <v>3594.6</v>
      </c>
      <c r="D21">
        <v>4518</v>
      </c>
    </row>
    <row r="22" spans="1:4" x14ac:dyDescent="0.35">
      <c r="A22" s="1" t="s">
        <v>24</v>
      </c>
      <c r="B22">
        <v>-3.6</v>
      </c>
      <c r="C22">
        <v>-4.5999999999999996</v>
      </c>
      <c r="D22">
        <v>-0.3</v>
      </c>
    </row>
    <row r="23" spans="1:4" x14ac:dyDescent="0.35">
      <c r="A23" s="1" t="s">
        <v>25</v>
      </c>
      <c r="B23">
        <v>928.3</v>
      </c>
      <c r="C23">
        <v>3599.2</v>
      </c>
      <c r="D23">
        <v>4518.3</v>
      </c>
    </row>
    <row r="24" spans="1:4" x14ac:dyDescent="0.35">
      <c r="A24" s="1" t="s">
        <v>26</v>
      </c>
      <c r="B24">
        <v>0.79</v>
      </c>
      <c r="C24">
        <v>2.95</v>
      </c>
      <c r="D24">
        <v>3.27</v>
      </c>
    </row>
    <row r="25" spans="1:4" x14ac:dyDescent="0.35">
      <c r="A25" s="1" t="s">
        <v>27</v>
      </c>
      <c r="B25">
        <v>0.79</v>
      </c>
      <c r="C25">
        <v>2.92</v>
      </c>
      <c r="D25">
        <v>3.24</v>
      </c>
    </row>
    <row r="26" spans="1:4" x14ac:dyDescent="0.35">
      <c r="A26" s="1" t="s">
        <v>28</v>
      </c>
      <c r="B26">
        <v>1172.8</v>
      </c>
      <c r="C26">
        <v>1221.2</v>
      </c>
      <c r="D26">
        <v>1382.7</v>
      </c>
    </row>
    <row r="27" spans="1:4" x14ac:dyDescent="0.35">
      <c r="A27" s="1" t="s">
        <v>29</v>
      </c>
      <c r="B27">
        <v>1181.8</v>
      </c>
      <c r="C27">
        <v>1233.2</v>
      </c>
      <c r="D27">
        <v>1394.6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/>
  </sheetViews>
  <sheetFormatPr defaultRowHeight="14.5" x14ac:dyDescent="0.35"/>
  <cols>
    <col min="1" max="1" width="132" bestFit="1" customWidth="1"/>
    <col min="2" max="4" width="10.81640625" bestFit="1" customWidth="1"/>
  </cols>
  <sheetData>
    <row r="1" spans="1:4" x14ac:dyDescent="0.3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35">
      <c r="A2" s="1" t="s">
        <v>23</v>
      </c>
      <c r="B2">
        <v>924.7</v>
      </c>
      <c r="C2">
        <v>3594.6</v>
      </c>
      <c r="D2">
        <v>4518</v>
      </c>
    </row>
    <row r="3" spans="1:4" x14ac:dyDescent="0.35">
      <c r="A3" s="1" t="s">
        <v>30</v>
      </c>
      <c r="B3">
        <v>8.3000000000000007</v>
      </c>
      <c r="C3">
        <v>10.5</v>
      </c>
      <c r="D3">
        <v>-7</v>
      </c>
    </row>
    <row r="4" spans="1:4" x14ac:dyDescent="0.35">
      <c r="A4" s="1" t="s">
        <v>31</v>
      </c>
      <c r="B4">
        <v>-1.8</v>
      </c>
      <c r="C4">
        <v>-2.2999999999999998</v>
      </c>
      <c r="D4">
        <v>1.9</v>
      </c>
    </row>
    <row r="5" spans="1:4" x14ac:dyDescent="0.35">
      <c r="A5" s="1" t="s">
        <v>32</v>
      </c>
      <c r="B5">
        <v>-126.3</v>
      </c>
      <c r="C5">
        <v>-14.1</v>
      </c>
      <c r="D5">
        <v>24.4</v>
      </c>
    </row>
    <row r="6" spans="1:4" x14ac:dyDescent="0.35">
      <c r="A6" s="1" t="s">
        <v>31</v>
      </c>
      <c r="B6">
        <v>31.3</v>
      </c>
      <c r="C6">
        <v>3.4</v>
      </c>
      <c r="D6">
        <v>-6.5</v>
      </c>
    </row>
    <row r="7" spans="1:4" x14ac:dyDescent="0.35">
      <c r="A7" s="1" t="s">
        <v>33</v>
      </c>
      <c r="B7">
        <v>38.700000000000003</v>
      </c>
      <c r="C7">
        <v>-39.799999999999997</v>
      </c>
      <c r="D7">
        <v>7.8</v>
      </c>
    </row>
    <row r="8" spans="1:4" x14ac:dyDescent="0.35">
      <c r="A8" s="1" t="s">
        <v>31</v>
      </c>
      <c r="B8">
        <v>-9.8000000000000007</v>
      </c>
      <c r="C8">
        <v>10.1</v>
      </c>
      <c r="D8">
        <v>-2.2000000000000002</v>
      </c>
    </row>
    <row r="9" spans="1:4" x14ac:dyDescent="0.35">
      <c r="A9" s="1" t="s">
        <v>34</v>
      </c>
      <c r="B9">
        <v>206.9</v>
      </c>
      <c r="C9">
        <v>-146.19999999999999</v>
      </c>
      <c r="D9">
        <v>-220</v>
      </c>
    </row>
    <row r="10" spans="1:4" x14ac:dyDescent="0.35">
      <c r="A10" s="1" t="s">
        <v>31</v>
      </c>
      <c r="B10">
        <v>1.5</v>
      </c>
      <c r="C10">
        <v>2.5</v>
      </c>
      <c r="D10">
        <v>3.4</v>
      </c>
    </row>
    <row r="11" spans="1:4" x14ac:dyDescent="0.35">
      <c r="A11" s="1" t="s">
        <v>35</v>
      </c>
      <c r="B11">
        <v>-20.100000000000001</v>
      </c>
      <c r="C11">
        <v>1.3</v>
      </c>
      <c r="D11">
        <v>24.7</v>
      </c>
    </row>
    <row r="12" spans="1:4" x14ac:dyDescent="0.35">
      <c r="A12" s="1" t="s">
        <v>36</v>
      </c>
      <c r="B12">
        <v>5.2</v>
      </c>
      <c r="C12">
        <v>1.6</v>
      </c>
      <c r="D12">
        <v>-1.2</v>
      </c>
    </row>
    <row r="13" spans="1:4" x14ac:dyDescent="0.35">
      <c r="A13" s="1" t="s">
        <v>37</v>
      </c>
      <c r="B13">
        <v>133.9</v>
      </c>
      <c r="C13">
        <v>-173</v>
      </c>
      <c r="D13">
        <v>-174.7</v>
      </c>
    </row>
    <row r="14" spans="1:4" x14ac:dyDescent="0.35">
      <c r="A14" s="1" t="s">
        <v>38</v>
      </c>
      <c r="B14">
        <v>1058.5999999999999</v>
      </c>
      <c r="C14">
        <v>3421.6</v>
      </c>
      <c r="D14">
        <v>4343.3</v>
      </c>
    </row>
    <row r="15" spans="1:4" x14ac:dyDescent="0.35">
      <c r="A15" s="1" t="s">
        <v>39</v>
      </c>
      <c r="B15">
        <v>-3.6</v>
      </c>
      <c r="C15">
        <v>-4.5999999999999996</v>
      </c>
      <c r="D15">
        <v>-0.3</v>
      </c>
    </row>
    <row r="16" spans="1:4" x14ac:dyDescent="0.35">
      <c r="A16" s="1" t="s">
        <v>40</v>
      </c>
      <c r="B16">
        <v>1062.2</v>
      </c>
      <c r="C16">
        <v>3426.2</v>
      </c>
      <c r="D16">
        <v>4343.6000000000004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7"/>
  <sheetViews>
    <sheetView topLeftCell="A20" workbookViewId="0">
      <selection activeCell="B34" sqref="B34"/>
    </sheetView>
  </sheetViews>
  <sheetFormatPr defaultRowHeight="14.5" x14ac:dyDescent="0.35"/>
  <cols>
    <col min="1" max="1" width="109.90625" bestFit="1" customWidth="1"/>
    <col min="2" max="3" width="10.81640625" bestFit="1" customWidth="1"/>
  </cols>
  <sheetData>
    <row r="1" spans="1:3" x14ac:dyDescent="0.35">
      <c r="A1" s="1" t="s">
        <v>3</v>
      </c>
      <c r="B1" s="1" t="s">
        <v>0</v>
      </c>
      <c r="C1" s="1" t="s">
        <v>1</v>
      </c>
    </row>
    <row r="2" spans="1:3" x14ac:dyDescent="0.35">
      <c r="A2" s="1" t="s">
        <v>41</v>
      </c>
      <c r="B2">
        <v>281.2</v>
      </c>
      <c r="C2">
        <v>70.5</v>
      </c>
    </row>
    <row r="3" spans="1:3" x14ac:dyDescent="0.35">
      <c r="A3" s="1" t="s">
        <v>42</v>
      </c>
      <c r="B3">
        <v>883.4</v>
      </c>
      <c r="C3">
        <v>879.2</v>
      </c>
    </row>
    <row r="4" spans="1:3" x14ac:dyDescent="0.35">
      <c r="A4" s="1" t="s">
        <v>43</v>
      </c>
      <c r="B4">
        <v>1551.4</v>
      </c>
      <c r="C4">
        <v>1529.4</v>
      </c>
    </row>
    <row r="5" spans="1:3" x14ac:dyDescent="0.35">
      <c r="A5" s="1" t="s">
        <v>44</v>
      </c>
      <c r="B5">
        <v>739.5</v>
      </c>
      <c r="C5">
        <v>488.2</v>
      </c>
    </row>
    <row r="6" spans="1:3" x14ac:dyDescent="0.35">
      <c r="A6" s="1" t="s">
        <v>45</v>
      </c>
      <c r="B6">
        <v>7806.4</v>
      </c>
      <c r="C6">
        <v>5653.9</v>
      </c>
    </row>
    <row r="7" spans="1:3" x14ac:dyDescent="0.35">
      <c r="A7" s="1" t="s">
        <v>46</v>
      </c>
      <c r="B7">
        <v>206.1</v>
      </c>
      <c r="C7">
        <v>220</v>
      </c>
    </row>
    <row r="8" spans="1:3" x14ac:dyDescent="0.35">
      <c r="A8" s="1" t="s">
        <v>47</v>
      </c>
      <c r="B8">
        <v>478.7</v>
      </c>
      <c r="C8">
        <v>396</v>
      </c>
    </row>
    <row r="9" spans="1:3" x14ac:dyDescent="0.35">
      <c r="A9" s="1" t="s">
        <v>48</v>
      </c>
      <c r="B9">
        <v>6241.4</v>
      </c>
      <c r="C9">
        <v>6431.7</v>
      </c>
    </row>
    <row r="10" spans="1:3" x14ac:dyDescent="0.35">
      <c r="A10" s="1" t="s">
        <v>49</v>
      </c>
      <c r="B10">
        <v>8134.1</v>
      </c>
      <c r="C10">
        <v>0</v>
      </c>
    </row>
    <row r="11" spans="1:3" x14ac:dyDescent="0.35">
      <c r="A11" s="1" t="s">
        <v>50</v>
      </c>
      <c r="B11">
        <v>1789.9</v>
      </c>
      <c r="C11">
        <v>1765.8</v>
      </c>
    </row>
    <row r="12" spans="1:3" x14ac:dyDescent="0.35">
      <c r="A12" s="1" t="s">
        <v>51</v>
      </c>
      <c r="B12">
        <v>568.6</v>
      </c>
      <c r="C12">
        <v>479.6</v>
      </c>
    </row>
    <row r="13" spans="1:3" x14ac:dyDescent="0.35">
      <c r="A13" s="1" t="s">
        <v>52</v>
      </c>
      <c r="B13">
        <v>552.1</v>
      </c>
      <c r="C13">
        <v>781.8</v>
      </c>
    </row>
    <row r="14" spans="1:3" x14ac:dyDescent="0.35">
      <c r="A14" s="1" t="s">
        <v>53</v>
      </c>
      <c r="B14">
        <v>3597.2</v>
      </c>
      <c r="C14">
        <v>3490.8</v>
      </c>
    </row>
    <row r="15" spans="1:3" x14ac:dyDescent="0.35">
      <c r="A15" s="1" t="s">
        <v>54</v>
      </c>
      <c r="B15">
        <v>29374.5</v>
      </c>
      <c r="C15">
        <v>19219.599999999999</v>
      </c>
    </row>
    <row r="16" spans="1:3" x14ac:dyDescent="0.35">
      <c r="A16" s="1" t="s">
        <v>55</v>
      </c>
      <c r="B16">
        <v>997.9</v>
      </c>
      <c r="C16">
        <v>1189.7</v>
      </c>
    </row>
    <row r="17" spans="1:3" x14ac:dyDescent="0.35">
      <c r="A17" s="1" t="s">
        <v>56</v>
      </c>
      <c r="B17">
        <v>1160.7</v>
      </c>
      <c r="C17">
        <v>1753.7</v>
      </c>
    </row>
    <row r="18" spans="1:3" x14ac:dyDescent="0.35">
      <c r="A18" s="1" t="s">
        <v>57</v>
      </c>
      <c r="B18">
        <v>696</v>
      </c>
      <c r="C18">
        <v>664.6</v>
      </c>
    </row>
    <row r="19" spans="1:3" x14ac:dyDescent="0.35">
      <c r="A19" s="1" t="s">
        <v>58</v>
      </c>
      <c r="B19">
        <v>98.2</v>
      </c>
      <c r="C19">
        <v>1291.7</v>
      </c>
    </row>
    <row r="20" spans="1:3" x14ac:dyDescent="0.35">
      <c r="A20" s="1" t="s">
        <v>59</v>
      </c>
      <c r="B20">
        <v>1248.8</v>
      </c>
      <c r="C20">
        <v>0</v>
      </c>
    </row>
    <row r="21" spans="1:3" x14ac:dyDescent="0.35">
      <c r="A21" s="1" t="s">
        <v>60</v>
      </c>
      <c r="B21">
        <v>1456.5</v>
      </c>
      <c r="C21">
        <v>1269</v>
      </c>
    </row>
    <row r="22" spans="1:3" x14ac:dyDescent="0.35">
      <c r="A22" s="1" t="s">
        <v>61</v>
      </c>
      <c r="B22">
        <v>438.8</v>
      </c>
      <c r="C22">
        <v>0</v>
      </c>
    </row>
    <row r="23" spans="1:3" x14ac:dyDescent="0.35">
      <c r="A23" s="1" t="s">
        <v>62</v>
      </c>
      <c r="B23">
        <v>1249.9000000000001</v>
      </c>
      <c r="C23">
        <v>0</v>
      </c>
    </row>
    <row r="24" spans="1:3" x14ac:dyDescent="0.35">
      <c r="A24" s="1" t="s">
        <v>63</v>
      </c>
      <c r="B24">
        <v>7346.8</v>
      </c>
      <c r="C24">
        <v>6168.7</v>
      </c>
    </row>
    <row r="25" spans="1:3" x14ac:dyDescent="0.35">
      <c r="A25" s="1" t="s">
        <v>64</v>
      </c>
      <c r="B25">
        <v>14659.6</v>
      </c>
      <c r="C25">
        <v>11167</v>
      </c>
    </row>
    <row r="26" spans="1:3" x14ac:dyDescent="0.35">
      <c r="A26" s="1" t="s">
        <v>65</v>
      </c>
      <c r="B26">
        <v>7661.7</v>
      </c>
      <c r="C26">
        <v>0</v>
      </c>
    </row>
    <row r="27" spans="1:3" x14ac:dyDescent="0.35">
      <c r="A27" s="1" t="s">
        <v>66</v>
      </c>
      <c r="B27">
        <v>6598.5</v>
      </c>
      <c r="C27">
        <v>6744.4</v>
      </c>
    </row>
    <row r="28" spans="1:3" x14ac:dyDescent="0.35">
      <c r="A28" s="1" t="s">
        <v>67</v>
      </c>
      <c r="B28">
        <v>907.3</v>
      </c>
      <c r="C28">
        <v>1370.5</v>
      </c>
    </row>
    <row r="29" spans="1:3" x14ac:dyDescent="0.35">
      <c r="A29" s="1" t="s">
        <v>68</v>
      </c>
      <c r="B29">
        <v>37173.9</v>
      </c>
      <c r="C29">
        <v>25450.6</v>
      </c>
    </row>
    <row r="30" spans="1:3" x14ac:dyDescent="0.35">
      <c r="A30" s="1" t="s">
        <v>69</v>
      </c>
      <c r="B30">
        <v>1.2</v>
      </c>
      <c r="C30">
        <v>1.2</v>
      </c>
    </row>
    <row r="31" spans="1:3" x14ac:dyDescent="0.35">
      <c r="A31" s="1" t="s">
        <v>70</v>
      </c>
      <c r="B31">
        <v>373.9</v>
      </c>
      <c r="C31">
        <v>41.1</v>
      </c>
    </row>
    <row r="32" spans="1:3" x14ac:dyDescent="0.35">
      <c r="A32" s="1" t="s">
        <v>71</v>
      </c>
      <c r="B32">
        <v>-7815.6</v>
      </c>
      <c r="C32">
        <v>-5771.2</v>
      </c>
    </row>
    <row r="33" spans="1:3" x14ac:dyDescent="0.35">
      <c r="A33" s="1" t="s">
        <v>72</v>
      </c>
      <c r="B33">
        <v>-364.6</v>
      </c>
      <c r="C33">
        <v>-503.3</v>
      </c>
    </row>
    <row r="34" spans="1:3" x14ac:dyDescent="0.35">
      <c r="A34" s="1" t="s">
        <v>73</v>
      </c>
      <c r="B34">
        <v>-7805.1</v>
      </c>
      <c r="C34">
        <v>-6232.2</v>
      </c>
    </row>
    <row r="35" spans="1:3" x14ac:dyDescent="0.35">
      <c r="A35" s="1" t="s">
        <v>74</v>
      </c>
      <c r="B35">
        <v>5.7</v>
      </c>
      <c r="C35">
        <v>1.2</v>
      </c>
    </row>
    <row r="36" spans="1:3" x14ac:dyDescent="0.35">
      <c r="A36" s="1" t="s">
        <v>75</v>
      </c>
      <c r="B36">
        <v>-7799.4</v>
      </c>
      <c r="C36">
        <v>-6231</v>
      </c>
    </row>
    <row r="37" spans="1:3" x14ac:dyDescent="0.35">
      <c r="A37" s="1" t="s">
        <v>76</v>
      </c>
      <c r="B37">
        <v>29374.5</v>
      </c>
      <c r="C37">
        <v>19219.599999999999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6"/>
  <sheetViews>
    <sheetView topLeftCell="A18" workbookViewId="0">
      <selection activeCell="B27" sqref="B27"/>
    </sheetView>
  </sheetViews>
  <sheetFormatPr defaultRowHeight="14.5" x14ac:dyDescent="0.35"/>
  <cols>
    <col min="1" max="1" width="53.1796875" bestFit="1" customWidth="1"/>
    <col min="2" max="4" width="10.81640625" bestFit="1" customWidth="1"/>
  </cols>
  <sheetData>
    <row r="1" spans="1:4" x14ac:dyDescent="0.3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35">
      <c r="A2" s="1" t="s">
        <v>23</v>
      </c>
      <c r="B2">
        <v>924.7</v>
      </c>
      <c r="C2">
        <v>3594.6</v>
      </c>
      <c r="D2">
        <v>4518</v>
      </c>
    </row>
    <row r="3" spans="1:4" x14ac:dyDescent="0.35">
      <c r="A3" s="1" t="s">
        <v>77</v>
      </c>
      <c r="B3">
        <v>1503.2</v>
      </c>
      <c r="C3">
        <v>1449.3</v>
      </c>
      <c r="D3">
        <v>1305.9000000000001</v>
      </c>
    </row>
    <row r="4" spans="1:4" x14ac:dyDescent="0.35">
      <c r="A4" s="1" t="s">
        <v>50</v>
      </c>
      <c r="B4">
        <v>-25.8</v>
      </c>
      <c r="C4">
        <v>-1495.4</v>
      </c>
      <c r="D4">
        <v>714.9</v>
      </c>
    </row>
    <row r="5" spans="1:4" x14ac:dyDescent="0.35">
      <c r="A5" s="1" t="s">
        <v>78</v>
      </c>
      <c r="B5">
        <v>-280.7</v>
      </c>
      <c r="C5">
        <v>-250.6</v>
      </c>
      <c r="D5">
        <v>-242.8</v>
      </c>
    </row>
    <row r="6" spans="1:4" x14ac:dyDescent="0.35">
      <c r="A6" s="1" t="s">
        <v>79</v>
      </c>
      <c r="B6">
        <v>227.7</v>
      </c>
      <c r="C6">
        <v>216.8</v>
      </c>
      <c r="D6">
        <v>226.8</v>
      </c>
    </row>
    <row r="7" spans="1:4" x14ac:dyDescent="0.35">
      <c r="A7" s="1" t="s">
        <v>17</v>
      </c>
      <c r="B7">
        <v>0</v>
      </c>
      <c r="C7">
        <v>0</v>
      </c>
      <c r="D7">
        <v>-1376.4</v>
      </c>
    </row>
    <row r="8" spans="1:4" x14ac:dyDescent="0.35">
      <c r="A8" s="1" t="s">
        <v>80</v>
      </c>
      <c r="B8">
        <v>0</v>
      </c>
      <c r="C8">
        <v>-622.79999999999995</v>
      </c>
      <c r="D8">
        <v>-499.2</v>
      </c>
    </row>
    <row r="9" spans="1:4" x14ac:dyDescent="0.35">
      <c r="A9" s="1" t="s">
        <v>81</v>
      </c>
      <c r="B9">
        <v>248.6</v>
      </c>
      <c r="C9">
        <v>308</v>
      </c>
      <c r="D9">
        <v>250.3</v>
      </c>
    </row>
    <row r="10" spans="1:4" x14ac:dyDescent="0.35">
      <c r="A10" s="1" t="s">
        <v>82</v>
      </c>
      <c r="B10">
        <v>0</v>
      </c>
      <c r="C10">
        <v>10.5</v>
      </c>
      <c r="D10">
        <v>37.6</v>
      </c>
    </row>
    <row r="11" spans="1:4" x14ac:dyDescent="0.35">
      <c r="A11" s="1" t="s">
        <v>83</v>
      </c>
      <c r="B11">
        <v>1197.5999999999999</v>
      </c>
      <c r="C11">
        <v>0</v>
      </c>
      <c r="D11">
        <v>0</v>
      </c>
    </row>
    <row r="12" spans="1:4" x14ac:dyDescent="0.35">
      <c r="A12" s="1" t="s">
        <v>84</v>
      </c>
      <c r="B12">
        <v>454.4</v>
      </c>
      <c r="C12">
        <v>142.6</v>
      </c>
      <c r="D12">
        <v>75.599999999999994</v>
      </c>
    </row>
    <row r="13" spans="1:4" x14ac:dyDescent="0.35">
      <c r="A13" s="1" t="s">
        <v>6</v>
      </c>
      <c r="B13">
        <v>24.5</v>
      </c>
      <c r="C13">
        <v>45.3</v>
      </c>
      <c r="D13">
        <v>13.4</v>
      </c>
    </row>
    <row r="14" spans="1:4" x14ac:dyDescent="0.35">
      <c r="A14" s="1" t="s">
        <v>85</v>
      </c>
      <c r="B14">
        <v>-2.7</v>
      </c>
      <c r="C14">
        <v>-197.7</v>
      </c>
      <c r="D14">
        <v>131</v>
      </c>
    </row>
    <row r="15" spans="1:4" x14ac:dyDescent="0.35">
      <c r="A15" s="1" t="s">
        <v>43</v>
      </c>
      <c r="B15">
        <v>-10.9</v>
      </c>
      <c r="C15">
        <v>-173</v>
      </c>
      <c r="D15">
        <v>-41.2</v>
      </c>
    </row>
    <row r="16" spans="1:4" x14ac:dyDescent="0.35">
      <c r="A16" s="1" t="s">
        <v>44</v>
      </c>
      <c r="B16">
        <v>-317.5</v>
      </c>
      <c r="C16">
        <v>922</v>
      </c>
      <c r="D16">
        <v>-839.5</v>
      </c>
    </row>
    <row r="17" spans="1:4" x14ac:dyDescent="0.35">
      <c r="A17" s="1" t="s">
        <v>58</v>
      </c>
      <c r="B17">
        <v>-1214.5999999999999</v>
      </c>
      <c r="C17">
        <v>1237.0999999999999</v>
      </c>
      <c r="D17">
        <v>146</v>
      </c>
    </row>
    <row r="18" spans="1:4" x14ac:dyDescent="0.35">
      <c r="A18" s="1" t="s">
        <v>55</v>
      </c>
      <c r="B18">
        <v>-210.8</v>
      </c>
      <c r="C18">
        <v>31.9</v>
      </c>
      <c r="D18">
        <v>391.6</v>
      </c>
    </row>
    <row r="19" spans="1:4" x14ac:dyDescent="0.35">
      <c r="A19" s="1" t="s">
        <v>66</v>
      </c>
      <c r="B19">
        <v>31</v>
      </c>
      <c r="C19">
        <v>-30.5</v>
      </c>
      <c r="D19">
        <v>7109.4</v>
      </c>
    </row>
    <row r="20" spans="1:4" x14ac:dyDescent="0.35">
      <c r="A20" s="1" t="s">
        <v>65</v>
      </c>
      <c r="B20">
        <v>-1231.4000000000001</v>
      </c>
      <c r="C20">
        <v>0</v>
      </c>
      <c r="D20">
        <v>0</v>
      </c>
    </row>
    <row r="21" spans="1:4" x14ac:dyDescent="0.35">
      <c r="A21" s="1" t="s">
        <v>86</v>
      </c>
      <c r="B21">
        <v>280.5</v>
      </c>
      <c r="C21">
        <v>-141.1</v>
      </c>
      <c r="D21">
        <v>16.399999999999999</v>
      </c>
    </row>
    <row r="22" spans="1:4" x14ac:dyDescent="0.35">
      <c r="A22" s="1" t="s">
        <v>87</v>
      </c>
      <c r="B22">
        <v>1597.8</v>
      </c>
      <c r="C22">
        <v>5047</v>
      </c>
      <c r="D22">
        <v>11937.8</v>
      </c>
    </row>
    <row r="23" spans="1:4" x14ac:dyDescent="0.35">
      <c r="A23" s="1" t="s">
        <v>88</v>
      </c>
      <c r="B23">
        <v>-443.9</v>
      </c>
      <c r="C23">
        <v>-190.4</v>
      </c>
      <c r="D23">
        <v>-191.9</v>
      </c>
    </row>
    <row r="24" spans="1:4" x14ac:dyDescent="0.35">
      <c r="A24" s="1" t="s">
        <v>89</v>
      </c>
      <c r="B24">
        <v>186.7</v>
      </c>
      <c r="C24">
        <v>298.3</v>
      </c>
      <c r="D24">
        <v>459</v>
      </c>
    </row>
    <row r="25" spans="1:4" x14ac:dyDescent="0.35">
      <c r="A25" s="1" t="s">
        <v>90</v>
      </c>
      <c r="B25">
        <v>73.7</v>
      </c>
      <c r="C25">
        <v>59.8</v>
      </c>
      <c r="D25">
        <v>45.3</v>
      </c>
    </row>
    <row r="26" spans="1:4" x14ac:dyDescent="0.35">
      <c r="A26" s="1" t="s">
        <v>91</v>
      </c>
      <c r="B26">
        <v>0</v>
      </c>
      <c r="C26">
        <v>0</v>
      </c>
      <c r="D26">
        <v>-1311.3</v>
      </c>
    </row>
    <row r="27" spans="1:4" x14ac:dyDescent="0.35">
      <c r="A27" s="1" t="s">
        <v>92</v>
      </c>
      <c r="B27">
        <v>-1483.6</v>
      </c>
      <c r="C27">
        <v>-1806.6</v>
      </c>
      <c r="D27">
        <v>-1976.4</v>
      </c>
    </row>
    <row r="28" spans="1:4" x14ac:dyDescent="0.35">
      <c r="A28" s="1" t="s">
        <v>93</v>
      </c>
      <c r="B28">
        <v>0</v>
      </c>
      <c r="C28">
        <v>684.3</v>
      </c>
      <c r="D28">
        <v>608.20000000000005</v>
      </c>
    </row>
    <row r="29" spans="1:4" x14ac:dyDescent="0.35">
      <c r="A29" s="1" t="s">
        <v>6</v>
      </c>
      <c r="B29">
        <v>-44.4</v>
      </c>
      <c r="C29">
        <v>-56.2</v>
      </c>
      <c r="D29">
        <v>5.6</v>
      </c>
    </row>
    <row r="30" spans="1:4" x14ac:dyDescent="0.35">
      <c r="A30" s="1" t="s">
        <v>94</v>
      </c>
      <c r="B30">
        <v>-1711.5</v>
      </c>
      <c r="C30">
        <v>-1010.8</v>
      </c>
      <c r="D30">
        <v>-2361.5</v>
      </c>
    </row>
    <row r="31" spans="1:4" x14ac:dyDescent="0.35">
      <c r="A31" s="1" t="s">
        <v>95</v>
      </c>
      <c r="B31">
        <v>1406.6</v>
      </c>
      <c r="C31">
        <v>0</v>
      </c>
      <c r="D31">
        <v>0</v>
      </c>
    </row>
    <row r="32" spans="1:4" x14ac:dyDescent="0.35">
      <c r="A32" s="1" t="s">
        <v>96</v>
      </c>
      <c r="B32">
        <v>-967.7</v>
      </c>
      <c r="C32">
        <v>0</v>
      </c>
      <c r="D32">
        <v>0</v>
      </c>
    </row>
    <row r="33" spans="1:4" x14ac:dyDescent="0.35">
      <c r="A33" s="1" t="s">
        <v>97</v>
      </c>
      <c r="B33">
        <v>4727.6000000000004</v>
      </c>
      <c r="C33">
        <v>1996</v>
      </c>
      <c r="D33">
        <v>5584.1</v>
      </c>
    </row>
    <row r="34" spans="1:4" x14ac:dyDescent="0.35">
      <c r="A34" s="1" t="s">
        <v>98</v>
      </c>
      <c r="B34">
        <v>0</v>
      </c>
      <c r="C34">
        <v>-350</v>
      </c>
      <c r="D34">
        <v>0</v>
      </c>
    </row>
    <row r="35" spans="1:4" x14ac:dyDescent="0.35">
      <c r="A35" s="1" t="s">
        <v>99</v>
      </c>
      <c r="B35">
        <v>298.8</v>
      </c>
      <c r="C35">
        <v>409.8</v>
      </c>
      <c r="D35">
        <v>153.9</v>
      </c>
    </row>
    <row r="36" spans="1:4" x14ac:dyDescent="0.35">
      <c r="A36" s="1" t="s">
        <v>100</v>
      </c>
      <c r="B36">
        <v>-1923.5</v>
      </c>
      <c r="C36">
        <v>-1761.3</v>
      </c>
      <c r="D36">
        <v>-1743.4</v>
      </c>
    </row>
    <row r="37" spans="1:4" x14ac:dyDescent="0.35">
      <c r="A37" s="1" t="s">
        <v>101</v>
      </c>
      <c r="B37">
        <v>-1698.9</v>
      </c>
      <c r="C37">
        <v>-10222.299999999999</v>
      </c>
      <c r="D37">
        <v>-7133.5</v>
      </c>
    </row>
    <row r="38" spans="1:4" x14ac:dyDescent="0.35">
      <c r="A38" s="1" t="s">
        <v>102</v>
      </c>
      <c r="B38">
        <v>-91.9</v>
      </c>
      <c r="C38">
        <v>-111.6</v>
      </c>
      <c r="D38">
        <v>-62.7</v>
      </c>
    </row>
    <row r="39" spans="1:4" x14ac:dyDescent="0.35">
      <c r="A39" s="1" t="s">
        <v>6</v>
      </c>
      <c r="B39">
        <v>-37.700000000000003</v>
      </c>
      <c r="C39">
        <v>-17.5</v>
      </c>
      <c r="D39">
        <v>-41.2</v>
      </c>
    </row>
    <row r="40" spans="1:4" x14ac:dyDescent="0.35">
      <c r="A40" s="1" t="s">
        <v>103</v>
      </c>
      <c r="B40">
        <v>1713.3</v>
      </c>
      <c r="C40">
        <v>-10056.9</v>
      </c>
      <c r="D40">
        <v>-3242.8</v>
      </c>
    </row>
    <row r="41" spans="1:4" x14ac:dyDescent="0.35">
      <c r="A41" s="1" t="s">
        <v>104</v>
      </c>
      <c r="B41">
        <v>64.7</v>
      </c>
      <c r="C41">
        <v>-49</v>
      </c>
      <c r="D41">
        <v>-39.5</v>
      </c>
    </row>
    <row r="42" spans="1:4" x14ac:dyDescent="0.35">
      <c r="A42" s="1" t="s">
        <v>105</v>
      </c>
      <c r="B42">
        <v>1664.3</v>
      </c>
      <c r="C42">
        <v>-6069.7</v>
      </c>
      <c r="D42">
        <v>6294</v>
      </c>
    </row>
    <row r="43" spans="1:4" x14ac:dyDescent="0.35">
      <c r="A43" s="1" t="s">
        <v>106</v>
      </c>
      <c r="B43">
        <v>2686.6</v>
      </c>
      <c r="C43">
        <v>8756.2999999999993</v>
      </c>
      <c r="D43">
        <v>2462.3000000000002</v>
      </c>
    </row>
    <row r="44" spans="1:4" x14ac:dyDescent="0.35">
      <c r="A44" s="1" t="s">
        <v>107</v>
      </c>
      <c r="B44">
        <v>4350.8999999999996</v>
      </c>
      <c r="C44">
        <v>2686.6</v>
      </c>
      <c r="D44">
        <v>8756.2999999999993</v>
      </c>
    </row>
    <row r="45" spans="1:4" x14ac:dyDescent="0.35">
      <c r="A45" s="1" t="s">
        <v>108</v>
      </c>
      <c r="B45">
        <v>396.9</v>
      </c>
      <c r="C45">
        <v>299.5</v>
      </c>
      <c r="D45">
        <v>137.1</v>
      </c>
    </row>
    <row r="46" spans="1:4" x14ac:dyDescent="0.35">
      <c r="A46" s="1" t="s">
        <v>109</v>
      </c>
      <c r="B46">
        <v>1699.1</v>
      </c>
      <c r="C46">
        <v>470.1</v>
      </c>
      <c r="D46">
        <v>1176.9000000000001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7"/>
  <sheetViews>
    <sheetView topLeftCell="A9" workbookViewId="0"/>
  </sheetViews>
  <sheetFormatPr defaultRowHeight="14.5" x14ac:dyDescent="0.35"/>
  <cols>
    <col min="1" max="1" width="50.81640625" bestFit="1" customWidth="1"/>
    <col min="2" max="2" width="11.26953125" bestFit="1" customWidth="1"/>
    <col min="3" max="4" width="10.1796875" bestFit="1" customWidth="1"/>
  </cols>
  <sheetData>
    <row r="1" spans="1:4" x14ac:dyDescent="0.35">
      <c r="A1" s="1" t="s">
        <v>3</v>
      </c>
      <c r="B1" s="1" t="s">
        <v>110</v>
      </c>
      <c r="C1" s="1" t="s">
        <v>111</v>
      </c>
      <c r="D1" s="1" t="s">
        <v>112</v>
      </c>
    </row>
    <row r="2" spans="1:4" x14ac:dyDescent="0.35">
      <c r="A2" s="1" t="s">
        <v>4</v>
      </c>
      <c r="B2">
        <v>19690.3</v>
      </c>
      <c r="C2">
        <v>17650.7</v>
      </c>
      <c r="D2">
        <v>16844.099999999999</v>
      </c>
    </row>
    <row r="3" spans="1:4" x14ac:dyDescent="0.35">
      <c r="A3" s="1" t="s">
        <v>5</v>
      </c>
      <c r="B3">
        <v>2652.2</v>
      </c>
      <c r="C3">
        <v>2355</v>
      </c>
      <c r="D3">
        <v>2154.1999999999998</v>
      </c>
    </row>
    <row r="4" spans="1:4" x14ac:dyDescent="0.35">
      <c r="A4" s="1" t="s">
        <v>6</v>
      </c>
      <c r="B4">
        <v>2377</v>
      </c>
      <c r="C4">
        <v>2381.1</v>
      </c>
      <c r="D4">
        <v>2317.6</v>
      </c>
    </row>
    <row r="5" spans="1:4" x14ac:dyDescent="0.35">
      <c r="A5" s="1" t="s">
        <v>7</v>
      </c>
      <c r="B5">
        <v>24719.5</v>
      </c>
      <c r="C5">
        <v>22386.799999999999</v>
      </c>
      <c r="D5">
        <v>21315.9</v>
      </c>
    </row>
    <row r="6" spans="1:4" x14ac:dyDescent="0.35">
      <c r="A6" s="1" t="s">
        <v>113</v>
      </c>
      <c r="B6">
        <v>10174.5</v>
      </c>
      <c r="C6">
        <v>9034.2999999999993</v>
      </c>
      <c r="D6">
        <v>8509</v>
      </c>
    </row>
    <row r="7" spans="1:4" x14ac:dyDescent="0.35">
      <c r="A7" s="1" t="s">
        <v>9</v>
      </c>
      <c r="B7">
        <v>7193.2</v>
      </c>
      <c r="C7">
        <v>6493.3</v>
      </c>
      <c r="D7">
        <v>6064.3</v>
      </c>
    </row>
    <row r="8" spans="1:4" x14ac:dyDescent="0.35">
      <c r="A8" s="1" t="s">
        <v>10</v>
      </c>
      <c r="B8">
        <v>539.29999999999995</v>
      </c>
      <c r="C8">
        <v>500.3</v>
      </c>
      <c r="D8">
        <v>499.2</v>
      </c>
    </row>
    <row r="9" spans="1:4" x14ac:dyDescent="0.35">
      <c r="A9" s="1" t="s">
        <v>11</v>
      </c>
      <c r="B9">
        <v>1247</v>
      </c>
      <c r="C9">
        <v>1011.4</v>
      </c>
      <c r="D9">
        <v>980.8</v>
      </c>
    </row>
    <row r="10" spans="1:4" x14ac:dyDescent="0.35">
      <c r="A10" s="1" t="s">
        <v>12</v>
      </c>
      <c r="B10">
        <v>1759</v>
      </c>
      <c r="C10">
        <v>1450.7</v>
      </c>
      <c r="D10">
        <v>1408.9</v>
      </c>
    </row>
    <row r="11" spans="1:4" x14ac:dyDescent="0.35">
      <c r="A11" s="1" t="s">
        <v>13</v>
      </c>
      <c r="B11">
        <v>224.4</v>
      </c>
      <c r="C11">
        <v>153.5</v>
      </c>
      <c r="D11">
        <v>0</v>
      </c>
    </row>
    <row r="12" spans="1:4" x14ac:dyDescent="0.35">
      <c r="A12" s="1" t="s">
        <v>14</v>
      </c>
      <c r="B12">
        <v>21137.4</v>
      </c>
      <c r="C12">
        <v>18643.5</v>
      </c>
      <c r="D12">
        <v>17462.2</v>
      </c>
    </row>
    <row r="13" spans="1:4" x14ac:dyDescent="0.35">
      <c r="A13" s="1" t="s">
        <v>15</v>
      </c>
      <c r="B13">
        <v>301.2</v>
      </c>
      <c r="C13">
        <v>391.4</v>
      </c>
      <c r="D13">
        <v>318.2</v>
      </c>
    </row>
    <row r="14" spans="1:4" x14ac:dyDescent="0.35">
      <c r="A14" s="1" t="s">
        <v>16</v>
      </c>
      <c r="B14">
        <v>3883.3</v>
      </c>
      <c r="C14">
        <v>4134.7</v>
      </c>
      <c r="D14">
        <v>4171.8999999999996</v>
      </c>
    </row>
    <row r="15" spans="1:4" x14ac:dyDescent="0.35">
      <c r="A15" s="1" t="s">
        <v>17</v>
      </c>
      <c r="B15">
        <v>1376.4</v>
      </c>
      <c r="C15">
        <v>0</v>
      </c>
      <c r="D15">
        <v>0</v>
      </c>
    </row>
    <row r="16" spans="1:4" x14ac:dyDescent="0.35">
      <c r="A16" s="1" t="s">
        <v>18</v>
      </c>
      <c r="B16">
        <v>499.2</v>
      </c>
      <c r="C16">
        <v>93.5</v>
      </c>
      <c r="D16">
        <v>5.4</v>
      </c>
    </row>
    <row r="17" spans="1:4" x14ac:dyDescent="0.35">
      <c r="A17" s="1" t="s">
        <v>19</v>
      </c>
      <c r="B17">
        <v>191.4</v>
      </c>
      <c r="C17">
        <v>181.8</v>
      </c>
      <c r="D17">
        <v>102.6</v>
      </c>
    </row>
    <row r="18" spans="1:4" x14ac:dyDescent="0.35">
      <c r="A18" s="1" t="s">
        <v>20</v>
      </c>
      <c r="B18">
        <v>-170.3</v>
      </c>
      <c r="C18">
        <v>-92.5</v>
      </c>
      <c r="D18">
        <v>-81.3</v>
      </c>
    </row>
    <row r="19" spans="1:4" x14ac:dyDescent="0.35">
      <c r="A19" s="1" t="s">
        <v>21</v>
      </c>
      <c r="B19">
        <v>5780</v>
      </c>
      <c r="C19">
        <v>4317.5</v>
      </c>
      <c r="D19">
        <v>4198.6000000000004</v>
      </c>
    </row>
    <row r="20" spans="1:4" x14ac:dyDescent="0.35">
      <c r="A20" s="1" t="s">
        <v>22</v>
      </c>
      <c r="B20">
        <v>1262</v>
      </c>
      <c r="C20">
        <v>1432.6</v>
      </c>
      <c r="D20">
        <v>1379.7</v>
      </c>
    </row>
    <row r="21" spans="1:4" x14ac:dyDescent="0.35">
      <c r="A21" s="1" t="s">
        <v>23</v>
      </c>
      <c r="B21">
        <v>4518</v>
      </c>
      <c r="C21">
        <v>2884.9</v>
      </c>
      <c r="D21">
        <v>2818.9</v>
      </c>
    </row>
    <row r="22" spans="1:4" x14ac:dyDescent="0.35">
      <c r="A22" s="1" t="s">
        <v>114</v>
      </c>
      <c r="B22">
        <v>-0.3</v>
      </c>
      <c r="C22">
        <v>0.2</v>
      </c>
      <c r="D22">
        <v>1.2</v>
      </c>
    </row>
    <row r="23" spans="1:4" x14ac:dyDescent="0.35">
      <c r="A23" s="1" t="s">
        <v>25</v>
      </c>
      <c r="B23">
        <v>4518.3</v>
      </c>
      <c r="C23">
        <v>2884.7</v>
      </c>
      <c r="D23">
        <v>2817.7</v>
      </c>
    </row>
    <row r="24" spans="1:4" x14ac:dyDescent="0.35">
      <c r="A24" s="1" t="s">
        <v>26</v>
      </c>
      <c r="B24">
        <v>3.27</v>
      </c>
      <c r="C24">
        <v>1.99</v>
      </c>
      <c r="D24">
        <v>1.91</v>
      </c>
    </row>
    <row r="25" spans="1:4" x14ac:dyDescent="0.35">
      <c r="A25" s="1" t="s">
        <v>27</v>
      </c>
      <c r="B25">
        <v>3.24</v>
      </c>
      <c r="C25">
        <v>1.97</v>
      </c>
      <c r="D25">
        <v>1.9</v>
      </c>
    </row>
    <row r="26" spans="1:4" x14ac:dyDescent="0.35">
      <c r="A26" s="1" t="s">
        <v>28</v>
      </c>
      <c r="B26">
        <v>1382.7</v>
      </c>
      <c r="C26">
        <v>1449.5</v>
      </c>
      <c r="D26">
        <v>1471.6</v>
      </c>
    </row>
    <row r="27" spans="1:4" x14ac:dyDescent="0.35">
      <c r="A27" s="1" t="s">
        <v>29</v>
      </c>
      <c r="B27">
        <v>1394.6</v>
      </c>
      <c r="C27">
        <v>1461.5</v>
      </c>
      <c r="D27">
        <v>1486.7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6"/>
  <sheetViews>
    <sheetView workbookViewId="0"/>
  </sheetViews>
  <sheetFormatPr defaultRowHeight="14.5" x14ac:dyDescent="0.35"/>
  <cols>
    <col min="1" max="1" width="132.54296875" bestFit="1" customWidth="1"/>
    <col min="2" max="2" width="11.26953125" bestFit="1" customWidth="1"/>
    <col min="3" max="4" width="10.1796875" bestFit="1" customWidth="1"/>
  </cols>
  <sheetData>
    <row r="1" spans="1:4" x14ac:dyDescent="0.35">
      <c r="A1" s="1" t="s">
        <v>3</v>
      </c>
      <c r="B1" s="1" t="s">
        <v>110</v>
      </c>
      <c r="C1" s="1" t="s">
        <v>111</v>
      </c>
      <c r="D1" s="1" t="s">
        <v>112</v>
      </c>
    </row>
    <row r="2" spans="1:4" x14ac:dyDescent="0.35">
      <c r="A2" s="1" t="s">
        <v>23</v>
      </c>
      <c r="B2">
        <v>4518</v>
      </c>
      <c r="C2">
        <v>2884.9</v>
      </c>
      <c r="D2">
        <v>2818.9</v>
      </c>
    </row>
    <row r="3" spans="1:4" x14ac:dyDescent="0.35">
      <c r="A3" s="1" t="s">
        <v>30</v>
      </c>
      <c r="B3">
        <v>-7</v>
      </c>
      <c r="C3">
        <v>-9.5</v>
      </c>
      <c r="D3">
        <v>3.5</v>
      </c>
    </row>
    <row r="4" spans="1:4" x14ac:dyDescent="0.35">
      <c r="A4" s="1" t="s">
        <v>31</v>
      </c>
      <c r="B4">
        <v>1.9</v>
      </c>
      <c r="C4">
        <v>2.9</v>
      </c>
      <c r="D4">
        <v>-1.3</v>
      </c>
    </row>
    <row r="5" spans="1:4" x14ac:dyDescent="0.35">
      <c r="A5" s="1" t="s">
        <v>32</v>
      </c>
      <c r="B5">
        <v>24.4</v>
      </c>
      <c r="C5">
        <v>53.2</v>
      </c>
      <c r="D5">
        <v>-109.6</v>
      </c>
    </row>
    <row r="6" spans="1:4" x14ac:dyDescent="0.35">
      <c r="A6" s="1" t="s">
        <v>31</v>
      </c>
      <c r="B6">
        <v>-6.5</v>
      </c>
      <c r="C6">
        <v>-12.6</v>
      </c>
      <c r="D6">
        <v>27.5</v>
      </c>
    </row>
    <row r="7" spans="1:4" x14ac:dyDescent="0.35">
      <c r="A7" s="1" t="s">
        <v>33</v>
      </c>
      <c r="B7">
        <v>7.8</v>
      </c>
      <c r="C7">
        <v>20.100000000000001</v>
      </c>
      <c r="D7">
        <v>0</v>
      </c>
    </row>
    <row r="8" spans="1:4" x14ac:dyDescent="0.35">
      <c r="A8" s="1" t="s">
        <v>31</v>
      </c>
      <c r="B8">
        <v>-2.2000000000000002</v>
      </c>
      <c r="C8">
        <v>-7.4</v>
      </c>
      <c r="D8">
        <v>0</v>
      </c>
    </row>
    <row r="9" spans="1:4" x14ac:dyDescent="0.35">
      <c r="A9" s="1" t="s">
        <v>34</v>
      </c>
      <c r="B9">
        <v>-220</v>
      </c>
      <c r="C9">
        <v>-38.299999999999997</v>
      </c>
      <c r="D9">
        <v>85.5</v>
      </c>
    </row>
    <row r="10" spans="1:4" x14ac:dyDescent="0.35">
      <c r="A10" s="1" t="s">
        <v>31</v>
      </c>
      <c r="B10">
        <v>3.4</v>
      </c>
      <c r="C10">
        <v>-2.4</v>
      </c>
      <c r="D10">
        <v>19</v>
      </c>
    </row>
    <row r="11" spans="1:4" x14ac:dyDescent="0.35">
      <c r="A11" s="1" t="s">
        <v>115</v>
      </c>
      <c r="B11">
        <v>24.7</v>
      </c>
      <c r="C11">
        <v>-67.2</v>
      </c>
      <c r="D11">
        <v>78.2</v>
      </c>
    </row>
    <row r="12" spans="1:4" x14ac:dyDescent="0.35">
      <c r="A12" s="1" t="s">
        <v>36</v>
      </c>
      <c r="B12">
        <v>-1.2</v>
      </c>
      <c r="C12">
        <v>14</v>
      </c>
      <c r="D12">
        <v>-11.8</v>
      </c>
    </row>
    <row r="13" spans="1:4" x14ac:dyDescent="0.35">
      <c r="A13" s="1" t="s">
        <v>37</v>
      </c>
      <c r="B13">
        <v>-174.7</v>
      </c>
      <c r="C13">
        <v>-47.2</v>
      </c>
      <c r="D13">
        <v>91</v>
      </c>
    </row>
    <row r="14" spans="1:4" x14ac:dyDescent="0.35">
      <c r="A14" s="1" t="s">
        <v>38</v>
      </c>
      <c r="B14">
        <v>4343.3</v>
      </c>
      <c r="C14">
        <v>2837.7</v>
      </c>
      <c r="D14">
        <v>2909.9</v>
      </c>
    </row>
    <row r="15" spans="1:4" x14ac:dyDescent="0.35">
      <c r="A15" s="1" t="s">
        <v>39</v>
      </c>
      <c r="B15">
        <v>-0.3</v>
      </c>
      <c r="C15">
        <v>0.2</v>
      </c>
      <c r="D15">
        <v>1.2</v>
      </c>
    </row>
    <row r="16" spans="1:4" x14ac:dyDescent="0.35">
      <c r="A16" s="1" t="s">
        <v>40</v>
      </c>
      <c r="B16">
        <v>4343.6000000000004</v>
      </c>
      <c r="C16">
        <v>2837.5</v>
      </c>
      <c r="D16">
        <v>2908.7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Finacial Ratios</vt:lpstr>
      <vt:lpstr>Select</vt:lpstr>
      <vt:lpstr>Info</vt:lpstr>
      <vt:lpstr>earnings 20</vt:lpstr>
      <vt:lpstr>income 20</vt:lpstr>
      <vt:lpstr>bal sht 20</vt:lpstr>
      <vt:lpstr>cf 20</vt:lpstr>
      <vt:lpstr>earnings 18</vt:lpstr>
      <vt:lpstr>income 18</vt:lpstr>
      <vt:lpstr>bal sht 18</vt:lpstr>
      <vt:lpstr>cf 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Saca Hernandez, Ricardo (GA)</cp:lastModifiedBy>
  <cp:lastPrinted>2021-06-30T17:15:30Z</cp:lastPrinted>
  <dcterms:created xsi:type="dcterms:W3CDTF">2021-06-29T22:21:53Z</dcterms:created>
  <dcterms:modified xsi:type="dcterms:W3CDTF">2021-06-30T17:28:57Z</dcterms:modified>
</cp:coreProperties>
</file>