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xr:revisionPtr revIDLastSave="0" documentId="13_ncr:1_{5D5C7218-A015-43BF-949B-207F64C948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6" i="1" s="1"/>
  <c r="G9" i="1"/>
  <c r="V14" i="1"/>
  <c r="V15" i="1"/>
  <c r="V9" i="1"/>
  <c r="L14" i="1"/>
  <c r="Q14" i="1" s="1"/>
  <c r="G52" i="2"/>
  <c r="I51" i="2"/>
  <c r="I50" i="2"/>
  <c r="I49" i="2"/>
  <c r="I48" i="2"/>
  <c r="I47" i="2"/>
  <c r="I46" i="2"/>
  <c r="I52" i="2" s="1"/>
  <c r="H52" i="2" s="1"/>
  <c r="I45" i="2"/>
  <c r="I44" i="2"/>
  <c r="I43" i="2"/>
  <c r="G35" i="2"/>
  <c r="I34" i="2"/>
  <c r="I33" i="2"/>
  <c r="P32" i="2"/>
  <c r="I32" i="2"/>
  <c r="R31" i="2"/>
  <c r="I31" i="2"/>
  <c r="R30" i="2"/>
  <c r="I30" i="2"/>
  <c r="R29" i="2"/>
  <c r="I29" i="2"/>
  <c r="R28" i="2"/>
  <c r="I28" i="2"/>
  <c r="R27" i="2"/>
  <c r="I27" i="2"/>
  <c r="R26" i="2"/>
  <c r="I26" i="2"/>
  <c r="R25" i="2"/>
  <c r="R32" i="2" s="1"/>
  <c r="Q32" i="2" s="1"/>
  <c r="I25" i="2"/>
  <c r="I35" i="2" s="1"/>
  <c r="H35" i="2" s="1"/>
  <c r="G15" i="2"/>
  <c r="I14" i="2"/>
  <c r="I13" i="2"/>
  <c r="P12" i="2"/>
  <c r="I12" i="2"/>
  <c r="R11" i="2"/>
  <c r="I11" i="2"/>
  <c r="R10" i="2"/>
  <c r="I10" i="2"/>
  <c r="Q9" i="2"/>
  <c r="R9" i="2" s="1"/>
  <c r="I9" i="2"/>
  <c r="R8" i="2"/>
  <c r="I8" i="2"/>
  <c r="R7" i="2"/>
  <c r="I7" i="2"/>
  <c r="I15" i="2" s="1"/>
  <c r="H15" i="2" s="1"/>
  <c r="L7" i="1" l="1"/>
  <c r="L16" i="1" s="1"/>
  <c r="Q7" i="1" s="1"/>
  <c r="Q16" i="1" s="1"/>
  <c r="V7" i="1" s="1"/>
  <c r="V16" i="1" s="1"/>
  <c r="K36" i="2"/>
  <c r="R12" i="2"/>
  <c r="Q12" i="2" s="1"/>
</calcChain>
</file>

<file path=xl/sharedStrings.xml><?xml version="1.0" encoding="utf-8"?>
<sst xmlns="http://schemas.openxmlformats.org/spreadsheetml/2006/main" count="258" uniqueCount="92">
  <si>
    <t>BN</t>
  </si>
  <si>
    <t>Efectivo</t>
  </si>
  <si>
    <t>Interbank</t>
  </si>
  <si>
    <t>Julio</t>
  </si>
  <si>
    <t>Agosto</t>
  </si>
  <si>
    <t>Septiembre</t>
  </si>
  <si>
    <t>Octubre</t>
  </si>
  <si>
    <t>Noviembre</t>
  </si>
  <si>
    <t>Subvención Septiembre</t>
  </si>
  <si>
    <t>Subvención Octubre</t>
  </si>
  <si>
    <t>Subvención Noviembre</t>
  </si>
  <si>
    <t>Subvención Diciembre</t>
  </si>
  <si>
    <t>Comida para perro</t>
  </si>
  <si>
    <t>Recargas</t>
  </si>
  <si>
    <t>Vuelo</t>
  </si>
  <si>
    <t>Prestamo</t>
  </si>
  <si>
    <t>Código </t>
  </si>
  <si>
    <t>  CC184</t>
  </si>
  <si>
    <t>  MA642</t>
  </si>
  <si>
    <t> Sección </t>
  </si>
  <si>
    <t> WS6B</t>
  </si>
  <si>
    <t> Grupo </t>
  </si>
  <si>
    <t> 00</t>
  </si>
  <si>
    <t> Vez </t>
  </si>
  <si>
    <t> 1</t>
  </si>
  <si>
    <t> Nivel </t>
  </si>
  <si>
    <t> 06</t>
  </si>
  <si>
    <t> IS3F</t>
  </si>
  <si>
    <t> Descripción </t>
  </si>
  <si>
    <t> COMPLEJIDAD ALGORÍTMICA</t>
  </si>
  <si>
    <t> Créditos </t>
  </si>
  <si>
    <t> ESTADÍSTICA APLICADA I</t>
  </si>
  <si>
    <t> Fórmula </t>
  </si>
  <si>
    <t> 5% (DD1) + 5% (PC1) + 15% (TP1) + 15% (EA1) + 10% (PC2) + 5% (PA1) + 20% (TF1) + 25% (EB1)</t>
  </si>
  <si>
    <t> 25% (DD1) + 45% (DD2) + 30% (TF1)</t>
  </si>
  <si>
    <t> Tipo</t>
  </si>
  <si>
    <t> Evaluación</t>
  </si>
  <si>
    <t> N°</t>
  </si>
  <si>
    <t> Peso</t>
  </si>
  <si>
    <t> Nota</t>
  </si>
  <si>
    <t>DD</t>
  </si>
  <si>
    <t> EVAL. DE DESEMPENO</t>
  </si>
  <si>
    <t>PC</t>
  </si>
  <si>
    <t> PRÁCTICAS PC</t>
  </si>
  <si>
    <t>PROMEDIO CASO 1 Y 2</t>
  </si>
  <si>
    <t>TP</t>
  </si>
  <si>
    <t> TRABAJO PARCIAL</t>
  </si>
  <si>
    <t xml:space="preserve">PROMEDIO CONTROL 1 Y 2 </t>
  </si>
  <si>
    <t>EA</t>
  </si>
  <si>
    <t> EVALUACIÓN PARCIAL</t>
  </si>
  <si>
    <t>TRABAJO GRUPAL</t>
  </si>
  <si>
    <t> 2</t>
  </si>
  <si>
    <t>TF</t>
  </si>
  <si>
    <t> TRABAJO FINAL</t>
  </si>
  <si>
    <t>PA</t>
  </si>
  <si>
    <t> PARTICIPACIÓN</t>
  </si>
  <si>
    <t> Observaciones </t>
  </si>
  <si>
    <t>EB</t>
  </si>
  <si>
    <t> EVALUACIÓN FINAL</t>
  </si>
  <si>
    <t>  SI431</t>
  </si>
  <si>
    <t> Código </t>
  </si>
  <si>
    <t>  SI642</t>
  </si>
  <si>
    <t> WS61</t>
  </si>
  <si>
    <t> ZS6A</t>
  </si>
  <si>
    <t> EVOLUCIÓN DE SOFTWARE</t>
  </si>
  <si>
    <t> FINANZAS E INGENIERÍA ECONÓMICA</t>
  </si>
  <si>
    <t> 5% (TB1) + 5% (TB2) + 10% (TP1) + 15% (EA1) + 5% (TB3) + 5% (TB4) + 25% (TF1) + 5% (PA1) + 5% (EC1) + 20% (EB1)</t>
  </si>
  <si>
    <t> 5% (PC1) + 20% (TP1) + 10% (EA1) + 5% (PA1) + 20% (TF1) + 20% (EB1) + 20% (TA1)</t>
  </si>
  <si>
    <t>TB</t>
  </si>
  <si>
    <t> TRABAJO</t>
  </si>
  <si>
    <t> 3</t>
  </si>
  <si>
    <t> 4</t>
  </si>
  <si>
    <t>TA</t>
  </si>
  <si>
    <t> TAREAS ACADÉMICAS</t>
  </si>
  <si>
    <t>EC</t>
  </si>
  <si>
    <t> PROMEDIO EVALUACIÓN CONTINUA</t>
  </si>
  <si>
    <t>Ponderado</t>
  </si>
  <si>
    <t>  SI640</t>
  </si>
  <si>
    <t> SS5A</t>
  </si>
  <si>
    <t> REDES Y COMUNICACIONES DE DATOS</t>
  </si>
  <si>
    <t> 6% (PC1) + 9% (LB1) + 6% (PC2) + 15% (EA1) + 10% (TP1) + 9% (LB2) + 20% (TF1) + 5% (PA1) + 20% (EB1)</t>
  </si>
  <si>
    <t>LB</t>
  </si>
  <si>
    <t> PRACTICA LABORATORIO</t>
  </si>
  <si>
    <t>Dyland</t>
  </si>
  <si>
    <t>Bolsa</t>
  </si>
  <si>
    <t>SEVIS</t>
  </si>
  <si>
    <t>Boletos</t>
  </si>
  <si>
    <t>TAREAS</t>
  </si>
  <si>
    <t>dyland</t>
  </si>
  <si>
    <t>Romi</t>
  </si>
  <si>
    <t>Mamá romina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</si>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</sst>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sz val="11"/>
      <name val="Calibri"/>
    </font>
    <font>
      <sz val="25"/>
      <color rgb="FF000000"/>
      <name val="Calibri"/>
    </font>
    <font>
      <b/>
      <sz val="6"/>
      <color rgb="FF800000"/>
      <name val="Arial"/>
    </font>
    <font>
      <sz val="11"/>
      <color rgb="FF0563C1"/>
      <name val="Calibri"/>
    </font>
    <font>
      <sz val="6"/>
      <color rgb="FF000000"/>
      <name val="Arial"/>
    </font>
    <font>
      <sz val="7"/>
      <color rgb="FF000000"/>
      <name val="Arial"/>
    </font>
    <font>
      <sz val="11"/>
      <color rgb="FF000000"/>
      <name val="Arial"/>
    </font>
    <font>
      <sz val="11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44546A"/>
        <bgColor rgb="FF44546A"/>
      </patternFill>
    </fill>
    <fill>
      <patternFill patternType="solid">
        <fgColor rgb="FFE7E6E6"/>
        <bgColor rgb="FFE7E6E6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DB9CA"/>
        <bgColor rgb="FFADB9CA"/>
      </patternFill>
    </fill>
    <fill>
      <patternFill patternType="solid">
        <fgColor rgb="FF5B9BD5"/>
        <bgColor rgb="FF5B9BD5"/>
      </patternFill>
    </fill>
    <fill>
      <patternFill patternType="solid">
        <fgColor rgb="FFFFE7A6"/>
        <bgColor rgb="FFFFE7A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 style="medium">
        <color rgb="FF800000"/>
      </top>
      <bottom style="medium">
        <color rgb="FF800000"/>
      </bottom>
      <diagonal/>
    </border>
    <border>
      <left/>
      <right/>
      <top style="medium">
        <color rgb="FF800000"/>
      </top>
      <bottom style="medium">
        <color rgb="FF800000"/>
      </bottom>
      <diagonal/>
    </border>
    <border>
      <left/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/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 style="medium">
        <color rgb="FF800000"/>
      </top>
      <bottom/>
      <diagonal/>
    </border>
    <border>
      <left/>
      <right/>
      <top style="medium">
        <color rgb="FF800000"/>
      </top>
      <bottom/>
      <diagonal/>
    </border>
    <border>
      <left/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 style="medium">
        <color rgb="FF8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800000"/>
      </left>
      <right/>
      <top/>
      <bottom/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800000"/>
      </left>
      <right/>
      <top/>
      <bottom style="medium">
        <color rgb="FF800000"/>
      </bottom>
      <diagonal/>
    </border>
    <border>
      <left/>
      <right/>
      <top/>
      <bottom style="medium">
        <color rgb="FF800000"/>
      </bottom>
      <diagonal/>
    </border>
    <border>
      <left/>
      <right style="medium">
        <color rgb="FF800000"/>
      </right>
      <top/>
      <bottom style="medium">
        <color rgb="FF800000"/>
      </bottom>
      <diagonal/>
    </border>
    <border>
      <left style="medium">
        <color rgb="FF800000"/>
      </left>
      <right/>
      <top style="medium">
        <color rgb="FF800000"/>
      </top>
      <bottom style="medium">
        <color rgb="FF800000"/>
      </bottom>
      <diagonal/>
    </border>
    <border>
      <left/>
      <right/>
      <top style="medium">
        <color rgb="FF800000"/>
      </top>
      <bottom style="medium">
        <color rgb="FF800000"/>
      </bottom>
      <diagonal/>
    </border>
    <border>
      <left/>
      <right style="medium">
        <color rgb="FF800000"/>
      </right>
      <top style="medium">
        <color rgb="FF800000"/>
      </top>
      <bottom style="medium">
        <color rgb="FF8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0" borderId="0" xfId="0" applyFont="1"/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9" borderId="1" xfId="0" applyFont="1" applyFill="1" applyBorder="1"/>
    <xf numFmtId="0" fontId="3" fillId="10" borderId="5" xfId="0" applyFont="1" applyFill="1" applyBorder="1" applyAlignment="1">
      <alignment horizontal="left" vertical="center" wrapText="1"/>
    </xf>
    <xf numFmtId="0" fontId="5" fillId="11" borderId="9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2" fontId="5" fillId="11" borderId="9" xfId="0" applyNumberFormat="1" applyFont="1" applyFill="1" applyBorder="1" applyAlignment="1">
      <alignment horizontal="left" vertical="center" wrapText="1"/>
    </xf>
    <xf numFmtId="0" fontId="6" fillId="11" borderId="5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10" fontId="7" fillId="7" borderId="9" xfId="0" applyNumberFormat="1" applyFont="1" applyFill="1" applyBorder="1" applyAlignment="1">
      <alignment horizontal="left" vertical="center" wrapText="1"/>
    </xf>
    <xf numFmtId="2" fontId="7" fillId="7" borderId="9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11" borderId="13" xfId="0" applyFont="1" applyFill="1" applyBorder="1" applyAlignment="1">
      <alignment horizontal="left" vertical="center" wrapText="1"/>
    </xf>
    <xf numFmtId="0" fontId="7" fillId="7" borderId="17" xfId="0" applyFont="1" applyFill="1" applyBorder="1" applyAlignment="1">
      <alignment horizontal="left" vertical="center" wrapText="1"/>
    </xf>
    <xf numFmtId="9" fontId="7" fillId="7" borderId="17" xfId="0" applyNumberFormat="1" applyFont="1" applyFill="1" applyBorder="1" applyAlignment="1">
      <alignment horizontal="center" vertical="center" wrapText="1"/>
    </xf>
    <xf numFmtId="2" fontId="7" fillId="7" borderId="17" xfId="0" applyNumberFormat="1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left" vertical="center" wrapText="1"/>
    </xf>
    <xf numFmtId="0" fontId="0" fillId="7" borderId="17" xfId="0" applyFont="1" applyFill="1" applyBorder="1" applyAlignment="1">
      <alignment horizontal="left"/>
    </xf>
    <xf numFmtId="9" fontId="0" fillId="7" borderId="17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left" vertical="center" wrapText="1"/>
    </xf>
    <xf numFmtId="9" fontId="7" fillId="3" borderId="17" xfId="0" applyNumberFormat="1" applyFont="1" applyFill="1" applyBorder="1" applyAlignment="1">
      <alignment horizontal="center" vertical="center" wrapText="1"/>
    </xf>
    <xf numFmtId="2" fontId="7" fillId="3" borderId="17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10" fontId="7" fillId="3" borderId="9" xfId="0" applyNumberFormat="1" applyFont="1" applyFill="1" applyBorder="1" applyAlignment="1">
      <alignment horizontal="left" vertical="center" wrapText="1"/>
    </xf>
    <xf numFmtId="2" fontId="7" fillId="3" borderId="9" xfId="0" applyNumberFormat="1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left" vertical="center" wrapText="1"/>
    </xf>
    <xf numFmtId="0" fontId="7" fillId="11" borderId="20" xfId="0" applyFont="1" applyFill="1" applyBorder="1" applyAlignment="1">
      <alignment vertical="center" wrapText="1"/>
    </xf>
    <xf numFmtId="0" fontId="7" fillId="11" borderId="21" xfId="0" applyFont="1" applyFill="1" applyBorder="1" applyAlignment="1">
      <alignment vertical="center" wrapText="1"/>
    </xf>
    <xf numFmtId="9" fontId="7" fillId="11" borderId="21" xfId="0" applyNumberFormat="1" applyFont="1" applyFill="1" applyBorder="1" applyAlignment="1">
      <alignment vertical="center" wrapText="1"/>
    </xf>
    <xf numFmtId="1" fontId="7" fillId="11" borderId="22" xfId="0" applyNumberFormat="1" applyFont="1" applyFill="1" applyBorder="1" applyAlignment="1">
      <alignment vertical="center" wrapText="1"/>
    </xf>
    <xf numFmtId="0" fontId="7" fillId="11" borderId="23" xfId="0" applyFont="1" applyFill="1" applyBorder="1" applyAlignment="1">
      <alignment vertical="center" wrapText="1"/>
    </xf>
    <xf numFmtId="0" fontId="7" fillId="11" borderId="24" xfId="0" applyFont="1" applyFill="1" applyBorder="1" applyAlignment="1">
      <alignment vertical="center" wrapText="1"/>
    </xf>
    <xf numFmtId="10" fontId="7" fillId="11" borderId="24" xfId="0" applyNumberFormat="1" applyFont="1" applyFill="1" applyBorder="1" applyAlignment="1">
      <alignment vertical="center" wrapText="1"/>
    </xf>
    <xf numFmtId="1" fontId="7" fillId="11" borderId="25" xfId="0" applyNumberFormat="1" applyFont="1" applyFill="1" applyBorder="1" applyAlignment="1">
      <alignment vertical="center" wrapText="1"/>
    </xf>
    <xf numFmtId="9" fontId="7" fillId="7" borderId="9" xfId="0" applyNumberFormat="1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left" vertical="center" wrapText="1"/>
    </xf>
    <xf numFmtId="9" fontId="7" fillId="13" borderId="9" xfId="0" applyNumberFormat="1" applyFont="1" applyFill="1" applyBorder="1" applyAlignment="1">
      <alignment horizontal="left" vertical="center" wrapText="1"/>
    </xf>
    <xf numFmtId="0" fontId="7" fillId="13" borderId="9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9" fontId="7" fillId="11" borderId="24" xfId="0" applyNumberFormat="1" applyFont="1" applyFill="1" applyBorder="1" applyAlignment="1">
      <alignment vertical="center" wrapText="1"/>
    </xf>
    <xf numFmtId="0" fontId="0" fillId="14" borderId="0" xfId="0" applyFont="1" applyFill="1" applyAlignment="1">
      <alignment wrapText="1"/>
    </xf>
    <xf numFmtId="0" fontId="0" fillId="14" borderId="0" xfId="0" applyFont="1" applyFill="1"/>
    <xf numFmtId="0" fontId="0" fillId="14" borderId="0" xfId="0" applyFont="1" applyFill="1" applyAlignment="1"/>
    <xf numFmtId="0" fontId="0" fillId="0" borderId="3" xfId="0" applyFont="1" applyFill="1" applyBorder="1" applyAlignment="1">
      <alignment wrapText="1"/>
    </xf>
    <xf numFmtId="16" fontId="0" fillId="14" borderId="0" xfId="0" applyNumberFormat="1" applyFont="1" applyFill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16" fontId="0" fillId="8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90" wrapText="1"/>
    </xf>
    <xf numFmtId="0" fontId="1" fillId="0" borderId="3" xfId="0" applyFont="1" applyBorder="1"/>
    <xf numFmtId="0" fontId="2" fillId="6" borderId="2" xfId="0" applyFont="1" applyFill="1" applyBorder="1" applyAlignment="1">
      <alignment horizontal="center" vertical="center" textRotation="90" wrapText="1"/>
    </xf>
    <xf numFmtId="0" fontId="2" fillId="7" borderId="2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7" fillId="13" borderId="6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" fillId="0" borderId="8" xfId="0" applyFont="1" applyBorder="1"/>
    <xf numFmtId="0" fontId="7" fillId="7" borderId="6" xfId="0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left" vertical="center" wrapText="1"/>
    </xf>
    <xf numFmtId="0" fontId="5" fillId="11" borderId="6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1" fillId="0" borderId="15" xfId="0" applyFont="1" applyBorder="1"/>
    <xf numFmtId="0" fontId="1" fillId="0" borderId="16" xfId="0" applyFont="1" applyBorder="1"/>
    <xf numFmtId="0" fontId="7" fillId="7" borderId="14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1" fillId="0" borderId="12" xfId="0" applyFont="1" applyBorder="1"/>
    <xf numFmtId="0" fontId="7" fillId="1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V98"/>
  <sheetViews>
    <sheetView tabSelected="1" workbookViewId="0">
      <selection activeCell="G12" sqref="G12"/>
    </sheetView>
  </sheetViews>
  <sheetFormatPr baseColWidth="10" defaultColWidth="14.44140625" defaultRowHeight="15" customHeight="1"/>
  <cols>
    <col min="1" max="3" width="5.6640625" customWidth="1"/>
    <col min="4" max="5" width="8.88671875" customWidth="1"/>
    <col min="6" max="6" width="11.21875" customWidth="1"/>
    <col min="7" max="7" width="6.6640625" customWidth="1"/>
    <col min="8" max="8" width="4.6640625" customWidth="1"/>
    <col min="9" max="10" width="8.88671875" customWidth="1"/>
    <col min="11" max="11" width="11.6640625" customWidth="1"/>
    <col min="12" max="12" width="8.88671875" customWidth="1"/>
    <col min="13" max="13" width="4.44140625" customWidth="1"/>
    <col min="14" max="15" width="8.88671875" customWidth="1"/>
    <col min="16" max="16" width="11.77734375" bestFit="1" customWidth="1"/>
    <col min="17" max="17" width="8.88671875" customWidth="1"/>
    <col min="18" max="18" width="4.44140625" customWidth="1"/>
    <col min="19" max="20" width="8.88671875" customWidth="1"/>
    <col min="21" max="21" width="11.77734375" customWidth="1"/>
    <col min="22" max="23" width="8.88671875" customWidth="1"/>
  </cols>
  <sheetData>
    <row r="1" spans="4:22" ht="14.25" customHeight="1"/>
    <row r="2" spans="4:22" ht="14.25" customHeight="1"/>
    <row r="3" spans="4:22" ht="14.25" customHeight="1">
      <c r="F3" t="s">
        <v>91</v>
      </c>
      <c r="G3">
        <v>0</v>
      </c>
    </row>
    <row r="4" spans="4:22" ht="14.25" customHeight="1">
      <c r="F4" t="s">
        <v>2</v>
      </c>
      <c r="G4">
        <v>6</v>
      </c>
    </row>
    <row r="5" spans="4:22" ht="14.25" customHeight="1">
      <c r="F5" t="s">
        <v>0</v>
      </c>
      <c r="G5">
        <v>1280</v>
      </c>
    </row>
    <row r="6" spans="4:22" ht="14.4">
      <c r="F6" t="s">
        <v>1</v>
      </c>
      <c r="G6">
        <v>2</v>
      </c>
    </row>
    <row r="7" spans="4:22" ht="14.25" customHeight="1">
      <c r="D7" s="61" t="s">
        <v>4</v>
      </c>
      <c r="E7" s="2"/>
      <c r="F7" s="2" t="s">
        <v>3</v>
      </c>
      <c r="G7" s="2">
        <f>SUM(G3:G6)</f>
        <v>1288</v>
      </c>
      <c r="I7" s="57" t="s">
        <v>5</v>
      </c>
      <c r="J7" s="2"/>
      <c r="K7" s="2" t="s">
        <v>4</v>
      </c>
      <c r="L7" s="2">
        <f>G16</f>
        <v>577</v>
      </c>
      <c r="N7" s="59" t="s">
        <v>6</v>
      </c>
      <c r="O7" s="2"/>
      <c r="P7" s="2" t="s">
        <v>5</v>
      </c>
      <c r="Q7" s="2">
        <f>L16</f>
        <v>1336</v>
      </c>
      <c r="S7" s="60" t="s">
        <v>7</v>
      </c>
      <c r="T7" s="2"/>
      <c r="U7" s="2" t="s">
        <v>6</v>
      </c>
      <c r="V7" s="2">
        <f>Q16</f>
        <v>1845</v>
      </c>
    </row>
    <row r="8" spans="4:22" ht="14.25" customHeight="1">
      <c r="D8" s="58"/>
      <c r="E8" s="54">
        <v>44774</v>
      </c>
      <c r="F8" s="50" t="s">
        <v>8</v>
      </c>
      <c r="G8" s="52">
        <v>0</v>
      </c>
      <c r="I8" s="58"/>
      <c r="J8" s="54">
        <v>44774</v>
      </c>
      <c r="K8" s="50" t="s">
        <v>9</v>
      </c>
      <c r="L8" s="52">
        <v>1260</v>
      </c>
      <c r="N8" s="58"/>
      <c r="O8" s="54">
        <v>44774</v>
      </c>
      <c r="P8" s="50" t="s">
        <v>10</v>
      </c>
      <c r="Q8" s="52">
        <v>1260</v>
      </c>
      <c r="S8" s="58"/>
      <c r="T8" s="54">
        <v>44774</v>
      </c>
      <c r="U8" s="50" t="s">
        <v>11</v>
      </c>
      <c r="V8" s="52">
        <v>1260</v>
      </c>
    </row>
    <row r="9" spans="4:22" ht="14.25" customHeight="1">
      <c r="D9" s="58"/>
      <c r="E9" s="55">
        <v>44774</v>
      </c>
      <c r="F9" s="1" t="s">
        <v>88</v>
      </c>
      <c r="G9" s="3">
        <f>-280-57</f>
        <v>-337</v>
      </c>
      <c r="I9" s="58"/>
      <c r="J9" s="55">
        <v>44774</v>
      </c>
      <c r="K9" s="1" t="s">
        <v>86</v>
      </c>
      <c r="L9" s="3">
        <v>250</v>
      </c>
      <c r="N9" s="58"/>
      <c r="O9" s="55">
        <v>44774</v>
      </c>
      <c r="P9" s="1"/>
      <c r="Q9" s="3"/>
      <c r="S9" s="58"/>
      <c r="T9" s="55">
        <v>44774</v>
      </c>
      <c r="U9" s="1" t="s">
        <v>83</v>
      </c>
      <c r="V9" s="3">
        <f>800*3.71</f>
        <v>2968</v>
      </c>
    </row>
    <row r="10" spans="4:22" ht="34.200000000000003" customHeight="1">
      <c r="D10" s="58"/>
      <c r="E10" s="55">
        <v>44774</v>
      </c>
      <c r="F10" s="1" t="s">
        <v>89</v>
      </c>
      <c r="G10" s="3">
        <v>500</v>
      </c>
      <c r="I10" s="58"/>
      <c r="J10" s="55">
        <v>44774</v>
      </c>
      <c r="K10" s="1"/>
      <c r="L10" s="3"/>
      <c r="N10" s="58"/>
      <c r="O10" s="55">
        <v>44774</v>
      </c>
      <c r="S10" s="58"/>
      <c r="T10" s="55">
        <v>44774</v>
      </c>
      <c r="U10" s="1"/>
      <c r="V10" s="3"/>
    </row>
    <row r="11" spans="4:22" ht="32.4" customHeight="1">
      <c r="D11" s="58"/>
      <c r="E11" s="54">
        <v>44774</v>
      </c>
      <c r="F11" s="50" t="s">
        <v>12</v>
      </c>
      <c r="G11" s="51">
        <v>-101</v>
      </c>
      <c r="I11" s="58"/>
      <c r="J11" s="54">
        <v>44774</v>
      </c>
      <c r="K11" s="50" t="s">
        <v>12</v>
      </c>
      <c r="L11" s="51">
        <v>-101</v>
      </c>
      <c r="N11" s="58"/>
      <c r="O11" s="54">
        <v>44774</v>
      </c>
      <c r="P11" s="50" t="s">
        <v>12</v>
      </c>
      <c r="Q11" s="51">
        <v>-101</v>
      </c>
      <c r="S11" s="58"/>
      <c r="T11" s="54">
        <v>44774</v>
      </c>
      <c r="U11" s="50" t="s">
        <v>12</v>
      </c>
      <c r="V11" s="51">
        <v>-101</v>
      </c>
    </row>
    <row r="12" spans="4:22" ht="14.25" customHeight="1">
      <c r="D12" s="58"/>
      <c r="E12" s="55">
        <v>44774</v>
      </c>
      <c r="F12" s="1" t="s">
        <v>85</v>
      </c>
      <c r="G12" s="3"/>
      <c r="I12" s="58"/>
      <c r="J12" s="55">
        <v>44774</v>
      </c>
      <c r="K12" s="1" t="s">
        <v>13</v>
      </c>
      <c r="L12" s="3">
        <v>-20</v>
      </c>
      <c r="N12" s="58"/>
      <c r="O12" s="55">
        <v>44774</v>
      </c>
      <c r="P12" s="1" t="s">
        <v>13</v>
      </c>
      <c r="Q12" s="3">
        <v>-20</v>
      </c>
      <c r="S12" s="58"/>
      <c r="T12" s="55">
        <v>44774</v>
      </c>
      <c r="U12" s="1" t="s">
        <v>13</v>
      </c>
      <c r="V12" s="3">
        <v>-20</v>
      </c>
    </row>
    <row r="13" spans="4:22" ht="14.25" customHeight="1">
      <c r="D13" s="58"/>
      <c r="E13" s="54">
        <v>44788</v>
      </c>
      <c r="F13" s="50"/>
      <c r="G13" s="51"/>
      <c r="I13" s="58"/>
      <c r="J13" s="55">
        <v>44788</v>
      </c>
      <c r="K13" s="1"/>
      <c r="L13" s="3"/>
      <c r="N13" s="58"/>
      <c r="O13" s="55">
        <v>44788</v>
      </c>
      <c r="P13" s="1"/>
      <c r="Q13" s="3"/>
      <c r="S13" s="58"/>
      <c r="T13" s="55">
        <v>44788</v>
      </c>
      <c r="U13" s="1" t="s">
        <v>14</v>
      </c>
      <c r="V13" s="3">
        <v>-4000</v>
      </c>
    </row>
    <row r="14" spans="4:22" ht="14.25" customHeight="1">
      <c r="D14" s="58"/>
      <c r="E14" s="56">
        <v>44727</v>
      </c>
      <c r="F14" s="4" t="s">
        <v>15</v>
      </c>
      <c r="G14" s="5">
        <v>-630</v>
      </c>
      <c r="I14" s="58"/>
      <c r="J14" s="56">
        <v>44727</v>
      </c>
      <c r="K14" s="4" t="s">
        <v>15</v>
      </c>
      <c r="L14" s="5">
        <f>G14</f>
        <v>-630</v>
      </c>
      <c r="N14" s="58"/>
      <c r="O14" s="56">
        <v>44727</v>
      </c>
      <c r="P14" s="4" t="s">
        <v>15</v>
      </c>
      <c r="Q14" s="5">
        <f>L14</f>
        <v>-630</v>
      </c>
      <c r="S14" s="58"/>
      <c r="T14" s="56">
        <v>44727</v>
      </c>
      <c r="U14" s="4" t="s">
        <v>15</v>
      </c>
      <c r="V14" s="5">
        <f>Q14</f>
        <v>-630</v>
      </c>
    </row>
    <row r="15" spans="4:22" ht="28.8">
      <c r="D15" s="58"/>
      <c r="E15" s="55">
        <v>44788</v>
      </c>
      <c r="F15" s="6" t="s">
        <v>90</v>
      </c>
      <c r="G15" s="7">
        <v>-143</v>
      </c>
      <c r="I15" s="58"/>
      <c r="J15" s="55">
        <v>44788</v>
      </c>
      <c r="K15" s="6" t="s">
        <v>87</v>
      </c>
      <c r="L15" s="7"/>
      <c r="N15" s="58"/>
      <c r="O15" s="55">
        <v>44788</v>
      </c>
      <c r="P15" s="6" t="s">
        <v>87</v>
      </c>
      <c r="Q15" s="7"/>
      <c r="S15" s="58"/>
      <c r="T15" s="55">
        <v>44788</v>
      </c>
      <c r="U15" s="6" t="s">
        <v>84</v>
      </c>
      <c r="V15" s="7">
        <f>-2000</f>
        <v>-2000</v>
      </c>
    </row>
    <row r="16" spans="4:22" ht="14.25" customHeight="1">
      <c r="G16" s="8">
        <f>SUM(G7:G15)</f>
        <v>577</v>
      </c>
      <c r="L16" s="8">
        <f>SUM(L5:L15)</f>
        <v>1336</v>
      </c>
      <c r="Q16" s="8">
        <f>SUM(Q7:Q15)</f>
        <v>1845</v>
      </c>
      <c r="U16" s="53"/>
      <c r="V16" s="8">
        <f>SUM(V7:V15)</f>
        <v>-678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</sheetData>
  <mergeCells count="4">
    <mergeCell ref="I7:I15"/>
    <mergeCell ref="N7:N15"/>
    <mergeCell ref="S7:S15"/>
    <mergeCell ref="D7:D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workbookViewId="0"/>
  </sheetViews>
  <sheetFormatPr baseColWidth="10" defaultColWidth="14.44140625" defaultRowHeight="15" customHeight="1"/>
  <cols>
    <col min="1" max="18" width="10.6640625" customWidth="1"/>
  </cols>
  <sheetData>
    <row r="1" spans="1:18" ht="14.25" customHeight="1"/>
    <row r="2" spans="1:18" ht="14.25" customHeight="1">
      <c r="A2" s="9" t="s">
        <v>16</v>
      </c>
      <c r="B2" s="66" t="s">
        <v>17</v>
      </c>
      <c r="C2" s="63"/>
      <c r="D2" s="63"/>
      <c r="E2" s="63"/>
      <c r="F2" s="64"/>
      <c r="G2" s="67"/>
      <c r="H2" s="64"/>
      <c r="J2" s="9" t="s">
        <v>16</v>
      </c>
      <c r="K2" s="66" t="s">
        <v>18</v>
      </c>
      <c r="L2" s="63"/>
      <c r="M2" s="63"/>
      <c r="N2" s="63"/>
      <c r="O2" s="64"/>
      <c r="P2" s="67"/>
      <c r="Q2" s="64"/>
    </row>
    <row r="3" spans="1:18" ht="14.25" customHeight="1">
      <c r="A3" s="9" t="s">
        <v>19</v>
      </c>
      <c r="B3" s="10" t="s">
        <v>20</v>
      </c>
      <c r="C3" s="11" t="s">
        <v>21</v>
      </c>
      <c r="D3" s="12" t="s">
        <v>22</v>
      </c>
      <c r="E3" s="11" t="s">
        <v>23</v>
      </c>
      <c r="F3" s="12" t="s">
        <v>24</v>
      </c>
      <c r="G3" s="11" t="s">
        <v>25</v>
      </c>
      <c r="H3" s="12" t="s">
        <v>26</v>
      </c>
      <c r="J3" s="9" t="s">
        <v>19</v>
      </c>
      <c r="K3" s="10" t="s">
        <v>27</v>
      </c>
      <c r="L3" s="11" t="s">
        <v>21</v>
      </c>
      <c r="M3" s="12" t="s">
        <v>22</v>
      </c>
      <c r="N3" s="11" t="s">
        <v>23</v>
      </c>
      <c r="O3" s="12" t="s">
        <v>24</v>
      </c>
      <c r="P3" s="11" t="s">
        <v>25</v>
      </c>
      <c r="Q3" s="12" t="s">
        <v>26</v>
      </c>
    </row>
    <row r="4" spans="1:18" ht="14.25" customHeight="1">
      <c r="A4" s="9" t="s">
        <v>28</v>
      </c>
      <c r="B4" s="68" t="s">
        <v>29</v>
      </c>
      <c r="C4" s="63"/>
      <c r="D4" s="63"/>
      <c r="E4" s="63"/>
      <c r="F4" s="64"/>
      <c r="G4" s="11" t="s">
        <v>30</v>
      </c>
      <c r="H4" s="13">
        <v>4</v>
      </c>
      <c r="J4" s="9" t="s">
        <v>28</v>
      </c>
      <c r="K4" s="68" t="s">
        <v>31</v>
      </c>
      <c r="L4" s="63"/>
      <c r="M4" s="63"/>
      <c r="N4" s="63"/>
      <c r="O4" s="64"/>
      <c r="P4" s="11" t="s">
        <v>30</v>
      </c>
      <c r="Q4" s="13">
        <v>4</v>
      </c>
    </row>
    <row r="5" spans="1:18" ht="14.25" customHeight="1">
      <c r="A5" s="9" t="s">
        <v>32</v>
      </c>
      <c r="B5" s="68" t="s">
        <v>33</v>
      </c>
      <c r="C5" s="63"/>
      <c r="D5" s="63"/>
      <c r="E5" s="63"/>
      <c r="F5" s="63"/>
      <c r="G5" s="63"/>
      <c r="H5" s="64"/>
      <c r="J5" s="9" t="s">
        <v>32</v>
      </c>
      <c r="K5" s="68" t="s">
        <v>34</v>
      </c>
      <c r="L5" s="63"/>
      <c r="M5" s="63"/>
      <c r="N5" s="63"/>
      <c r="O5" s="63"/>
      <c r="P5" s="63"/>
      <c r="Q5" s="64"/>
    </row>
    <row r="6" spans="1:18" ht="14.25" customHeight="1">
      <c r="A6" s="9" t="s">
        <v>35</v>
      </c>
      <c r="B6" s="70" t="s">
        <v>36</v>
      </c>
      <c r="C6" s="63"/>
      <c r="D6" s="63"/>
      <c r="E6" s="64"/>
      <c r="F6" s="11" t="s">
        <v>37</v>
      </c>
      <c r="G6" s="11" t="s">
        <v>38</v>
      </c>
      <c r="H6" s="11" t="s">
        <v>39</v>
      </c>
      <c r="J6" s="9" t="s">
        <v>35</v>
      </c>
      <c r="K6" s="76" t="s">
        <v>36</v>
      </c>
      <c r="L6" s="77"/>
      <c r="M6" s="77"/>
      <c r="N6" s="78"/>
      <c r="O6" s="11" t="s">
        <v>37</v>
      </c>
      <c r="P6" s="11" t="s">
        <v>38</v>
      </c>
      <c r="Q6" s="11" t="s">
        <v>39</v>
      </c>
    </row>
    <row r="7" spans="1:18" ht="14.25" customHeight="1">
      <c r="A7" s="14" t="s">
        <v>40</v>
      </c>
      <c r="B7" s="65" t="s">
        <v>41</v>
      </c>
      <c r="C7" s="63"/>
      <c r="D7" s="63"/>
      <c r="E7" s="64"/>
      <c r="F7" s="15" t="s">
        <v>24</v>
      </c>
      <c r="G7" s="16">
        <v>0.05</v>
      </c>
      <c r="H7" s="17">
        <v>20</v>
      </c>
      <c r="I7" s="18">
        <f t="shared" ref="I7:I14" si="0">G7*H7</f>
        <v>1</v>
      </c>
      <c r="J7" s="19" t="s">
        <v>40</v>
      </c>
      <c r="K7" s="71" t="s">
        <v>41</v>
      </c>
      <c r="L7" s="72"/>
      <c r="M7" s="72"/>
      <c r="N7" s="73"/>
      <c r="O7" s="20" t="s">
        <v>24</v>
      </c>
      <c r="P7" s="21">
        <v>0.25</v>
      </c>
      <c r="Q7" s="22">
        <v>14.62</v>
      </c>
      <c r="R7" s="18">
        <f t="shared" ref="R7:R11" si="1">P7*Q7</f>
        <v>3.6549999999999998</v>
      </c>
    </row>
    <row r="8" spans="1:18" ht="14.25" customHeight="1">
      <c r="A8" s="14" t="s">
        <v>42</v>
      </c>
      <c r="B8" s="65" t="s">
        <v>43</v>
      </c>
      <c r="C8" s="63"/>
      <c r="D8" s="63"/>
      <c r="E8" s="64"/>
      <c r="F8" s="15" t="s">
        <v>24</v>
      </c>
      <c r="G8" s="16">
        <v>0.05</v>
      </c>
      <c r="H8" s="17">
        <v>17.5</v>
      </c>
      <c r="I8" s="18">
        <f t="shared" si="0"/>
        <v>0.875</v>
      </c>
      <c r="J8" s="23" t="s">
        <v>40</v>
      </c>
      <c r="K8" s="74" t="s">
        <v>44</v>
      </c>
      <c r="L8" s="72"/>
      <c r="M8" s="72"/>
      <c r="N8" s="73"/>
      <c r="O8" s="24">
        <v>1</v>
      </c>
      <c r="P8" s="25">
        <v>0.2</v>
      </c>
      <c r="Q8" s="26">
        <v>18.375</v>
      </c>
      <c r="R8" s="18">
        <f t="shared" si="1"/>
        <v>3.6750000000000003</v>
      </c>
    </row>
    <row r="9" spans="1:18" ht="14.25" customHeight="1">
      <c r="A9" s="14" t="s">
        <v>45</v>
      </c>
      <c r="B9" s="65" t="s">
        <v>46</v>
      </c>
      <c r="C9" s="63"/>
      <c r="D9" s="63"/>
      <c r="E9" s="64"/>
      <c r="F9" s="15" t="s">
        <v>24</v>
      </c>
      <c r="G9" s="16">
        <v>0.15</v>
      </c>
      <c r="H9" s="17">
        <v>14</v>
      </c>
      <c r="I9" s="18">
        <f t="shared" si="0"/>
        <v>2.1</v>
      </c>
      <c r="J9" s="23" t="s">
        <v>40</v>
      </c>
      <c r="K9" s="74" t="s">
        <v>47</v>
      </c>
      <c r="L9" s="72"/>
      <c r="M9" s="72"/>
      <c r="N9" s="73"/>
      <c r="O9" s="24">
        <v>1</v>
      </c>
      <c r="P9" s="25">
        <v>0.2</v>
      </c>
      <c r="Q9" s="26">
        <f>(20+18.75)/2</f>
        <v>19.375</v>
      </c>
      <c r="R9" s="18">
        <f t="shared" si="1"/>
        <v>3.875</v>
      </c>
    </row>
    <row r="10" spans="1:18" ht="14.25" customHeight="1">
      <c r="A10" s="14" t="s">
        <v>48</v>
      </c>
      <c r="B10" s="65" t="s">
        <v>49</v>
      </c>
      <c r="C10" s="63"/>
      <c r="D10" s="63"/>
      <c r="E10" s="64"/>
      <c r="F10" s="15" t="s">
        <v>24</v>
      </c>
      <c r="G10" s="16">
        <v>0.15</v>
      </c>
      <c r="H10" s="17">
        <v>14</v>
      </c>
      <c r="I10" s="18">
        <f t="shared" si="0"/>
        <v>2.1</v>
      </c>
      <c r="J10" s="19" t="s">
        <v>40</v>
      </c>
      <c r="K10" s="75" t="s">
        <v>50</v>
      </c>
      <c r="L10" s="72"/>
      <c r="M10" s="72"/>
      <c r="N10" s="73"/>
      <c r="O10" s="27" t="s">
        <v>51</v>
      </c>
      <c r="P10" s="28">
        <v>0.05</v>
      </c>
      <c r="Q10" s="29">
        <v>20</v>
      </c>
      <c r="R10" s="18">
        <f t="shared" si="1"/>
        <v>1</v>
      </c>
    </row>
    <row r="11" spans="1:18" ht="14.25" customHeight="1">
      <c r="A11" s="14" t="s">
        <v>42</v>
      </c>
      <c r="B11" s="79" t="s">
        <v>43</v>
      </c>
      <c r="C11" s="63"/>
      <c r="D11" s="63"/>
      <c r="E11" s="64"/>
      <c r="F11" s="15" t="s">
        <v>51</v>
      </c>
      <c r="G11" s="16">
        <v>0.1</v>
      </c>
      <c r="H11" s="17">
        <v>20</v>
      </c>
      <c r="I11" s="18">
        <f t="shared" si="0"/>
        <v>2</v>
      </c>
      <c r="J11" s="19" t="s">
        <v>52</v>
      </c>
      <c r="K11" s="75" t="s">
        <v>53</v>
      </c>
      <c r="L11" s="72"/>
      <c r="M11" s="72"/>
      <c r="N11" s="73"/>
      <c r="O11" s="27" t="s">
        <v>24</v>
      </c>
      <c r="P11" s="28">
        <v>0.3</v>
      </c>
      <c r="Q11" s="29">
        <v>18</v>
      </c>
      <c r="R11" s="18">
        <f t="shared" si="1"/>
        <v>5.3999999999999995</v>
      </c>
    </row>
    <row r="12" spans="1:18" ht="15" customHeight="1">
      <c r="A12" s="14" t="s">
        <v>54</v>
      </c>
      <c r="B12" s="69" t="s">
        <v>55</v>
      </c>
      <c r="C12" s="63"/>
      <c r="D12" s="63"/>
      <c r="E12" s="64"/>
      <c r="F12" s="30" t="s">
        <v>24</v>
      </c>
      <c r="G12" s="31">
        <v>0.05</v>
      </c>
      <c r="H12" s="32">
        <v>18</v>
      </c>
      <c r="I12" s="18">
        <f t="shared" si="0"/>
        <v>0.9</v>
      </c>
      <c r="J12" s="33" t="s">
        <v>56</v>
      </c>
      <c r="K12" s="34"/>
      <c r="L12" s="35"/>
      <c r="M12" s="35"/>
      <c r="N12" s="35"/>
      <c r="O12" s="35"/>
      <c r="P12" s="36">
        <f>SUM(P7:P11)</f>
        <v>1</v>
      </c>
      <c r="Q12" s="37">
        <f>R12</f>
        <v>17.605</v>
      </c>
      <c r="R12" s="18">
        <f>SUM(R7:R11)</f>
        <v>17.605</v>
      </c>
    </row>
    <row r="13" spans="1:18" ht="15.75" customHeight="1">
      <c r="A13" s="14" t="s">
        <v>52</v>
      </c>
      <c r="B13" s="69" t="s">
        <v>53</v>
      </c>
      <c r="C13" s="63"/>
      <c r="D13" s="63"/>
      <c r="E13" s="64"/>
      <c r="F13" s="30" t="s">
        <v>24</v>
      </c>
      <c r="G13" s="31">
        <v>0.2</v>
      </c>
      <c r="H13" s="32">
        <v>18</v>
      </c>
      <c r="I13" s="18">
        <f t="shared" si="0"/>
        <v>3.6</v>
      </c>
    </row>
    <row r="14" spans="1:18" ht="15" customHeight="1">
      <c r="A14" s="14" t="s">
        <v>57</v>
      </c>
      <c r="B14" s="69" t="s">
        <v>58</v>
      </c>
      <c r="C14" s="63"/>
      <c r="D14" s="63"/>
      <c r="E14" s="64"/>
      <c r="F14" s="30" t="s">
        <v>24</v>
      </c>
      <c r="G14" s="31">
        <v>0.25</v>
      </c>
      <c r="H14" s="32">
        <v>18</v>
      </c>
      <c r="I14" s="18">
        <f t="shared" si="0"/>
        <v>4.5</v>
      </c>
    </row>
    <row r="15" spans="1:18" ht="14.25" customHeight="1">
      <c r="A15" s="33" t="s">
        <v>56</v>
      </c>
      <c r="B15" s="38"/>
      <c r="C15" s="39"/>
      <c r="D15" s="39"/>
      <c r="E15" s="39"/>
      <c r="F15" s="39"/>
      <c r="G15" s="40">
        <f>SUM(G7:G14)</f>
        <v>1</v>
      </c>
      <c r="H15" s="41">
        <f>I15</f>
        <v>17.074999999999999</v>
      </c>
      <c r="I15" s="18">
        <f>SUM(I7:I14)</f>
        <v>17.074999999999999</v>
      </c>
    </row>
    <row r="16" spans="1:18" ht="14.25" customHeight="1"/>
    <row r="17" spans="1:18" ht="14.25" customHeight="1"/>
    <row r="18" spans="1:18" ht="14.25" customHeight="1"/>
    <row r="19" spans="1:18" ht="14.25" customHeight="1"/>
    <row r="20" spans="1:18" ht="14.25" customHeight="1">
      <c r="A20" s="9" t="s">
        <v>16</v>
      </c>
      <c r="B20" s="66" t="s">
        <v>59</v>
      </c>
      <c r="C20" s="63"/>
      <c r="D20" s="63"/>
      <c r="E20" s="63"/>
      <c r="F20" s="64"/>
      <c r="G20" s="67"/>
      <c r="H20" s="64"/>
      <c r="J20" s="9" t="s">
        <v>60</v>
      </c>
      <c r="K20" s="66" t="s">
        <v>61</v>
      </c>
      <c r="L20" s="63"/>
      <c r="M20" s="63"/>
      <c r="N20" s="63"/>
      <c r="O20" s="64"/>
      <c r="P20" s="67"/>
      <c r="Q20" s="64"/>
    </row>
    <row r="21" spans="1:18" ht="14.25" customHeight="1">
      <c r="A21" s="9" t="s">
        <v>19</v>
      </c>
      <c r="B21" s="10" t="s">
        <v>62</v>
      </c>
      <c r="C21" s="11" t="s">
        <v>21</v>
      </c>
      <c r="D21" s="12" t="s">
        <v>22</v>
      </c>
      <c r="E21" s="11" t="s">
        <v>23</v>
      </c>
      <c r="F21" s="12" t="s">
        <v>24</v>
      </c>
      <c r="G21" s="11" t="s">
        <v>25</v>
      </c>
      <c r="H21" s="12" t="s">
        <v>26</v>
      </c>
      <c r="J21" s="9" t="s">
        <v>19</v>
      </c>
      <c r="K21" s="10" t="s">
        <v>63</v>
      </c>
      <c r="L21" s="11" t="s">
        <v>21</v>
      </c>
      <c r="M21" s="12" t="s">
        <v>22</v>
      </c>
      <c r="N21" s="11" t="s">
        <v>23</v>
      </c>
      <c r="O21" s="12" t="s">
        <v>24</v>
      </c>
      <c r="P21" s="11" t="s">
        <v>25</v>
      </c>
      <c r="Q21" s="12" t="s">
        <v>26</v>
      </c>
    </row>
    <row r="22" spans="1:18" ht="14.25" customHeight="1">
      <c r="A22" s="9" t="s">
        <v>28</v>
      </c>
      <c r="B22" s="68" t="s">
        <v>64</v>
      </c>
      <c r="C22" s="63"/>
      <c r="D22" s="63"/>
      <c r="E22" s="63"/>
      <c r="F22" s="64"/>
      <c r="G22" s="11" t="s">
        <v>30</v>
      </c>
      <c r="H22" s="13">
        <v>3</v>
      </c>
      <c r="J22" s="9" t="s">
        <v>28</v>
      </c>
      <c r="K22" s="68" t="s">
        <v>65</v>
      </c>
      <c r="L22" s="63"/>
      <c r="M22" s="63"/>
      <c r="N22" s="63"/>
      <c r="O22" s="64"/>
      <c r="P22" s="11" t="s">
        <v>30</v>
      </c>
      <c r="Q22" s="13">
        <v>4</v>
      </c>
    </row>
    <row r="23" spans="1:18" ht="14.25" customHeight="1">
      <c r="A23" s="9" t="s">
        <v>32</v>
      </c>
      <c r="B23" s="68" t="s">
        <v>66</v>
      </c>
      <c r="C23" s="63"/>
      <c r="D23" s="63"/>
      <c r="E23" s="63"/>
      <c r="F23" s="63"/>
      <c r="G23" s="63"/>
      <c r="H23" s="64"/>
      <c r="J23" s="9" t="s">
        <v>32</v>
      </c>
      <c r="K23" s="68" t="s">
        <v>67</v>
      </c>
      <c r="L23" s="63"/>
      <c r="M23" s="63"/>
      <c r="N23" s="63"/>
      <c r="O23" s="63"/>
      <c r="P23" s="63"/>
      <c r="Q23" s="64"/>
    </row>
    <row r="24" spans="1:18" ht="14.25" customHeight="1">
      <c r="A24" s="9" t="s">
        <v>35</v>
      </c>
      <c r="B24" s="70" t="s">
        <v>36</v>
      </c>
      <c r="C24" s="63"/>
      <c r="D24" s="63"/>
      <c r="E24" s="64"/>
      <c r="F24" s="11" t="s">
        <v>37</v>
      </c>
      <c r="G24" s="11" t="s">
        <v>38</v>
      </c>
      <c r="H24" s="11" t="s">
        <v>39</v>
      </c>
      <c r="J24" s="9" t="s">
        <v>35</v>
      </c>
      <c r="K24" s="70" t="s">
        <v>36</v>
      </c>
      <c r="L24" s="63"/>
      <c r="M24" s="63"/>
      <c r="N24" s="64"/>
      <c r="O24" s="11" t="s">
        <v>37</v>
      </c>
      <c r="P24" s="11" t="s">
        <v>38</v>
      </c>
      <c r="Q24" s="11" t="s">
        <v>39</v>
      </c>
    </row>
    <row r="25" spans="1:18" ht="14.25" customHeight="1">
      <c r="A25" s="14" t="s">
        <v>68</v>
      </c>
      <c r="B25" s="65" t="s">
        <v>69</v>
      </c>
      <c r="C25" s="63"/>
      <c r="D25" s="63"/>
      <c r="E25" s="64"/>
      <c r="F25" s="15" t="s">
        <v>24</v>
      </c>
      <c r="G25" s="42">
        <v>0.05</v>
      </c>
      <c r="H25" s="17">
        <v>17</v>
      </c>
      <c r="I25" s="18">
        <f t="shared" ref="I25:I34" si="2">G25*H25</f>
        <v>0.85000000000000009</v>
      </c>
      <c r="J25" s="14" t="s">
        <v>42</v>
      </c>
      <c r="K25" s="65" t="s">
        <v>43</v>
      </c>
      <c r="L25" s="63"/>
      <c r="M25" s="63"/>
      <c r="N25" s="64"/>
      <c r="O25" s="15" t="s">
        <v>24</v>
      </c>
      <c r="P25" s="42">
        <v>0.05</v>
      </c>
      <c r="Q25" s="43">
        <v>11.5</v>
      </c>
      <c r="R25" s="18">
        <f t="shared" ref="R25:R31" si="3">P25*Q25</f>
        <v>0.57500000000000007</v>
      </c>
    </row>
    <row r="26" spans="1:18" ht="14.25" customHeight="1">
      <c r="A26" s="14" t="s">
        <v>68</v>
      </c>
      <c r="B26" s="65" t="s">
        <v>69</v>
      </c>
      <c r="C26" s="63"/>
      <c r="D26" s="63"/>
      <c r="E26" s="64"/>
      <c r="F26" s="15" t="s">
        <v>51</v>
      </c>
      <c r="G26" s="42">
        <v>0.05</v>
      </c>
      <c r="H26" s="17">
        <v>17.5</v>
      </c>
      <c r="I26" s="18">
        <f t="shared" si="2"/>
        <v>0.875</v>
      </c>
      <c r="J26" s="14" t="s">
        <v>45</v>
      </c>
      <c r="K26" s="65" t="s">
        <v>46</v>
      </c>
      <c r="L26" s="63"/>
      <c r="M26" s="63"/>
      <c r="N26" s="64"/>
      <c r="O26" s="15" t="s">
        <v>24</v>
      </c>
      <c r="P26" s="42">
        <v>0.2</v>
      </c>
      <c r="Q26" s="43">
        <v>17</v>
      </c>
      <c r="R26" s="18">
        <f t="shared" si="3"/>
        <v>3.4000000000000004</v>
      </c>
    </row>
    <row r="27" spans="1:18" ht="14.25" customHeight="1">
      <c r="A27" s="14" t="s">
        <v>45</v>
      </c>
      <c r="B27" s="65" t="s">
        <v>46</v>
      </c>
      <c r="C27" s="63"/>
      <c r="D27" s="63"/>
      <c r="E27" s="64"/>
      <c r="F27" s="15" t="s">
        <v>24</v>
      </c>
      <c r="G27" s="42">
        <v>0.1</v>
      </c>
      <c r="H27" s="17">
        <v>18</v>
      </c>
      <c r="I27" s="18">
        <f t="shared" si="2"/>
        <v>1.8</v>
      </c>
      <c r="J27" s="14" t="s">
        <v>48</v>
      </c>
      <c r="K27" s="65" t="s">
        <v>49</v>
      </c>
      <c r="L27" s="63"/>
      <c r="M27" s="63"/>
      <c r="N27" s="64"/>
      <c r="O27" s="15" t="s">
        <v>24</v>
      </c>
      <c r="P27" s="42">
        <v>0.1</v>
      </c>
      <c r="Q27" s="43">
        <v>12</v>
      </c>
      <c r="R27" s="18">
        <f t="shared" si="3"/>
        <v>1.2000000000000002</v>
      </c>
    </row>
    <row r="28" spans="1:18" ht="14.25" customHeight="1">
      <c r="A28" s="14" t="s">
        <v>48</v>
      </c>
      <c r="B28" s="65" t="s">
        <v>49</v>
      </c>
      <c r="C28" s="63"/>
      <c r="D28" s="63"/>
      <c r="E28" s="64"/>
      <c r="F28" s="15" t="s">
        <v>24</v>
      </c>
      <c r="G28" s="42">
        <v>0.15</v>
      </c>
      <c r="H28" s="17">
        <v>18</v>
      </c>
      <c r="I28" s="18">
        <f t="shared" si="2"/>
        <v>2.6999999999999997</v>
      </c>
      <c r="J28" s="14" t="s">
        <v>54</v>
      </c>
      <c r="K28" s="62" t="s">
        <v>55</v>
      </c>
      <c r="L28" s="63"/>
      <c r="M28" s="63"/>
      <c r="N28" s="64"/>
      <c r="O28" s="44" t="s">
        <v>24</v>
      </c>
      <c r="P28" s="45">
        <v>0.05</v>
      </c>
      <c r="Q28" s="46">
        <v>20</v>
      </c>
      <c r="R28" s="18">
        <f t="shared" si="3"/>
        <v>1</v>
      </c>
    </row>
    <row r="29" spans="1:18" ht="14.25" customHeight="1">
      <c r="A29" s="14" t="s">
        <v>68</v>
      </c>
      <c r="B29" s="65" t="s">
        <v>69</v>
      </c>
      <c r="C29" s="63"/>
      <c r="D29" s="63"/>
      <c r="E29" s="64"/>
      <c r="F29" s="15" t="s">
        <v>70</v>
      </c>
      <c r="G29" s="42">
        <v>0.05</v>
      </c>
      <c r="H29" s="17">
        <v>18</v>
      </c>
      <c r="I29" s="18">
        <f t="shared" si="2"/>
        <v>0.9</v>
      </c>
      <c r="J29" s="14" t="s">
        <v>52</v>
      </c>
      <c r="K29" s="62" t="s">
        <v>53</v>
      </c>
      <c r="L29" s="63"/>
      <c r="M29" s="63"/>
      <c r="N29" s="64"/>
      <c r="O29" s="44" t="s">
        <v>24</v>
      </c>
      <c r="P29" s="45">
        <v>0.2</v>
      </c>
      <c r="Q29" s="46">
        <v>16</v>
      </c>
      <c r="R29" s="18">
        <f t="shared" si="3"/>
        <v>3.2</v>
      </c>
    </row>
    <row r="30" spans="1:18" ht="14.25" customHeight="1">
      <c r="A30" s="14" t="s">
        <v>68</v>
      </c>
      <c r="B30" s="65" t="s">
        <v>69</v>
      </c>
      <c r="C30" s="63"/>
      <c r="D30" s="63"/>
      <c r="E30" s="64"/>
      <c r="F30" s="15" t="s">
        <v>71</v>
      </c>
      <c r="G30" s="42">
        <v>0.05</v>
      </c>
      <c r="H30" s="17">
        <v>18</v>
      </c>
      <c r="I30" s="18">
        <f t="shared" si="2"/>
        <v>0.9</v>
      </c>
      <c r="J30" s="14" t="s">
        <v>57</v>
      </c>
      <c r="K30" s="62" t="s">
        <v>58</v>
      </c>
      <c r="L30" s="63"/>
      <c r="M30" s="63"/>
      <c r="N30" s="64"/>
      <c r="O30" s="44" t="s">
        <v>24</v>
      </c>
      <c r="P30" s="45">
        <v>0.2</v>
      </c>
      <c r="Q30" s="46">
        <v>17</v>
      </c>
      <c r="R30" s="18">
        <f t="shared" si="3"/>
        <v>3.4000000000000004</v>
      </c>
    </row>
    <row r="31" spans="1:18" ht="14.25" customHeight="1">
      <c r="A31" s="14" t="s">
        <v>52</v>
      </c>
      <c r="B31" s="69" t="s">
        <v>53</v>
      </c>
      <c r="C31" s="63"/>
      <c r="D31" s="63"/>
      <c r="E31" s="64"/>
      <c r="F31" s="30" t="s">
        <v>24</v>
      </c>
      <c r="G31" s="47">
        <v>0.25</v>
      </c>
      <c r="H31" s="32">
        <v>18</v>
      </c>
      <c r="I31" s="18">
        <f t="shared" si="2"/>
        <v>4.5</v>
      </c>
      <c r="J31" s="14" t="s">
        <v>72</v>
      </c>
      <c r="K31" s="69" t="s">
        <v>73</v>
      </c>
      <c r="L31" s="63"/>
      <c r="M31" s="63"/>
      <c r="N31" s="64"/>
      <c r="O31" s="30" t="s">
        <v>24</v>
      </c>
      <c r="P31" s="47">
        <v>0.2</v>
      </c>
      <c r="Q31" s="48">
        <v>16</v>
      </c>
      <c r="R31" s="18">
        <f t="shared" si="3"/>
        <v>3.2</v>
      </c>
    </row>
    <row r="32" spans="1:18" ht="14.25" customHeight="1">
      <c r="A32" s="14" t="s">
        <v>54</v>
      </c>
      <c r="B32" s="69" t="s">
        <v>55</v>
      </c>
      <c r="C32" s="63"/>
      <c r="D32" s="63"/>
      <c r="E32" s="64"/>
      <c r="F32" s="30" t="s">
        <v>24</v>
      </c>
      <c r="G32" s="47">
        <v>0.05</v>
      </c>
      <c r="H32" s="32">
        <v>19</v>
      </c>
      <c r="I32" s="18">
        <f t="shared" si="2"/>
        <v>0.95000000000000007</v>
      </c>
      <c r="J32" s="33" t="s">
        <v>56</v>
      </c>
      <c r="K32" s="38"/>
      <c r="L32" s="39"/>
      <c r="M32" s="39"/>
      <c r="N32" s="39"/>
      <c r="O32" s="39"/>
      <c r="P32" s="49">
        <f>SUM(P25:P31)</f>
        <v>1</v>
      </c>
      <c r="Q32" s="41">
        <f>R32</f>
        <v>15.975000000000001</v>
      </c>
      <c r="R32" s="18">
        <f>SUM(R25:R31)</f>
        <v>15.975000000000001</v>
      </c>
    </row>
    <row r="33" spans="1:11" ht="14.25" customHeight="1">
      <c r="A33" s="14" t="s">
        <v>74</v>
      </c>
      <c r="B33" s="69" t="s">
        <v>75</v>
      </c>
      <c r="C33" s="63"/>
      <c r="D33" s="63"/>
      <c r="E33" s="64"/>
      <c r="F33" s="30" t="s">
        <v>24</v>
      </c>
      <c r="G33" s="47">
        <v>0.05</v>
      </c>
      <c r="H33" s="32">
        <v>17</v>
      </c>
      <c r="I33" s="18">
        <f t="shared" si="2"/>
        <v>0.85000000000000009</v>
      </c>
    </row>
    <row r="34" spans="1:11" ht="14.25" customHeight="1">
      <c r="A34" s="14" t="s">
        <v>57</v>
      </c>
      <c r="B34" s="69" t="s">
        <v>58</v>
      </c>
      <c r="C34" s="63"/>
      <c r="D34" s="63"/>
      <c r="E34" s="64"/>
      <c r="F34" s="30" t="s">
        <v>24</v>
      </c>
      <c r="G34" s="47">
        <v>0.2</v>
      </c>
      <c r="H34" s="32">
        <v>19</v>
      </c>
      <c r="I34" s="18">
        <f t="shared" si="2"/>
        <v>3.8000000000000003</v>
      </c>
    </row>
    <row r="35" spans="1:11" ht="14.25" customHeight="1">
      <c r="A35" s="33" t="s">
        <v>56</v>
      </c>
      <c r="B35" s="38"/>
      <c r="C35" s="39"/>
      <c r="D35" s="39"/>
      <c r="E35" s="39"/>
      <c r="F35" s="39"/>
      <c r="G35" s="49">
        <f>SUM(G25:G34)</f>
        <v>1</v>
      </c>
      <c r="H35" s="41">
        <f>I35</f>
        <v>18.125</v>
      </c>
      <c r="I35" s="18">
        <f>SUM(I25:I34)</f>
        <v>18.125</v>
      </c>
    </row>
    <row r="36" spans="1:11" ht="14.25" customHeight="1">
      <c r="J36" t="s">
        <v>76</v>
      </c>
      <c r="K36">
        <f>(H15*H4+Q12*Q4+H35*H22+Q32*Q22+H52*H40)/(H40+Q22+H22+H4+Q4)</f>
        <v>17.130263157894738</v>
      </c>
    </row>
    <row r="37" spans="1:11" ht="14.25" customHeight="1"/>
    <row r="38" spans="1:11" ht="14.25" customHeight="1">
      <c r="A38" s="9" t="s">
        <v>60</v>
      </c>
      <c r="B38" s="66" t="s">
        <v>77</v>
      </c>
      <c r="C38" s="63"/>
      <c r="D38" s="63"/>
      <c r="E38" s="63"/>
      <c r="F38" s="64"/>
      <c r="G38" s="67"/>
      <c r="H38" s="64"/>
    </row>
    <row r="39" spans="1:11" ht="14.25" customHeight="1">
      <c r="A39" s="9" t="s">
        <v>19</v>
      </c>
      <c r="B39" s="10" t="s">
        <v>78</v>
      </c>
      <c r="C39" s="11" t="s">
        <v>21</v>
      </c>
      <c r="D39" s="12" t="s">
        <v>22</v>
      </c>
      <c r="E39" s="11" t="s">
        <v>23</v>
      </c>
      <c r="F39" s="12" t="s">
        <v>24</v>
      </c>
      <c r="G39" s="11" t="s">
        <v>25</v>
      </c>
      <c r="H39" s="12" t="s">
        <v>26</v>
      </c>
    </row>
    <row r="40" spans="1:11" ht="14.25" customHeight="1">
      <c r="A40" s="9" t="s">
        <v>28</v>
      </c>
      <c r="B40" s="68" t="s">
        <v>79</v>
      </c>
      <c r="C40" s="63"/>
      <c r="D40" s="63"/>
      <c r="E40" s="63"/>
      <c r="F40" s="64"/>
      <c r="G40" s="11" t="s">
        <v>30</v>
      </c>
      <c r="H40" s="13">
        <v>4</v>
      </c>
    </row>
    <row r="41" spans="1:11" ht="14.25" customHeight="1">
      <c r="A41" s="9" t="s">
        <v>32</v>
      </c>
      <c r="B41" s="68" t="s">
        <v>80</v>
      </c>
      <c r="C41" s="63"/>
      <c r="D41" s="63"/>
      <c r="E41" s="63"/>
      <c r="F41" s="63"/>
      <c r="G41" s="63"/>
      <c r="H41" s="64"/>
    </row>
    <row r="42" spans="1:11" ht="14.25" customHeight="1">
      <c r="A42" s="9" t="s">
        <v>35</v>
      </c>
      <c r="B42" s="70" t="s">
        <v>36</v>
      </c>
      <c r="C42" s="63"/>
      <c r="D42" s="63"/>
      <c r="E42" s="64"/>
      <c r="F42" s="11" t="s">
        <v>37</v>
      </c>
      <c r="G42" s="11" t="s">
        <v>38</v>
      </c>
      <c r="H42" s="11" t="s">
        <v>39</v>
      </c>
    </row>
    <row r="43" spans="1:11" ht="14.25" customHeight="1">
      <c r="A43" s="14" t="s">
        <v>42</v>
      </c>
      <c r="B43" s="65" t="s">
        <v>43</v>
      </c>
      <c r="C43" s="63"/>
      <c r="D43" s="63"/>
      <c r="E43" s="64"/>
      <c r="F43" s="15" t="s">
        <v>24</v>
      </c>
      <c r="G43" s="42">
        <v>0.06</v>
      </c>
      <c r="H43" s="43">
        <v>16</v>
      </c>
      <c r="I43" s="18">
        <f t="shared" ref="I43:I51" si="4">G43*H43</f>
        <v>0.96</v>
      </c>
    </row>
    <row r="44" spans="1:11" ht="14.25" customHeight="1">
      <c r="A44" s="14" t="s">
        <v>81</v>
      </c>
      <c r="B44" s="65" t="s">
        <v>82</v>
      </c>
      <c r="C44" s="63"/>
      <c r="D44" s="63"/>
      <c r="E44" s="64"/>
      <c r="F44" s="15" t="s">
        <v>24</v>
      </c>
      <c r="G44" s="42">
        <v>0.09</v>
      </c>
      <c r="H44" s="43">
        <v>14</v>
      </c>
      <c r="I44" s="18">
        <f t="shared" si="4"/>
        <v>1.26</v>
      </c>
    </row>
    <row r="45" spans="1:11" ht="14.25" customHeight="1">
      <c r="A45" s="14" t="s">
        <v>42</v>
      </c>
      <c r="B45" s="65" t="s">
        <v>43</v>
      </c>
      <c r="C45" s="63"/>
      <c r="D45" s="63"/>
      <c r="E45" s="64"/>
      <c r="F45" s="15" t="s">
        <v>51</v>
      </c>
      <c r="G45" s="42">
        <v>0.06</v>
      </c>
      <c r="H45" s="43">
        <v>14</v>
      </c>
      <c r="I45" s="18">
        <f t="shared" si="4"/>
        <v>0.84</v>
      </c>
    </row>
    <row r="46" spans="1:11" ht="14.25" customHeight="1">
      <c r="A46" s="14" t="s">
        <v>48</v>
      </c>
      <c r="B46" s="65" t="s">
        <v>49</v>
      </c>
      <c r="C46" s="63"/>
      <c r="D46" s="63"/>
      <c r="E46" s="64"/>
      <c r="F46" s="15" t="s">
        <v>24</v>
      </c>
      <c r="G46" s="42">
        <v>0.15</v>
      </c>
      <c r="H46" s="43">
        <v>18</v>
      </c>
      <c r="I46" s="18">
        <f t="shared" si="4"/>
        <v>2.6999999999999997</v>
      </c>
    </row>
    <row r="47" spans="1:11" ht="14.25" customHeight="1">
      <c r="A47" s="14" t="s">
        <v>45</v>
      </c>
      <c r="B47" s="65" t="s">
        <v>46</v>
      </c>
      <c r="C47" s="63"/>
      <c r="D47" s="63"/>
      <c r="E47" s="64"/>
      <c r="F47" s="15" t="s">
        <v>24</v>
      </c>
      <c r="G47" s="42">
        <v>0.1</v>
      </c>
      <c r="H47" s="43">
        <v>18</v>
      </c>
      <c r="I47" s="18">
        <f t="shared" si="4"/>
        <v>1.8</v>
      </c>
    </row>
    <row r="48" spans="1:11" ht="14.25" customHeight="1">
      <c r="A48" s="14" t="s">
        <v>81</v>
      </c>
      <c r="B48" s="65" t="s">
        <v>82</v>
      </c>
      <c r="C48" s="63"/>
      <c r="D48" s="63"/>
      <c r="E48" s="64"/>
      <c r="F48" s="15" t="s">
        <v>51</v>
      </c>
      <c r="G48" s="42">
        <v>0.09</v>
      </c>
      <c r="H48" s="43">
        <v>14</v>
      </c>
      <c r="I48" s="18">
        <f t="shared" si="4"/>
        <v>1.26</v>
      </c>
    </row>
    <row r="49" spans="1:9" ht="14.25" customHeight="1">
      <c r="A49" s="14" t="s">
        <v>52</v>
      </c>
      <c r="B49" s="69" t="s">
        <v>53</v>
      </c>
      <c r="C49" s="63"/>
      <c r="D49" s="63"/>
      <c r="E49" s="64"/>
      <c r="F49" s="30" t="s">
        <v>24</v>
      </c>
      <c r="G49" s="47">
        <v>0.2</v>
      </c>
      <c r="H49" s="48">
        <v>19</v>
      </c>
      <c r="I49" s="18">
        <f t="shared" si="4"/>
        <v>3.8000000000000003</v>
      </c>
    </row>
    <row r="50" spans="1:9" ht="14.25" customHeight="1">
      <c r="A50" s="14" t="s">
        <v>54</v>
      </c>
      <c r="B50" s="69" t="s">
        <v>55</v>
      </c>
      <c r="C50" s="63"/>
      <c r="D50" s="63"/>
      <c r="E50" s="64"/>
      <c r="F50" s="30" t="s">
        <v>24</v>
      </c>
      <c r="G50" s="47">
        <v>0.05</v>
      </c>
      <c r="H50" s="48">
        <v>18</v>
      </c>
      <c r="I50" s="18">
        <f t="shared" si="4"/>
        <v>0.9</v>
      </c>
    </row>
    <row r="51" spans="1:9" ht="14.25" customHeight="1">
      <c r="A51" s="14" t="s">
        <v>57</v>
      </c>
      <c r="B51" s="69" t="s">
        <v>58</v>
      </c>
      <c r="C51" s="63"/>
      <c r="D51" s="63"/>
      <c r="E51" s="64"/>
      <c r="F51" s="30" t="s">
        <v>24</v>
      </c>
      <c r="G51" s="47">
        <v>0.2</v>
      </c>
      <c r="H51" s="48">
        <v>18</v>
      </c>
      <c r="I51" s="18">
        <f t="shared" si="4"/>
        <v>3.6</v>
      </c>
    </row>
    <row r="52" spans="1:9" ht="14.25" customHeight="1">
      <c r="A52" s="33" t="s">
        <v>56</v>
      </c>
      <c r="B52" s="38"/>
      <c r="C52" s="39"/>
      <c r="D52" s="39"/>
      <c r="E52" s="39"/>
      <c r="F52" s="39"/>
      <c r="G52" s="49">
        <f>SUM(G43:G51)</f>
        <v>1</v>
      </c>
      <c r="H52" s="41">
        <f>I52</f>
        <v>17.12</v>
      </c>
      <c r="I52" s="18">
        <f>SUM(I43:I51)</f>
        <v>17.12</v>
      </c>
    </row>
    <row r="53" spans="1:9" ht="14.25" customHeight="1"/>
    <row r="54" spans="1:9" ht="14.25" customHeight="1"/>
    <row r="55" spans="1:9" ht="14.25" customHeight="1"/>
    <row r="56" spans="1:9" ht="14.25" customHeight="1"/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64">
    <mergeCell ref="B14:E14"/>
    <mergeCell ref="B10:E10"/>
    <mergeCell ref="B11:E11"/>
    <mergeCell ref="B12:E12"/>
    <mergeCell ref="B13:E13"/>
    <mergeCell ref="B8:E8"/>
    <mergeCell ref="B9:E9"/>
    <mergeCell ref="B4:F4"/>
    <mergeCell ref="B5:H5"/>
    <mergeCell ref="G2:H2"/>
    <mergeCell ref="B2:F2"/>
    <mergeCell ref="B6:E6"/>
    <mergeCell ref="K2:O2"/>
    <mergeCell ref="P2:Q2"/>
    <mergeCell ref="K4:O4"/>
    <mergeCell ref="K5:Q5"/>
    <mergeCell ref="K6:N6"/>
    <mergeCell ref="B24:E24"/>
    <mergeCell ref="B22:F22"/>
    <mergeCell ref="B23:H23"/>
    <mergeCell ref="K7:N7"/>
    <mergeCell ref="K8:N8"/>
    <mergeCell ref="B7:E7"/>
    <mergeCell ref="K11:N11"/>
    <mergeCell ref="G20:H20"/>
    <mergeCell ref="B20:F20"/>
    <mergeCell ref="K9:N9"/>
    <mergeCell ref="K10:N10"/>
    <mergeCell ref="K24:N24"/>
    <mergeCell ref="K20:O20"/>
    <mergeCell ref="K22:O22"/>
    <mergeCell ref="K23:Q23"/>
    <mergeCell ref="P20:Q20"/>
    <mergeCell ref="B51:E51"/>
    <mergeCell ref="B34:E34"/>
    <mergeCell ref="B33:E33"/>
    <mergeCell ref="K30:N30"/>
    <mergeCell ref="K31:N31"/>
    <mergeCell ref="B41:H41"/>
    <mergeCell ref="B42:E42"/>
    <mergeCell ref="B43:E43"/>
    <mergeCell ref="B45:E45"/>
    <mergeCell ref="B44:E44"/>
    <mergeCell ref="B46:E46"/>
    <mergeCell ref="B47:E47"/>
    <mergeCell ref="B48:E48"/>
    <mergeCell ref="B49:E49"/>
    <mergeCell ref="B50:E50"/>
    <mergeCell ref="K29:N29"/>
    <mergeCell ref="K25:N25"/>
    <mergeCell ref="B38:F38"/>
    <mergeCell ref="G38:H38"/>
    <mergeCell ref="B40:F40"/>
    <mergeCell ref="B29:E29"/>
    <mergeCell ref="B28:E28"/>
    <mergeCell ref="B30:E30"/>
    <mergeCell ref="B31:E31"/>
    <mergeCell ref="B32:E32"/>
    <mergeCell ref="B25:E25"/>
    <mergeCell ref="B26:E26"/>
    <mergeCell ref="B27:E27"/>
    <mergeCell ref="K26:N26"/>
    <mergeCell ref="K27:N27"/>
    <mergeCell ref="K28:N2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2015-06-05T18:17:20Z</dcterms:created>
  <dcterms:modified xsi:type="dcterms:W3CDTF">2022-08-27T14:34:28Z</dcterms:modified>
</cp:coreProperties>
</file>