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450" windowHeight="10620"/>
  </bookViews>
  <sheets>
    <sheet name="turbidity" sheetId="1" r:id="rId1"/>
    <sheet name="pressure" sheetId="2" r:id="rId2"/>
    <sheet name="Sheet3" sheetId="3" r:id="rId3"/>
  </sheets>
  <definedNames>
    <definedName name="_xlnm.Print_Area" localSheetId="0">turbidity!#REF!</definedName>
  </definedNames>
  <calcPr calcId="145621"/>
</workbook>
</file>

<file path=xl/calcChain.xml><?xml version="1.0" encoding="utf-8"?>
<calcChain xmlns="http://schemas.openxmlformats.org/spreadsheetml/2006/main">
  <c r="D6" i="1" l="1"/>
  <c r="C22" i="2"/>
  <c r="B22" i="2"/>
  <c r="C19" i="2"/>
  <c r="B19" i="2"/>
  <c r="C16" i="2"/>
  <c r="B16" i="2"/>
  <c r="C13" i="2"/>
  <c r="B13" i="2"/>
  <c r="C10" i="2"/>
  <c r="B10" i="2"/>
  <c r="C7" i="2"/>
  <c r="B7" i="2"/>
  <c r="C4" i="2"/>
  <c r="B4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6" i="1"/>
  <c r="B7" i="1" l="1"/>
  <c r="D7" i="1" s="1"/>
  <c r="B8" i="1" l="1"/>
  <c r="D8" i="1" s="1"/>
  <c r="B9" i="1" l="1"/>
  <c r="D9" i="1" s="1"/>
  <c r="B10" i="1" l="1"/>
  <c r="D10" i="1" s="1"/>
  <c r="B11" i="1" l="1"/>
  <c r="D11" i="1" s="1"/>
  <c r="B12" i="1" l="1"/>
  <c r="D12" i="1" s="1"/>
  <c r="B13" i="1" l="1"/>
  <c r="D13" i="1" s="1"/>
  <c r="B14" i="1" l="1"/>
  <c r="D14" i="1" s="1"/>
  <c r="B15" i="1" l="1"/>
  <c r="D15" i="1" s="1"/>
  <c r="B16" i="1" l="1"/>
  <c r="D16" i="1" s="1"/>
  <c r="B17" i="1" l="1"/>
  <c r="D17" i="1" s="1"/>
  <c r="B18" i="1" l="1"/>
  <c r="D18" i="1" s="1"/>
  <c r="B19" i="1" l="1"/>
  <c r="D19" i="1" s="1"/>
  <c r="B20" i="1" l="1"/>
  <c r="D20" i="1" s="1"/>
  <c r="B21" i="1" l="1"/>
  <c r="D21" i="1" s="1"/>
  <c r="B22" i="1" l="1"/>
  <c r="D22" i="1" s="1"/>
  <c r="B23" i="1" l="1"/>
  <c r="D23" i="1" s="1"/>
  <c r="B24" i="1" l="1"/>
  <c r="D24" i="1" s="1"/>
</calcChain>
</file>

<file path=xl/comments1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</commentList>
</comments>
</file>

<file path=xl/sharedStrings.xml><?xml version="1.0" encoding="utf-8"?>
<sst xmlns="http://schemas.openxmlformats.org/spreadsheetml/2006/main" count="15" uniqueCount="15">
  <si>
    <t>psi</t>
  </si>
  <si>
    <t>mmH2O</t>
  </si>
  <si>
    <t>mV_int</t>
  </si>
  <si>
    <t>mV_dwn</t>
  </si>
  <si>
    <t>mV_ups</t>
  </si>
  <si>
    <t>kPa_efect</t>
  </si>
  <si>
    <t>grams/liter</t>
  </si>
  <si>
    <t>measured</t>
  </si>
  <si>
    <t>analog number</t>
  </si>
  <si>
    <t xml:space="preserve"> grams</t>
  </si>
  <si>
    <t>ml</t>
  </si>
  <si>
    <t>soil tested</t>
  </si>
  <si>
    <t>cumulative</t>
  </si>
  <si>
    <t>grams</t>
  </si>
  <si>
    <t>water volume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</si>
</sst>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3" borderId="5" applyNumberFormat="0" applyAlignment="0" applyProtection="0"/>
    <xf numFmtId="0" fontId="9" fillId="4" borderId="6" applyNumberFormat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2" applyFont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5" fillId="0" borderId="2" xfId="2" applyNumberFormat="1" applyFont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8" fillId="3" borderId="5" xfId="5" applyAlignment="1">
      <alignment horizontal="center"/>
    </xf>
    <xf numFmtId="0" fontId="0" fillId="0" borderId="0" xfId="0" applyAlignment="1">
      <alignment horizontal="left"/>
    </xf>
    <xf numFmtId="0" fontId="8" fillId="3" borderId="5" xfId="5" applyAlignment="1">
      <alignment horizontal="right"/>
    </xf>
    <xf numFmtId="1" fontId="9" fillId="4" borderId="6" xfId="6" applyNumberFormat="1" applyAlignment="1">
      <alignment horizontal="center"/>
    </xf>
    <xf numFmtId="0" fontId="3" fillId="0" borderId="0" xfId="4" applyAlignment="1">
      <alignment horizontal="center"/>
    </xf>
    <xf numFmtId="0" fontId="3" fillId="0" borderId="2" xfId="2" applyAlignment="1">
      <alignment horizontal="center"/>
    </xf>
  </cellXfs>
  <cellStyles count="7">
    <cellStyle name="20% - Accent1" xfId="3" builtinId="30"/>
    <cellStyle name="Heading 1" xfId="1" builtinId="16"/>
    <cellStyle name="Heading 3" xfId="2" builtinId="18"/>
    <cellStyle name="Heading 4" xfId="4" builtinId="19"/>
    <cellStyle name="Input" xfId="5" builtinId="20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379252453472"/>
          <c:y val="0.16953330415535361"/>
          <c:w val="0.802067147856518"/>
          <c:h val="0.66224735998823903"/>
        </c:manualLayout>
      </c:layout>
      <c:scatterChart>
        <c:scatterStyle val="lineMarker"/>
        <c:varyColors val="0"/>
        <c:ser>
          <c:idx val="0"/>
          <c:order val="0"/>
          <c:tx>
            <c:v>turbidity_ODL#40</c:v>
          </c:tx>
          <c:spPr>
            <a:ln w="28575">
              <a:noFill/>
            </a:ln>
          </c:spPr>
          <c:trendline>
            <c:spPr>
              <a:ln w="19050">
                <a:solidFill>
                  <a:srgbClr val="C00000"/>
                </a:solidFill>
              </a:ln>
            </c:spPr>
            <c:trendlineType val="log"/>
            <c:backward val="100"/>
            <c:dispRSqr val="1"/>
            <c:dispEq val="1"/>
            <c:trendlineLbl>
              <c:layout>
                <c:manualLayout>
                  <c:x val="0.14424770565270861"/>
                  <c:y val="-0.2876410067423647"/>
                </c:manualLayout>
              </c:layout>
              <c:numFmt formatCode="General" sourceLinked="0"/>
            </c:trendlineLbl>
          </c:trendline>
          <c:xVal>
            <c:numRef>
              <c:f>turbidity!$C$6:$C$25</c:f>
              <c:numCache>
                <c:formatCode>0</c:formatCode>
                <c:ptCount val="20"/>
                <c:pt idx="0">
                  <c:v>24971</c:v>
                </c:pt>
                <c:pt idx="1">
                  <c:v>23000</c:v>
                </c:pt>
                <c:pt idx="2">
                  <c:v>21030</c:v>
                </c:pt>
                <c:pt idx="3">
                  <c:v>18900</c:v>
                </c:pt>
                <c:pt idx="4">
                  <c:v>17102</c:v>
                </c:pt>
                <c:pt idx="5">
                  <c:v>15737.8</c:v>
                </c:pt>
                <c:pt idx="6">
                  <c:v>14458.833333333334</c:v>
                </c:pt>
                <c:pt idx="7">
                  <c:v>11934.571428571429</c:v>
                </c:pt>
                <c:pt idx="8">
                  <c:v>10092</c:v>
                </c:pt>
                <c:pt idx="9">
                  <c:v>8060.166666666667</c:v>
                </c:pt>
                <c:pt idx="10">
                  <c:v>6636</c:v>
                </c:pt>
                <c:pt idx="11">
                  <c:v>5493</c:v>
                </c:pt>
                <c:pt idx="12">
                  <c:v>4071.5</c:v>
                </c:pt>
                <c:pt idx="13">
                  <c:v>3425.6666666666665</c:v>
                </c:pt>
                <c:pt idx="14">
                  <c:v>2607.7142857142858</c:v>
                </c:pt>
                <c:pt idx="15">
                  <c:v>2105</c:v>
                </c:pt>
                <c:pt idx="16">
                  <c:v>1548.8</c:v>
                </c:pt>
                <c:pt idx="17">
                  <c:v>1334</c:v>
                </c:pt>
                <c:pt idx="18">
                  <c:v>895</c:v>
                </c:pt>
              </c:numCache>
            </c:numRef>
          </c:xVal>
          <c:yVal>
            <c:numRef>
              <c:f>turbidity!$D$6:$D$25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0.75000000000000011</c:v>
                </c:pt>
                <c:pt idx="3">
                  <c:v>1</c:v>
                </c:pt>
                <c:pt idx="4">
                  <c:v>1.5000000000000002</c:v>
                </c:pt>
                <c:pt idx="5">
                  <c:v>2</c:v>
                </c:pt>
                <c:pt idx="6">
                  <c:v>2.5</c:v>
                </c:pt>
                <c:pt idx="7">
                  <c:v>3.5</c:v>
                </c:pt>
                <c:pt idx="8">
                  <c:v>4.4999999999999991</c:v>
                </c:pt>
                <c:pt idx="9">
                  <c:v>5.4999999999999991</c:v>
                </c:pt>
                <c:pt idx="10">
                  <c:v>6.4999999999999991</c:v>
                </c:pt>
                <c:pt idx="11">
                  <c:v>7.4999999999999991</c:v>
                </c:pt>
                <c:pt idx="12">
                  <c:v>8.7499999999999982</c:v>
                </c:pt>
                <c:pt idx="13">
                  <c:v>9.9999999999999982</c:v>
                </c:pt>
                <c:pt idx="14">
                  <c:v>11.25</c:v>
                </c:pt>
                <c:pt idx="15">
                  <c:v>12.5</c:v>
                </c:pt>
                <c:pt idx="16">
                  <c:v>13.75</c:v>
                </c:pt>
                <c:pt idx="17">
                  <c:v>15</c:v>
                </c:pt>
                <c:pt idx="1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9040"/>
        <c:axId val="51557504"/>
      </c:scatterChart>
      <c:valAx>
        <c:axId val="51559040"/>
        <c:scaling>
          <c:orientation val="minMax"/>
          <c:max val="3276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51557504"/>
        <c:crosses val="autoZero"/>
        <c:crossBetween val="midCat"/>
      </c:valAx>
      <c:valAx>
        <c:axId val="515575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55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182272008645582"/>
          <c:y val="0.19790461224366812"/>
          <c:w val="0.47277865266841645"/>
          <c:h val="0.152777488057740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691661</xdr:colOff>
      <xdr:row>7</xdr:row>
      <xdr:rowOff>6594</xdr:rowOff>
    </xdr:from>
    <xdr:to>
      <xdr:col>10</xdr:col>
      <xdr:colOff>565638</xdr:colOff>
      <xdr:row>22</xdr:row>
      <xdr:rowOff>178776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4"/>
  <sheetViews>
    <sheetView tabSelected="1" zoomScaleNormal="100" zoomScaleSheetLayoutView="85" workbookViewId="0">
      <selection activeCell="L11" sqref="L11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7" width="14.28515625" style="1" customWidth="1"/>
    <col min="8" max="16384" width="9.140625" style="1"/>
  </cols>
  <sheetData>
    <row r="2" spans="1:5" ht="15.75" thickBot="1" x14ac:dyDescent="0.3">
      <c r="A2" s="21" t="s">
        <v>14</v>
      </c>
      <c r="B2" s="18">
        <v>400</v>
      </c>
      <c r="C2" s="17" t="s">
        <v>10</v>
      </c>
    </row>
    <row r="4" spans="1:5" x14ac:dyDescent="0.25">
      <c r="A4" s="20" t="s">
        <v>11</v>
      </c>
      <c r="B4" s="20" t="s">
        <v>12</v>
      </c>
      <c r="C4" s="20" t="s">
        <v>7</v>
      </c>
      <c r="D4" s="20"/>
    </row>
    <row r="5" spans="1:5" ht="15.75" thickBot="1" x14ac:dyDescent="0.3">
      <c r="A5" s="21" t="s">
        <v>9</v>
      </c>
      <c r="B5" s="21" t="s">
        <v>13</v>
      </c>
      <c r="C5" s="21" t="s">
        <v>8</v>
      </c>
      <c r="D5" s="21" t="s">
        <v>6</v>
      </c>
      <c r="E5" s="15"/>
    </row>
    <row r="6" spans="1:5" x14ac:dyDescent="0.25">
      <c r="A6" s="16">
        <v>0.1</v>
      </c>
      <c r="B6" s="1">
        <f>A6</f>
        <v>0.1</v>
      </c>
      <c r="C6" s="19">
        <v>24971</v>
      </c>
      <c r="D6" s="1">
        <f>B6*1000/400</f>
        <v>0.25</v>
      </c>
      <c r="E6" s="14"/>
    </row>
    <row r="7" spans="1:5" x14ac:dyDescent="0.25">
      <c r="A7" s="16">
        <v>0.1</v>
      </c>
      <c r="B7" s="1">
        <f>B6+A7</f>
        <v>0.2</v>
      </c>
      <c r="C7" s="19">
        <v>23000</v>
      </c>
      <c r="D7" s="1">
        <f>B7*1000/400</f>
        <v>0.5</v>
      </c>
      <c r="E7" s="14"/>
    </row>
    <row r="8" spans="1:5" x14ac:dyDescent="0.25">
      <c r="A8" s="16">
        <v>0.1</v>
      </c>
      <c r="B8" s="1">
        <f>B7+A8</f>
        <v>0.30000000000000004</v>
      </c>
      <c r="C8" s="19">
        <v>21030</v>
      </c>
      <c r="D8" s="1">
        <f>B8*1000/400</f>
        <v>0.75000000000000011</v>
      </c>
      <c r="E8" s="14"/>
    </row>
    <row r="9" spans="1:5" x14ac:dyDescent="0.25">
      <c r="A9" s="16">
        <v>0.1</v>
      </c>
      <c r="B9" s="1">
        <f>B8+A9</f>
        <v>0.4</v>
      </c>
      <c r="C9" s="19">
        <v>18900</v>
      </c>
      <c r="D9" s="1">
        <f>B9*1000/400</f>
        <v>1</v>
      </c>
      <c r="E9" s="14"/>
    </row>
    <row r="10" spans="1:5" x14ac:dyDescent="0.25">
      <c r="A10" s="16">
        <v>0.2</v>
      </c>
      <c r="B10" s="1">
        <f>B9+A10</f>
        <v>0.60000000000000009</v>
      </c>
      <c r="C10" s="19">
        <f>(17190+17164+16962+17092)/4</f>
        <v>17102</v>
      </c>
      <c r="D10" s="1">
        <f>B10*1000/400</f>
        <v>1.5000000000000002</v>
      </c>
      <c r="E10" s="14"/>
    </row>
    <row r="11" spans="1:5" x14ac:dyDescent="0.25">
      <c r="A11" s="16">
        <v>0.2</v>
      </c>
      <c r="B11" s="1">
        <f>B10+A11</f>
        <v>0.8</v>
      </c>
      <c r="C11" s="19">
        <f>AVERAGE(15931,15525,15646,15700,15887)</f>
        <v>15737.8</v>
      </c>
      <c r="D11" s="1">
        <f>B11*1000/400</f>
        <v>2</v>
      </c>
      <c r="E11" s="14"/>
    </row>
    <row r="12" spans="1:5" x14ac:dyDescent="0.25">
      <c r="A12" s="16">
        <v>0.2</v>
      </c>
      <c r="B12" s="1">
        <f>B11+A12</f>
        <v>1</v>
      </c>
      <c r="C12" s="19">
        <f>AVERAGE(14338,14923,14497,14826,14165,14004)</f>
        <v>14458.833333333334</v>
      </c>
      <c r="D12" s="1">
        <f>B12*1000/400</f>
        <v>2.5</v>
      </c>
      <c r="E12" s="14"/>
    </row>
    <row r="13" spans="1:5" x14ac:dyDescent="0.25">
      <c r="A13" s="16">
        <v>0.4</v>
      </c>
      <c r="B13" s="1">
        <f>B12+A13</f>
        <v>1.4</v>
      </c>
      <c r="C13" s="19">
        <f>AVERAGE(12271,12076,11432,12390,11981,11883,11509)</f>
        <v>11934.571428571429</v>
      </c>
      <c r="D13" s="1">
        <f>B13*1000/400</f>
        <v>3.5</v>
      </c>
      <c r="E13" s="14"/>
    </row>
    <row r="14" spans="1:5" x14ac:dyDescent="0.25">
      <c r="A14" s="16">
        <v>0.4</v>
      </c>
      <c r="B14" s="1">
        <f>B13+A14</f>
        <v>1.7999999999999998</v>
      </c>
      <c r="C14" s="19">
        <f>AVERAGE(10493,10032,10434,10142,9794,9782,9881,10178)</f>
        <v>10092</v>
      </c>
      <c r="D14" s="1">
        <f>B14*1000/400</f>
        <v>4.4999999999999991</v>
      </c>
      <c r="E14" s="14"/>
    </row>
    <row r="15" spans="1:5" x14ac:dyDescent="0.25">
      <c r="A15" s="16">
        <v>0.4</v>
      </c>
      <c r="B15" s="1">
        <f>B14+A15</f>
        <v>2.1999999999999997</v>
      </c>
      <c r="C15" s="19">
        <f>AVERAGE(8157,8402,7866,8100,7800,8036)</f>
        <v>8060.166666666667</v>
      </c>
      <c r="D15" s="1">
        <f>B15*1000/400</f>
        <v>5.4999999999999991</v>
      </c>
      <c r="E15" s="14"/>
    </row>
    <row r="16" spans="1:5" x14ac:dyDescent="0.25">
      <c r="A16" s="16">
        <v>0.4</v>
      </c>
      <c r="B16" s="1">
        <f>B15+A16</f>
        <v>2.5999999999999996</v>
      </c>
      <c r="C16" s="19">
        <f>AVERAGE(7202,7003,6497,6375,6374,6352,6649)</f>
        <v>6636</v>
      </c>
      <c r="D16" s="1">
        <f>B16*1000/400</f>
        <v>6.4999999999999991</v>
      </c>
      <c r="E16" s="14"/>
    </row>
    <row r="17" spans="1:5" x14ac:dyDescent="0.25">
      <c r="A17" s="16">
        <v>0.4</v>
      </c>
      <c r="B17" s="1">
        <f>B16+A17</f>
        <v>2.9999999999999996</v>
      </c>
      <c r="C17" s="19">
        <f>AVERAGE(5746,5369,5286,5464,5708,5385)</f>
        <v>5493</v>
      </c>
      <c r="D17" s="1">
        <f>B17*1000/400</f>
        <v>7.4999999999999991</v>
      </c>
      <c r="E17" s="14"/>
    </row>
    <row r="18" spans="1:5" x14ac:dyDescent="0.25">
      <c r="A18" s="16">
        <v>0.5</v>
      </c>
      <c r="B18" s="1">
        <f>B17+A18</f>
        <v>3.4999999999999996</v>
      </c>
      <c r="C18" s="19">
        <f>AVERAGE(4210,4056,3922,4070,4238,3933)</f>
        <v>4071.5</v>
      </c>
      <c r="D18" s="1">
        <f>B18*1000/400</f>
        <v>8.7499999999999982</v>
      </c>
      <c r="E18" s="14"/>
    </row>
    <row r="19" spans="1:5" x14ac:dyDescent="0.25">
      <c r="A19" s="16">
        <v>0.5</v>
      </c>
      <c r="B19" s="1">
        <f>B18+A19</f>
        <v>3.9999999999999996</v>
      </c>
      <c r="C19" s="19">
        <f>AVERAGE(3560,3541,3434,3386,3307,3326)</f>
        <v>3425.6666666666665</v>
      </c>
      <c r="D19" s="1">
        <f>B19*1000/400</f>
        <v>9.9999999999999982</v>
      </c>
      <c r="E19" s="14"/>
    </row>
    <row r="20" spans="1:5" x14ac:dyDescent="0.25">
      <c r="A20" s="16">
        <v>0.5</v>
      </c>
      <c r="B20" s="1">
        <f>B19+A20</f>
        <v>4.5</v>
      </c>
      <c r="C20" s="19">
        <f>AVERAGE(2722,2604,2738,2603,2574,2492,2521)</f>
        <v>2607.7142857142858</v>
      </c>
      <c r="D20" s="1">
        <f>B20*1000/400</f>
        <v>11.25</v>
      </c>
      <c r="E20" s="14"/>
    </row>
    <row r="21" spans="1:5" x14ac:dyDescent="0.25">
      <c r="A21" s="16">
        <v>0.5</v>
      </c>
      <c r="B21" s="1">
        <f>B20+A21</f>
        <v>5</v>
      </c>
      <c r="C21" s="19">
        <f>AVERAGE(2074,2109,2118,2166,2058)</f>
        <v>2105</v>
      </c>
      <c r="D21" s="1">
        <f>B21*1000/400</f>
        <v>12.5</v>
      </c>
      <c r="E21" s="14"/>
    </row>
    <row r="22" spans="1:5" x14ac:dyDescent="0.25">
      <c r="A22" s="16">
        <v>0.5</v>
      </c>
      <c r="B22" s="1">
        <f>B21+A22</f>
        <v>5.5</v>
      </c>
      <c r="C22" s="19">
        <f>AVERAGE(1493,1589,1548,1587,1527)</f>
        <v>1548.8</v>
      </c>
      <c r="D22" s="1">
        <f>B22*1000/400</f>
        <v>13.75</v>
      </c>
      <c r="E22" s="14"/>
    </row>
    <row r="23" spans="1:5" x14ac:dyDescent="0.25">
      <c r="A23" s="16">
        <v>0.5</v>
      </c>
      <c r="B23" s="1">
        <f>B22+A23</f>
        <v>6</v>
      </c>
      <c r="C23" s="19">
        <f>AVERAGE(1287,1293,1403,1343,1344)</f>
        <v>1334</v>
      </c>
      <c r="D23" s="1">
        <f>B23*1000/400</f>
        <v>15</v>
      </c>
      <c r="E23" s="14"/>
    </row>
    <row r="24" spans="1:5" x14ac:dyDescent="0.25">
      <c r="A24" s="16">
        <v>1</v>
      </c>
      <c r="B24" s="1">
        <f>B23+A24</f>
        <v>7</v>
      </c>
      <c r="C24" s="19">
        <f>AVERAGE(828,910,882,857,951,942)</f>
        <v>895</v>
      </c>
      <c r="D24" s="1">
        <f>B24*1000/400</f>
        <v>17.5</v>
      </c>
      <c r="E24" s="14"/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8" sqref="F28"/>
    </sheetView>
  </sheetViews>
  <sheetFormatPr defaultRowHeight="15" x14ac:dyDescent="0.25"/>
  <sheetData>
    <row r="1" spans="1:11" ht="20.25" thickBot="1" x14ac:dyDescent="0.3">
      <c r="A1" s="3"/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ht="15.75" thickTop="1" x14ac:dyDescent="0.25">
      <c r="A2" s="3"/>
      <c r="B2" s="5"/>
      <c r="C2" s="5"/>
      <c r="D2" s="5"/>
      <c r="E2" s="5"/>
      <c r="F2" s="5"/>
      <c r="G2" s="5"/>
      <c r="H2" s="3"/>
      <c r="I2" s="3"/>
      <c r="J2" s="3"/>
      <c r="K2" s="3"/>
    </row>
    <row r="3" spans="1:11" ht="19.5" thickBot="1" x14ac:dyDescent="0.3">
      <c r="A3" s="3"/>
      <c r="B3" s="4" t="s">
        <v>0</v>
      </c>
      <c r="C3" s="4" t="s">
        <v>1</v>
      </c>
      <c r="D3" s="4" t="s">
        <v>5</v>
      </c>
      <c r="E3" s="4" t="s">
        <v>4</v>
      </c>
      <c r="F3" s="4" t="s">
        <v>2</v>
      </c>
      <c r="G3" s="4" t="s">
        <v>3</v>
      </c>
      <c r="H3" s="3"/>
      <c r="I3" s="3"/>
      <c r="J3" s="3"/>
      <c r="K3" s="3"/>
    </row>
    <row r="4" spans="1:11" ht="16.5" thickBot="1" x14ac:dyDescent="0.3">
      <c r="A4" s="3"/>
      <c r="B4" s="8" t="e">
        <f>#REF!*0.145</f>
        <v>#REF!</v>
      </c>
      <c r="C4" s="11" t="e">
        <f>#REF!*101.97162129779</f>
        <v>#REF!</v>
      </c>
      <c r="D4" s="6"/>
      <c r="E4" s="6"/>
      <c r="F4" s="6"/>
      <c r="G4" s="6"/>
      <c r="H4" s="3"/>
      <c r="I4" s="3"/>
      <c r="J4" s="3"/>
      <c r="K4" s="3"/>
    </row>
    <row r="5" spans="1:11" ht="16.5" thickBot="1" x14ac:dyDescent="0.3">
      <c r="A5" s="3"/>
      <c r="B5" s="9"/>
      <c r="C5" s="12"/>
      <c r="D5" s="6"/>
      <c r="E5" s="6"/>
      <c r="F5" s="6"/>
      <c r="G5" s="6"/>
      <c r="H5" s="3"/>
      <c r="I5" s="3"/>
      <c r="J5" s="3"/>
      <c r="K5" s="3"/>
    </row>
    <row r="6" spans="1:11" ht="16.5" thickBot="1" x14ac:dyDescent="0.3">
      <c r="A6" s="3"/>
      <c r="B6" s="10"/>
      <c r="C6" s="13"/>
      <c r="D6" s="7"/>
      <c r="E6" s="6"/>
      <c r="F6" s="6"/>
      <c r="G6" s="6"/>
      <c r="H6" s="3"/>
      <c r="I6" s="3"/>
      <c r="J6" s="3"/>
      <c r="K6" s="3"/>
    </row>
    <row r="7" spans="1:11" ht="16.5" thickBot="1" x14ac:dyDescent="0.3">
      <c r="A7" s="3"/>
      <c r="B7" s="8" t="e">
        <f>#REF!*0.145</f>
        <v>#REF!</v>
      </c>
      <c r="C7" s="11" t="e">
        <f>#REF!*101.97162129779</f>
        <v>#REF!</v>
      </c>
      <c r="D7" s="6"/>
      <c r="E7" s="6"/>
      <c r="F7" s="6"/>
      <c r="G7" s="6"/>
      <c r="H7" s="3"/>
      <c r="I7" s="3"/>
      <c r="J7" s="3"/>
      <c r="K7" s="3"/>
    </row>
    <row r="8" spans="1:11" ht="16.5" thickBot="1" x14ac:dyDescent="0.3">
      <c r="A8" s="3"/>
      <c r="B8" s="9"/>
      <c r="C8" s="12"/>
      <c r="D8" s="6"/>
      <c r="E8" s="6"/>
      <c r="F8" s="6"/>
      <c r="G8" s="6"/>
      <c r="H8" s="3"/>
      <c r="I8" s="3"/>
      <c r="J8" s="3"/>
      <c r="K8" s="3"/>
    </row>
    <row r="9" spans="1:11" ht="16.5" thickBot="1" x14ac:dyDescent="0.3">
      <c r="A9" s="3"/>
      <c r="B9" s="10"/>
      <c r="C9" s="13"/>
      <c r="D9" s="7"/>
      <c r="E9" s="6"/>
      <c r="F9" s="6"/>
      <c r="G9" s="6"/>
      <c r="H9" s="3"/>
      <c r="I9" s="3"/>
      <c r="J9" s="3"/>
      <c r="K9" s="3"/>
    </row>
    <row r="10" spans="1:11" ht="16.5" thickBot="1" x14ac:dyDescent="0.3">
      <c r="A10" s="3"/>
      <c r="B10" s="8" t="e">
        <f>#REF!*0.145</f>
        <v>#REF!</v>
      </c>
      <c r="C10" s="11" t="e">
        <f>#REF!*101.97162129779</f>
        <v>#REF!</v>
      </c>
      <c r="D10" s="7"/>
      <c r="E10" s="6"/>
      <c r="F10" s="6"/>
      <c r="G10" s="6"/>
      <c r="H10" s="3"/>
      <c r="I10" s="3"/>
      <c r="J10" s="3"/>
      <c r="K10" s="3"/>
    </row>
    <row r="11" spans="1:11" ht="16.5" thickBot="1" x14ac:dyDescent="0.3">
      <c r="A11" s="3"/>
      <c r="B11" s="9"/>
      <c r="C11" s="12"/>
      <c r="D11" s="7"/>
      <c r="E11" s="6"/>
      <c r="F11" s="6"/>
      <c r="G11" s="6"/>
      <c r="H11" s="3"/>
      <c r="I11" s="3"/>
      <c r="J11" s="3"/>
      <c r="K11" s="3"/>
    </row>
    <row r="12" spans="1:11" ht="16.5" thickBot="1" x14ac:dyDescent="0.3">
      <c r="A12" s="3"/>
      <c r="B12" s="10"/>
      <c r="C12" s="13"/>
      <c r="D12" s="7"/>
      <c r="E12" s="6"/>
      <c r="F12" s="6"/>
      <c r="G12" s="6"/>
      <c r="H12" s="3"/>
      <c r="I12" s="3"/>
      <c r="J12" s="3"/>
      <c r="K12" s="3"/>
    </row>
    <row r="13" spans="1:11" ht="16.5" thickBot="1" x14ac:dyDescent="0.3">
      <c r="A13" s="3"/>
      <c r="B13" s="8" t="e">
        <f>#REF!*0.145</f>
        <v>#REF!</v>
      </c>
      <c r="C13" s="11" t="e">
        <f>#REF!*101.97162129779</f>
        <v>#REF!</v>
      </c>
      <c r="D13" s="7"/>
      <c r="E13" s="6"/>
      <c r="F13" s="6"/>
      <c r="G13" s="6"/>
      <c r="H13" s="3"/>
      <c r="I13" s="3"/>
      <c r="J13" s="3"/>
      <c r="K13" s="3"/>
    </row>
    <row r="14" spans="1:11" ht="16.5" thickBot="1" x14ac:dyDescent="0.3">
      <c r="A14" s="3"/>
      <c r="B14" s="9"/>
      <c r="C14" s="12"/>
      <c r="D14" s="7"/>
      <c r="E14" s="6"/>
      <c r="F14" s="6"/>
      <c r="G14" s="6"/>
      <c r="H14" s="3"/>
      <c r="I14" s="3"/>
      <c r="J14" s="3"/>
      <c r="K14" s="3"/>
    </row>
    <row r="15" spans="1:11" ht="16.5" thickBot="1" x14ac:dyDescent="0.3">
      <c r="A15" s="3"/>
      <c r="B15" s="10"/>
      <c r="C15" s="13"/>
      <c r="D15" s="7"/>
      <c r="E15" s="6"/>
      <c r="F15" s="6"/>
      <c r="G15" s="6"/>
      <c r="H15" s="3"/>
      <c r="I15" s="3"/>
      <c r="J15" s="3"/>
      <c r="K15" s="3"/>
    </row>
    <row r="16" spans="1:11" ht="16.5" thickBot="1" x14ac:dyDescent="0.3">
      <c r="A16" s="3"/>
      <c r="B16" s="8" t="e">
        <f>#REF!*0.145</f>
        <v>#REF!</v>
      </c>
      <c r="C16" s="11" t="e">
        <f>#REF!*101.97162129779</f>
        <v>#REF!</v>
      </c>
      <c r="D16" s="7"/>
      <c r="E16" s="6"/>
      <c r="F16" s="6"/>
      <c r="G16" s="6"/>
      <c r="H16" s="3"/>
      <c r="I16" s="3"/>
      <c r="J16" s="3"/>
      <c r="K16" s="3"/>
    </row>
    <row r="17" spans="1:11" ht="16.5" thickBot="1" x14ac:dyDescent="0.3">
      <c r="A17" s="3"/>
      <c r="B17" s="9"/>
      <c r="C17" s="12"/>
      <c r="D17" s="7"/>
      <c r="E17" s="6"/>
      <c r="F17" s="6"/>
      <c r="G17" s="6"/>
      <c r="H17" s="3"/>
      <c r="I17" s="3"/>
      <c r="J17" s="3"/>
      <c r="K17" s="3"/>
    </row>
    <row r="18" spans="1:11" ht="16.5" thickBot="1" x14ac:dyDescent="0.3">
      <c r="A18" s="3"/>
      <c r="B18" s="10"/>
      <c r="C18" s="13"/>
      <c r="D18" s="7"/>
      <c r="E18" s="6"/>
      <c r="F18" s="6"/>
      <c r="G18" s="6"/>
      <c r="H18" s="3"/>
      <c r="I18" s="3"/>
      <c r="J18" s="3"/>
      <c r="K18" s="3"/>
    </row>
    <row r="19" spans="1:11" ht="16.5" thickBot="1" x14ac:dyDescent="0.3">
      <c r="A19" s="3"/>
      <c r="B19" s="8" t="e">
        <f>#REF!*0.145</f>
        <v>#REF!</v>
      </c>
      <c r="C19" s="11" t="e">
        <f>#REF!*101.97162129779</f>
        <v>#REF!</v>
      </c>
      <c r="D19" s="7"/>
      <c r="E19" s="6"/>
      <c r="F19" s="6"/>
      <c r="G19" s="6"/>
      <c r="H19" s="3"/>
      <c r="I19" s="3"/>
      <c r="J19" s="3"/>
      <c r="K19" s="3"/>
    </row>
    <row r="20" spans="1:11" ht="16.5" thickBot="1" x14ac:dyDescent="0.3">
      <c r="A20" s="3"/>
      <c r="B20" s="9"/>
      <c r="C20" s="12"/>
      <c r="D20" s="7"/>
      <c r="E20" s="6"/>
      <c r="F20" s="6"/>
      <c r="G20" s="6"/>
      <c r="H20" s="3"/>
      <c r="I20" s="3"/>
      <c r="J20" s="3"/>
      <c r="K20" s="3"/>
    </row>
    <row r="21" spans="1:11" ht="16.5" thickBot="1" x14ac:dyDescent="0.3">
      <c r="A21" s="3"/>
      <c r="B21" s="10"/>
      <c r="C21" s="13"/>
      <c r="D21" s="7"/>
      <c r="E21" s="6"/>
      <c r="F21" s="6"/>
      <c r="G21" s="6"/>
      <c r="H21" s="3"/>
      <c r="I21" s="3"/>
      <c r="J21" s="3"/>
      <c r="K21" s="3"/>
    </row>
    <row r="22" spans="1:11" ht="16.5" thickBot="1" x14ac:dyDescent="0.3">
      <c r="A22" s="3"/>
      <c r="B22" s="8" t="e">
        <f>#REF!*0.145</f>
        <v>#REF!</v>
      </c>
      <c r="C22" s="11" t="e">
        <f>#REF!*101.97162129779</f>
        <v>#REF!</v>
      </c>
      <c r="D22" s="7"/>
      <c r="E22" s="6"/>
      <c r="F22" s="6"/>
      <c r="G22" s="6"/>
      <c r="H22" s="3"/>
      <c r="I22" s="3"/>
      <c r="J22" s="3"/>
      <c r="K22" s="3"/>
    </row>
    <row r="23" spans="1:11" ht="16.5" thickBot="1" x14ac:dyDescent="0.3">
      <c r="A23" s="3"/>
      <c r="B23" s="9"/>
      <c r="C23" s="12"/>
      <c r="D23" s="7"/>
      <c r="E23" s="6"/>
      <c r="F23" s="6"/>
      <c r="G23" s="6"/>
      <c r="H23" s="3"/>
      <c r="I23" s="3"/>
      <c r="J23" s="3"/>
      <c r="K23" s="3"/>
    </row>
    <row r="24" spans="1:11" ht="16.5" thickBot="1" x14ac:dyDescent="0.3">
      <c r="A24" s="3"/>
      <c r="B24" s="10"/>
      <c r="C24" s="13"/>
      <c r="D24" s="7"/>
      <c r="E24" s="6"/>
      <c r="F24" s="6"/>
      <c r="G24" s="6"/>
      <c r="H24" s="3"/>
      <c r="I24" s="3"/>
      <c r="J24" s="3"/>
      <c r="K24" s="3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4">
    <mergeCell ref="B22:B24"/>
    <mergeCell ref="C22:C24"/>
    <mergeCell ref="B13:B15"/>
    <mergeCell ref="C13:C15"/>
    <mergeCell ref="B16:B18"/>
    <mergeCell ref="C16:C18"/>
    <mergeCell ref="B19:B21"/>
    <mergeCell ref="C19:C21"/>
    <mergeCell ref="B4:B6"/>
    <mergeCell ref="C4:C6"/>
    <mergeCell ref="B7:B9"/>
    <mergeCell ref="C7:C9"/>
    <mergeCell ref="B10:B12"/>
    <mergeCell ref="C10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turbidity</vt:lpstr>
      <vt:lpstr>pressure</vt:lpstr>
      <vt:lpstr>Sheet3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Correia dos Santos</dc:creator>
  <cp:lastModifiedBy>Ricardo Neves Correia dos Santos</cp:lastModifiedBy>
  <cp:lastPrinted>2018-07-10T16:32:43Z</cp:lastPrinted>
  <dcterms:created xsi:type="dcterms:W3CDTF">2018-07-10T10:47:01Z</dcterms:created>
  <dcterms:modified xsi:type="dcterms:W3CDTF">2018-08-14T17:58:44Z</dcterms:modified>
</cp:coreProperties>
</file>