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vitoriano\Desktop\ProjetoPecem\Carlos-SVMClassifier\"/>
    </mc:Choice>
  </mc:AlternateContent>
  <xr:revisionPtr revIDLastSave="0" documentId="13_ncr:1_{18A1BD7E-B6CE-4EC2-A981-8E6FA7FA278D}" xr6:coauthVersionLast="47" xr6:coauthVersionMax="47" xr10:uidLastSave="{00000000-0000-0000-0000-000000000000}"/>
  <bookViews>
    <workbookView xWindow="0" yWindow="0" windowWidth="12000" windowHeight="12900" tabRatio="500" activeTab="2" xr2:uid="{00000000-000D-0000-FFFF-FFFF00000000}"/>
  </bookViews>
  <sheets>
    <sheet name="Planilha1" sheetId="1" r:id="rId1"/>
    <sheet name="Desvio Padrão(10,10)" sheetId="2" r:id="rId2"/>
    <sheet name="PNSR" sheetId="5" r:id="rId3"/>
    <sheet name="Erro Quadrado Médio(20,20)" sheetId="3" r:id="rId4"/>
    <sheet name="EME(20,20)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5" i="5" l="1"/>
  <c r="T35" i="5"/>
  <c r="S35" i="5"/>
  <c r="R35" i="5"/>
  <c r="Q35" i="5"/>
  <c r="U34" i="5"/>
  <c r="U33" i="5"/>
  <c r="U32" i="5"/>
  <c r="U31" i="5"/>
  <c r="U26" i="5"/>
  <c r="T26" i="5"/>
  <c r="S26" i="5"/>
  <c r="R26" i="5"/>
  <c r="Q26" i="5"/>
  <c r="U25" i="5"/>
  <c r="U24" i="5"/>
  <c r="U23" i="5"/>
  <c r="U22" i="5"/>
  <c r="N35" i="5"/>
  <c r="M35" i="5"/>
  <c r="L35" i="5"/>
  <c r="K35" i="5"/>
  <c r="J35" i="5"/>
  <c r="N34" i="5"/>
  <c r="N33" i="5"/>
  <c r="N32" i="5"/>
  <c r="N31" i="5"/>
  <c r="N26" i="5"/>
  <c r="M26" i="5"/>
  <c r="L26" i="5"/>
  <c r="K26" i="5"/>
  <c r="J26" i="5"/>
  <c r="N25" i="5"/>
  <c r="N24" i="5"/>
  <c r="N23" i="5"/>
  <c r="N22" i="5"/>
  <c r="G35" i="5"/>
  <c r="F35" i="5"/>
  <c r="E35" i="5"/>
  <c r="D35" i="5"/>
  <c r="C35" i="5"/>
  <c r="G34" i="5"/>
  <c r="G33" i="5"/>
  <c r="G32" i="5"/>
  <c r="G31" i="5"/>
  <c r="G26" i="5"/>
  <c r="F26" i="5"/>
  <c r="E26" i="5"/>
  <c r="D26" i="5"/>
  <c r="C26" i="5"/>
  <c r="G25" i="5"/>
  <c r="G24" i="5"/>
  <c r="G23" i="5"/>
  <c r="G22" i="5"/>
  <c r="U17" i="5"/>
  <c r="T17" i="5"/>
  <c r="S17" i="5"/>
  <c r="R17" i="5"/>
  <c r="Q17" i="5"/>
  <c r="U16" i="5"/>
  <c r="U15" i="5"/>
  <c r="U14" i="5"/>
  <c r="U13" i="5"/>
  <c r="U8" i="5"/>
  <c r="T8" i="5"/>
  <c r="S8" i="5"/>
  <c r="R8" i="5"/>
  <c r="Q8" i="5"/>
  <c r="U7" i="5"/>
  <c r="U6" i="5"/>
  <c r="U5" i="5"/>
  <c r="U4" i="5"/>
  <c r="N17" i="5"/>
  <c r="M17" i="5"/>
  <c r="L17" i="5"/>
  <c r="K17" i="5"/>
  <c r="J17" i="5"/>
  <c r="N16" i="5"/>
  <c r="N15" i="5"/>
  <c r="N14" i="5"/>
  <c r="N13" i="5"/>
  <c r="N8" i="5"/>
  <c r="M8" i="5"/>
  <c r="L8" i="5"/>
  <c r="K8" i="5"/>
  <c r="J8" i="5"/>
  <c r="N7" i="5"/>
  <c r="N6" i="5"/>
  <c r="N5" i="5"/>
  <c r="N4" i="5"/>
  <c r="G17" i="5"/>
  <c r="F17" i="5"/>
  <c r="E17" i="5"/>
  <c r="D17" i="5"/>
  <c r="C17" i="5"/>
  <c r="G16" i="5"/>
  <c r="G15" i="5"/>
  <c r="G14" i="5"/>
  <c r="G13" i="5"/>
  <c r="G8" i="5"/>
  <c r="F8" i="5"/>
  <c r="E8" i="5"/>
  <c r="D8" i="5"/>
  <c r="C8" i="5"/>
  <c r="G7" i="5"/>
  <c r="G6" i="5"/>
  <c r="G5" i="5"/>
  <c r="G4" i="5"/>
  <c r="F20" i="4"/>
  <c r="E20" i="4"/>
  <c r="D20" i="4"/>
  <c r="C20" i="4"/>
  <c r="G13" i="4"/>
  <c r="F13" i="4"/>
  <c r="E13" i="4"/>
  <c r="D13" i="4"/>
  <c r="C13" i="4"/>
  <c r="F6" i="3"/>
  <c r="E6" i="3"/>
  <c r="D6" i="3"/>
  <c r="C6" i="3"/>
  <c r="B6" i="3"/>
  <c r="L5" i="3"/>
  <c r="K5" i="3"/>
  <c r="J5" i="3"/>
  <c r="I5" i="3"/>
  <c r="G32" i="2"/>
  <c r="F32" i="2"/>
  <c r="E32" i="2"/>
  <c r="D32" i="2"/>
  <c r="C32" i="2"/>
  <c r="G31" i="2"/>
  <c r="G30" i="2"/>
  <c r="G29" i="2"/>
  <c r="G28" i="2"/>
  <c r="F22" i="2"/>
  <c r="E22" i="2"/>
  <c r="D22" i="2"/>
  <c r="C22" i="2"/>
  <c r="G14" i="2"/>
  <c r="F14" i="2"/>
  <c r="E14" i="2"/>
  <c r="D14" i="2"/>
  <c r="C14" i="2"/>
</calcChain>
</file>

<file path=xl/sharedStrings.xml><?xml version="1.0" encoding="utf-8"?>
<sst xmlns="http://schemas.openxmlformats.org/spreadsheetml/2006/main" count="387" uniqueCount="44">
  <si>
    <t>Métrica</t>
  </si>
  <si>
    <t>Parâmetro</t>
  </si>
  <si>
    <t>Acurácia</t>
  </si>
  <si>
    <t>Variância do Laplaciano</t>
  </si>
  <si>
    <t>N/A</t>
  </si>
  <si>
    <t xml:space="preserve"> </t>
  </si>
  <si>
    <t>Var. Laplaciano</t>
  </si>
  <si>
    <t>EME(20,20)</t>
  </si>
  <si>
    <t>EMEE(50,50)</t>
  </si>
  <si>
    <t>Desvio Padrão(10,10)</t>
  </si>
  <si>
    <t>Erro quadrado médio(20,20)</t>
  </si>
  <si>
    <t>EME</t>
  </si>
  <si>
    <t>(5,5)</t>
  </si>
  <si>
    <t>(10,10)</t>
  </si>
  <si>
    <t>(20,20)</t>
  </si>
  <si>
    <t>(50,50)</t>
  </si>
  <si>
    <t>EMEE</t>
  </si>
  <si>
    <t>Desvio Padrão</t>
  </si>
  <si>
    <t>Erro quadrado médio</t>
  </si>
  <si>
    <t>EMESTD(10,10)</t>
  </si>
  <si>
    <t>EMESTD</t>
  </si>
  <si>
    <t>Predição\Realidade</t>
  </si>
  <si>
    <t xml:space="preserve"> Péssimo</t>
  </si>
  <si>
    <t xml:space="preserve"> Ruim</t>
  </si>
  <si>
    <t xml:space="preserve"> Bom</t>
  </si>
  <si>
    <t xml:space="preserve"> Excelente</t>
  </si>
  <si>
    <t>Total</t>
  </si>
  <si>
    <t>Péssimo</t>
  </si>
  <si>
    <t>Ruim</t>
  </si>
  <si>
    <t>Bom</t>
  </si>
  <si>
    <t>Excelente</t>
  </si>
  <si>
    <t xml:space="preserve"> Péssimo ou Ruim</t>
  </si>
  <si>
    <t>Péssimo ou Ruim</t>
  </si>
  <si>
    <t>PNSR(20,20)</t>
  </si>
  <si>
    <t>PNSR(40,40)</t>
  </si>
  <si>
    <t>ANC(20,20)</t>
  </si>
  <si>
    <t>ANC(40,40)</t>
  </si>
  <si>
    <t>STD(20,20)</t>
  </si>
  <si>
    <t>STD(40,40)</t>
  </si>
  <si>
    <t>Lap(20,20)</t>
  </si>
  <si>
    <t>Lap(40,40)</t>
  </si>
  <si>
    <t>EME(40,40)</t>
  </si>
  <si>
    <t>sobel(20,20)</t>
  </si>
  <si>
    <t>sobel(40,40)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</si>
</sst>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10" fontId="0" fillId="0" borderId="0" xfId="0" applyNumberFormat="1"/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ont="1"/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E9:G26" totalsRowShown="0">
  <tableColumns count="3">
    <tableColumn id="1" xr3:uid="{00000000-0010-0000-0000-000001000000}" name="Métrica"/>
    <tableColumn id="2" xr3:uid="{00000000-0010-0000-0000-000002000000}" name="Parâmetro"/>
    <tableColumn id="3" xr3:uid="{00000000-0010-0000-0000-000003000000}" name="Acuráci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E45:G62" totalsRowShown="0">
  <tableColumns count="3">
    <tableColumn id="1" xr3:uid="{00000000-0010-0000-0100-000001000000}" name="Métrica"/>
    <tableColumn id="2" xr3:uid="{00000000-0010-0000-0100-000002000000}" name="Parâmetro"/>
    <tableColumn id="3" xr3:uid="{00000000-0010-0000-0100-000003000000}" name="Acuráci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6" displayName="Tabela6" ref="P10:U15" totalsRowShown="0">
  <tableColumns count="6">
    <tableColumn id="1" xr3:uid="{00000000-0010-0000-0200-000001000000}" name=" "/>
    <tableColumn id="2" xr3:uid="{00000000-0010-0000-0200-000002000000}" name="Var. Laplaciano"/>
    <tableColumn id="3" xr3:uid="{00000000-0010-0000-0200-000003000000}" name="EME(20,20)"/>
    <tableColumn id="4" xr3:uid="{00000000-0010-0000-0200-000004000000}" name="EMEE(50,50)"/>
    <tableColumn id="5" xr3:uid="{00000000-0010-0000-0200-000005000000}" name="Desvio Padrão(10,10)"/>
    <tableColumn id="6" xr3:uid="{00000000-0010-0000-0200-000006000000}" name="Erro quadrado médio(20,20)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a7" displayName="Tabela7" ref="P45:U50" totalsRowShown="0">
  <tableColumns count="6">
    <tableColumn id="1" xr3:uid="{00000000-0010-0000-0300-000001000000}" name=" "/>
    <tableColumn id="2" xr3:uid="{00000000-0010-0000-0300-000002000000}" name="Var. Laplaciano"/>
    <tableColumn id="3" xr3:uid="{00000000-0010-0000-0300-000003000000}" name="EME(20,20)"/>
    <tableColumn id="4" xr3:uid="{00000000-0010-0000-0300-000004000000}" name="EMEE(50,50)"/>
    <tableColumn id="5" xr3:uid="{00000000-0010-0000-0300-000005000000}" name="Desvio Padrão(10,10)"/>
    <tableColumn id="6" xr3:uid="{00000000-0010-0000-0300-000006000000}" name="Erro quadrado médio(20,20)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a5" displayName="Tabela5" ref="H1:K5" totalsRowShown="0">
  <tableColumns count="4">
    <tableColumn id="1" xr3:uid="{00000000-0010-0000-0400-000001000000}" name="Predição\Realidade"/>
    <tableColumn id="2" xr3:uid="{00000000-0010-0000-0400-000002000000}" name="Péssimo ou Ruim"/>
    <tableColumn id="3" xr3:uid="{00000000-0010-0000-0400-000003000000}" name="Bom"/>
    <tableColumn id="4" xr3:uid="{00000000-0010-0000-0400-000004000000}" name="Excelent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ela55" displayName="Tabela55" ref="A1:E6" totalsRowShown="0">
  <tableColumns count="5">
    <tableColumn id="1" xr3:uid="{00000000-0010-0000-0500-000001000000}" name="Predição\Realidade"/>
    <tableColumn id="2" xr3:uid="{00000000-0010-0000-0500-000002000000}" name="Péssimo"/>
    <tableColumn id="3" xr3:uid="{00000000-0010-0000-0500-000003000000}" name="Ruim"/>
    <tableColumn id="4" xr3:uid="{00000000-0010-0000-0500-000004000000}" name="Bom"/>
    <tableColumn id="5" xr3:uid="{00000000-0010-0000-0500-000005000000}" name="Excelen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119"/>
  <sheetViews>
    <sheetView topLeftCell="D78" zoomScale="160" zoomScaleNormal="160" workbookViewId="0">
      <selection activeCell="I98" sqref="I98"/>
    </sheetView>
  </sheetViews>
  <sheetFormatPr defaultRowHeight="15" x14ac:dyDescent="0.25"/>
  <cols>
    <col min="1" max="3" width="25.85546875" customWidth="1"/>
    <col min="4" max="4" width="8.7109375" customWidth="1"/>
    <col min="5" max="7" width="25.85546875" customWidth="1"/>
    <col min="8" max="8" width="8.7109375" customWidth="1"/>
    <col min="9" max="9" width="22.7109375" customWidth="1"/>
    <col min="10" max="10" width="20.42578125" customWidth="1"/>
    <col min="11" max="11" width="8.7109375" customWidth="1"/>
    <col min="12" max="12" width="13.140625" customWidth="1"/>
    <col min="13" max="13" width="12.7109375" customWidth="1"/>
    <col min="14" max="14" width="22.5703125" customWidth="1"/>
    <col min="15" max="15" width="8.7109375" customWidth="1"/>
    <col min="16" max="16" width="26" customWidth="1"/>
    <col min="17" max="17" width="16.85546875" customWidth="1"/>
    <col min="18" max="18" width="14" customWidth="1"/>
    <col min="19" max="19" width="15" customWidth="1"/>
    <col min="20" max="20" width="22.140625" customWidth="1"/>
    <col min="21" max="21" width="27.85546875" customWidth="1"/>
    <col min="22" max="22" width="2.28515625" customWidth="1"/>
    <col min="23" max="28" width="25.85546875" customWidth="1"/>
    <col min="29" max="1025" width="8.7109375" customWidth="1"/>
  </cols>
  <sheetData>
    <row r="5" spans="4:21" x14ac:dyDescent="0.25">
      <c r="D5" s="1"/>
    </row>
    <row r="9" spans="4:21" x14ac:dyDescent="0.25">
      <c r="D9" s="1"/>
      <c r="E9" s="2" t="s">
        <v>0</v>
      </c>
      <c r="F9" s="2" t="s">
        <v>1</v>
      </c>
      <c r="G9" s="2" t="s">
        <v>2</v>
      </c>
    </row>
    <row r="10" spans="4:21" x14ac:dyDescent="0.25">
      <c r="E10" s="2" t="s">
        <v>3</v>
      </c>
      <c r="F10" s="2" t="s">
        <v>4</v>
      </c>
      <c r="G10" s="3">
        <v>0.4289</v>
      </c>
      <c r="P10" s="2" t="s">
        <v>5</v>
      </c>
      <c r="Q10" s="2" t="s">
        <v>6</v>
      </c>
      <c r="R10" s="2" t="s">
        <v>7</v>
      </c>
      <c r="S10" s="2" t="s">
        <v>8</v>
      </c>
      <c r="T10" s="2" t="s">
        <v>9</v>
      </c>
      <c r="U10" s="2" t="s">
        <v>10</v>
      </c>
    </row>
    <row r="11" spans="4:21" x14ac:dyDescent="0.25">
      <c r="E11" s="2" t="s">
        <v>11</v>
      </c>
      <c r="F11" s="2" t="s">
        <v>12</v>
      </c>
      <c r="G11" s="3">
        <v>0.49390000000000001</v>
      </c>
      <c r="P11" s="2" t="s">
        <v>6</v>
      </c>
      <c r="Q11" s="3">
        <v>0.4289</v>
      </c>
      <c r="R11" s="2"/>
      <c r="S11" s="2"/>
      <c r="T11" s="2"/>
      <c r="U11" s="2"/>
    </row>
    <row r="12" spans="4:21" x14ac:dyDescent="0.25">
      <c r="E12" s="2" t="s">
        <v>11</v>
      </c>
      <c r="F12" s="2" t="s">
        <v>13</v>
      </c>
      <c r="G12" s="3">
        <v>0.47520000000000001</v>
      </c>
      <c r="P12" s="2" t="s">
        <v>7</v>
      </c>
      <c r="Q12" s="3">
        <v>0.4955</v>
      </c>
      <c r="R12" s="3">
        <v>0.55710000000000004</v>
      </c>
      <c r="S12" s="2"/>
      <c r="T12" s="2"/>
      <c r="U12" s="2"/>
    </row>
    <row r="13" spans="4:21" x14ac:dyDescent="0.25">
      <c r="E13" s="2" t="s">
        <v>11</v>
      </c>
      <c r="F13" s="2" t="s">
        <v>14</v>
      </c>
      <c r="G13" s="3">
        <v>0.55710000000000004</v>
      </c>
      <c r="P13" s="2" t="s">
        <v>8</v>
      </c>
      <c r="Q13" s="3">
        <v>0.36880000000000002</v>
      </c>
      <c r="R13" s="3">
        <v>0.52</v>
      </c>
      <c r="S13" s="3">
        <v>0.38440000000000002</v>
      </c>
      <c r="T13" s="2"/>
      <c r="U13" s="2"/>
    </row>
    <row r="14" spans="4:21" x14ac:dyDescent="0.25">
      <c r="D14" s="4"/>
      <c r="E14" s="2" t="s">
        <v>11</v>
      </c>
      <c r="F14" s="2" t="s">
        <v>15</v>
      </c>
      <c r="G14" s="3">
        <v>0.52590000000000003</v>
      </c>
      <c r="P14" s="2" t="s">
        <v>9</v>
      </c>
      <c r="Q14" s="3">
        <v>0.6048</v>
      </c>
      <c r="R14" s="3">
        <v>0.57689999999999997</v>
      </c>
      <c r="S14" s="3">
        <v>0.50239999999999996</v>
      </c>
      <c r="T14" s="3">
        <v>0.62270000000000003</v>
      </c>
      <c r="U14" s="2"/>
    </row>
    <row r="15" spans="4:21" x14ac:dyDescent="0.25">
      <c r="E15" s="2" t="s">
        <v>16</v>
      </c>
      <c r="F15" s="2" t="s">
        <v>12</v>
      </c>
      <c r="G15" s="3">
        <v>0.35809999999999997</v>
      </c>
      <c r="P15" s="2" t="s">
        <v>10</v>
      </c>
      <c r="Q15" s="3">
        <v>0.60489999999999999</v>
      </c>
      <c r="R15" s="3">
        <v>0.64510000000000001</v>
      </c>
      <c r="S15" s="3">
        <v>0.625</v>
      </c>
      <c r="T15" s="3">
        <v>0.65590000000000004</v>
      </c>
      <c r="U15" s="3">
        <v>0.6845</v>
      </c>
    </row>
    <row r="16" spans="4:21" x14ac:dyDescent="0.25">
      <c r="E16" s="2" t="s">
        <v>16</v>
      </c>
      <c r="F16" s="2" t="s">
        <v>13</v>
      </c>
      <c r="G16" s="3">
        <v>0.37390000000000001</v>
      </c>
    </row>
    <row r="17" spans="5:7" x14ac:dyDescent="0.25">
      <c r="E17" s="2" t="s">
        <v>16</v>
      </c>
      <c r="F17" s="2" t="s">
        <v>14</v>
      </c>
      <c r="G17" s="3">
        <v>0.31130000000000002</v>
      </c>
    </row>
    <row r="18" spans="5:7" x14ac:dyDescent="0.25">
      <c r="E18" s="2" t="s">
        <v>16</v>
      </c>
      <c r="F18" s="2" t="s">
        <v>15</v>
      </c>
      <c r="G18" s="3">
        <v>0.38440000000000002</v>
      </c>
    </row>
    <row r="19" spans="5:7" x14ac:dyDescent="0.25">
      <c r="E19" s="2" t="s">
        <v>17</v>
      </c>
      <c r="F19" s="2" t="s">
        <v>12</v>
      </c>
      <c r="G19" s="3">
        <v>0.56159999999999999</v>
      </c>
    </row>
    <row r="20" spans="5:7" x14ac:dyDescent="0.25">
      <c r="E20" s="2" t="s">
        <v>17</v>
      </c>
      <c r="F20" s="2" t="s">
        <v>13</v>
      </c>
      <c r="G20" s="3">
        <v>0.62270000000000003</v>
      </c>
    </row>
    <row r="21" spans="5:7" x14ac:dyDescent="0.25">
      <c r="E21" s="2" t="s">
        <v>17</v>
      </c>
      <c r="F21" s="2" t="s">
        <v>14</v>
      </c>
      <c r="G21" s="3">
        <v>0.52270000000000005</v>
      </c>
    </row>
    <row r="22" spans="5:7" x14ac:dyDescent="0.25">
      <c r="E22" s="2" t="s">
        <v>17</v>
      </c>
      <c r="F22" s="2" t="s">
        <v>15</v>
      </c>
      <c r="G22" s="3">
        <v>0.60309999999999997</v>
      </c>
    </row>
    <row r="23" spans="5:7" x14ac:dyDescent="0.25">
      <c r="E23" s="2" t="s">
        <v>18</v>
      </c>
      <c r="F23" s="2" t="s">
        <v>12</v>
      </c>
      <c r="G23" s="3">
        <v>0.63339999999999996</v>
      </c>
    </row>
    <row r="24" spans="5:7" x14ac:dyDescent="0.25">
      <c r="E24" s="2" t="s">
        <v>18</v>
      </c>
      <c r="F24" s="2" t="s">
        <v>13</v>
      </c>
      <c r="G24" s="3">
        <v>0.69220000000000004</v>
      </c>
    </row>
    <row r="25" spans="5:7" x14ac:dyDescent="0.25">
      <c r="E25" s="2" t="s">
        <v>18</v>
      </c>
      <c r="F25" s="2" t="s">
        <v>14</v>
      </c>
      <c r="G25" s="3">
        <v>0.6845</v>
      </c>
    </row>
    <row r="26" spans="5:7" x14ac:dyDescent="0.25">
      <c r="E26" s="2" t="s">
        <v>18</v>
      </c>
      <c r="F26" s="2" t="s">
        <v>15</v>
      </c>
      <c r="G26" s="3">
        <v>0.66790000000000005</v>
      </c>
    </row>
    <row r="45" spans="5:21" x14ac:dyDescent="0.25">
      <c r="E45" s="2" t="s">
        <v>0</v>
      </c>
      <c r="F45" s="2" t="s">
        <v>1</v>
      </c>
      <c r="G45" s="2" t="s">
        <v>2</v>
      </c>
      <c r="P45" s="2" t="s">
        <v>5</v>
      </c>
      <c r="Q45" s="2" t="s">
        <v>6</v>
      </c>
      <c r="R45" s="2" t="s">
        <v>7</v>
      </c>
      <c r="S45" s="2" t="s">
        <v>8</v>
      </c>
      <c r="T45" s="2" t="s">
        <v>9</v>
      </c>
      <c r="U45" s="2" t="s">
        <v>10</v>
      </c>
    </row>
    <row r="46" spans="5:21" x14ac:dyDescent="0.25">
      <c r="E46" s="2" t="s">
        <v>3</v>
      </c>
      <c r="F46" s="2" t="s">
        <v>4</v>
      </c>
      <c r="G46" s="3">
        <v>0.58430000000000004</v>
      </c>
      <c r="P46" s="2" t="s">
        <v>6</v>
      </c>
      <c r="Q46" s="3">
        <v>0.58430000000000004</v>
      </c>
      <c r="R46" s="2"/>
      <c r="S46" s="2"/>
      <c r="T46" s="2"/>
      <c r="U46" s="2"/>
    </row>
    <row r="47" spans="5:21" x14ac:dyDescent="0.25">
      <c r="E47" s="2" t="s">
        <v>11</v>
      </c>
      <c r="F47" s="2" t="s">
        <v>12</v>
      </c>
      <c r="G47" s="3">
        <v>0.75839999999999996</v>
      </c>
      <c r="P47" s="2" t="s">
        <v>7</v>
      </c>
      <c r="Q47" s="3">
        <v>0.70669999999999999</v>
      </c>
      <c r="R47" s="3">
        <v>0.79449999999999998</v>
      </c>
      <c r="S47" s="2"/>
      <c r="T47" s="2"/>
      <c r="U47" s="2"/>
    </row>
    <row r="48" spans="5:21" x14ac:dyDescent="0.25">
      <c r="E48" s="2" t="s">
        <v>11</v>
      </c>
      <c r="F48" s="2" t="s">
        <v>13</v>
      </c>
      <c r="G48" s="3">
        <v>0.71989999999999998</v>
      </c>
      <c r="P48" s="2" t="s">
        <v>8</v>
      </c>
      <c r="Q48" s="3">
        <v>0.63270000000000004</v>
      </c>
      <c r="R48" s="3">
        <v>0.75390000000000001</v>
      </c>
      <c r="S48" s="3">
        <v>0.60919999999999996</v>
      </c>
      <c r="T48" s="2"/>
      <c r="U48" s="2"/>
    </row>
    <row r="49" spans="5:21" x14ac:dyDescent="0.25">
      <c r="E49" s="2" t="s">
        <v>11</v>
      </c>
      <c r="F49" s="2" t="s">
        <v>14</v>
      </c>
      <c r="G49" s="3">
        <v>0.79449999999999998</v>
      </c>
      <c r="P49" s="2" t="s">
        <v>9</v>
      </c>
      <c r="Q49" s="3">
        <v>0.81320000000000003</v>
      </c>
      <c r="R49" s="3">
        <v>0.7994</v>
      </c>
      <c r="S49" s="3">
        <v>0.71430000000000005</v>
      </c>
      <c r="T49" s="3">
        <v>0.8075</v>
      </c>
      <c r="U49" s="2"/>
    </row>
    <row r="50" spans="5:21" x14ac:dyDescent="0.25">
      <c r="E50" s="2" t="s">
        <v>11</v>
      </c>
      <c r="F50" s="2" t="s">
        <v>15</v>
      </c>
      <c r="G50" s="3">
        <v>0.76780000000000004</v>
      </c>
      <c r="P50" s="2" t="s">
        <v>10</v>
      </c>
      <c r="Q50" s="3">
        <v>0.86309999999999998</v>
      </c>
      <c r="R50" s="3">
        <v>0.86109999999999998</v>
      </c>
      <c r="S50" s="3">
        <v>0.85399999999999998</v>
      </c>
      <c r="T50" s="3">
        <v>0.86760000000000004</v>
      </c>
      <c r="U50" s="3">
        <v>0.86960000000000004</v>
      </c>
    </row>
    <row r="51" spans="5:21" x14ac:dyDescent="0.25">
      <c r="E51" s="2" t="s">
        <v>16</v>
      </c>
      <c r="F51" s="2" t="s">
        <v>12</v>
      </c>
      <c r="G51" s="3">
        <v>0.45190000000000002</v>
      </c>
    </row>
    <row r="52" spans="5:21" x14ac:dyDescent="0.25">
      <c r="E52" s="2" t="s">
        <v>16</v>
      </c>
      <c r="F52" s="2" t="s">
        <v>13</v>
      </c>
      <c r="G52" s="3">
        <v>0.57499999999999996</v>
      </c>
    </row>
    <row r="53" spans="5:21" x14ac:dyDescent="0.25">
      <c r="E53" s="2" t="s">
        <v>16</v>
      </c>
      <c r="F53" s="2" t="s">
        <v>14</v>
      </c>
      <c r="G53" s="3">
        <v>0.53169999999999995</v>
      </c>
    </row>
    <row r="54" spans="5:21" x14ac:dyDescent="0.25">
      <c r="E54" s="2" t="s">
        <v>16</v>
      </c>
      <c r="F54" s="2" t="s">
        <v>15</v>
      </c>
      <c r="G54" s="3">
        <v>0.60919999999999996</v>
      </c>
    </row>
    <row r="55" spans="5:21" x14ac:dyDescent="0.25">
      <c r="E55" s="2" t="s">
        <v>17</v>
      </c>
      <c r="F55" s="2" t="s">
        <v>12</v>
      </c>
      <c r="G55" s="3">
        <v>0.76929999999999998</v>
      </c>
    </row>
    <row r="56" spans="5:21" x14ac:dyDescent="0.25">
      <c r="E56" s="2" t="s">
        <v>17</v>
      </c>
      <c r="F56" s="2" t="s">
        <v>13</v>
      </c>
      <c r="G56" s="3">
        <v>0.8075</v>
      </c>
    </row>
    <row r="57" spans="5:21" x14ac:dyDescent="0.25">
      <c r="E57" s="2" t="s">
        <v>17</v>
      </c>
      <c r="F57" s="2" t="s">
        <v>14</v>
      </c>
      <c r="G57" s="3">
        <v>0.75970000000000004</v>
      </c>
    </row>
    <row r="58" spans="5:21" x14ac:dyDescent="0.25">
      <c r="E58" s="2" t="s">
        <v>17</v>
      </c>
      <c r="F58" s="2" t="s">
        <v>15</v>
      </c>
      <c r="G58" s="3">
        <v>0.77959999999999996</v>
      </c>
    </row>
    <row r="59" spans="5:21" x14ac:dyDescent="0.25">
      <c r="E59" s="2" t="s">
        <v>18</v>
      </c>
      <c r="F59" s="2" t="s">
        <v>12</v>
      </c>
      <c r="G59" s="3">
        <v>0.78490000000000004</v>
      </c>
    </row>
    <row r="60" spans="5:21" x14ac:dyDescent="0.25">
      <c r="E60" s="2" t="s">
        <v>18</v>
      </c>
      <c r="F60" s="2" t="s">
        <v>13</v>
      </c>
      <c r="G60" s="3">
        <v>0.81089999999999995</v>
      </c>
    </row>
    <row r="61" spans="5:21" x14ac:dyDescent="0.25">
      <c r="E61" s="2" t="s">
        <v>18</v>
      </c>
      <c r="F61" s="2" t="s">
        <v>14</v>
      </c>
      <c r="G61" s="3">
        <v>0.86960000000000004</v>
      </c>
    </row>
    <row r="62" spans="5:21" x14ac:dyDescent="0.25">
      <c r="E62" s="2" t="s">
        <v>18</v>
      </c>
      <c r="F62" s="2" t="s">
        <v>15</v>
      </c>
      <c r="G62" s="3">
        <v>0.84689999999999999</v>
      </c>
    </row>
    <row r="70" spans="5:20" x14ac:dyDescent="0.25">
      <c r="E70" s="2" t="s">
        <v>0</v>
      </c>
      <c r="F70" s="2" t="s">
        <v>1</v>
      </c>
      <c r="G70" s="2" t="s">
        <v>2</v>
      </c>
    </row>
    <row r="71" spans="5:20" x14ac:dyDescent="0.25">
      <c r="E71" s="2" t="s">
        <v>3</v>
      </c>
      <c r="F71" s="2" t="s">
        <v>4</v>
      </c>
      <c r="G71" s="3">
        <v>0.4289</v>
      </c>
      <c r="P71" s="2" t="s">
        <v>5</v>
      </c>
      <c r="Q71" s="2" t="s">
        <v>6</v>
      </c>
      <c r="R71" s="2" t="s">
        <v>7</v>
      </c>
      <c r="S71" s="2" t="s">
        <v>8</v>
      </c>
      <c r="T71" s="2" t="s">
        <v>19</v>
      </c>
    </row>
    <row r="72" spans="5:20" x14ac:dyDescent="0.25">
      <c r="E72" s="2" t="s">
        <v>11</v>
      </c>
      <c r="F72" s="2" t="s">
        <v>12</v>
      </c>
      <c r="G72" s="3">
        <v>0.49390000000000001</v>
      </c>
      <c r="P72" s="2" t="s">
        <v>6</v>
      </c>
      <c r="Q72" s="3">
        <v>0.4289</v>
      </c>
      <c r="R72" s="2"/>
      <c r="S72" s="2"/>
      <c r="T72" s="2"/>
    </row>
    <row r="73" spans="5:20" x14ac:dyDescent="0.25">
      <c r="E73" s="2" t="s">
        <v>11</v>
      </c>
      <c r="F73" s="2" t="s">
        <v>13</v>
      </c>
      <c r="G73" s="3">
        <v>0.47520000000000001</v>
      </c>
      <c r="P73" s="2" t="s">
        <v>7</v>
      </c>
      <c r="Q73" s="3">
        <v>0.4955</v>
      </c>
      <c r="R73" s="3">
        <v>0.55710000000000004</v>
      </c>
      <c r="S73" s="2"/>
      <c r="T73" s="2"/>
    </row>
    <row r="74" spans="5:20" x14ac:dyDescent="0.25">
      <c r="E74" s="2" t="s">
        <v>11</v>
      </c>
      <c r="F74" s="2" t="s">
        <v>14</v>
      </c>
      <c r="G74" s="3">
        <v>0.55710000000000004</v>
      </c>
      <c r="P74" s="2" t="s">
        <v>8</v>
      </c>
      <c r="Q74" s="3">
        <v>0.36880000000000002</v>
      </c>
      <c r="R74" s="3">
        <v>0.52</v>
      </c>
      <c r="S74" s="3">
        <v>0.38440000000000002</v>
      </c>
      <c r="T74" s="2"/>
    </row>
    <row r="75" spans="5:20" x14ac:dyDescent="0.25">
      <c r="E75" s="2" t="s">
        <v>11</v>
      </c>
      <c r="F75" s="2" t="s">
        <v>15</v>
      </c>
      <c r="G75" s="3">
        <v>0.52590000000000003</v>
      </c>
      <c r="P75" s="2" t="s">
        <v>19</v>
      </c>
      <c r="Q75" s="3">
        <v>0.6048</v>
      </c>
      <c r="R75" s="3">
        <v>0.57689999999999997</v>
      </c>
      <c r="S75" s="3">
        <v>0.50239999999999996</v>
      </c>
      <c r="T75" s="3">
        <v>0.62270000000000003</v>
      </c>
    </row>
    <row r="76" spans="5:20" x14ac:dyDescent="0.25">
      <c r="E76" s="2" t="s">
        <v>16</v>
      </c>
      <c r="F76" s="2" t="s">
        <v>12</v>
      </c>
      <c r="G76" s="3">
        <v>0.35809999999999997</v>
      </c>
    </row>
    <row r="77" spans="5:20" x14ac:dyDescent="0.25">
      <c r="E77" s="2" t="s">
        <v>16</v>
      </c>
      <c r="F77" s="2" t="s">
        <v>13</v>
      </c>
      <c r="G77" s="3">
        <v>0.37390000000000001</v>
      </c>
    </row>
    <row r="78" spans="5:20" x14ac:dyDescent="0.25">
      <c r="E78" s="2" t="s">
        <v>16</v>
      </c>
      <c r="F78" s="2" t="s">
        <v>14</v>
      </c>
      <c r="G78" s="3">
        <v>0.31130000000000002</v>
      </c>
    </row>
    <row r="79" spans="5:20" x14ac:dyDescent="0.25">
      <c r="E79" s="2" t="s">
        <v>16</v>
      </c>
      <c r="F79" s="2" t="s">
        <v>15</v>
      </c>
      <c r="G79" s="3">
        <v>0.38440000000000002</v>
      </c>
    </row>
    <row r="80" spans="5:20" x14ac:dyDescent="0.25">
      <c r="E80" s="2" t="s">
        <v>20</v>
      </c>
      <c r="F80" s="2" t="s">
        <v>12</v>
      </c>
      <c r="G80" s="3">
        <v>0.56159999999999999</v>
      </c>
    </row>
    <row r="81" spans="5:7" x14ac:dyDescent="0.25">
      <c r="E81" s="2" t="s">
        <v>20</v>
      </c>
      <c r="F81" s="2" t="s">
        <v>13</v>
      </c>
      <c r="G81" s="3">
        <v>0.62270000000000003</v>
      </c>
    </row>
    <row r="82" spans="5:7" x14ac:dyDescent="0.25">
      <c r="E82" s="2" t="s">
        <v>20</v>
      </c>
      <c r="F82" s="2" t="s">
        <v>14</v>
      </c>
      <c r="G82" s="3">
        <v>0.52270000000000005</v>
      </c>
    </row>
    <row r="83" spans="5:7" x14ac:dyDescent="0.25">
      <c r="E83" s="2" t="s">
        <v>20</v>
      </c>
      <c r="F83" s="2" t="s">
        <v>15</v>
      </c>
      <c r="G83" s="3">
        <v>0.60309999999999997</v>
      </c>
    </row>
    <row r="106" spans="5:20" x14ac:dyDescent="0.25">
      <c r="E106" s="2" t="s">
        <v>0</v>
      </c>
      <c r="F106" s="2" t="s">
        <v>1</v>
      </c>
      <c r="G106" s="2" t="s">
        <v>2</v>
      </c>
      <c r="P106" s="2" t="s">
        <v>5</v>
      </c>
      <c r="Q106" s="2" t="s">
        <v>6</v>
      </c>
      <c r="R106" s="2" t="s">
        <v>7</v>
      </c>
      <c r="S106" s="2" t="s">
        <v>8</v>
      </c>
      <c r="T106" s="2" t="s">
        <v>19</v>
      </c>
    </row>
    <row r="107" spans="5:20" x14ac:dyDescent="0.25">
      <c r="E107" s="2" t="s">
        <v>3</v>
      </c>
      <c r="F107" s="2" t="s">
        <v>4</v>
      </c>
      <c r="G107" s="3">
        <v>0.58430000000000004</v>
      </c>
      <c r="P107" s="2" t="s">
        <v>6</v>
      </c>
      <c r="Q107" s="3">
        <v>0.58430000000000004</v>
      </c>
      <c r="R107" s="2"/>
      <c r="S107" s="2"/>
      <c r="T107" s="2"/>
    </row>
    <row r="108" spans="5:20" x14ac:dyDescent="0.25">
      <c r="E108" s="2" t="s">
        <v>11</v>
      </c>
      <c r="F108" s="2" t="s">
        <v>12</v>
      </c>
      <c r="G108" s="3">
        <v>0.75839999999999996</v>
      </c>
      <c r="P108" s="2" t="s">
        <v>7</v>
      </c>
      <c r="Q108" s="3">
        <v>0.70669999999999999</v>
      </c>
      <c r="R108" s="3">
        <v>0.79449999999999998</v>
      </c>
      <c r="S108" s="2"/>
      <c r="T108" s="2"/>
    </row>
    <row r="109" spans="5:20" x14ac:dyDescent="0.25">
      <c r="E109" s="2" t="s">
        <v>11</v>
      </c>
      <c r="F109" s="2" t="s">
        <v>13</v>
      </c>
      <c r="G109" s="3">
        <v>0.71989999999999998</v>
      </c>
      <c r="P109" s="2" t="s">
        <v>8</v>
      </c>
      <c r="Q109" s="3">
        <v>0.63270000000000004</v>
      </c>
      <c r="R109" s="3">
        <v>0.75390000000000001</v>
      </c>
      <c r="S109" s="3">
        <v>0.60919999999999996</v>
      </c>
      <c r="T109" s="2"/>
    </row>
    <row r="110" spans="5:20" x14ac:dyDescent="0.25">
      <c r="E110" s="2" t="s">
        <v>11</v>
      </c>
      <c r="F110" s="2" t="s">
        <v>14</v>
      </c>
      <c r="G110" s="3">
        <v>0.79449999999999998</v>
      </c>
      <c r="P110" s="2" t="s">
        <v>19</v>
      </c>
      <c r="Q110" s="3">
        <v>0.81320000000000003</v>
      </c>
      <c r="R110" s="3">
        <v>0.7994</v>
      </c>
      <c r="S110" s="3">
        <v>0.71430000000000005</v>
      </c>
      <c r="T110" s="3">
        <v>0.8075</v>
      </c>
    </row>
    <row r="111" spans="5:20" x14ac:dyDescent="0.25">
      <c r="E111" s="2" t="s">
        <v>11</v>
      </c>
      <c r="F111" s="2" t="s">
        <v>15</v>
      </c>
      <c r="G111" s="3">
        <v>0.76780000000000004</v>
      </c>
    </row>
    <row r="112" spans="5:20" x14ac:dyDescent="0.25">
      <c r="E112" s="2" t="s">
        <v>16</v>
      </c>
      <c r="F112" s="2" t="s">
        <v>12</v>
      </c>
      <c r="G112" s="3">
        <v>0.45190000000000002</v>
      </c>
    </row>
    <row r="113" spans="5:7" x14ac:dyDescent="0.25">
      <c r="E113" s="2" t="s">
        <v>16</v>
      </c>
      <c r="F113" s="2" t="s">
        <v>13</v>
      </c>
      <c r="G113" s="3">
        <v>0.57499999999999996</v>
      </c>
    </row>
    <row r="114" spans="5:7" x14ac:dyDescent="0.25">
      <c r="E114" s="2" t="s">
        <v>16</v>
      </c>
      <c r="F114" s="2" t="s">
        <v>14</v>
      </c>
      <c r="G114" s="3">
        <v>0.53169999999999995</v>
      </c>
    </row>
    <row r="115" spans="5:7" x14ac:dyDescent="0.25">
      <c r="E115" s="2" t="s">
        <v>16</v>
      </c>
      <c r="F115" s="2" t="s">
        <v>15</v>
      </c>
      <c r="G115" s="3">
        <v>0.60919999999999996</v>
      </c>
    </row>
    <row r="116" spans="5:7" x14ac:dyDescent="0.25">
      <c r="E116" s="2" t="s">
        <v>20</v>
      </c>
      <c r="F116" s="2" t="s">
        <v>12</v>
      </c>
      <c r="G116" s="3">
        <v>0.76929999999999998</v>
      </c>
    </row>
    <row r="117" spans="5:7" x14ac:dyDescent="0.25">
      <c r="E117" s="2" t="s">
        <v>20</v>
      </c>
      <c r="F117" s="2" t="s">
        <v>13</v>
      </c>
      <c r="G117" s="3">
        <v>0.8075</v>
      </c>
    </row>
    <row r="118" spans="5:7" x14ac:dyDescent="0.25">
      <c r="E118" s="2" t="s">
        <v>20</v>
      </c>
      <c r="F118" s="2" t="s">
        <v>14</v>
      </c>
      <c r="G118" s="3">
        <v>0.75970000000000004</v>
      </c>
    </row>
    <row r="119" spans="5:7" x14ac:dyDescent="0.25">
      <c r="E119" s="2" t="s">
        <v>20</v>
      </c>
      <c r="F119" s="2" t="s">
        <v>15</v>
      </c>
      <c r="G119" s="3">
        <v>0.77959999999999996</v>
      </c>
    </row>
  </sheetData>
  <conditionalFormatting sqref="G46:G62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45:G62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9:G26">
    <cfRule type="colorScale" priority="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0:G26">
    <cfRule type="colorScale" priority="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Q4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8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5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6:U50">
    <cfRule type="colorScale" priority="1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Q11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2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U15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1:U15">
    <cfRule type="colorScale" priority="17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07:G119">
    <cfRule type="colorScale" priority="18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06:G119">
    <cfRule type="colorScale" priority="19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70:G83">
    <cfRule type="colorScale" priority="20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71:G83">
    <cfRule type="colorScale" priority="2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Q10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08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09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10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07:T110">
    <cfRule type="colorScale" priority="26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Q72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7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7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75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72:T75">
    <cfRule type="colorScale" priority="3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:G32"/>
  <sheetViews>
    <sheetView zoomScale="85" zoomScaleNormal="85" workbookViewId="0">
      <selection activeCell="B27" sqref="B27:G32"/>
    </sheetView>
  </sheetViews>
  <sheetFormatPr defaultRowHeight="15" x14ac:dyDescent="0.25"/>
  <cols>
    <col min="1" max="1" width="3.28515625" customWidth="1"/>
    <col min="2" max="7" width="19.42578125" customWidth="1"/>
    <col min="8" max="8" width="3.28515625" customWidth="1"/>
    <col min="9" max="12" width="19.42578125" customWidth="1"/>
    <col min="13" max="1025" width="8.7109375" customWidth="1"/>
  </cols>
  <sheetData>
    <row r="9" spans="2:7" x14ac:dyDescent="0.25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 x14ac:dyDescent="0.25">
      <c r="B10" s="2" t="s">
        <v>27</v>
      </c>
      <c r="C10" s="2">
        <v>1.6080000000000001</v>
      </c>
      <c r="D10" s="2">
        <v>1.2130000000000001</v>
      </c>
      <c r="E10" s="2">
        <v>0.27500000000000002</v>
      </c>
      <c r="F10" s="2">
        <v>0</v>
      </c>
      <c r="G10" s="2"/>
    </row>
    <row r="11" spans="2:7" x14ac:dyDescent="0.25">
      <c r="B11" s="2" t="s">
        <v>28</v>
      </c>
      <c r="C11" s="2">
        <v>0.56399999999999995</v>
      </c>
      <c r="D11" s="2">
        <v>0.53100000000000003</v>
      </c>
      <c r="E11" s="2">
        <v>0.50600000000000001</v>
      </c>
      <c r="F11" s="2">
        <v>0</v>
      </c>
      <c r="G11" s="2"/>
    </row>
    <row r="12" spans="2:7" x14ac:dyDescent="0.25">
      <c r="B12" s="2" t="s">
        <v>29</v>
      </c>
      <c r="C12" s="2">
        <v>0.30499999999999999</v>
      </c>
      <c r="D12" s="2">
        <v>0.76300000000000001</v>
      </c>
      <c r="E12" s="2">
        <v>1.661</v>
      </c>
      <c r="F12" s="2">
        <v>7.4999999999999997E-2</v>
      </c>
      <c r="G12" s="2"/>
    </row>
    <row r="13" spans="2:7" x14ac:dyDescent="0.25">
      <c r="B13" s="2" t="s">
        <v>30</v>
      </c>
      <c r="C13" s="2">
        <v>0</v>
      </c>
      <c r="D13" s="2">
        <v>0</v>
      </c>
      <c r="E13" s="2">
        <v>7.1999999999999995E-2</v>
      </c>
      <c r="F13" s="2">
        <v>2.427</v>
      </c>
      <c r="G13" s="2"/>
    </row>
    <row r="14" spans="2:7" x14ac:dyDescent="0.25">
      <c r="B14" s="2" t="s">
        <v>2</v>
      </c>
      <c r="C14" s="3">
        <f>1-(SUM(C11:C13)/SUM(C10:C13)*100)%</f>
        <v>0.649172385950747</v>
      </c>
      <c r="D14" s="3">
        <f>1-(SUM(D10,D12:D13)/SUM(D10:D13)*100)%</f>
        <v>0.21180694056641414</v>
      </c>
      <c r="E14" s="3">
        <f>1-(SUM(E10:E11,E13)/SUM(E10:E13)*100)%</f>
        <v>0.66070007955449483</v>
      </c>
      <c r="F14" s="3">
        <f>1-(SUM(F10:F12)/SUM(F10:F13)*100)%</f>
        <v>0.97002398081534769</v>
      </c>
      <c r="G14" s="3">
        <f>(SUM(C10,D11,E12,F13)/SUM(C10:F13))</f>
        <v>0.62270000000000003</v>
      </c>
    </row>
    <row r="18" spans="2:7" x14ac:dyDescent="0.25">
      <c r="B18" s="2" t="s">
        <v>21</v>
      </c>
      <c r="C18" s="2" t="s">
        <v>31</v>
      </c>
      <c r="D18" s="2" t="s">
        <v>24</v>
      </c>
      <c r="E18" s="2" t="s">
        <v>25</v>
      </c>
      <c r="F18" s="2" t="s">
        <v>26</v>
      </c>
    </row>
    <row r="19" spans="2:7" x14ac:dyDescent="0.25">
      <c r="B19" s="2" t="s">
        <v>32</v>
      </c>
      <c r="C19" s="2">
        <v>3.8290000000000002</v>
      </c>
      <c r="D19" s="2">
        <v>0.628</v>
      </c>
      <c r="E19" s="2">
        <v>0</v>
      </c>
      <c r="F19" s="2"/>
    </row>
    <row r="20" spans="2:7" x14ac:dyDescent="0.25">
      <c r="B20" s="2" t="s">
        <v>29</v>
      </c>
      <c r="C20" s="2">
        <v>1.161</v>
      </c>
      <c r="D20" s="2">
        <v>1.7929999999999999</v>
      </c>
      <c r="E20" s="2">
        <v>7.1999999999999995E-2</v>
      </c>
      <c r="F20" s="2"/>
    </row>
    <row r="21" spans="2:7" x14ac:dyDescent="0.25">
      <c r="B21" s="2" t="s">
        <v>30</v>
      </c>
      <c r="C21" s="2">
        <v>0</v>
      </c>
      <c r="D21" s="2">
        <v>6.4000000000000001E-2</v>
      </c>
      <c r="E21" s="2">
        <v>2.4529999999999998</v>
      </c>
      <c r="F21" s="2"/>
    </row>
    <row r="22" spans="2:7" x14ac:dyDescent="0.25">
      <c r="B22" s="2" t="s">
        <v>2</v>
      </c>
      <c r="C22" s="3">
        <f>1-(SUM(C20:C21)/SUM(C19:C21)*100)%</f>
        <v>0.76733466933867733</v>
      </c>
      <c r="D22" s="3">
        <f>1-(SUM(D19,D21)/SUM(D19:D21)*100)%</f>
        <v>0.7215291750503019</v>
      </c>
      <c r="E22" s="3">
        <f>1-(SUM(E19:E20)/SUM(E19:E21)*100)%</f>
        <v>0.97148514851485146</v>
      </c>
      <c r="F22" s="3">
        <f>SUM(C19,D20,E21)/SUM(C19:E21)</f>
        <v>0.80749999999999988</v>
      </c>
    </row>
    <row r="27" spans="2:7" x14ac:dyDescent="0.25"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2</v>
      </c>
    </row>
    <row r="28" spans="2:7" x14ac:dyDescent="0.25">
      <c r="B28" s="2" t="s">
        <v>27</v>
      </c>
      <c r="C28" s="2">
        <v>11</v>
      </c>
      <c r="D28" s="2">
        <v>2</v>
      </c>
      <c r="E28" s="2">
        <v>0</v>
      </c>
      <c r="F28" s="2">
        <v>0</v>
      </c>
      <c r="G28" s="3">
        <f>C28/SUM(C28:F28)</f>
        <v>0.84615384615384615</v>
      </c>
    </row>
    <row r="29" spans="2:7" x14ac:dyDescent="0.25">
      <c r="B29" s="2" t="s">
        <v>28</v>
      </c>
      <c r="C29" s="2">
        <v>3</v>
      </c>
      <c r="D29" s="2">
        <v>30</v>
      </c>
      <c r="E29" s="2">
        <v>11</v>
      </c>
      <c r="F29" s="2">
        <v>1</v>
      </c>
      <c r="G29" s="3">
        <f>D29/SUM(C29:F29)</f>
        <v>0.66666666666666663</v>
      </c>
    </row>
    <row r="30" spans="2:7" x14ac:dyDescent="0.25">
      <c r="B30" s="2" t="s">
        <v>29</v>
      </c>
      <c r="C30" s="2">
        <v>0</v>
      </c>
      <c r="D30" s="2">
        <v>6</v>
      </c>
      <c r="E30" s="2">
        <v>97</v>
      </c>
      <c r="F30" s="2">
        <v>13</v>
      </c>
      <c r="G30" s="3">
        <f>E30/SUM(C30:F30)</f>
        <v>0.83620689655172409</v>
      </c>
    </row>
    <row r="31" spans="2:7" x14ac:dyDescent="0.25">
      <c r="B31" s="2" t="s">
        <v>30</v>
      </c>
      <c r="C31" s="2">
        <v>0</v>
      </c>
      <c r="D31" s="2">
        <v>2</v>
      </c>
      <c r="E31" s="2">
        <v>12</v>
      </c>
      <c r="F31" s="2">
        <v>99</v>
      </c>
      <c r="G31" s="3">
        <f>F31/SUM(C31:F31)</f>
        <v>0.87610619469026552</v>
      </c>
    </row>
    <row r="32" spans="2:7" x14ac:dyDescent="0.25">
      <c r="B32" s="2" t="s">
        <v>2</v>
      </c>
      <c r="C32" s="3">
        <f>1-(SUM(C29:C31)/SUM(C28:C31)*100)%</f>
        <v>0.7857142857142857</v>
      </c>
      <c r="D32" s="3">
        <f>1-(SUM(D28,D30:D31)/SUM(D28:D31)*100)%</f>
        <v>0.75</v>
      </c>
      <c r="E32" s="3">
        <f>1-(SUM(E28:E29,E31)/SUM(E28:E31)*100)%</f>
        <v>0.80833333333333335</v>
      </c>
      <c r="F32" s="3">
        <f>1-(SUM(F28:F30)/SUM(F28:F31)*100)%</f>
        <v>0.87610619469026552</v>
      </c>
      <c r="G32" s="3">
        <f>(SUM(C28,D29,E30,F31)/SUM(C28:F31))</f>
        <v>0.82578397212543553</v>
      </c>
    </row>
  </sheetData>
  <conditionalFormatting sqref="C14:G14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4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C22:F22">
    <cfRule type="colorScale" priority="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C32:F32">
    <cfRule type="colorScale" priority="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32">
    <cfRule type="colorScale" priority="6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28:G31">
    <cfRule type="colorScale" priority="7">
      <colorScale>
        <cfvo type="min"/>
        <cfvo type="percentile" val="50"/>
        <cfvo type="max"/>
        <color rgb="FFFF0000"/>
        <color rgb="FFFFFF00"/>
        <color rgb="FF00CC00"/>
      </colorScale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69D5-C076-41C4-BD7A-90590A6574A2}">
  <dimension ref="B2:U43"/>
  <sheetViews>
    <sheetView tabSelected="1" topLeftCell="C1" zoomScale="55" zoomScaleNormal="55" workbookViewId="0">
      <selection activeCell="K39" sqref="K39"/>
    </sheetView>
  </sheetViews>
  <sheetFormatPr defaultRowHeight="15" x14ac:dyDescent="0.25"/>
  <cols>
    <col min="2" max="2" width="21.42578125" customWidth="1"/>
    <col min="9" max="9" width="18.140625" customWidth="1"/>
    <col min="16" max="16" width="18.140625" customWidth="1"/>
  </cols>
  <sheetData>
    <row r="2" spans="2:21" x14ac:dyDescent="0.25">
      <c r="B2" t="s">
        <v>33</v>
      </c>
      <c r="I2" t="s">
        <v>35</v>
      </c>
      <c r="P2" t="s">
        <v>37</v>
      </c>
    </row>
    <row r="3" spans="2:21" x14ac:dyDescent="0.25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</v>
      </c>
    </row>
    <row r="4" spans="2:21" x14ac:dyDescent="0.25">
      <c r="B4" s="2" t="s">
        <v>27</v>
      </c>
      <c r="C4" s="2">
        <v>14</v>
      </c>
      <c r="D4" s="2">
        <v>6</v>
      </c>
      <c r="E4" s="2">
        <v>1</v>
      </c>
      <c r="F4" s="2">
        <v>1</v>
      </c>
      <c r="G4" s="3">
        <f>C4/SUM(C4:F4)</f>
        <v>0.63636363636363635</v>
      </c>
      <c r="I4" s="2" t="s">
        <v>27</v>
      </c>
      <c r="J4" s="2">
        <v>14</v>
      </c>
      <c r="K4" s="2">
        <v>8</v>
      </c>
      <c r="L4" s="2">
        <v>0</v>
      </c>
      <c r="M4" s="2">
        <v>0</v>
      </c>
      <c r="N4" s="3">
        <f>J4/SUM(J4:M4)</f>
        <v>0.63636363636363635</v>
      </c>
      <c r="P4" s="2" t="s">
        <v>27</v>
      </c>
      <c r="Q4" s="2">
        <v>6</v>
      </c>
      <c r="R4" s="2">
        <v>10</v>
      </c>
      <c r="S4" s="2">
        <v>3</v>
      </c>
      <c r="T4" s="2">
        <v>2</v>
      </c>
      <c r="U4" s="3">
        <f>Q4/SUM(Q4:T4)</f>
        <v>0.2857142857142857</v>
      </c>
    </row>
    <row r="5" spans="2:21" x14ac:dyDescent="0.25">
      <c r="B5" s="2" t="s">
        <v>28</v>
      </c>
      <c r="C5" s="2">
        <v>1</v>
      </c>
      <c r="D5" s="2">
        <v>31</v>
      </c>
      <c r="E5" s="2">
        <v>15</v>
      </c>
      <c r="F5" s="2">
        <v>2</v>
      </c>
      <c r="G5" s="3">
        <f>D5/SUM(C5:F5)</f>
        <v>0.63265306122448983</v>
      </c>
      <c r="I5" s="2" t="s">
        <v>28</v>
      </c>
      <c r="J5" s="2">
        <v>0</v>
      </c>
      <c r="K5" s="2">
        <v>25</v>
      </c>
      <c r="L5" s="2">
        <v>20</v>
      </c>
      <c r="M5" s="2">
        <v>2</v>
      </c>
      <c r="N5" s="3">
        <f>K5/SUM(J5:M5)</f>
        <v>0.53191489361702127</v>
      </c>
      <c r="P5" s="2" t="s">
        <v>28</v>
      </c>
      <c r="Q5" s="2">
        <v>1</v>
      </c>
      <c r="R5" s="2">
        <v>28</v>
      </c>
      <c r="S5" s="2">
        <v>15</v>
      </c>
      <c r="T5" s="2">
        <v>3</v>
      </c>
      <c r="U5" s="3">
        <f>R5/SUM(Q5:T5)</f>
        <v>0.5957446808510638</v>
      </c>
    </row>
    <row r="6" spans="2:21" x14ac:dyDescent="0.25">
      <c r="B6" s="2" t="s">
        <v>29</v>
      </c>
      <c r="C6" s="2">
        <v>1</v>
      </c>
      <c r="D6" s="2">
        <v>2</v>
      </c>
      <c r="E6" s="2">
        <v>86</v>
      </c>
      <c r="F6" s="2">
        <v>20</v>
      </c>
      <c r="G6" s="3">
        <f>E6/SUM(C6:F6)</f>
        <v>0.78899082568807344</v>
      </c>
      <c r="I6" s="2" t="s">
        <v>29</v>
      </c>
      <c r="J6" s="2">
        <v>1</v>
      </c>
      <c r="K6" s="2">
        <v>6</v>
      </c>
      <c r="L6" s="2">
        <v>93</v>
      </c>
      <c r="M6" s="2">
        <v>8</v>
      </c>
      <c r="N6" s="3">
        <f>L6/SUM(J6:M6)</f>
        <v>0.86111111111111116</v>
      </c>
      <c r="P6" s="2" t="s">
        <v>29</v>
      </c>
      <c r="Q6" s="2">
        <v>0</v>
      </c>
      <c r="R6" s="2">
        <v>6</v>
      </c>
      <c r="S6" s="2">
        <v>90</v>
      </c>
      <c r="T6" s="2">
        <v>15</v>
      </c>
      <c r="U6" s="3">
        <f>S6/SUM(Q6:T6)</f>
        <v>0.81081081081081086</v>
      </c>
    </row>
    <row r="7" spans="2:21" x14ac:dyDescent="0.25">
      <c r="B7" s="2" t="s">
        <v>30</v>
      </c>
      <c r="C7" s="2">
        <v>0</v>
      </c>
      <c r="D7" s="2">
        <v>2</v>
      </c>
      <c r="E7" s="2">
        <v>12</v>
      </c>
      <c r="F7" s="2">
        <v>93</v>
      </c>
      <c r="G7" s="3">
        <f>F7/SUM(C7:F7)</f>
        <v>0.86915887850467288</v>
      </c>
      <c r="I7" s="2" t="s">
        <v>30</v>
      </c>
      <c r="J7" s="2">
        <v>0</v>
      </c>
      <c r="K7" s="2">
        <v>1</v>
      </c>
      <c r="L7" s="2">
        <v>15</v>
      </c>
      <c r="M7" s="2">
        <v>94</v>
      </c>
      <c r="N7" s="3">
        <f>M7/SUM(J7:M7)</f>
        <v>0.8545454545454545</v>
      </c>
      <c r="P7" s="2" t="s">
        <v>30</v>
      </c>
      <c r="Q7" s="2">
        <v>0</v>
      </c>
      <c r="R7" s="2">
        <v>1</v>
      </c>
      <c r="S7" s="2">
        <v>17</v>
      </c>
      <c r="T7" s="2">
        <v>90</v>
      </c>
      <c r="U7" s="3">
        <f>T7/SUM(Q7:T7)</f>
        <v>0.83333333333333337</v>
      </c>
    </row>
    <row r="8" spans="2:21" x14ac:dyDescent="0.25">
      <c r="B8" s="2" t="s">
        <v>2</v>
      </c>
      <c r="C8" s="3">
        <f>1-(SUM(C5:C7)/SUM(C4:C7)*100)%</f>
        <v>0.875</v>
      </c>
      <c r="D8" s="3">
        <f>1-(SUM(D4,D6:D7)/SUM(D4:D7)*100)%</f>
        <v>0.75609756097560976</v>
      </c>
      <c r="E8" s="3">
        <f>1-(SUM(E4:E5,E7)/SUM(E4:E7)*100)%</f>
        <v>0.75438596491228072</v>
      </c>
      <c r="F8" s="3">
        <f>1-(SUM(F4:F6)/SUM(F4:F7)*100)%</f>
        <v>0.80172413793103448</v>
      </c>
      <c r="G8" s="3">
        <f>(SUM(C4,D5,E6,F7)/SUM(C4:F7))</f>
        <v>0.78048780487804881</v>
      </c>
      <c r="I8" s="2" t="s">
        <v>2</v>
      </c>
      <c r="J8" s="3">
        <f>1-(SUM(J5:J7)/SUM(J4:J7)*100)%</f>
        <v>0.93333333333333335</v>
      </c>
      <c r="K8" s="3">
        <f>1-(SUM(K4,K6:K7)/SUM(K4:K7)*100)%</f>
        <v>0.625</v>
      </c>
      <c r="L8" s="3">
        <f>1-(SUM(L4:L5,L7)/SUM(L4:L7)*100)%</f>
        <v>0.7265625</v>
      </c>
      <c r="M8" s="3">
        <f>1-(SUM(M4:M6)/SUM(M4:M7)*100)%</f>
        <v>0.90384615384615385</v>
      </c>
      <c r="N8" s="3">
        <f>(SUM(J4,K5,L6,M7)/SUM(J4:M7))</f>
        <v>0.78745644599303133</v>
      </c>
      <c r="P8" s="2" t="s">
        <v>2</v>
      </c>
      <c r="Q8" s="3">
        <f>1-(SUM(Q5:Q7)/SUM(Q4:Q7)*100)%</f>
        <v>0.85714285714285721</v>
      </c>
      <c r="R8" s="3">
        <f>1-(SUM(R4,R6:R7)/SUM(R4:R7)*100)%</f>
        <v>0.62222222222222223</v>
      </c>
      <c r="S8" s="3">
        <f>1-(SUM(S4:S5,S7)/SUM(S4:S7)*100)%</f>
        <v>0.72</v>
      </c>
      <c r="T8" s="3">
        <f>1-(SUM(T4:T6)/SUM(T4:T7)*100)%</f>
        <v>0.81818181818181812</v>
      </c>
      <c r="U8" s="3">
        <f>(SUM(Q4,R5,S6,T7)/SUM(Q4:T7))</f>
        <v>0.74564459930313587</v>
      </c>
    </row>
    <row r="11" spans="2:21" x14ac:dyDescent="0.25">
      <c r="B11" t="s">
        <v>34</v>
      </c>
      <c r="I11" t="s">
        <v>36</v>
      </c>
      <c r="P11" t="s">
        <v>38</v>
      </c>
    </row>
    <row r="12" spans="2:21" x14ac:dyDescent="0.25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</v>
      </c>
      <c r="P12" s="2" t="s">
        <v>21</v>
      </c>
      <c r="Q12" s="2" t="s">
        <v>22</v>
      </c>
      <c r="R12" s="2" t="s">
        <v>23</v>
      </c>
      <c r="S12" s="2" t="s">
        <v>24</v>
      </c>
      <c r="T12" s="2" t="s">
        <v>25</v>
      </c>
      <c r="U12" s="2" t="s">
        <v>2</v>
      </c>
    </row>
    <row r="13" spans="2:21" x14ac:dyDescent="0.25">
      <c r="B13" s="2" t="s">
        <v>27</v>
      </c>
      <c r="C13" s="2">
        <v>6</v>
      </c>
      <c r="D13" s="2">
        <v>2</v>
      </c>
      <c r="E13" s="2">
        <v>1</v>
      </c>
      <c r="F13" s="2">
        <v>2</v>
      </c>
      <c r="G13" s="3">
        <f>C13/SUM(C13:F13)</f>
        <v>0.54545454545454541</v>
      </c>
      <c r="I13" s="2" t="s">
        <v>27</v>
      </c>
      <c r="J13" s="2">
        <v>7</v>
      </c>
      <c r="K13" s="2">
        <v>5</v>
      </c>
      <c r="L13" s="2">
        <v>0</v>
      </c>
      <c r="M13" s="2">
        <v>0</v>
      </c>
      <c r="N13" s="3">
        <f>J13/SUM(J13:M13)</f>
        <v>0.58333333333333337</v>
      </c>
      <c r="P13" s="2" t="s">
        <v>27</v>
      </c>
      <c r="Q13" s="2">
        <v>7</v>
      </c>
      <c r="R13" s="2">
        <v>3</v>
      </c>
      <c r="S13" s="2">
        <v>1</v>
      </c>
      <c r="T13" s="2">
        <v>1</v>
      </c>
      <c r="U13" s="3">
        <f>Q13/SUM(Q13:T13)</f>
        <v>0.58333333333333337</v>
      </c>
    </row>
    <row r="14" spans="2:21" x14ac:dyDescent="0.25">
      <c r="B14" s="2" t="s">
        <v>28</v>
      </c>
      <c r="C14" s="2">
        <v>4</v>
      </c>
      <c r="D14" s="2">
        <v>32</v>
      </c>
      <c r="E14" s="2">
        <v>8</v>
      </c>
      <c r="F14" s="2">
        <v>3</v>
      </c>
      <c r="G14" s="3">
        <f>D14/SUM(C14:F14)</f>
        <v>0.68085106382978722</v>
      </c>
      <c r="I14" s="2" t="s">
        <v>28</v>
      </c>
      <c r="J14" s="2">
        <v>1</v>
      </c>
      <c r="K14" s="2">
        <v>29</v>
      </c>
      <c r="L14" s="2">
        <v>28</v>
      </c>
      <c r="M14" s="2">
        <v>6</v>
      </c>
      <c r="N14" s="3">
        <f>K14/SUM(J14:M14)</f>
        <v>0.453125</v>
      </c>
      <c r="P14" s="2" t="s">
        <v>28</v>
      </c>
      <c r="Q14" s="2">
        <v>3</v>
      </c>
      <c r="R14" s="2">
        <v>25</v>
      </c>
      <c r="S14" s="2">
        <v>12</v>
      </c>
      <c r="T14" s="2">
        <v>3</v>
      </c>
      <c r="U14" s="3">
        <f>R14/SUM(Q14:T14)</f>
        <v>0.58139534883720934</v>
      </c>
    </row>
    <row r="15" spans="2:21" x14ac:dyDescent="0.25">
      <c r="B15" s="2" t="s">
        <v>29</v>
      </c>
      <c r="C15" s="2">
        <v>1</v>
      </c>
      <c r="D15" s="2">
        <v>12</v>
      </c>
      <c r="E15" s="2">
        <v>87</v>
      </c>
      <c r="F15" s="2">
        <v>19</v>
      </c>
      <c r="G15" s="3">
        <f>E15/SUM(C15:F15)</f>
        <v>0.73109243697478987</v>
      </c>
      <c r="I15" s="2" t="s">
        <v>29</v>
      </c>
      <c r="J15" s="2">
        <v>0</v>
      </c>
      <c r="K15" s="2">
        <v>2</v>
      </c>
      <c r="L15" s="2">
        <v>88</v>
      </c>
      <c r="M15" s="2">
        <v>16</v>
      </c>
      <c r="N15" s="3">
        <f>L15/SUM(J15:M15)</f>
        <v>0.83018867924528306</v>
      </c>
      <c r="P15" s="2" t="s">
        <v>29</v>
      </c>
      <c r="Q15" s="2">
        <v>0</v>
      </c>
      <c r="R15" s="2">
        <v>4</v>
      </c>
      <c r="S15" s="2">
        <v>76</v>
      </c>
      <c r="T15" s="2">
        <v>19</v>
      </c>
      <c r="U15" s="3">
        <f>S15/SUM(Q15:T15)</f>
        <v>0.76767676767676762</v>
      </c>
    </row>
    <row r="16" spans="2:21" x14ac:dyDescent="0.25">
      <c r="B16" s="2" t="s">
        <v>30</v>
      </c>
      <c r="C16" s="2">
        <v>0</v>
      </c>
      <c r="D16" s="2">
        <v>4</v>
      </c>
      <c r="E16" s="2">
        <v>20</v>
      </c>
      <c r="F16" s="2">
        <v>86</v>
      </c>
      <c r="G16" s="3">
        <f>F16/SUM(C16:F16)</f>
        <v>0.78181818181818186</v>
      </c>
      <c r="I16" s="2" t="s">
        <v>30</v>
      </c>
      <c r="J16" s="2">
        <v>0</v>
      </c>
      <c r="K16" s="2">
        <v>0</v>
      </c>
      <c r="L16" s="2">
        <v>12</v>
      </c>
      <c r="M16" s="2">
        <v>93</v>
      </c>
      <c r="N16" s="3">
        <f>M16/SUM(J16:M16)</f>
        <v>0.88571428571428568</v>
      </c>
      <c r="P16" s="2" t="s">
        <v>30</v>
      </c>
      <c r="Q16" s="2">
        <v>1</v>
      </c>
      <c r="R16" s="2">
        <v>1</v>
      </c>
      <c r="S16" s="2">
        <v>26</v>
      </c>
      <c r="T16" s="2">
        <v>105</v>
      </c>
      <c r="U16" s="3">
        <f>T16/SUM(Q16:T16)</f>
        <v>0.78947368421052633</v>
      </c>
    </row>
    <row r="17" spans="2:21" x14ac:dyDescent="0.25">
      <c r="B17" s="2" t="s">
        <v>2</v>
      </c>
      <c r="C17" s="3">
        <f>1-(SUM(C14:C16)/SUM(C13:C16)*100)%</f>
        <v>0.54545454545454541</v>
      </c>
      <c r="D17" s="3">
        <f>1-(SUM(D13,D15:D16)/SUM(D13:D16)*100)%</f>
        <v>0.64</v>
      </c>
      <c r="E17" s="3">
        <f>1-(SUM(E13:E14,E16)/SUM(E13:E16)*100)%</f>
        <v>0.75</v>
      </c>
      <c r="F17" s="3">
        <f>1-(SUM(F13:F15)/SUM(F13:F16)*100)%</f>
        <v>0.78181818181818186</v>
      </c>
      <c r="G17" s="3">
        <f>(SUM(C13,D14,E15,F16)/SUM(C13:F16))</f>
        <v>0.73519163763066198</v>
      </c>
      <c r="I17" s="2" t="s">
        <v>2</v>
      </c>
      <c r="J17" s="3">
        <f>1-(SUM(J14:J16)/SUM(J13:J16)*100)%</f>
        <v>0.875</v>
      </c>
      <c r="K17" s="3">
        <f>1-(SUM(K13,K15:K16)/SUM(K13:K16)*100)%</f>
        <v>0.80555555555555558</v>
      </c>
      <c r="L17" s="3">
        <f>1-(SUM(L13:L14,L16)/SUM(L13:L16)*100)%</f>
        <v>0.6875</v>
      </c>
      <c r="M17" s="3">
        <f>1-(SUM(M13:M15)/SUM(M13:M16)*100)%</f>
        <v>0.80869565217391304</v>
      </c>
      <c r="N17" s="3">
        <f>(SUM(J13,K14,L15,M16)/SUM(J13:M16))</f>
        <v>0.75609756097560976</v>
      </c>
      <c r="P17" s="2" t="s">
        <v>2</v>
      </c>
      <c r="Q17" s="3">
        <f>1-(SUM(Q14:Q16)/SUM(Q13:Q16)*100)%</f>
        <v>0.63636363636363635</v>
      </c>
      <c r="R17" s="3">
        <f>1-(SUM(R13,R15:R16)/SUM(R13:R16)*100)%</f>
        <v>0.75757575757575757</v>
      </c>
      <c r="S17" s="3">
        <f>1-(SUM(S13:S14,S16)/SUM(S13:S16)*100)%</f>
        <v>0.66086956521739126</v>
      </c>
      <c r="T17" s="3">
        <f>1-(SUM(T13:T15)/SUM(T13:T16)*100)%</f>
        <v>0.8203125</v>
      </c>
      <c r="U17" s="3">
        <f>(SUM(Q13,R14,S15,T16)/SUM(Q13:T16))</f>
        <v>0.74216027874564461</v>
      </c>
    </row>
    <row r="19" spans="2:21" x14ac:dyDescent="0.25">
      <c r="J19" s="7"/>
    </row>
    <row r="20" spans="2:21" x14ac:dyDescent="0.25">
      <c r="B20" t="s">
        <v>39</v>
      </c>
      <c r="I20" t="s">
        <v>7</v>
      </c>
      <c r="P20" t="s">
        <v>42</v>
      </c>
    </row>
    <row r="21" spans="2:21" x14ac:dyDescent="0.25"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2</v>
      </c>
      <c r="I21" s="2" t="s">
        <v>21</v>
      </c>
      <c r="J21" s="2" t="s">
        <v>22</v>
      </c>
      <c r="K21" s="2" t="s">
        <v>23</v>
      </c>
      <c r="L21" s="2" t="s">
        <v>24</v>
      </c>
      <c r="M21" s="2" t="s">
        <v>25</v>
      </c>
      <c r="N21" s="2" t="s">
        <v>2</v>
      </c>
      <c r="P21" s="2" t="s">
        <v>21</v>
      </c>
      <c r="Q21" s="2" t="s">
        <v>22</v>
      </c>
      <c r="R21" s="2" t="s">
        <v>23</v>
      </c>
      <c r="S21" s="2" t="s">
        <v>24</v>
      </c>
      <c r="T21" s="2" t="s">
        <v>25</v>
      </c>
      <c r="U21" s="2" t="s">
        <v>2</v>
      </c>
    </row>
    <row r="22" spans="2:21" x14ac:dyDescent="0.25">
      <c r="B22" s="2" t="s">
        <v>27</v>
      </c>
      <c r="C22" s="2">
        <v>10</v>
      </c>
      <c r="D22" s="2">
        <v>9</v>
      </c>
      <c r="E22" s="2">
        <v>3</v>
      </c>
      <c r="F22" s="2">
        <v>3</v>
      </c>
      <c r="G22" s="3">
        <f>C22/SUM(C22:F22)</f>
        <v>0.4</v>
      </c>
      <c r="I22" s="2" t="s">
        <v>27</v>
      </c>
      <c r="J22" s="2">
        <v>10</v>
      </c>
      <c r="K22" s="2">
        <v>9</v>
      </c>
      <c r="L22" s="2">
        <v>3</v>
      </c>
      <c r="M22" s="2">
        <v>3</v>
      </c>
      <c r="N22" s="3">
        <f>J22/SUM(J22:M22)</f>
        <v>0.4</v>
      </c>
      <c r="P22" s="2" t="s">
        <v>27</v>
      </c>
      <c r="Q22" s="2">
        <v>7</v>
      </c>
      <c r="R22" s="2">
        <v>1</v>
      </c>
      <c r="S22" s="2">
        <v>0</v>
      </c>
      <c r="T22" s="2">
        <v>0</v>
      </c>
      <c r="U22" s="3">
        <f>Q22/SUM(Q22:T22)</f>
        <v>0.875</v>
      </c>
    </row>
    <row r="23" spans="2:21" x14ac:dyDescent="0.25">
      <c r="B23" s="2" t="s">
        <v>28</v>
      </c>
      <c r="C23" s="2">
        <v>3</v>
      </c>
      <c r="D23" s="2">
        <v>20</v>
      </c>
      <c r="E23" s="2">
        <v>19</v>
      </c>
      <c r="F23" s="2">
        <v>6</v>
      </c>
      <c r="G23" s="3">
        <f>D23/SUM(C23:F23)</f>
        <v>0.41666666666666669</v>
      </c>
      <c r="I23" s="2" t="s">
        <v>28</v>
      </c>
      <c r="J23" s="2">
        <v>3</v>
      </c>
      <c r="K23" s="2">
        <v>20</v>
      </c>
      <c r="L23" s="2">
        <v>19</v>
      </c>
      <c r="M23" s="2">
        <v>6</v>
      </c>
      <c r="N23" s="3">
        <f>K23/SUM(J23:M23)</f>
        <v>0.41666666666666669</v>
      </c>
      <c r="P23" s="2" t="s">
        <v>28</v>
      </c>
      <c r="Q23" s="2">
        <v>5</v>
      </c>
      <c r="R23" s="2">
        <v>38</v>
      </c>
      <c r="S23" s="2">
        <v>18</v>
      </c>
      <c r="T23" s="2">
        <v>3</v>
      </c>
      <c r="U23" s="3">
        <f>R23/SUM(Q23:T23)</f>
        <v>0.59375</v>
      </c>
    </row>
    <row r="24" spans="2:21" x14ac:dyDescent="0.25">
      <c r="B24" s="2" t="s">
        <v>29</v>
      </c>
      <c r="C24" s="2">
        <v>0</v>
      </c>
      <c r="D24" s="2">
        <v>12</v>
      </c>
      <c r="E24" s="2">
        <v>94</v>
      </c>
      <c r="F24" s="2">
        <v>16</v>
      </c>
      <c r="G24" s="3">
        <f>E24/SUM(C24:F24)</f>
        <v>0.77049180327868849</v>
      </c>
      <c r="I24" s="2" t="s">
        <v>29</v>
      </c>
      <c r="J24" s="2">
        <v>0</v>
      </c>
      <c r="K24" s="2">
        <v>12</v>
      </c>
      <c r="L24" s="2">
        <v>94</v>
      </c>
      <c r="M24" s="2">
        <v>16</v>
      </c>
      <c r="N24" s="3">
        <f>L24/SUM(J24:M24)</f>
        <v>0.77049180327868849</v>
      </c>
      <c r="P24" s="2" t="s">
        <v>29</v>
      </c>
      <c r="Q24" s="2">
        <v>1</v>
      </c>
      <c r="R24" s="2">
        <v>3</v>
      </c>
      <c r="S24" s="2">
        <v>72</v>
      </c>
      <c r="T24" s="2">
        <v>24</v>
      </c>
      <c r="U24" s="3">
        <f>S24/SUM(Q24:T24)</f>
        <v>0.72</v>
      </c>
    </row>
    <row r="25" spans="2:21" x14ac:dyDescent="0.25">
      <c r="B25" s="2" t="s">
        <v>30</v>
      </c>
      <c r="C25" s="2">
        <v>1</v>
      </c>
      <c r="D25" s="2">
        <v>2</v>
      </c>
      <c r="E25" s="2">
        <v>11</v>
      </c>
      <c r="F25" s="2">
        <v>78</v>
      </c>
      <c r="G25" s="3">
        <f>F25/SUM(C25:F25)</f>
        <v>0.84782608695652173</v>
      </c>
      <c r="I25" s="2" t="s">
        <v>30</v>
      </c>
      <c r="J25" s="2">
        <v>1</v>
      </c>
      <c r="K25" s="2">
        <v>2</v>
      </c>
      <c r="L25" s="2">
        <v>11</v>
      </c>
      <c r="M25" s="2">
        <v>78</v>
      </c>
      <c r="N25" s="3">
        <f>M25/SUM(J25:M25)</f>
        <v>0.84782608695652173</v>
      </c>
      <c r="P25" s="2" t="s">
        <v>30</v>
      </c>
      <c r="Q25" s="2">
        <v>0</v>
      </c>
      <c r="R25" s="2">
        <v>1</v>
      </c>
      <c r="S25" s="2">
        <v>19</v>
      </c>
      <c r="T25" s="2">
        <v>95</v>
      </c>
      <c r="U25" s="3">
        <f>T25/SUM(Q25:T25)</f>
        <v>0.82608695652173914</v>
      </c>
    </row>
    <row r="26" spans="2:21" x14ac:dyDescent="0.25">
      <c r="B26" s="2" t="s">
        <v>2</v>
      </c>
      <c r="C26" s="3">
        <f>1-(SUM(C23:C25)/SUM(C22:C25)*100)%</f>
        <v>0.7142857142857143</v>
      </c>
      <c r="D26" s="3">
        <f>1-(SUM(D22,D24:D25)/SUM(D22:D25)*100)%</f>
        <v>0.46511627906976749</v>
      </c>
      <c r="E26" s="3">
        <f>1-(SUM(E22:E23,E25)/SUM(E22:E25)*100)%</f>
        <v>0.74015748031496065</v>
      </c>
      <c r="F26" s="3">
        <f>1-(SUM(F22:F24)/SUM(F22:F25)*100)%</f>
        <v>0.75728155339805825</v>
      </c>
      <c r="G26" s="3">
        <f>(SUM(C22,D23,E24,F25)/SUM(C22:F25))</f>
        <v>0.70383275261324041</v>
      </c>
      <c r="I26" s="2" t="s">
        <v>2</v>
      </c>
      <c r="J26" s="3">
        <f>1-(SUM(J23:J25)/SUM(J22:J25)*100)%</f>
        <v>0.7142857142857143</v>
      </c>
      <c r="K26" s="3">
        <f>1-(SUM(K22,K24:K25)/SUM(K22:K25)*100)%</f>
        <v>0.46511627906976749</v>
      </c>
      <c r="L26" s="3">
        <f>1-(SUM(L22:L23,L25)/SUM(L22:L25)*100)%</f>
        <v>0.74015748031496065</v>
      </c>
      <c r="M26" s="3">
        <f>1-(SUM(M22:M24)/SUM(M22:M25)*100)%</f>
        <v>0.75728155339805825</v>
      </c>
      <c r="N26" s="3">
        <f>(SUM(J22,K23,L24,M25)/SUM(J22:M25))</f>
        <v>0.70383275261324041</v>
      </c>
      <c r="P26" s="2" t="s">
        <v>2</v>
      </c>
      <c r="Q26" s="3">
        <f>1-(SUM(Q23:Q25)/SUM(Q22:Q25)*100)%</f>
        <v>0.53846153846153855</v>
      </c>
      <c r="R26" s="3">
        <f>1-(SUM(R22,R24:R25)/SUM(R22:R25)*100)%</f>
        <v>0.88372093023255816</v>
      </c>
      <c r="S26" s="3">
        <f>1-(SUM(S22:S23,S25)/SUM(S22:S25)*100)%</f>
        <v>0.66055045871559626</v>
      </c>
      <c r="T26" s="3">
        <f>1-(SUM(T22:T24)/SUM(T22:T25)*100)%</f>
        <v>0.77868852459016391</v>
      </c>
      <c r="U26" s="3">
        <f>(SUM(Q22,R23,S24,T25)/SUM(Q22:T25))</f>
        <v>0.73867595818815335</v>
      </c>
    </row>
    <row r="29" spans="2:21" x14ac:dyDescent="0.25">
      <c r="B29" t="s">
        <v>40</v>
      </c>
      <c r="I29" t="s">
        <v>41</v>
      </c>
      <c r="P29" t="s">
        <v>43</v>
      </c>
    </row>
    <row r="30" spans="2:21" x14ac:dyDescent="0.25">
      <c r="B30" s="2" t="s">
        <v>21</v>
      </c>
      <c r="C30" s="2" t="s">
        <v>22</v>
      </c>
      <c r="D30" s="2" t="s">
        <v>23</v>
      </c>
      <c r="E30" s="2" t="s">
        <v>24</v>
      </c>
      <c r="F30" s="2" t="s">
        <v>25</v>
      </c>
      <c r="G30" s="2" t="s">
        <v>2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</v>
      </c>
      <c r="P30" s="2" t="s">
        <v>21</v>
      </c>
      <c r="Q30" s="2" t="s">
        <v>22</v>
      </c>
      <c r="R30" s="2" t="s">
        <v>23</v>
      </c>
      <c r="S30" s="2" t="s">
        <v>24</v>
      </c>
      <c r="T30" s="2" t="s">
        <v>25</v>
      </c>
      <c r="U30" s="2" t="s">
        <v>2</v>
      </c>
    </row>
    <row r="31" spans="2:21" x14ac:dyDescent="0.25">
      <c r="B31" s="2" t="s">
        <v>27</v>
      </c>
      <c r="C31" s="2">
        <v>9</v>
      </c>
      <c r="D31" s="2">
        <v>9</v>
      </c>
      <c r="E31" s="2">
        <v>5</v>
      </c>
      <c r="F31" s="2">
        <v>2</v>
      </c>
      <c r="G31" s="3">
        <f>C31/SUM(C31:F31)</f>
        <v>0.36</v>
      </c>
      <c r="I31" s="2" t="s">
        <v>27</v>
      </c>
      <c r="J31" s="2">
        <v>9</v>
      </c>
      <c r="K31" s="2">
        <v>9</v>
      </c>
      <c r="L31" s="2">
        <v>5</v>
      </c>
      <c r="M31" s="2">
        <v>2</v>
      </c>
      <c r="N31" s="3">
        <f>J31/SUM(J31:M31)</f>
        <v>0.36</v>
      </c>
      <c r="P31" s="2" t="s">
        <v>27</v>
      </c>
      <c r="Q31" s="2">
        <v>10</v>
      </c>
      <c r="R31" s="2">
        <v>8</v>
      </c>
      <c r="S31" s="2">
        <v>2</v>
      </c>
      <c r="T31" s="2">
        <v>0</v>
      </c>
      <c r="U31" s="3">
        <f>Q31/SUM(Q31:T31)</f>
        <v>0.5</v>
      </c>
    </row>
    <row r="32" spans="2:21" x14ac:dyDescent="0.25">
      <c r="B32" s="2" t="s">
        <v>28</v>
      </c>
      <c r="C32" s="2">
        <v>3</v>
      </c>
      <c r="D32" s="2">
        <v>21</v>
      </c>
      <c r="E32" s="2">
        <v>28</v>
      </c>
      <c r="F32" s="2">
        <v>6</v>
      </c>
      <c r="G32" s="3">
        <f>D32/SUM(C32:F32)</f>
        <v>0.36206896551724138</v>
      </c>
      <c r="I32" s="2" t="s">
        <v>28</v>
      </c>
      <c r="J32" s="2">
        <v>3</v>
      </c>
      <c r="K32" s="2">
        <v>21</v>
      </c>
      <c r="L32" s="2">
        <v>28</v>
      </c>
      <c r="M32" s="2">
        <v>6</v>
      </c>
      <c r="N32" s="3">
        <f>K32/SUM(J32:M32)</f>
        <v>0.36206896551724138</v>
      </c>
      <c r="P32" s="2" t="s">
        <v>28</v>
      </c>
      <c r="Q32" s="2">
        <v>2</v>
      </c>
      <c r="R32" s="2">
        <v>27</v>
      </c>
      <c r="S32" s="2">
        <v>27</v>
      </c>
      <c r="T32" s="2">
        <v>3</v>
      </c>
      <c r="U32" s="3">
        <f>R32/SUM(Q32:T32)</f>
        <v>0.4576271186440678</v>
      </c>
    </row>
    <row r="33" spans="2:21" x14ac:dyDescent="0.25">
      <c r="B33" s="2" t="s">
        <v>29</v>
      </c>
      <c r="C33" s="2">
        <v>0</v>
      </c>
      <c r="D33" s="2">
        <v>7</v>
      </c>
      <c r="E33" s="2">
        <v>67</v>
      </c>
      <c r="F33" s="2">
        <v>11</v>
      </c>
      <c r="G33" s="3">
        <f>E33/SUM(C33:F33)</f>
        <v>0.78823529411764703</v>
      </c>
      <c r="I33" s="2" t="s">
        <v>29</v>
      </c>
      <c r="J33" s="2">
        <v>0</v>
      </c>
      <c r="K33" s="2">
        <v>7</v>
      </c>
      <c r="L33" s="2">
        <v>67</v>
      </c>
      <c r="M33" s="2">
        <v>11</v>
      </c>
      <c r="N33" s="3">
        <f>L33/SUM(J33:M33)</f>
        <v>0.78823529411764703</v>
      </c>
      <c r="P33" s="2" t="s">
        <v>29</v>
      </c>
      <c r="Q33" s="2">
        <v>0</v>
      </c>
      <c r="R33" s="2">
        <v>1</v>
      </c>
      <c r="S33" s="2">
        <v>68</v>
      </c>
      <c r="T33" s="2">
        <v>14</v>
      </c>
      <c r="U33" s="3">
        <f>S33/SUM(Q33:T33)</f>
        <v>0.81927710843373491</v>
      </c>
    </row>
    <row r="34" spans="2:21" x14ac:dyDescent="0.25">
      <c r="B34" s="2" t="s">
        <v>30</v>
      </c>
      <c r="C34" s="2">
        <v>0</v>
      </c>
      <c r="D34" s="2">
        <v>3</v>
      </c>
      <c r="E34" s="2">
        <v>22</v>
      </c>
      <c r="F34" s="2">
        <v>94</v>
      </c>
      <c r="G34" s="3">
        <f>F34/SUM(C34:F34)</f>
        <v>0.78991596638655459</v>
      </c>
      <c r="I34" s="2" t="s">
        <v>30</v>
      </c>
      <c r="J34" s="2">
        <v>0</v>
      </c>
      <c r="K34" s="2">
        <v>3</v>
      </c>
      <c r="L34" s="2">
        <v>22</v>
      </c>
      <c r="M34" s="2">
        <v>94</v>
      </c>
      <c r="N34" s="3">
        <f>M34/SUM(J34:M34)</f>
        <v>0.78991596638655459</v>
      </c>
      <c r="P34" s="2" t="s">
        <v>30</v>
      </c>
      <c r="Q34" s="2">
        <v>0</v>
      </c>
      <c r="R34" s="2">
        <v>2</v>
      </c>
      <c r="S34" s="2">
        <v>23</v>
      </c>
      <c r="T34" s="2">
        <v>100</v>
      </c>
      <c r="U34" s="3">
        <f>T34/SUM(Q34:T34)</f>
        <v>0.8</v>
      </c>
    </row>
    <row r="35" spans="2:21" x14ac:dyDescent="0.25">
      <c r="B35" s="2" t="s">
        <v>2</v>
      </c>
      <c r="C35" s="3">
        <f>1-(SUM(C32:C34)/SUM(C31:C34)*100)%</f>
        <v>0.75</v>
      </c>
      <c r="D35" s="3">
        <f>1-(SUM(D31,D33:D34)/SUM(D31:D34)*100)%</f>
        <v>0.52500000000000002</v>
      </c>
      <c r="E35" s="3">
        <f>1-(SUM(E31:E32,E34)/SUM(E31:E34)*100)%</f>
        <v>0.54918032786885251</v>
      </c>
      <c r="F35" s="3">
        <f>1-(SUM(F31:F33)/SUM(F31:F34)*100)%</f>
        <v>0.83185840707964598</v>
      </c>
      <c r="G35" s="3">
        <f>(SUM(C31,D32,E33,F34)/SUM(C31:F34))</f>
        <v>0.66550522648083621</v>
      </c>
      <c r="I35" s="2" t="s">
        <v>2</v>
      </c>
      <c r="J35" s="3">
        <f>1-(SUM(J32:J34)/SUM(J31:J34)*100)%</f>
        <v>0.75</v>
      </c>
      <c r="K35" s="3">
        <f>1-(SUM(K31,K33:K34)/SUM(K31:K34)*100)%</f>
        <v>0.52500000000000002</v>
      </c>
      <c r="L35" s="3">
        <f>1-(SUM(L31:L32,L34)/SUM(L31:L34)*100)%</f>
        <v>0.54918032786885251</v>
      </c>
      <c r="M35" s="3">
        <f>1-(SUM(M31:M33)/SUM(M31:M34)*100)%</f>
        <v>0.83185840707964598</v>
      </c>
      <c r="N35" s="3">
        <f>(SUM(J31,K32,L33,M34)/SUM(J31:M34))</f>
        <v>0.66550522648083621</v>
      </c>
      <c r="P35" s="2" t="s">
        <v>2</v>
      </c>
      <c r="Q35" s="3">
        <f>1-(SUM(Q32:Q34)/SUM(Q31:Q34)*100)%</f>
        <v>0.83333333333333337</v>
      </c>
      <c r="R35" s="3">
        <f>1-(SUM(R31,R33:R34)/SUM(R31:R34)*100)%</f>
        <v>0.71052631578947367</v>
      </c>
      <c r="S35" s="3">
        <f>1-(SUM(S31:S32,S34)/SUM(S31:S34)*100)%</f>
        <v>0.56666666666666665</v>
      </c>
      <c r="T35" s="3">
        <f>1-(SUM(T31:T33)/SUM(T31:T34)*100)%</f>
        <v>0.85470085470085466</v>
      </c>
      <c r="U35" s="3">
        <f>(SUM(Q31,R32,S33,T34)/SUM(Q31:T34))</f>
        <v>0.7142857142857143</v>
      </c>
    </row>
    <row r="38" spans="2:21" x14ac:dyDescent="0.25">
      <c r="K38" s="6"/>
    </row>
    <row r="43" spans="2:21" x14ac:dyDescent="0.25">
      <c r="P43" s="6"/>
    </row>
  </sheetData>
  <conditionalFormatting sqref="C8:F8">
    <cfRule type="colorScale" priority="3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8">
    <cfRule type="colorScale" priority="3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4:G7">
    <cfRule type="colorScale" priority="36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C17:F17">
    <cfRule type="colorScale" priority="3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7">
    <cfRule type="colorScale" priority="3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13:G16">
    <cfRule type="colorScale" priority="3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J8:M8">
    <cfRule type="colorScale" priority="28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8">
    <cfRule type="colorScale" priority="29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J17:M17">
    <cfRule type="colorScale" priority="2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17">
    <cfRule type="colorScale" priority="26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13:N16">
    <cfRule type="colorScale" priority="27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8:T8">
    <cfRule type="colorScale" priority="2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8">
    <cfRule type="colorScale" priority="2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4:U7">
    <cfRule type="colorScale" priority="24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17:T17">
    <cfRule type="colorScale" priority="19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17">
    <cfRule type="colorScale" priority="20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13:U16">
    <cfRule type="colorScale" priority="21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C26:F26">
    <cfRule type="colorScale" priority="16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26">
    <cfRule type="colorScale" priority="17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22:G25">
    <cfRule type="colorScale" priority="18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C35:F35">
    <cfRule type="colorScale" priority="1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35">
    <cfRule type="colorScale" priority="1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G31:G34">
    <cfRule type="colorScale" priority="15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J26:M26">
    <cfRule type="colorScale" priority="10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26">
    <cfRule type="colorScale" priority="1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22:N25">
    <cfRule type="colorScale" priority="12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J35:M35">
    <cfRule type="colorScale" priority="7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35">
    <cfRule type="colorScale" priority="8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N31:N34">
    <cfRule type="colorScale" priority="9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26:T26">
    <cfRule type="colorScale" priority="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26">
    <cfRule type="colorScale" priority="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22:U25">
    <cfRule type="colorScale" priority="6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Q35:T35">
    <cfRule type="colorScale" priority="1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35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U31:U34">
    <cfRule type="colorScale" priority="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zoomScale="160" zoomScaleNormal="160" workbookViewId="0">
      <selection activeCell="G14" sqref="G14"/>
    </sheetView>
  </sheetViews>
  <sheetFormatPr defaultRowHeight="15" x14ac:dyDescent="0.25"/>
  <cols>
    <col min="1" max="6" width="19.42578125" customWidth="1"/>
    <col min="7" max="7" width="8.7109375" customWidth="1"/>
    <col min="8" max="12" width="19.42578125" customWidth="1"/>
    <col min="13" max="1025" width="8.7109375" customWidth="1"/>
  </cols>
  <sheetData>
    <row r="1" spans="1:12" x14ac:dyDescent="0.25">
      <c r="A1" s="2" t="s">
        <v>21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26</v>
      </c>
      <c r="H1" s="2" t="s">
        <v>21</v>
      </c>
      <c r="I1" s="2" t="s">
        <v>32</v>
      </c>
      <c r="J1" s="2" t="s">
        <v>29</v>
      </c>
      <c r="K1" s="2" t="s">
        <v>30</v>
      </c>
      <c r="L1" s="2" t="s">
        <v>26</v>
      </c>
    </row>
    <row r="2" spans="1:12" x14ac:dyDescent="0.25">
      <c r="A2" s="2" t="s">
        <v>27</v>
      </c>
      <c r="B2" s="2">
        <v>1.8979999999999999</v>
      </c>
      <c r="C2" s="2">
        <v>1.331</v>
      </c>
      <c r="D2" s="2">
        <v>7.4999999999999997E-2</v>
      </c>
      <c r="E2" s="2">
        <v>0</v>
      </c>
      <c r="F2" s="2"/>
      <c r="H2" s="2" t="s">
        <v>32</v>
      </c>
      <c r="I2" s="2">
        <v>4.0839999999999996</v>
      </c>
      <c r="J2" s="2">
        <v>0.28399999999999997</v>
      </c>
      <c r="K2" s="2">
        <v>0</v>
      </c>
      <c r="L2" s="2"/>
    </row>
    <row r="3" spans="1:12" x14ac:dyDescent="0.25">
      <c r="A3" s="2" t="s">
        <v>28</v>
      </c>
      <c r="B3" s="2">
        <v>0.20899999999999999</v>
      </c>
      <c r="C3" s="2">
        <v>0.77500000000000002</v>
      </c>
      <c r="D3" s="2">
        <v>0.34100000000000003</v>
      </c>
      <c r="E3" s="2">
        <v>0</v>
      </c>
      <c r="F3" s="2"/>
      <c r="H3" s="2" t="s">
        <v>29</v>
      </c>
      <c r="I3" s="2">
        <v>0.89800000000000002</v>
      </c>
      <c r="J3" s="2">
        <v>2.157</v>
      </c>
      <c r="K3" s="2">
        <v>0.112</v>
      </c>
      <c r="L3" s="2"/>
    </row>
    <row r="4" spans="1:12" x14ac:dyDescent="0.25">
      <c r="A4" s="2" t="s">
        <v>29</v>
      </c>
      <c r="B4" s="2">
        <v>0.33600000000000002</v>
      </c>
      <c r="C4" s="2">
        <v>0.41099999999999998</v>
      </c>
      <c r="D4" s="2">
        <v>1.8959999999999999</v>
      </c>
      <c r="E4" s="2">
        <v>0.18</v>
      </c>
      <c r="F4" s="2"/>
      <c r="H4" s="2" t="s">
        <v>30</v>
      </c>
      <c r="I4" s="2">
        <v>0</v>
      </c>
      <c r="J4" s="2">
        <v>0.01</v>
      </c>
      <c r="K4" s="2">
        <v>2.4550000000000001</v>
      </c>
      <c r="L4" s="2"/>
    </row>
    <row r="5" spans="1:12" x14ac:dyDescent="0.25">
      <c r="A5" s="2" t="s">
        <v>30</v>
      </c>
      <c r="B5" s="2">
        <v>0</v>
      </c>
      <c r="C5" s="2">
        <v>0</v>
      </c>
      <c r="D5" s="2">
        <v>0.19500000000000001</v>
      </c>
      <c r="E5" s="2">
        <v>2.3530000000000002</v>
      </c>
      <c r="F5" s="2"/>
      <c r="H5" s="2" t="s">
        <v>2</v>
      </c>
      <c r="I5" s="3">
        <f>1-(SUM(I3:I4)/SUM(I2:I4)*100)%</f>
        <v>0.8197511039743075</v>
      </c>
      <c r="J5" s="3">
        <f>1-(SUM(J2,J4)/SUM(J2:J4)*100)%</f>
        <v>0.88004895960832319</v>
      </c>
      <c r="K5" s="3">
        <f>1-(SUM(K2:K3)/SUM(K2:K4)*100)%</f>
        <v>0.95636930268796261</v>
      </c>
      <c r="L5" s="3">
        <f>SUM(I2,J3,K4)/SUM(I2:K4)</f>
        <v>0.86959999999999993</v>
      </c>
    </row>
    <row r="6" spans="1:12" x14ac:dyDescent="0.25">
      <c r="A6" s="2" t="s">
        <v>2</v>
      </c>
      <c r="B6" s="3">
        <f>1-(SUM(B3:B5)/SUM(B2:B5)*100)%</f>
        <v>0.77691363078182563</v>
      </c>
      <c r="C6" s="3">
        <f>1-(SUM(C2,C4:C5)/SUM(C2:C5)*100)%</f>
        <v>0.30790623758442592</v>
      </c>
      <c r="D6" s="3">
        <f>1-(SUM(D2:D3,D5)/SUM(D2:D5)*100)%</f>
        <v>0.75628240925408852</v>
      </c>
      <c r="E6" s="3">
        <f>1-(SUM(E2:E4)/SUM(E2:E5)*100)%</f>
        <v>0.92893801816028421</v>
      </c>
      <c r="F6" s="3">
        <f>(SUM(B2,C3,D4,E5)/SUM(B2:E5))</f>
        <v>0.69220000000000004</v>
      </c>
    </row>
    <row r="8" spans="1:12" x14ac:dyDescent="0.25">
      <c r="A8" s="5"/>
    </row>
  </sheetData>
  <conditionalFormatting sqref="B6:F6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F14">
    <cfRule type="colorScale" priority="3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I5:K5">
    <cfRule type="colorScale" priority="4">
      <colorScale>
        <cfvo type="min"/>
        <cfvo type="percentile" val="50"/>
        <cfvo type="max"/>
        <color rgb="FF00A933"/>
        <color rgb="FFFFFF00"/>
        <color rgb="FFFF0000"/>
      </colorScale>
    </cfRule>
  </conditionalFormatting>
  <conditionalFormatting sqref="I5:L5">
    <cfRule type="colorScale" priority="5">
      <colorScale>
        <cfvo type="min"/>
        <cfvo type="percentile" val="50"/>
        <cfvo type="max"/>
        <color rgb="FFFF0000"/>
        <color rgb="FFFFFF00"/>
        <color rgb="FF00CC00"/>
      </colorScale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G20"/>
  <sheetViews>
    <sheetView topLeftCell="A4" zoomScale="160" zoomScaleNormal="160" workbookViewId="0">
      <selection activeCell="F23" sqref="F23"/>
    </sheetView>
  </sheetViews>
  <sheetFormatPr defaultRowHeight="15" x14ac:dyDescent="0.25"/>
  <cols>
    <col min="1" max="1" width="3.140625" customWidth="1"/>
    <col min="2" max="7" width="19.42578125" customWidth="1"/>
    <col min="8" max="8" width="3.7109375" customWidth="1"/>
    <col min="9" max="12" width="19.42578125" customWidth="1"/>
    <col min="13" max="1025" width="8.7109375" customWidth="1"/>
  </cols>
  <sheetData>
    <row r="8" spans="2:7" x14ac:dyDescent="0.25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</row>
    <row r="9" spans="2:7" x14ac:dyDescent="0.25">
      <c r="B9" s="2" t="s">
        <v>27</v>
      </c>
      <c r="C9" s="2">
        <v>1.8129999999999999</v>
      </c>
      <c r="D9" s="2">
        <v>1.8440000000000001</v>
      </c>
      <c r="E9" s="2">
        <v>0.94399999999999995</v>
      </c>
      <c r="F9" s="2">
        <v>2E-3</v>
      </c>
      <c r="G9" s="2"/>
    </row>
    <row r="10" spans="2:7" x14ac:dyDescent="0.25">
      <c r="B10" s="2" t="s">
        <v>28</v>
      </c>
      <c r="C10" s="2">
        <v>0.35499999999999998</v>
      </c>
      <c r="D10" s="2">
        <v>0.214</v>
      </c>
      <c r="E10" s="2">
        <v>0.215</v>
      </c>
      <c r="F10" s="2">
        <v>4.0000000000000001E-3</v>
      </c>
      <c r="G10" s="2"/>
    </row>
    <row r="11" spans="2:7" x14ac:dyDescent="0.25">
      <c r="B11" s="2" t="s">
        <v>29</v>
      </c>
      <c r="C11" s="2">
        <v>0.32300000000000001</v>
      </c>
      <c r="D11" s="2">
        <v>0.214</v>
      </c>
      <c r="E11" s="2">
        <v>1.0609999999999999</v>
      </c>
      <c r="F11" s="2">
        <v>0.04</v>
      </c>
      <c r="G11" s="2"/>
    </row>
    <row r="12" spans="2:7" x14ac:dyDescent="0.25">
      <c r="B12" s="2" t="s">
        <v>30</v>
      </c>
      <c r="C12" s="2">
        <v>0</v>
      </c>
      <c r="D12" s="2">
        <v>0.25</v>
      </c>
      <c r="E12" s="2">
        <v>0.23799999999999999</v>
      </c>
      <c r="F12" s="2">
        <v>2.4830000000000001</v>
      </c>
      <c r="G12" s="2"/>
    </row>
    <row r="13" spans="2:7" x14ac:dyDescent="0.25">
      <c r="B13" s="2" t="s">
        <v>2</v>
      </c>
      <c r="C13" s="3">
        <f>1-(SUM(C10:C12)/SUM(C9:C12)*100)%</f>
        <v>0.72782015254917709</v>
      </c>
      <c r="D13" s="3">
        <f>1-(SUM(D9,D11:D12)/SUM(D9:D12)*100)%</f>
        <v>8.4853291038858081E-2</v>
      </c>
      <c r="E13" s="3">
        <f>1-(SUM(E9:E10,E12)/SUM(E9:E12)*100)%</f>
        <v>0.43165174938974771</v>
      </c>
      <c r="F13" s="3">
        <f>1-(SUM(F9:F11)/SUM(F9:F12)*100)%</f>
        <v>0.98181099248714909</v>
      </c>
      <c r="G13" s="3">
        <f>SUM(C9,D10,E11,F12)/SUM(C9:F12)</f>
        <v>0.55709999999999993</v>
      </c>
    </row>
    <row r="16" spans="2:7" x14ac:dyDescent="0.25">
      <c r="B16" s="2" t="s">
        <v>21</v>
      </c>
      <c r="C16" s="2" t="s">
        <v>31</v>
      </c>
      <c r="D16" s="2" t="s">
        <v>24</v>
      </c>
      <c r="E16" s="2" t="s">
        <v>25</v>
      </c>
      <c r="F16" s="2" t="s">
        <v>26</v>
      </c>
    </row>
    <row r="17" spans="2:6" x14ac:dyDescent="0.25">
      <c r="B17" s="2" t="s">
        <v>32</v>
      </c>
      <c r="C17" s="2">
        <v>4.0030000000000001</v>
      </c>
      <c r="D17" s="2">
        <v>0.84</v>
      </c>
      <c r="E17" s="2">
        <v>8.0000000000000002E-3</v>
      </c>
      <c r="F17" s="2"/>
    </row>
    <row r="18" spans="2:6" x14ac:dyDescent="0.25">
      <c r="B18" s="2" t="s">
        <v>29</v>
      </c>
      <c r="C18" s="2">
        <v>0.65900000000000003</v>
      </c>
      <c r="D18" s="2">
        <v>1.4259999999999999</v>
      </c>
      <c r="E18" s="2">
        <v>2.5000000000000001E-2</v>
      </c>
      <c r="F18" s="2"/>
    </row>
    <row r="19" spans="2:6" x14ac:dyDescent="0.25">
      <c r="B19" s="2" t="s">
        <v>30</v>
      </c>
      <c r="C19" s="2">
        <v>0.26100000000000001</v>
      </c>
      <c r="D19" s="2">
        <v>0.26200000000000001</v>
      </c>
      <c r="E19" s="2">
        <v>2.516</v>
      </c>
      <c r="F19" s="2"/>
    </row>
    <row r="20" spans="2:6" x14ac:dyDescent="0.25">
      <c r="B20" s="2" t="s">
        <v>2</v>
      </c>
      <c r="C20" s="3">
        <f>1-(SUM(C18:C19)/SUM(C17:C19)*100)%</f>
        <v>0.81312208003250053</v>
      </c>
      <c r="D20" s="3">
        <f>1-(SUM(D17,D19)/SUM(D17:D19)*100)%</f>
        <v>0.56408227848101267</v>
      </c>
      <c r="E20" s="3">
        <f>1-(SUM(E17:E18)/SUM(E17:E19)*100)%</f>
        <v>0.98705374656728129</v>
      </c>
      <c r="F20" s="3">
        <f>SUM(C17,D18,E19)/SUM(C17:E19)</f>
        <v>0.79449999999999998</v>
      </c>
    </row>
  </sheetData>
  <conditionalFormatting sqref="C13:G13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C20:F20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Desvio Padrão(10,10)</vt:lpstr>
      <vt:lpstr>PNSR</vt:lpstr>
      <vt:lpstr>Erro Quadrado Médio(20,20)</vt:lpstr>
      <vt:lpstr>EME(20,20)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vitoriano</dc:creator>
  <dc:description/>
  <cp:lastModifiedBy>lucas vitoriano</cp:lastModifiedBy>
  <cp:revision>14</cp:revision>
  <dcterms:created xsi:type="dcterms:W3CDTF">2022-11-01T15:36:29Z</dcterms:created>
  <dcterms:modified xsi:type="dcterms:W3CDTF">2023-02-28T18:29:30Z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