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iamrich/GitRepos/richlab_main/read_processing/samples/inventories/bats/"/>
    </mc:Choice>
  </mc:AlternateContent>
  <xr:revisionPtr revIDLastSave="0" documentId="13_ncr:9_{696F7DDD-6F5D-824F-9835-02679258BA66}" xr6:coauthVersionLast="47" xr6:coauthVersionMax="47" xr10:uidLastSave="{00000000-0000-0000-0000-000000000000}"/>
  <bookViews>
    <workbookView xWindow="0" yWindow="760" windowWidth="15140" windowHeight="18880" activeTab="3" xr2:uid="{7E7C2ECD-24FD-1A4D-9AA5-FDCE59D17179}"/>
  </bookViews>
  <sheets>
    <sheet name="samples_bats" sheetId="1" r:id="rId1"/>
    <sheet name="samples" sheetId="2" r:id="rId2"/>
    <sheet name="extracts" sheetId="3" r:id="rId3"/>
    <sheet name="libraries" sheetId="4" r:id="rId4"/>
  </sheets>
  <definedNames>
    <definedName name="_xlnm._FilterDatabase" localSheetId="1" hidden="1">samples!$A$1:$H$54</definedName>
    <definedName name="_xlnm._FilterDatabase" localSheetId="0" hidden="1">samples_bats!$A$1:$W$201</definedName>
  </definedNames>
  <calcPr calcId="0"/>
</workbook>
</file>

<file path=xl/calcChain.xml><?xml version="1.0" encoding="utf-8"?>
<calcChain xmlns="http://schemas.openxmlformats.org/spreadsheetml/2006/main">
  <c r="C103" i="1" l="1"/>
  <c r="G115" i="1"/>
  <c r="G114" i="1"/>
  <c r="G113" i="1"/>
  <c r="G97" i="1"/>
  <c r="G96" i="1"/>
  <c r="G95" i="1"/>
  <c r="C56" i="1"/>
  <c r="C2" i="1"/>
  <c r="C57" i="1"/>
  <c r="C58" i="1"/>
  <c r="C59" i="1"/>
  <c r="C3" i="1"/>
  <c r="C4" i="1"/>
  <c r="C60" i="1"/>
  <c r="C61" i="1"/>
  <c r="C62" i="1"/>
  <c r="C5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6" i="1"/>
  <c r="C7" i="1"/>
  <c r="C8" i="1"/>
  <c r="C9" i="1"/>
  <c r="C10" i="1"/>
  <c r="C11" i="1"/>
  <c r="C12" i="1"/>
  <c r="C13" i="1"/>
  <c r="C14" i="1"/>
  <c r="C15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6" i="1"/>
  <c r="C129" i="1"/>
  <c r="C130" i="1"/>
  <c r="C17" i="1"/>
  <c r="C131" i="1"/>
  <c r="C18" i="1"/>
  <c r="C132" i="1"/>
  <c r="C133" i="1"/>
  <c r="C134" i="1"/>
  <c r="C135" i="1"/>
  <c r="C19" i="1"/>
  <c r="C136" i="1"/>
  <c r="C13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49" i="1"/>
  <c r="C50" i="1"/>
  <c r="C51" i="1"/>
  <c r="C52" i="1"/>
  <c r="C53" i="1"/>
  <c r="C54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55" i="1"/>
  <c r="H25" i="4"/>
  <c r="G25" i="4" s="1"/>
  <c r="D25" i="4"/>
  <c r="H24" i="4"/>
  <c r="G24" i="4"/>
  <c r="D24" i="4"/>
  <c r="H23" i="4"/>
  <c r="G23" i="4"/>
  <c r="D23" i="4"/>
  <c r="H22" i="4"/>
  <c r="G22" i="4" s="1"/>
  <c r="D22" i="4"/>
  <c r="H21" i="4"/>
  <c r="G21" i="4"/>
  <c r="D21" i="4"/>
  <c r="H20" i="4"/>
  <c r="G20" i="4"/>
  <c r="D20" i="4"/>
  <c r="H19" i="4"/>
  <c r="G19" i="4"/>
  <c r="D19" i="4"/>
  <c r="H18" i="4"/>
  <c r="G18" i="4"/>
  <c r="D18" i="4"/>
  <c r="H17" i="4"/>
  <c r="G17" i="4" s="1"/>
  <c r="D17" i="4"/>
  <c r="H16" i="4"/>
  <c r="G16" i="4" s="1"/>
  <c r="D16" i="4"/>
  <c r="H15" i="4"/>
  <c r="G15" i="4"/>
  <c r="D15" i="4"/>
  <c r="H14" i="4"/>
  <c r="G14" i="4"/>
  <c r="D14" i="4"/>
  <c r="H13" i="4"/>
  <c r="G13" i="4"/>
  <c r="D13" i="4"/>
  <c r="H12" i="4"/>
  <c r="G12" i="4" s="1"/>
  <c r="D12" i="4"/>
  <c r="H11" i="4"/>
  <c r="G11" i="4"/>
  <c r="D11" i="4"/>
  <c r="H10" i="4"/>
  <c r="G10" i="4"/>
  <c r="D10" i="4"/>
  <c r="H9" i="4"/>
  <c r="G9" i="4"/>
  <c r="D9" i="4"/>
  <c r="H8" i="4"/>
  <c r="G8" i="4"/>
  <c r="D8" i="4"/>
  <c r="H7" i="4"/>
  <c r="G7" i="4"/>
  <c r="D7" i="4"/>
  <c r="H6" i="4"/>
  <c r="G6" i="4" s="1"/>
  <c r="D6" i="4"/>
  <c r="H5" i="4"/>
  <c r="G5" i="4"/>
  <c r="D5" i="4"/>
  <c r="H4" i="4"/>
  <c r="G4" i="4"/>
  <c r="D4" i="4"/>
  <c r="H3" i="4"/>
  <c r="G3" i="4"/>
  <c r="D3" i="4"/>
  <c r="H2" i="4"/>
  <c r="G2" i="4" s="1"/>
  <c r="D2" i="4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2" i="3"/>
  <c r="G11" i="3"/>
  <c r="G10" i="3"/>
  <c r="G9" i="3"/>
  <c r="G8" i="3"/>
  <c r="G7" i="3"/>
  <c r="G6" i="3"/>
  <c r="G5" i="3"/>
  <c r="G4" i="3"/>
  <c r="G3" i="3"/>
  <c r="G2" i="3"/>
  <c r="E56" i="1"/>
  <c r="E2" i="1"/>
  <c r="E57" i="1"/>
  <c r="E58" i="1"/>
  <c r="E59" i="1"/>
  <c r="E3" i="1"/>
  <c r="E4" i="1"/>
  <c r="E60" i="1"/>
  <c r="E61" i="1"/>
  <c r="E62" i="1"/>
  <c r="E5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6" i="1"/>
  <c r="E7" i="1"/>
  <c r="E8" i="1"/>
  <c r="E9" i="1"/>
  <c r="E10" i="1"/>
  <c r="E11" i="1"/>
  <c r="E12" i="1"/>
  <c r="E13" i="1"/>
  <c r="E14" i="1"/>
  <c r="E15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6" i="1"/>
  <c r="E129" i="1"/>
  <c r="E130" i="1"/>
  <c r="E17" i="1"/>
  <c r="E131" i="1"/>
  <c r="E18" i="1"/>
  <c r="E132" i="1"/>
  <c r="E133" i="1"/>
  <c r="E134" i="1"/>
  <c r="E135" i="1"/>
  <c r="E19" i="1"/>
  <c r="E136" i="1"/>
  <c r="E137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49" i="1"/>
  <c r="E50" i="1"/>
  <c r="E51" i="1"/>
  <c r="E52" i="1"/>
  <c r="E53" i="1"/>
  <c r="E54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55" i="1"/>
  <c r="I56" i="1"/>
  <c r="I2" i="1"/>
  <c r="I57" i="1"/>
  <c r="I58" i="1"/>
  <c r="I59" i="1"/>
  <c r="I3" i="1"/>
  <c r="I4" i="1"/>
  <c r="I60" i="1"/>
  <c r="I61" i="1"/>
  <c r="I62" i="1"/>
  <c r="I5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6" i="1"/>
  <c r="I7" i="1"/>
  <c r="I8" i="1"/>
  <c r="I9" i="1"/>
  <c r="I10" i="1"/>
  <c r="I11" i="1"/>
  <c r="I12" i="1"/>
  <c r="I13" i="1"/>
  <c r="I14" i="1"/>
  <c r="I15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6" i="1"/>
  <c r="I129" i="1"/>
  <c r="I130" i="1"/>
  <c r="I17" i="1"/>
  <c r="I131" i="1"/>
  <c r="I18" i="1"/>
  <c r="I132" i="1"/>
  <c r="I133" i="1"/>
  <c r="I134" i="1"/>
  <c r="I135" i="1"/>
  <c r="I19" i="1"/>
  <c r="I136" i="1"/>
  <c r="I137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49" i="1"/>
  <c r="I50" i="1"/>
  <c r="I51" i="1"/>
  <c r="I52" i="1"/>
  <c r="I53" i="1"/>
  <c r="I54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55" i="1"/>
  <c r="G56" i="1"/>
  <c r="G2" i="1"/>
  <c r="G57" i="1"/>
  <c r="G58" i="1"/>
  <c r="G59" i="1"/>
  <c r="G3" i="1"/>
  <c r="G4" i="1"/>
  <c r="G60" i="1"/>
  <c r="G61" i="1"/>
  <c r="G62" i="1"/>
  <c r="G5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6" i="1"/>
  <c r="G7" i="1"/>
  <c r="G8" i="1"/>
  <c r="G9" i="1"/>
  <c r="G10" i="1"/>
  <c r="G11" i="1"/>
  <c r="G12" i="1"/>
  <c r="G13" i="1"/>
  <c r="G14" i="1"/>
  <c r="G15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9" i="1"/>
  <c r="G102" i="1"/>
  <c r="G103" i="1"/>
  <c r="G104" i="1"/>
  <c r="G105" i="1"/>
  <c r="G106" i="1"/>
  <c r="G107" i="1"/>
  <c r="G108" i="1"/>
  <c r="G109" i="1"/>
  <c r="G110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6" i="1"/>
  <c r="G129" i="1"/>
  <c r="G130" i="1"/>
  <c r="G17" i="1"/>
  <c r="G131" i="1"/>
  <c r="G18" i="1"/>
  <c r="G132" i="1"/>
  <c r="G133" i="1"/>
  <c r="G134" i="1"/>
  <c r="G135" i="1"/>
  <c r="G19" i="1"/>
  <c r="G136" i="1"/>
  <c r="G137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49" i="1"/>
  <c r="G50" i="1"/>
  <c r="G51" i="1"/>
  <c r="G52" i="1"/>
  <c r="G53" i="1"/>
  <c r="G54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Shayda Azadmanesh</author>
  </authors>
  <commentList>
    <comment ref="A1" authorId="0" shapeId="0" xr:uid="{A0246649-3A48-4A45-B649-79E487BC4A74}">
      <text>
        <r>
          <rPr>
            <sz val="11"/>
            <color theme="1"/>
            <rFont val="Aptos Narrow"/>
            <family val="2"/>
            <scheme val="minor"/>
          </rPr>
          <t>Shayda Azadmanesh:
Highlighted cells indicate samples that currently have a valid extract to move onto library prep.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Shayda Azadmanesh</author>
    <author>Thomas Raad</author>
  </authors>
  <commentList>
    <comment ref="B1" authorId="0" shapeId="0" xr:uid="{703DA3B8-091A-A542-BCB6-10AE47B0E550}">
      <text>
        <r>
          <rPr>
            <sz val="11"/>
            <color rgb="FF000000"/>
            <rFont val="Aptos Narrow"/>
            <family val="2"/>
          </rPr>
          <t xml:space="preserve">Shayda Azadmanesh:
</t>
        </r>
        <r>
          <rPr>
            <sz val="11"/>
            <color rgb="FF000000"/>
            <rFont val="Aptos Narrow"/>
            <family val="2"/>
          </rPr>
          <t>Highlighted values indicate the best extract for that sample to move forward with library prep.</t>
        </r>
      </text>
    </comment>
    <comment ref="E1" authorId="1" shapeId="0" xr:uid="{F96EDCAB-ADA6-E447-96E4-D8C48CC35D64}">
      <text>
        <r>
          <rPr>
            <sz val="11"/>
            <color theme="1"/>
            <rFont val="Aptos Narrow"/>
            <family val="2"/>
            <scheme val="minor"/>
          </rPr>
          <t xml:space="preserve">Thomas Raad:
Red = too low to resuspend
yellow = needs resuspend
green = good
</t>
        </r>
      </text>
    </comment>
    <comment ref="G1" authorId="0" shapeId="0" xr:uid="{F2C4D90D-B3D4-A744-81D7-661147C61DD5}">
      <text>
        <r>
          <rPr>
            <sz val="11"/>
            <color theme="1"/>
            <rFont val="Aptos Narrow"/>
            <family val="2"/>
            <scheme val="minor"/>
          </rPr>
          <t>Shayda Azadmanesh:
highlighted cells = extract contains enough DNA to resuspend in 20 uL if necessary</t>
        </r>
      </text>
    </comment>
    <comment ref="E24" authorId="0" shapeId="0" xr:uid="{23DF56B8-80A8-2041-9F01-467FA8E92708}">
      <text>
        <r>
          <rPr>
            <sz val="11"/>
            <color theme="1"/>
            <rFont val="Aptos Narrow"/>
            <family val="2"/>
            <scheme val="minor"/>
          </rPr>
          <t xml:space="preserve">Shayda Azadmanesh:
Italicized values in this column indicate that there is not enough DNA in the volume that the extract is in to resuspend. Should not be a problem moving forward since we now have a fixed elution volume.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tc={AF7401DE-E188-F74B-B6C1-4CB9B30872A8}</author>
    <author>tc={6420E650-37C6-7044-87A5-B0C25C182DC7}</author>
  </authors>
  <commentList>
    <comment ref="C1" authorId="0" shapeId="0" xr:uid="{AF7401DE-E188-F74B-B6C1-4CB9B30872A8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don't need to use this exact naming/numbering convention, but this is an example of what it would look like. We just want a way to be able to have a unique name for every sequence ID just in case we end up sequencing another extract from the same sample/sequence the same extract again.</t>
      </text>
    </comment>
    <comment ref="D1" authorId="1" shapeId="0" xr:uid="{6420E650-37C6-7044-87A5-B0C25C182DC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will combine the sample ID with the library tube ID to give us a unique sequence ID.</t>
      </text>
    </comment>
  </commentList>
</comments>
</file>

<file path=xl/sharedStrings.xml><?xml version="1.0" encoding="utf-8"?>
<sst xmlns="http://schemas.openxmlformats.org/spreadsheetml/2006/main" count="1653" uniqueCount="328">
  <si>
    <t>SampleID</t>
  </si>
  <si>
    <t>SampleSubject</t>
  </si>
  <si>
    <t>SampleDate</t>
  </si>
  <si>
    <t>SampleCollectedBy</t>
  </si>
  <si>
    <t>SampleNotes</t>
  </si>
  <si>
    <t>SampleBox</t>
  </si>
  <si>
    <t>NWR-003</t>
  </si>
  <si>
    <t>NWR-032</t>
  </si>
  <si>
    <t>NWR-036</t>
  </si>
  <si>
    <t>NWR-089</t>
  </si>
  <si>
    <t>NWR-102</t>
  </si>
  <si>
    <t>NWR-103</t>
  </si>
  <si>
    <t>NWR-107</t>
  </si>
  <si>
    <t>NWR-108</t>
  </si>
  <si>
    <t>NWR-114</t>
  </si>
  <si>
    <t>NWR-115</t>
  </si>
  <si>
    <t>NWR-116</t>
  </si>
  <si>
    <t>NWR-117</t>
  </si>
  <si>
    <t>NWR-118</t>
  </si>
  <si>
    <t>NWR-119</t>
  </si>
  <si>
    <t>NWR-156</t>
  </si>
  <si>
    <t>NWR-154</t>
  </si>
  <si>
    <t>NWR-126</t>
  </si>
  <si>
    <t>NWR-130</t>
  </si>
  <si>
    <t>NWR-127</t>
  </si>
  <si>
    <t>NWR-151</t>
  </si>
  <si>
    <t>NWR-122</t>
  </si>
  <si>
    <t>NWR-153</t>
  </si>
  <si>
    <t>NWR-121</t>
  </si>
  <si>
    <t>NTC1</t>
  </si>
  <si>
    <t>Sample tube number</t>
  </si>
  <si>
    <t>contributor</t>
  </si>
  <si>
    <t>returned</t>
  </si>
  <si>
    <t>collection date</t>
  </si>
  <si>
    <t xml:space="preserve">non-mist netting </t>
  </si>
  <si>
    <t>mist netting latitude</t>
  </si>
  <si>
    <t>mist netting longitude</t>
  </si>
  <si>
    <t>net length/area</t>
  </si>
  <si>
    <t>capturing time</t>
  </si>
  <si>
    <t xml:space="preserve">species </t>
  </si>
  <si>
    <t>sex</t>
  </si>
  <si>
    <t>age</t>
  </si>
  <si>
    <t xml:space="preserve">female reproductive status </t>
  </si>
  <si>
    <t>number of pellets</t>
  </si>
  <si>
    <t>body mass</t>
  </si>
  <si>
    <t>forearm</t>
  </si>
  <si>
    <t xml:space="preserve">RP (Highlands) please share with Katherine and Olivia </t>
  </si>
  <si>
    <t>yes</t>
  </si>
  <si>
    <t>4m</t>
  </si>
  <si>
    <t>EPFU</t>
  </si>
  <si>
    <t>M</t>
  </si>
  <si>
    <t xml:space="preserve">A </t>
  </si>
  <si>
    <t>MYLE</t>
  </si>
  <si>
    <t>JW - GCP</t>
  </si>
  <si>
    <t>6m</t>
  </si>
  <si>
    <t>eastern red</t>
  </si>
  <si>
    <t>female</t>
  </si>
  <si>
    <t>adult</t>
  </si>
  <si>
    <t>lactating</t>
  </si>
  <si>
    <t>JW - Fontenelle</t>
  </si>
  <si>
    <t>9m</t>
  </si>
  <si>
    <t>big brown</t>
  </si>
  <si>
    <t>male</t>
  </si>
  <si>
    <t>n/a</t>
  </si>
  <si>
    <t>10(?)</t>
  </si>
  <si>
    <t xml:space="preserve">big brown </t>
  </si>
  <si>
    <t>big borwn</t>
  </si>
  <si>
    <t>BA Nebraska</t>
  </si>
  <si>
    <t>NA</t>
  </si>
  <si>
    <t>MYCI</t>
  </si>
  <si>
    <t xml:space="preserve">F </t>
  </si>
  <si>
    <t>juvenile</t>
  </si>
  <si>
    <t xml:space="preserve">M </t>
  </si>
  <si>
    <t>LANO</t>
  </si>
  <si>
    <t>F</t>
  </si>
  <si>
    <t>LABO</t>
  </si>
  <si>
    <t>A. Silvis WV</t>
  </si>
  <si>
    <t>KCI (NC)</t>
  </si>
  <si>
    <t>A</t>
  </si>
  <si>
    <t>NR</t>
  </si>
  <si>
    <t>J</t>
  </si>
  <si>
    <t>J. O'Keefe (IN, IL)</t>
  </si>
  <si>
    <t>no</t>
  </si>
  <si>
    <t>ND</t>
  </si>
  <si>
    <t>PL</t>
  </si>
  <si>
    <t>L</t>
  </si>
  <si>
    <t>T. Raad UNO</t>
  </si>
  <si>
    <t>by hand from roost</t>
  </si>
  <si>
    <t>Adult</t>
  </si>
  <si>
    <t>22.5 g</t>
  </si>
  <si>
    <t>46 mm</t>
  </si>
  <si>
    <t>T.Raad UNO</t>
  </si>
  <si>
    <t xml:space="preserve">26.5 g </t>
  </si>
  <si>
    <t>27.0 g</t>
  </si>
  <si>
    <t>45 mm</t>
  </si>
  <si>
    <t>9m, double high</t>
  </si>
  <si>
    <t>Post-lactating</t>
  </si>
  <si>
    <t>19.75 g</t>
  </si>
  <si>
    <t>45.6 mm</t>
  </si>
  <si>
    <t>25.5 g</t>
  </si>
  <si>
    <t>NYHU</t>
  </si>
  <si>
    <t>Juvenile</t>
  </si>
  <si>
    <t>14 g</t>
  </si>
  <si>
    <t>38 mm</t>
  </si>
  <si>
    <t>Laura Stastny (NE WIldlife Rehab)</t>
  </si>
  <si>
    <t>Yes - bat in rehabilitation</t>
  </si>
  <si>
    <t>15.9 g</t>
  </si>
  <si>
    <t>44 mm</t>
  </si>
  <si>
    <t>Laura Stastny (NE Wildlife Rehab)</t>
  </si>
  <si>
    <t>Yes - sample under night roost at TCP</t>
  </si>
  <si>
    <t>Morning</t>
  </si>
  <si>
    <t>Evening</t>
  </si>
  <si>
    <t>20.3 g</t>
  </si>
  <si>
    <t>48mm</t>
  </si>
  <si>
    <t>Tube accidentally washed - Invalid</t>
  </si>
  <si>
    <t>S. Fritt (Texas State)</t>
  </si>
  <si>
    <t>Sample ID</t>
  </si>
  <si>
    <t>Sample Date</t>
  </si>
  <si>
    <t>Rich Lab Date Received</t>
  </si>
  <si>
    <t>Sample Collected By</t>
  </si>
  <si>
    <t>Sample Box</t>
  </si>
  <si>
    <t>Test to run</t>
  </si>
  <si>
    <t>Species</t>
  </si>
  <si>
    <t>Sample notes</t>
  </si>
  <si>
    <t>NWR-031</t>
  </si>
  <si>
    <t>NWR Bat Fecals Box 1</t>
  </si>
  <si>
    <t>host DNA</t>
  </si>
  <si>
    <t>extracted</t>
  </si>
  <si>
    <t>NWR-033</t>
  </si>
  <si>
    <t>NWR-034</t>
  </si>
  <si>
    <t>microbiome</t>
  </si>
  <si>
    <t>redo</t>
  </si>
  <si>
    <t>NWR-152</t>
  </si>
  <si>
    <t>NWR-155</t>
  </si>
  <si>
    <t>NWR-007</t>
  </si>
  <si>
    <t>NWR-008</t>
  </si>
  <si>
    <t>NWR-012</t>
  </si>
  <si>
    <t>NWR-094</t>
  </si>
  <si>
    <t>NWR-092</t>
  </si>
  <si>
    <t>TBD - How many host DNAs?</t>
  </si>
  <si>
    <t>NWR-099</t>
  </si>
  <si>
    <t>NWR-035</t>
  </si>
  <si>
    <t>BA</t>
  </si>
  <si>
    <t>NWR-037</t>
  </si>
  <si>
    <t>NWR-038</t>
  </si>
  <si>
    <t>NWR-039</t>
  </si>
  <si>
    <t>NWR-040</t>
  </si>
  <si>
    <t>NWR-104</t>
  </si>
  <si>
    <t>NWR-105</t>
  </si>
  <si>
    <t>NWR-106</t>
  </si>
  <si>
    <t>NWR-109</t>
  </si>
  <si>
    <t>NWR-110</t>
  </si>
  <si>
    <t>NWR-111</t>
  </si>
  <si>
    <t>NWR-112</t>
  </si>
  <si>
    <t>NWR-113</t>
  </si>
  <si>
    <t>NWR-120</t>
  </si>
  <si>
    <t>NWR-123</t>
  </si>
  <si>
    <t>NWR-124</t>
  </si>
  <si>
    <t>NWR-125</t>
  </si>
  <si>
    <t>NWR-128</t>
  </si>
  <si>
    <t>NWR-129</t>
  </si>
  <si>
    <t>Extract ID</t>
  </si>
  <si>
    <t>Extract Date</t>
  </si>
  <si>
    <t>Extracted By</t>
  </si>
  <si>
    <t>Extract Concentration (ng/uL)</t>
  </si>
  <si>
    <t>Extract Volume (uL)</t>
  </si>
  <si>
    <t>Total DNA (ng)</t>
  </si>
  <si>
    <t>Resuspended Extract Concentration (ng/uL)</t>
  </si>
  <si>
    <t>Resuspended Extract Volume (uL)</t>
  </si>
  <si>
    <t>Extract Type</t>
  </si>
  <si>
    <t>Extract Kit</t>
  </si>
  <si>
    <t>Extract Box</t>
  </si>
  <si>
    <t>NWR-003-E1</t>
  </si>
  <si>
    <t>TR</t>
  </si>
  <si>
    <t>DNA</t>
  </si>
  <si>
    <t>Zymo Quick-DNA Fecal/Soil Microbe</t>
  </si>
  <si>
    <t>NWR Bat DNA Extracts Box 1</t>
  </si>
  <si>
    <t>NWR-003-E2</t>
  </si>
  <si>
    <t>SA</t>
  </si>
  <si>
    <t>NWR-003-E3</t>
  </si>
  <si>
    <t>NWR-007-E2</t>
  </si>
  <si>
    <t>NWR-007-E3</t>
  </si>
  <si>
    <t>NWR-007-E4</t>
  </si>
  <si>
    <t>NWR-007-E5</t>
  </si>
  <si>
    <t>NWR-008-E1</t>
  </si>
  <si>
    <t>NWR-012-E1</t>
  </si>
  <si>
    <t>NWR-031-E1</t>
  </si>
  <si>
    <t>SA/TR</t>
  </si>
  <si>
    <t>NWR-032-E1</t>
  </si>
  <si>
    <t>NWR-033-E1</t>
  </si>
  <si>
    <t>low</t>
  </si>
  <si>
    <t>NWR-033-E2</t>
  </si>
  <si>
    <t>NWR-033-E3</t>
  </si>
  <si>
    <t>NWR-035-E1</t>
  </si>
  <si>
    <t>NWR-036-E1</t>
  </si>
  <si>
    <t>NWR-037-E1</t>
  </si>
  <si>
    <t>NWR-089-E1</t>
  </si>
  <si>
    <t>NWR-089-E2</t>
  </si>
  <si>
    <t>NWR-089-E3</t>
  </si>
  <si>
    <t>NWR-092-E1</t>
  </si>
  <si>
    <t>NWR-094-E1</t>
  </si>
  <si>
    <t>NWR-099-E2</t>
  </si>
  <si>
    <t>NWR-099-E3</t>
  </si>
  <si>
    <t>NWR-099-E4</t>
  </si>
  <si>
    <t>NWR-099-E5</t>
  </si>
  <si>
    <t>NWR-102-E1</t>
  </si>
  <si>
    <t>NWR-103-E1</t>
  </si>
  <si>
    <t>NWR-104-E1</t>
  </si>
  <si>
    <t>NWR-105-E1</t>
  </si>
  <si>
    <t>NWR-106-E1</t>
  </si>
  <si>
    <t>NWR-107-E1</t>
  </si>
  <si>
    <t>NWR-108-E1</t>
  </si>
  <si>
    <t>NWR-109-E1</t>
  </si>
  <si>
    <t>NWR-110-E1</t>
  </si>
  <si>
    <t>NWR-111-E1</t>
  </si>
  <si>
    <t>NWR-112-E1</t>
  </si>
  <si>
    <t>NWR-113-E1</t>
  </si>
  <si>
    <t>NWR-113-E2</t>
  </si>
  <si>
    <t>NWR-114-E1</t>
  </si>
  <si>
    <t>NWR-115-E1</t>
  </si>
  <si>
    <t>NWR-116-E1</t>
  </si>
  <si>
    <t>NWR-117-E1</t>
  </si>
  <si>
    <t>NWR-118-E1</t>
  </si>
  <si>
    <t>NWR-119-E1</t>
  </si>
  <si>
    <t>NWR-120-E1</t>
  </si>
  <si>
    <t>NWR-121-E1</t>
  </si>
  <si>
    <t>NWR-122-E1</t>
  </si>
  <si>
    <t>NWR Bat DNA Extracts Box 2</t>
  </si>
  <si>
    <t>NWR-122-E2</t>
  </si>
  <si>
    <t>NWR-123-E1</t>
  </si>
  <si>
    <t>NWR-123-E2</t>
  </si>
  <si>
    <t>NWR-124-E1</t>
  </si>
  <si>
    <t>NWR-124-E2</t>
  </si>
  <si>
    <t>NWR-124-E3</t>
  </si>
  <si>
    <t>NWR-125-E1</t>
  </si>
  <si>
    <t>NWR-125-E2</t>
  </si>
  <si>
    <t>NWR-126-E1</t>
  </si>
  <si>
    <t>NWR-126-E2</t>
  </si>
  <si>
    <t>NWR-126-E3</t>
  </si>
  <si>
    <t>NWR-127-E1</t>
  </si>
  <si>
    <t>NWR-127-E2</t>
  </si>
  <si>
    <t>NWR-127-E3</t>
  </si>
  <si>
    <t>NWR-128-E1</t>
  </si>
  <si>
    <t>NWR-128-E2</t>
  </si>
  <si>
    <t>NWR-129-E1</t>
  </si>
  <si>
    <t>NWR-130-E1</t>
  </si>
  <si>
    <t>NWR-151-E1</t>
  </si>
  <si>
    <t>NWR-151-E2</t>
  </si>
  <si>
    <t>NWR-151-E3</t>
  </si>
  <si>
    <t>NWR-152-E2</t>
  </si>
  <si>
    <t>NWR-152-E3</t>
  </si>
  <si>
    <t>NWR-152-E4</t>
  </si>
  <si>
    <t>NWR-152-E5</t>
  </si>
  <si>
    <t>NWR-153-E2</t>
  </si>
  <si>
    <t>NWR-153-E3</t>
  </si>
  <si>
    <t>NWR-153-E4</t>
  </si>
  <si>
    <t>NWR-153-E5</t>
  </si>
  <si>
    <t>NWR-154-E2</t>
  </si>
  <si>
    <t>NWR-154-E3</t>
  </si>
  <si>
    <t>NWR-154-E4</t>
  </si>
  <si>
    <t>NWR-154-E5</t>
  </si>
  <si>
    <t>NWR-155-E2</t>
  </si>
  <si>
    <t>NWR-155-E3</t>
  </si>
  <si>
    <t>NWR-155-E4</t>
  </si>
  <si>
    <t>NWR-155-E5</t>
  </si>
  <si>
    <t>NWR-156-E1</t>
  </si>
  <si>
    <t>Library Tube ID</t>
  </si>
  <si>
    <t>Sequence ID</t>
  </si>
  <si>
    <t>Library Barcode</t>
  </si>
  <si>
    <t>Original Concentration (ng/uL)</t>
  </si>
  <si>
    <t>Volume Water (uL)</t>
  </si>
  <si>
    <t>Volume Extract (uL)</t>
  </si>
  <si>
    <t>E2</t>
  </si>
  <si>
    <t>S1</t>
  </si>
  <si>
    <t>barcode01</t>
  </si>
  <si>
    <t>E1</t>
  </si>
  <si>
    <t>S2</t>
  </si>
  <si>
    <t>barcode02</t>
  </si>
  <si>
    <t>S3</t>
  </si>
  <si>
    <t>barcode03</t>
  </si>
  <si>
    <t>E3</t>
  </si>
  <si>
    <t>S4</t>
  </si>
  <si>
    <t>barcode04</t>
  </si>
  <si>
    <t>S5</t>
  </si>
  <si>
    <t>barcode05</t>
  </si>
  <si>
    <t>S6</t>
  </si>
  <si>
    <t>barcode06</t>
  </si>
  <si>
    <t>S7</t>
  </si>
  <si>
    <t>barcode07</t>
  </si>
  <si>
    <t>S8</t>
  </si>
  <si>
    <t>barcode08</t>
  </si>
  <si>
    <t>S9</t>
  </si>
  <si>
    <t>barcode09</t>
  </si>
  <si>
    <t>S10</t>
  </si>
  <si>
    <t>barcode10</t>
  </si>
  <si>
    <t>S11</t>
  </si>
  <si>
    <t>barcode11</t>
  </si>
  <si>
    <t>S12</t>
  </si>
  <si>
    <t>barcode12</t>
  </si>
  <si>
    <t>S13</t>
  </si>
  <si>
    <t>barcode13</t>
  </si>
  <si>
    <t>S14</t>
  </si>
  <si>
    <t>barcode14</t>
  </si>
  <si>
    <t>S15</t>
  </si>
  <si>
    <t>barcode15</t>
  </si>
  <si>
    <t>E5</t>
  </si>
  <si>
    <t>S16</t>
  </si>
  <si>
    <t>barcode16</t>
  </si>
  <si>
    <t>S17</t>
  </si>
  <si>
    <t>barcode17</t>
  </si>
  <si>
    <t>S18</t>
  </si>
  <si>
    <t>barcode18</t>
  </si>
  <si>
    <t>S19</t>
  </si>
  <si>
    <t>barcode19</t>
  </si>
  <si>
    <t>S20</t>
  </si>
  <si>
    <t>barcode20</t>
  </si>
  <si>
    <t>S21</t>
  </si>
  <si>
    <t>barcode21</t>
  </si>
  <si>
    <t>S22</t>
  </si>
  <si>
    <t>barcode22</t>
  </si>
  <si>
    <t>S23</t>
  </si>
  <si>
    <t>barcode23</t>
  </si>
  <si>
    <t>NTC</t>
  </si>
  <si>
    <t>CTRL</t>
  </si>
  <si>
    <t>barcode24</t>
  </si>
  <si>
    <t>inlab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</si>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</sst>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00"/>
  </numFmts>
  <fonts count="2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61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Calibri"/>
      <family val="2"/>
    </font>
    <font>
      <sz val="11"/>
      <color rgb="FFFF9999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rgb="FF000000"/>
      <name val="Tahoma"/>
      <family val="2"/>
    </font>
    <font>
      <sz val="11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20" fontId="0" fillId="33" borderId="0" xfId="0" applyNumberFormat="1" applyFill="1"/>
    <xf numFmtId="20" fontId="0" fillId="0" borderId="0" xfId="0" applyNumberFormat="1"/>
    <xf numFmtId="0" fontId="18" fillId="0" borderId="0" xfId="0" applyFont="1"/>
    <xf numFmtId="14" fontId="0" fillId="0" borderId="0" xfId="0" applyNumberFormat="1"/>
    <xf numFmtId="0" fontId="20" fillId="0" borderId="0" xfId="42" applyFont="1"/>
    <xf numFmtId="0" fontId="21" fillId="0" borderId="0" xfId="42" applyFont="1"/>
    <xf numFmtId="0" fontId="22" fillId="2" borderId="0" xfId="43"/>
    <xf numFmtId="14" fontId="19" fillId="0" borderId="0" xfId="42" applyNumberFormat="1"/>
    <xf numFmtId="0" fontId="19" fillId="0" borderId="0" xfId="42"/>
    <xf numFmtId="0" fontId="23" fillId="0" borderId="0" xfId="42" applyFont="1"/>
    <xf numFmtId="0" fontId="24" fillId="0" borderId="0" xfId="42" applyFont="1"/>
    <xf numFmtId="0" fontId="25" fillId="34" borderId="0" xfId="42" applyFont="1" applyFill="1"/>
    <xf numFmtId="0" fontId="19" fillId="34" borderId="0" xfId="42" applyFill="1"/>
    <xf numFmtId="0" fontId="20" fillId="0" borderId="0" xfId="42" applyFont="1" applyAlignment="1">
      <alignment horizontal="center" wrapText="1"/>
    </xf>
    <xf numFmtId="164" fontId="20" fillId="0" borderId="0" xfId="42" applyNumberFormat="1" applyFont="1" applyAlignment="1">
      <alignment horizontal="center" wrapText="1"/>
    </xf>
    <xf numFmtId="1" fontId="20" fillId="0" borderId="0" xfId="42" applyNumberFormat="1" applyFont="1" applyAlignment="1">
      <alignment horizontal="center" wrapText="1"/>
    </xf>
    <xf numFmtId="164" fontId="19" fillId="0" borderId="0" xfId="42" applyNumberFormat="1" applyAlignment="1">
      <alignment horizontal="right"/>
    </xf>
    <xf numFmtId="1" fontId="19" fillId="0" borderId="0" xfId="42" applyNumberFormat="1" applyAlignment="1">
      <alignment horizontal="right"/>
    </xf>
    <xf numFmtId="2" fontId="19" fillId="0" borderId="0" xfId="42" applyNumberFormat="1" applyAlignment="1">
      <alignment horizontal="right"/>
    </xf>
    <xf numFmtId="0" fontId="22" fillId="2" borderId="0" xfId="44"/>
    <xf numFmtId="164" fontId="26" fillId="0" borderId="0" xfId="42" applyNumberFormat="1" applyFont="1" applyAlignment="1">
      <alignment horizontal="right"/>
    </xf>
    <xf numFmtId="167" fontId="0" fillId="0" borderId="0" xfId="0" applyNumberFormat="1"/>
    <xf numFmtId="167" fontId="0" fillId="33" borderId="0" xfId="0" applyNumberFormat="1" applyFill="1"/>
    <xf numFmtId="167" fontId="0" fillId="34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D3EE9459-ADD1-1844-8460-6CEE655F7981}"/>
    <cellStyle name="Good 3" xfId="44" xr:uid="{0ABE22B6-69D7-2D46-9C97-49AFBD12F6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7E293C4-EB00-9D44-B341-06D0581D973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1"/>
      </font>
      <fill>
        <patternFill>
          <bgColor rgb="FFC6EFCE"/>
        </patternFill>
      </fill>
    </dxf>
    <dxf>
      <font>
        <color rgb="FF9C0006"/>
      </font>
    </dxf>
    <dxf>
      <font>
        <b/>
        <i val="0"/>
        <color theme="1"/>
      </font>
      <fill>
        <patternFill patternType="solid">
          <bgColor theme="4" tint="0.59999389629810485"/>
        </patternFill>
      </fill>
    </dxf>
    <dxf>
      <font>
        <color theme="1"/>
      </font>
      <fill>
        <patternFill>
          <bgColor rgb="FFC6EFCE"/>
        </patternFill>
      </fill>
    </dxf>
    <dxf>
      <font>
        <color theme="1"/>
      </font>
      <fill>
        <patternFill>
          <bgColor rgb="FFFFEB9C"/>
        </patternFill>
      </fill>
    </dxf>
    <dxf>
      <font>
        <color rgb="FF9C0006"/>
      </font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yda Azadmanesh" id="{EEB87123-102D-3941-B441-44632F563D15}" userId="S::sazadmanesh@unomaha.edu::04f44be4-f355-4e71-bcdb-f260222131b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1-29T19:52:05.28" personId="{EEB87123-102D-3941-B441-44632F563D15}" id="{AF7401DE-E188-F74B-B6C1-4CB9B30872A8}">
    <text>We don't need to use this exact naming/numbering convention, but this is an example of what it would look like. We just want a way to be able to have a unique name for every sequence ID just in case we end up sequencing another extract from the same sample/sequence the same extract again.</text>
  </threadedComment>
  <threadedComment ref="D1" dT="2025-01-29T19:54:05.78" personId="{EEB87123-102D-3941-B441-44632F563D15}" id="{6420E650-37C6-7044-87A5-B0C25C182DC7}">
    <text>This column will combine the sample ID with the library tube ID to give us a unique sequence ID.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536-B5AC-F549-AFA8-1C6781317E71}">
  <dimension ref="A1:W201"/>
  <sheetViews>
    <sheetView workbookViewId="0">
      <selection activeCell="F115" sqref="F115"/>
    </sheetView>
  </sheetViews>
  <sheetFormatPr baseColWidth="10" defaultRowHeight="16" x14ac:dyDescent="0.2"/>
  <cols>
    <col min="2" max="2" width="15.83203125" style="23" customWidth="1"/>
    <col min="4" max="4" width="18.1640625" bestFit="1" customWidth="1"/>
    <col min="6" max="6" width="16.5" bestFit="1" customWidth="1"/>
    <col min="8" max="8" width="49.5" bestFit="1" customWidth="1"/>
    <col min="12" max="12" width="29.5" customWidth="1"/>
    <col min="13" max="13" width="51.1640625" bestFit="1" customWidth="1"/>
    <col min="14" max="15" width="31" bestFit="1" customWidth="1"/>
    <col min="16" max="16" width="16.5" customWidth="1"/>
    <col min="17" max="17" width="40.1640625" bestFit="1" customWidth="1"/>
    <col min="18" max="18" width="8.83203125"/>
    <col min="19" max="19" width="18.1640625" bestFit="1" customWidth="1"/>
    <col min="20" max="20" width="23.83203125" bestFit="1" customWidth="1"/>
    <col min="21" max="21" width="25.83203125" bestFit="1" customWidth="1"/>
  </cols>
  <sheetData>
    <row r="1" spans="1:23" x14ac:dyDescent="0.2">
      <c r="A1" t="s">
        <v>325</v>
      </c>
      <c r="B1" s="23" t="s">
        <v>30</v>
      </c>
      <c r="C1" t="s">
        <v>0</v>
      </c>
      <c r="D1" t="s">
        <v>39</v>
      </c>
      <c r="E1" t="s">
        <v>1</v>
      </c>
      <c r="F1" t="s">
        <v>33</v>
      </c>
      <c r="G1" t="s">
        <v>2</v>
      </c>
      <c r="H1" t="s">
        <v>31</v>
      </c>
      <c r="I1" t="s">
        <v>3</v>
      </c>
      <c r="J1" t="s">
        <v>4</v>
      </c>
      <c r="K1" t="s">
        <v>5</v>
      </c>
      <c r="L1" t="s">
        <v>32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</row>
    <row r="2" spans="1:23" x14ac:dyDescent="0.2">
      <c r="A2" t="s">
        <v>326</v>
      </c>
      <c r="B2" s="23">
        <v>3</v>
      </c>
      <c r="C2" t="str">
        <f>CONCATENATE("NWR-", TEXT(B2, "000"))</f>
        <v>NWR-003</v>
      </c>
      <c r="D2" t="s">
        <v>49</v>
      </c>
      <c r="E2" t="str">
        <f>D2</f>
        <v>EPFU</v>
      </c>
      <c r="F2">
        <v>20240913</v>
      </c>
      <c r="G2" t="str">
        <f>TEXT(DATE(LEFT(F2,4), MID(F2,5,2), RIGHT(F2,2)), "yyyy-mm-dd")</f>
        <v>2024-09-13</v>
      </c>
      <c r="H2" t="s">
        <v>46</v>
      </c>
      <c r="I2" t="str">
        <f>H2</f>
        <v xml:space="preserve">RP (Highlands) please share with Katherine and Olivia </v>
      </c>
      <c r="L2" t="s">
        <v>47</v>
      </c>
    </row>
    <row r="3" spans="1:23" x14ac:dyDescent="0.2">
      <c r="A3" t="s">
        <v>326</v>
      </c>
      <c r="B3" s="23">
        <v>7</v>
      </c>
      <c r="C3" t="str">
        <f>CONCATENATE("NWR-", TEXT(B3, "000"))</f>
        <v>NWR-007</v>
      </c>
      <c r="D3" t="s">
        <v>49</v>
      </c>
      <c r="E3" t="str">
        <f>D3</f>
        <v>EPFU</v>
      </c>
      <c r="G3" t="e">
        <f>TEXT(DATE(LEFT(F3,4), MID(F3,5,2), RIGHT(F3,2)), "yyyy-mm-dd")</f>
        <v>#VALUE!</v>
      </c>
      <c r="H3" t="s">
        <v>46</v>
      </c>
      <c r="I3" t="str">
        <f>H3</f>
        <v xml:space="preserve">RP (Highlands) please share with Katherine and Olivia </v>
      </c>
      <c r="L3" t="s">
        <v>47</v>
      </c>
    </row>
    <row r="4" spans="1:23" x14ac:dyDescent="0.2">
      <c r="A4" t="s">
        <v>326</v>
      </c>
      <c r="B4" s="23">
        <v>8</v>
      </c>
      <c r="C4" t="str">
        <f>CONCATENATE("NWR-", TEXT(B4, "000"))</f>
        <v>NWR-008</v>
      </c>
      <c r="D4" t="s">
        <v>52</v>
      </c>
      <c r="E4" t="str">
        <f>D4</f>
        <v>MYLE</v>
      </c>
      <c r="G4" t="e">
        <f>TEXT(DATE(LEFT(F4,4), MID(F4,5,2), RIGHT(F4,2)), "yyyy-mm-dd")</f>
        <v>#VALUE!</v>
      </c>
      <c r="H4" t="s">
        <v>46</v>
      </c>
      <c r="I4" t="str">
        <f>H4</f>
        <v xml:space="preserve">RP (Highlands) please share with Katherine and Olivia </v>
      </c>
      <c r="L4" t="s">
        <v>47</v>
      </c>
    </row>
    <row r="5" spans="1:23" x14ac:dyDescent="0.2">
      <c r="A5" t="s">
        <v>326</v>
      </c>
      <c r="B5" s="23">
        <v>12</v>
      </c>
      <c r="C5" t="str">
        <f>CONCATENATE("NWR-", TEXT(B5, "000"))</f>
        <v>NWR-012</v>
      </c>
      <c r="D5" t="s">
        <v>52</v>
      </c>
      <c r="E5" t="str">
        <f>D5</f>
        <v>MYLE</v>
      </c>
      <c r="G5" t="e">
        <f>TEXT(DATE(LEFT(F5,4), MID(F5,5,2), RIGHT(F5,2)), "yyyy-mm-dd")</f>
        <v>#VALUE!</v>
      </c>
      <c r="H5" t="s">
        <v>46</v>
      </c>
      <c r="I5" t="str">
        <f>H5</f>
        <v xml:space="preserve">RP (Highlands) please share with Katherine and Olivia </v>
      </c>
      <c r="L5" t="s">
        <v>47</v>
      </c>
    </row>
    <row r="6" spans="1:23" x14ac:dyDescent="0.2">
      <c r="A6" t="s">
        <v>326</v>
      </c>
      <c r="B6" s="23">
        <v>31</v>
      </c>
      <c r="C6" t="str">
        <f>CONCATENATE("NWR-", TEXT(B6, "000"))</f>
        <v>NWR-031</v>
      </c>
      <c r="D6" t="s">
        <v>55</v>
      </c>
      <c r="E6" t="str">
        <f>D6</f>
        <v>eastern red</v>
      </c>
      <c r="F6">
        <v>20240614</v>
      </c>
      <c r="G6" t="str">
        <f>TEXT(DATE(LEFT(F6,4), MID(F6,5,2), RIGHT(F6,2)), "yyyy-mm-dd")</f>
        <v>2024-06-14</v>
      </c>
      <c r="H6" t="s">
        <v>53</v>
      </c>
      <c r="I6" t="str">
        <f>H6</f>
        <v>JW - GCP</v>
      </c>
      <c r="L6" t="s">
        <v>47</v>
      </c>
      <c r="N6">
        <v>41.338991</v>
      </c>
      <c r="O6">
        <v>-96.148116000000002</v>
      </c>
      <c r="P6" t="s">
        <v>54</v>
      </c>
      <c r="Q6" s="3">
        <v>0.93888888888888888</v>
      </c>
      <c r="R6" t="s">
        <v>56</v>
      </c>
      <c r="S6" t="s">
        <v>57</v>
      </c>
      <c r="T6" t="s">
        <v>58</v>
      </c>
      <c r="U6">
        <v>6</v>
      </c>
      <c r="V6">
        <v>16.5</v>
      </c>
    </row>
    <row r="7" spans="1:23" x14ac:dyDescent="0.2">
      <c r="A7" t="s">
        <v>326</v>
      </c>
      <c r="B7" s="23">
        <v>32</v>
      </c>
      <c r="C7" t="str">
        <f>CONCATENATE("NWR-", TEXT(B7, "000"))</f>
        <v>NWR-032</v>
      </c>
      <c r="D7" t="s">
        <v>61</v>
      </c>
      <c r="E7" t="str">
        <f>D7</f>
        <v>big brown</v>
      </c>
      <c r="F7">
        <v>20240620</v>
      </c>
      <c r="G7" t="str">
        <f>TEXT(DATE(LEFT(F7,4), MID(F7,5,2), RIGHT(F7,2)), "yyyy-mm-dd")</f>
        <v>2024-06-20</v>
      </c>
      <c r="H7" t="s">
        <v>59</v>
      </c>
      <c r="I7" t="str">
        <f>H7</f>
        <v>JW - Fontenelle</v>
      </c>
      <c r="L7" t="s">
        <v>47</v>
      </c>
      <c r="N7">
        <v>41.162732099999999</v>
      </c>
      <c r="O7">
        <v>-95.895853799999998</v>
      </c>
      <c r="P7" t="s">
        <v>60</v>
      </c>
      <c r="Q7" s="3">
        <v>0.8930555555555556</v>
      </c>
      <c r="R7" t="s">
        <v>62</v>
      </c>
      <c r="S7" t="s">
        <v>57</v>
      </c>
      <c r="T7" t="s">
        <v>63</v>
      </c>
      <c r="U7">
        <v>4</v>
      </c>
      <c r="V7" t="s">
        <v>64</v>
      </c>
      <c r="W7">
        <v>45</v>
      </c>
    </row>
    <row r="8" spans="1:23" x14ac:dyDescent="0.2">
      <c r="A8" t="s">
        <v>326</v>
      </c>
      <c r="B8" s="23">
        <v>33</v>
      </c>
      <c r="C8" t="str">
        <f>CONCATENATE("NWR-", TEXT(B8, "000"))</f>
        <v>NWR-033</v>
      </c>
      <c r="D8" t="s">
        <v>65</v>
      </c>
      <c r="E8" t="str">
        <f>D8</f>
        <v xml:space="preserve">big brown </v>
      </c>
      <c r="F8">
        <v>20240620</v>
      </c>
      <c r="G8" t="str">
        <f>TEXT(DATE(LEFT(F8,4), MID(F8,5,2), RIGHT(F8,2)), "yyyy-mm-dd")</f>
        <v>2024-06-20</v>
      </c>
      <c r="H8" t="s">
        <v>59</v>
      </c>
      <c r="I8" t="str">
        <f>H8</f>
        <v>JW - Fontenelle</v>
      </c>
      <c r="L8" t="s">
        <v>47</v>
      </c>
      <c r="N8">
        <v>41.162732099999999</v>
      </c>
      <c r="O8">
        <v>-95.895853799999998</v>
      </c>
      <c r="P8" t="s">
        <v>60</v>
      </c>
      <c r="Q8" s="3">
        <v>0.89722222222222225</v>
      </c>
      <c r="R8" t="s">
        <v>62</v>
      </c>
      <c r="S8" t="s">
        <v>57</v>
      </c>
      <c r="T8" t="s">
        <v>63</v>
      </c>
      <c r="U8">
        <v>2</v>
      </c>
      <c r="V8" t="s">
        <v>64</v>
      </c>
      <c r="W8">
        <v>47</v>
      </c>
    </row>
    <row r="9" spans="1:23" x14ac:dyDescent="0.2">
      <c r="A9" t="s">
        <v>326</v>
      </c>
      <c r="B9" s="23">
        <v>34</v>
      </c>
      <c r="C9" t="str">
        <f>CONCATENATE("NWR-", TEXT(B9, "000"))</f>
        <v>NWR-034</v>
      </c>
      <c r="D9" t="s">
        <v>66</v>
      </c>
      <c r="E9" t="str">
        <f>D9</f>
        <v>big borwn</v>
      </c>
      <c r="F9">
        <v>20240620</v>
      </c>
      <c r="G9" t="str">
        <f>TEXT(DATE(LEFT(F9,4), MID(F9,5,2), RIGHT(F9,2)), "yyyy-mm-dd")</f>
        <v>2024-06-20</v>
      </c>
      <c r="H9" t="s">
        <v>59</v>
      </c>
      <c r="I9" t="str">
        <f>H9</f>
        <v>JW - Fontenelle</v>
      </c>
      <c r="L9" t="s">
        <v>47</v>
      </c>
      <c r="N9">
        <v>41.162732099999999</v>
      </c>
      <c r="O9">
        <v>-95.895853799999998</v>
      </c>
      <c r="P9" t="s">
        <v>60</v>
      </c>
      <c r="Q9" s="3">
        <v>0.92708333333333337</v>
      </c>
      <c r="R9" t="s">
        <v>56</v>
      </c>
      <c r="S9" t="s">
        <v>57</v>
      </c>
      <c r="T9" t="s">
        <v>58</v>
      </c>
      <c r="U9">
        <v>3</v>
      </c>
      <c r="V9">
        <v>15</v>
      </c>
      <c r="W9">
        <v>48</v>
      </c>
    </row>
    <row r="10" spans="1:23" x14ac:dyDescent="0.2">
      <c r="A10" t="s">
        <v>326</v>
      </c>
      <c r="B10" s="25">
        <v>35</v>
      </c>
      <c r="C10" t="str">
        <f>CONCATENATE("NWR-", TEXT(B10, "000"))</f>
        <v>NWR-035</v>
      </c>
      <c r="D10" t="s">
        <v>69</v>
      </c>
      <c r="E10" t="str">
        <f>D10</f>
        <v>MYCI</v>
      </c>
      <c r="F10">
        <v>20240923</v>
      </c>
      <c r="G10" t="str">
        <f>TEXT(DATE(LEFT(F10,4), MID(F10,5,2), RIGHT(F10,2)), "yyyy-mm-dd")</f>
        <v>2024-09-23</v>
      </c>
      <c r="H10" t="s">
        <v>67</v>
      </c>
      <c r="I10" t="str">
        <f>H10</f>
        <v>BA Nebraska</v>
      </c>
      <c r="L10" t="s">
        <v>47</v>
      </c>
      <c r="N10" s="4">
        <v>41.715949999999999</v>
      </c>
      <c r="O10">
        <v>-103.67247</v>
      </c>
      <c r="P10" t="s">
        <v>68</v>
      </c>
      <c r="Q10" t="s">
        <v>68</v>
      </c>
      <c r="R10" t="s">
        <v>70</v>
      </c>
      <c r="S10" t="s">
        <v>71</v>
      </c>
      <c r="V10">
        <v>6</v>
      </c>
      <c r="W10">
        <v>33.92</v>
      </c>
    </row>
    <row r="11" spans="1:23" x14ac:dyDescent="0.2">
      <c r="A11" t="s">
        <v>326</v>
      </c>
      <c r="B11" s="25">
        <v>36</v>
      </c>
      <c r="C11" t="str">
        <f>CONCATENATE("NWR-", TEXT(B11, "000"))</f>
        <v>NWR-036</v>
      </c>
      <c r="D11" t="s">
        <v>69</v>
      </c>
      <c r="E11" t="str">
        <f>D11</f>
        <v>MYCI</v>
      </c>
      <c r="F11">
        <v>20240926</v>
      </c>
      <c r="G11" t="str">
        <f>TEXT(DATE(LEFT(F11,4), MID(F11,5,2), RIGHT(F11,2)), "yyyy-mm-dd")</f>
        <v>2024-09-26</v>
      </c>
      <c r="H11" t="s">
        <v>67</v>
      </c>
      <c r="I11" t="str">
        <f>H11</f>
        <v>BA Nebraska</v>
      </c>
      <c r="L11" t="s">
        <v>47</v>
      </c>
      <c r="N11" s="4">
        <v>42.717759999999998</v>
      </c>
      <c r="O11">
        <v>-102.92946999999999</v>
      </c>
      <c r="P11" t="s">
        <v>68</v>
      </c>
      <c r="Q11" t="s">
        <v>68</v>
      </c>
      <c r="R11" t="s">
        <v>70</v>
      </c>
      <c r="S11" t="s">
        <v>71</v>
      </c>
      <c r="V11">
        <v>6</v>
      </c>
      <c r="W11">
        <v>33.200000000000003</v>
      </c>
    </row>
    <row r="12" spans="1:23" x14ac:dyDescent="0.2">
      <c r="A12" t="s">
        <v>326</v>
      </c>
      <c r="B12" s="25">
        <v>37</v>
      </c>
      <c r="C12" t="str">
        <f>CONCATENATE("NWR-", TEXT(B12, "000"))</f>
        <v>NWR-037</v>
      </c>
      <c r="D12" t="s">
        <v>69</v>
      </c>
      <c r="E12" t="str">
        <f>D12</f>
        <v>MYCI</v>
      </c>
      <c r="F12">
        <v>20240923</v>
      </c>
      <c r="G12" t="str">
        <f>TEXT(DATE(LEFT(F12,4), MID(F12,5,2), RIGHT(F12,2)), "yyyy-mm-dd")</f>
        <v>2024-09-23</v>
      </c>
      <c r="H12" t="s">
        <v>67</v>
      </c>
      <c r="I12" t="str">
        <f>H12</f>
        <v>BA Nebraska</v>
      </c>
      <c r="L12" t="s">
        <v>47</v>
      </c>
      <c r="N12" s="4">
        <v>41.715949999999999</v>
      </c>
      <c r="O12">
        <v>-103.67247</v>
      </c>
      <c r="P12" t="s">
        <v>68</v>
      </c>
      <c r="Q12" t="s">
        <v>68</v>
      </c>
      <c r="R12" t="s">
        <v>72</v>
      </c>
      <c r="S12" t="s">
        <v>71</v>
      </c>
      <c r="V12">
        <v>7</v>
      </c>
      <c r="W12">
        <v>33.090000000000003</v>
      </c>
    </row>
    <row r="13" spans="1:23" x14ac:dyDescent="0.2">
      <c r="A13" t="s">
        <v>326</v>
      </c>
      <c r="B13" s="25">
        <v>38</v>
      </c>
      <c r="C13" t="str">
        <f>CONCATENATE("NWR-", TEXT(B13, "000"))</f>
        <v>NWR-038</v>
      </c>
      <c r="D13" t="s">
        <v>73</v>
      </c>
      <c r="E13" t="str">
        <f>D13</f>
        <v>LANO</v>
      </c>
      <c r="F13">
        <v>20240926</v>
      </c>
      <c r="G13" t="str">
        <f>TEXT(DATE(LEFT(F13,4), MID(F13,5,2), RIGHT(F13,2)), "yyyy-mm-dd")</f>
        <v>2024-09-26</v>
      </c>
      <c r="H13" t="s">
        <v>67</v>
      </c>
      <c r="I13" t="str">
        <f>H13</f>
        <v>BA Nebraska</v>
      </c>
      <c r="L13" t="s">
        <v>47</v>
      </c>
      <c r="N13" s="4">
        <v>42.717759999999998</v>
      </c>
      <c r="O13" s="4">
        <v>-102.92946999999999</v>
      </c>
      <c r="P13" t="s">
        <v>68</v>
      </c>
      <c r="Q13" t="s">
        <v>68</v>
      </c>
      <c r="R13" t="s">
        <v>72</v>
      </c>
      <c r="S13" t="s">
        <v>71</v>
      </c>
      <c r="V13">
        <v>13.5</v>
      </c>
      <c r="W13">
        <v>43.05</v>
      </c>
    </row>
    <row r="14" spans="1:23" x14ac:dyDescent="0.2">
      <c r="A14" t="s">
        <v>326</v>
      </c>
      <c r="B14" s="25">
        <v>39</v>
      </c>
      <c r="C14" t="str">
        <f>CONCATENATE("NWR-", TEXT(B14, "000"))</f>
        <v>NWR-039</v>
      </c>
      <c r="D14" t="s">
        <v>69</v>
      </c>
      <c r="E14" t="str">
        <f>D14</f>
        <v>MYCI</v>
      </c>
      <c r="F14">
        <v>20240923</v>
      </c>
      <c r="G14" t="str">
        <f>TEXT(DATE(LEFT(F14,4), MID(F14,5,2), RIGHT(F14,2)), "yyyy-mm-dd")</f>
        <v>2024-09-23</v>
      </c>
      <c r="H14" t="s">
        <v>67</v>
      </c>
      <c r="I14" t="str">
        <f>H14</f>
        <v>BA Nebraska</v>
      </c>
      <c r="L14" t="s">
        <v>47</v>
      </c>
      <c r="N14" s="4">
        <v>41.715949999999999</v>
      </c>
      <c r="O14">
        <v>-103.67247</v>
      </c>
      <c r="P14" t="s">
        <v>68</v>
      </c>
      <c r="Q14" t="s">
        <v>68</v>
      </c>
      <c r="R14" t="s">
        <v>74</v>
      </c>
      <c r="S14" t="s">
        <v>71</v>
      </c>
      <c r="V14">
        <v>7.5</v>
      </c>
      <c r="W14">
        <v>33.08</v>
      </c>
    </row>
    <row r="15" spans="1:23" x14ac:dyDescent="0.2">
      <c r="A15" t="s">
        <v>326</v>
      </c>
      <c r="B15" s="25">
        <v>40</v>
      </c>
      <c r="C15" t="str">
        <f>CONCATENATE("NWR-", TEXT(B15, "000"))</f>
        <v>NWR-040</v>
      </c>
      <c r="D15" t="s">
        <v>75</v>
      </c>
      <c r="E15" t="str">
        <f>D15</f>
        <v>LABO</v>
      </c>
      <c r="F15">
        <v>20240926</v>
      </c>
      <c r="G15" t="str">
        <f>TEXT(DATE(LEFT(F15,4), MID(F15,5,2), RIGHT(F15,2)), "yyyy-mm-dd")</f>
        <v>2024-09-26</v>
      </c>
      <c r="H15" t="s">
        <v>67</v>
      </c>
      <c r="I15" t="str">
        <f>H15</f>
        <v>BA Nebraska</v>
      </c>
      <c r="L15" t="s">
        <v>47</v>
      </c>
      <c r="N15" s="4">
        <v>42.717759999999998</v>
      </c>
      <c r="O15" s="4">
        <v>-102.92946999999999</v>
      </c>
      <c r="P15" t="s">
        <v>68</v>
      </c>
      <c r="Q15" t="s">
        <v>68</v>
      </c>
      <c r="R15" t="s">
        <v>50</v>
      </c>
      <c r="S15" t="s">
        <v>71</v>
      </c>
      <c r="V15">
        <v>9.5</v>
      </c>
      <c r="W15">
        <v>38.950000000000003</v>
      </c>
    </row>
    <row r="16" spans="1:23" x14ac:dyDescent="0.2">
      <c r="A16" t="s">
        <v>326</v>
      </c>
      <c r="B16" s="23">
        <v>89</v>
      </c>
      <c r="C16" t="str">
        <f>CONCATENATE("NWR-", TEXT(B16, "000"))</f>
        <v>NWR-089</v>
      </c>
      <c r="D16" t="s">
        <v>49</v>
      </c>
      <c r="E16" t="str">
        <f>D16</f>
        <v>EPFU</v>
      </c>
      <c r="G16" t="e">
        <f>TEXT(DATE(LEFT(F16,4), MID(F16,5,2), RIGHT(F16,2)), "yyyy-mm-dd")</f>
        <v>#VALUE!</v>
      </c>
      <c r="H16" t="s">
        <v>46</v>
      </c>
      <c r="I16" t="str">
        <f>H16</f>
        <v xml:space="preserve">RP (Highlands) please share with Katherine and Olivia </v>
      </c>
      <c r="L16" t="s">
        <v>47</v>
      </c>
    </row>
    <row r="17" spans="1:23" x14ac:dyDescent="0.2">
      <c r="A17" t="s">
        <v>326</v>
      </c>
      <c r="B17" s="23">
        <v>92</v>
      </c>
      <c r="C17" t="str">
        <f>CONCATENATE("NWR-", TEXT(B17, "000"))</f>
        <v>NWR-092</v>
      </c>
      <c r="D17" t="s">
        <v>52</v>
      </c>
      <c r="E17" t="str">
        <f>D17</f>
        <v>MYLE</v>
      </c>
      <c r="F17" s="1">
        <v>20240912</v>
      </c>
      <c r="G17" t="str">
        <f>TEXT(DATE(LEFT(F17,4), MID(F17,5,2), RIGHT(F17,2)), "yyyy-mm-dd")</f>
        <v>2024-09-12</v>
      </c>
      <c r="H17" t="s">
        <v>46</v>
      </c>
      <c r="I17" t="str">
        <f>H17</f>
        <v xml:space="preserve">RP (Highlands) please share with Katherine and Olivia </v>
      </c>
      <c r="L17" t="s">
        <v>47</v>
      </c>
      <c r="N17">
        <v>35.016583699999998</v>
      </c>
      <c r="O17">
        <v>-83.223256300000003</v>
      </c>
      <c r="P17" t="s">
        <v>48</v>
      </c>
      <c r="Q17" s="3">
        <v>0.92986111111111114</v>
      </c>
      <c r="R17" t="s">
        <v>74</v>
      </c>
      <c r="S17" t="s">
        <v>78</v>
      </c>
      <c r="T17" t="s">
        <v>79</v>
      </c>
      <c r="V17">
        <v>4</v>
      </c>
      <c r="W17">
        <v>33</v>
      </c>
    </row>
    <row r="18" spans="1:23" x14ac:dyDescent="0.2">
      <c r="A18" t="s">
        <v>326</v>
      </c>
      <c r="B18" s="23">
        <v>94</v>
      </c>
      <c r="C18" t="str">
        <f>CONCATENATE("NWR-", TEXT(B18, "000"))</f>
        <v>NWR-094</v>
      </c>
      <c r="D18" t="s">
        <v>52</v>
      </c>
      <c r="E18" t="str">
        <f>D18</f>
        <v>MYLE</v>
      </c>
      <c r="F18" s="1">
        <v>20240912</v>
      </c>
      <c r="G18" t="str">
        <f>TEXT(DATE(LEFT(F18,4), MID(F18,5,2), RIGHT(F18,2)), "yyyy-mm-dd")</f>
        <v>2024-09-12</v>
      </c>
      <c r="H18" t="s">
        <v>46</v>
      </c>
      <c r="I18" t="str">
        <f>H18</f>
        <v xml:space="preserve">RP (Highlands) please share with Katherine and Olivia </v>
      </c>
      <c r="L18" t="s">
        <v>47</v>
      </c>
      <c r="N18">
        <v>35.016583699999998</v>
      </c>
      <c r="O18">
        <v>-83.223256300000003</v>
      </c>
      <c r="P18" t="s">
        <v>48</v>
      </c>
      <c r="Q18" s="3">
        <v>0.83472222222222225</v>
      </c>
      <c r="R18" t="s">
        <v>50</v>
      </c>
      <c r="S18" t="s">
        <v>80</v>
      </c>
      <c r="V18">
        <v>3.75</v>
      </c>
      <c r="W18">
        <v>32</v>
      </c>
    </row>
    <row r="19" spans="1:23" x14ac:dyDescent="0.2">
      <c r="A19" t="s">
        <v>326</v>
      </c>
      <c r="B19" s="23">
        <v>99</v>
      </c>
      <c r="C19" t="str">
        <f>CONCATENATE("NWR-", TEXT(B19, "000"))</f>
        <v>NWR-099</v>
      </c>
      <c r="D19" t="s">
        <v>49</v>
      </c>
      <c r="E19" t="str">
        <f>D19</f>
        <v>EPFU</v>
      </c>
      <c r="G19" t="e">
        <f>TEXT(DATE(LEFT(F19,4), MID(F19,5,2), RIGHT(F19,2)), "yyyy-mm-dd")</f>
        <v>#VALUE!</v>
      </c>
      <c r="H19" t="s">
        <v>46</v>
      </c>
      <c r="I19" t="str">
        <f>H19</f>
        <v xml:space="preserve">RP (Highlands) please share with Katherine and Olivia </v>
      </c>
      <c r="L19" t="s">
        <v>47</v>
      </c>
    </row>
    <row r="20" spans="1:23" x14ac:dyDescent="0.2">
      <c r="A20" t="s">
        <v>326</v>
      </c>
      <c r="B20" s="23">
        <v>102</v>
      </c>
      <c r="C20" t="str">
        <f>CONCATENATE("NWR-", TEXT(B20, "000"))</f>
        <v>NWR-102</v>
      </c>
      <c r="D20" t="s">
        <v>49</v>
      </c>
      <c r="E20" t="str">
        <f>D20</f>
        <v>EPFU</v>
      </c>
      <c r="G20" t="e">
        <f>TEXT(DATE(LEFT(F20,4), MID(F20,5,2), RIGHT(F20,2)), "yyyy-mm-dd")</f>
        <v>#VALUE!</v>
      </c>
      <c r="H20" t="s">
        <v>81</v>
      </c>
      <c r="I20" t="str">
        <f>H20</f>
        <v>J. O'Keefe (IN, IL)</v>
      </c>
      <c r="L20" t="s">
        <v>47</v>
      </c>
      <c r="N20">
        <v>40.434157999999996</v>
      </c>
      <c r="O20">
        <v>-92.986716999999999</v>
      </c>
      <c r="R20" t="s">
        <v>50</v>
      </c>
      <c r="S20" t="s">
        <v>78</v>
      </c>
      <c r="U20" t="s">
        <v>83</v>
      </c>
      <c r="V20">
        <v>17.899999999999999</v>
      </c>
      <c r="W20">
        <v>47</v>
      </c>
    </row>
    <row r="21" spans="1:23" x14ac:dyDescent="0.2">
      <c r="A21" t="s">
        <v>326</v>
      </c>
      <c r="B21" s="23">
        <v>103</v>
      </c>
      <c r="C21" t="str">
        <f>CONCATENATE("NWR-", TEXT(B21, "000"))</f>
        <v>NWR-103</v>
      </c>
      <c r="D21" t="s">
        <v>49</v>
      </c>
      <c r="E21" t="str">
        <f>D21</f>
        <v>EPFU</v>
      </c>
      <c r="G21" t="e">
        <f>TEXT(DATE(LEFT(F21,4), MID(F21,5,2), RIGHT(F21,2)), "yyyy-mm-dd")</f>
        <v>#VALUE!</v>
      </c>
      <c r="H21" t="s">
        <v>81</v>
      </c>
      <c r="I21" t="str">
        <f>H21</f>
        <v>J. O'Keefe (IN, IL)</v>
      </c>
      <c r="L21" t="s">
        <v>47</v>
      </c>
      <c r="N21">
        <v>40.434157999999996</v>
      </c>
      <c r="O21">
        <v>-92.986716999999999</v>
      </c>
      <c r="R21" t="s">
        <v>74</v>
      </c>
      <c r="S21" t="s">
        <v>80</v>
      </c>
      <c r="T21" t="s">
        <v>79</v>
      </c>
      <c r="U21" t="s">
        <v>83</v>
      </c>
      <c r="V21">
        <v>19.25</v>
      </c>
      <c r="W21">
        <v>50.5</v>
      </c>
    </row>
    <row r="22" spans="1:23" x14ac:dyDescent="0.2">
      <c r="A22" t="s">
        <v>326</v>
      </c>
      <c r="B22" s="23">
        <v>104</v>
      </c>
      <c r="C22" t="str">
        <f>CONCATENATE("NWR-", TEXT(B22, "000"))</f>
        <v>NWR-104</v>
      </c>
      <c r="D22" t="s">
        <v>49</v>
      </c>
      <c r="E22" t="str">
        <f>D22</f>
        <v>EPFU</v>
      </c>
      <c r="G22" t="e">
        <f>TEXT(DATE(LEFT(F22,4), MID(F22,5,2), RIGHT(F22,2)), "yyyy-mm-dd")</f>
        <v>#VALUE!</v>
      </c>
      <c r="H22" t="s">
        <v>81</v>
      </c>
      <c r="I22" t="str">
        <f>H22</f>
        <v>J. O'Keefe (IN, IL)</v>
      </c>
      <c r="L22" t="s">
        <v>47</v>
      </c>
      <c r="N22">
        <v>40.434157999999996</v>
      </c>
      <c r="O22">
        <v>-92.986716999999999</v>
      </c>
      <c r="R22" t="s">
        <v>74</v>
      </c>
      <c r="S22" t="s">
        <v>78</v>
      </c>
      <c r="T22" t="s">
        <v>84</v>
      </c>
      <c r="U22" t="s">
        <v>83</v>
      </c>
      <c r="V22">
        <v>21.5</v>
      </c>
      <c r="W22">
        <v>48</v>
      </c>
    </row>
    <row r="23" spans="1:23" x14ac:dyDescent="0.2">
      <c r="A23" t="s">
        <v>326</v>
      </c>
      <c r="B23" s="23">
        <v>105</v>
      </c>
      <c r="C23" t="str">
        <f>CONCATENATE("NWR-", TEXT(B23, "000"))</f>
        <v>NWR-105</v>
      </c>
      <c r="D23" t="s">
        <v>49</v>
      </c>
      <c r="E23" t="str">
        <f>D23</f>
        <v>EPFU</v>
      </c>
      <c r="G23" t="e">
        <f>TEXT(DATE(LEFT(F23,4), MID(F23,5,2), RIGHT(F23,2)), "yyyy-mm-dd")</f>
        <v>#VALUE!</v>
      </c>
      <c r="H23" t="s">
        <v>81</v>
      </c>
      <c r="I23" t="str">
        <f>H23</f>
        <v>J. O'Keefe (IN, IL)</v>
      </c>
      <c r="L23" t="s">
        <v>47</v>
      </c>
      <c r="N23">
        <v>40.434157999999996</v>
      </c>
      <c r="O23">
        <v>-92.986716999999999</v>
      </c>
      <c r="R23" t="s">
        <v>74</v>
      </c>
      <c r="S23" t="s">
        <v>80</v>
      </c>
      <c r="T23" t="s">
        <v>79</v>
      </c>
      <c r="U23" t="s">
        <v>83</v>
      </c>
      <c r="V23">
        <v>16.100000000000001</v>
      </c>
      <c r="W23">
        <v>44</v>
      </c>
    </row>
    <row r="24" spans="1:23" x14ac:dyDescent="0.2">
      <c r="A24" t="s">
        <v>326</v>
      </c>
      <c r="B24" s="23">
        <v>106</v>
      </c>
      <c r="C24" t="str">
        <f>CONCATENATE("NWR-", TEXT(B24, "000"))</f>
        <v>NWR-106</v>
      </c>
      <c r="D24" t="s">
        <v>49</v>
      </c>
      <c r="E24" t="str">
        <f>D24</f>
        <v>EPFU</v>
      </c>
      <c r="G24" t="e">
        <f>TEXT(DATE(LEFT(F24,4), MID(F24,5,2), RIGHT(F24,2)), "yyyy-mm-dd")</f>
        <v>#VALUE!</v>
      </c>
      <c r="H24" t="s">
        <v>81</v>
      </c>
      <c r="I24" t="str">
        <f>H24</f>
        <v>J. O'Keefe (IN, IL)</v>
      </c>
      <c r="L24" t="s">
        <v>47</v>
      </c>
      <c r="N24">
        <v>40.434157999999996</v>
      </c>
      <c r="O24">
        <v>-92.986716999999999</v>
      </c>
      <c r="R24" t="s">
        <v>74</v>
      </c>
      <c r="S24" t="s">
        <v>80</v>
      </c>
      <c r="T24" t="s">
        <v>79</v>
      </c>
      <c r="V24">
        <v>14.6</v>
      </c>
      <c r="W24">
        <v>45</v>
      </c>
    </row>
    <row r="25" spans="1:23" x14ac:dyDescent="0.2">
      <c r="A25" t="s">
        <v>326</v>
      </c>
      <c r="B25" s="23">
        <v>107</v>
      </c>
      <c r="C25" t="str">
        <f>CONCATENATE("NWR-", TEXT(B25, "000"))</f>
        <v>NWR-107</v>
      </c>
      <c r="D25" t="s">
        <v>49</v>
      </c>
      <c r="E25" t="str">
        <f>D25</f>
        <v>EPFU</v>
      </c>
      <c r="G25" t="e">
        <f>TEXT(DATE(LEFT(F25,4), MID(F25,5,2), RIGHT(F25,2)), "yyyy-mm-dd")</f>
        <v>#VALUE!</v>
      </c>
      <c r="H25" t="s">
        <v>81</v>
      </c>
      <c r="I25" t="str">
        <f>H25</f>
        <v>J. O'Keefe (IN, IL)</v>
      </c>
      <c r="L25" t="s">
        <v>47</v>
      </c>
      <c r="N25">
        <v>40.413840899999997</v>
      </c>
      <c r="O25">
        <v>-92.949175999999994</v>
      </c>
      <c r="R25" t="s">
        <v>74</v>
      </c>
      <c r="S25" t="s">
        <v>80</v>
      </c>
      <c r="T25" t="s">
        <v>79</v>
      </c>
      <c r="V25">
        <v>20</v>
      </c>
      <c r="W25">
        <v>45.3</v>
      </c>
    </row>
    <row r="26" spans="1:23" x14ac:dyDescent="0.2">
      <c r="A26" t="s">
        <v>326</v>
      </c>
      <c r="B26" s="23">
        <v>108</v>
      </c>
      <c r="C26" t="str">
        <f>CONCATENATE("NWR-", TEXT(B26, "000"))</f>
        <v>NWR-108</v>
      </c>
      <c r="D26" t="s">
        <v>49</v>
      </c>
      <c r="E26" t="str">
        <f>D26</f>
        <v>EPFU</v>
      </c>
      <c r="G26" t="e">
        <f>TEXT(DATE(LEFT(F26,4), MID(F26,5,2), RIGHT(F26,2)), "yyyy-mm-dd")</f>
        <v>#VALUE!</v>
      </c>
      <c r="H26" t="s">
        <v>81</v>
      </c>
      <c r="I26" t="str">
        <f>H26</f>
        <v>J. O'Keefe (IN, IL)</v>
      </c>
      <c r="L26" t="s">
        <v>47</v>
      </c>
      <c r="N26">
        <v>40.413840899999997</v>
      </c>
      <c r="O26">
        <v>-92.949175999999994</v>
      </c>
      <c r="R26" t="s">
        <v>50</v>
      </c>
      <c r="S26" t="s">
        <v>80</v>
      </c>
      <c r="V26" t="s">
        <v>83</v>
      </c>
      <c r="W26">
        <v>46.1</v>
      </c>
    </row>
    <row r="27" spans="1:23" x14ac:dyDescent="0.2">
      <c r="A27" t="s">
        <v>326</v>
      </c>
      <c r="B27" s="23">
        <v>109</v>
      </c>
      <c r="C27" t="str">
        <f>CONCATENATE("NWR-", TEXT(B27, "000"))</f>
        <v>NWR-109</v>
      </c>
      <c r="D27" t="s">
        <v>49</v>
      </c>
      <c r="E27" t="str">
        <f>D27</f>
        <v>EPFU</v>
      </c>
      <c r="G27" t="e">
        <f>TEXT(DATE(LEFT(F27,4), MID(F27,5,2), RIGHT(F27,2)), "yyyy-mm-dd")</f>
        <v>#VALUE!</v>
      </c>
      <c r="H27" t="s">
        <v>81</v>
      </c>
      <c r="I27" t="str">
        <f>H27</f>
        <v>J. O'Keefe (IN, IL)</v>
      </c>
      <c r="L27" t="s">
        <v>47</v>
      </c>
      <c r="N27">
        <v>40.413840899999997</v>
      </c>
      <c r="O27">
        <v>-92.949175999999994</v>
      </c>
      <c r="R27" t="s">
        <v>74</v>
      </c>
      <c r="S27" t="s">
        <v>80</v>
      </c>
      <c r="T27" t="s">
        <v>79</v>
      </c>
      <c r="V27">
        <v>21</v>
      </c>
      <c r="W27">
        <v>49.4</v>
      </c>
    </row>
    <row r="28" spans="1:23" x14ac:dyDescent="0.2">
      <c r="A28" t="s">
        <v>326</v>
      </c>
      <c r="B28" s="23">
        <v>110</v>
      </c>
      <c r="C28" t="str">
        <f>CONCATENATE("NWR-", TEXT(B28, "000"))</f>
        <v>NWR-110</v>
      </c>
      <c r="D28" t="s">
        <v>49</v>
      </c>
      <c r="E28" t="str">
        <f>D28</f>
        <v>EPFU</v>
      </c>
      <c r="G28" t="e">
        <f>TEXT(DATE(LEFT(F28,4), MID(F28,5,2), RIGHT(F28,2)), "yyyy-mm-dd")</f>
        <v>#VALUE!</v>
      </c>
      <c r="H28" t="s">
        <v>81</v>
      </c>
      <c r="I28" t="str">
        <f>H28</f>
        <v>J. O'Keefe (IN, IL)</v>
      </c>
      <c r="L28" t="s">
        <v>47</v>
      </c>
      <c r="N28">
        <v>39.866156552251297</v>
      </c>
      <c r="O28">
        <v>-92.505637534948093</v>
      </c>
      <c r="R28" t="s">
        <v>50</v>
      </c>
      <c r="S28" t="s">
        <v>78</v>
      </c>
      <c r="V28">
        <v>18.8</v>
      </c>
      <c r="W28">
        <v>48</v>
      </c>
    </row>
    <row r="29" spans="1:23" x14ac:dyDescent="0.2">
      <c r="A29" t="s">
        <v>326</v>
      </c>
      <c r="B29" s="23">
        <v>111</v>
      </c>
      <c r="C29" t="str">
        <f>CONCATENATE("NWR-", TEXT(B29, "000"))</f>
        <v>NWR-111</v>
      </c>
      <c r="D29" t="s">
        <v>49</v>
      </c>
      <c r="E29" t="str">
        <f>D29</f>
        <v>EPFU</v>
      </c>
      <c r="G29" t="e">
        <f>TEXT(DATE(LEFT(F29,4), MID(F29,5,2), RIGHT(F29,2)), "yyyy-mm-dd")</f>
        <v>#VALUE!</v>
      </c>
      <c r="H29" t="s">
        <v>81</v>
      </c>
      <c r="I29" t="str">
        <f>H29</f>
        <v>J. O'Keefe (IN, IL)</v>
      </c>
      <c r="L29" t="s">
        <v>47</v>
      </c>
      <c r="N29">
        <v>40.434157999999996</v>
      </c>
      <c r="O29">
        <v>-92.986716999999999</v>
      </c>
      <c r="R29" t="s">
        <v>74</v>
      </c>
      <c r="S29" t="s">
        <v>78</v>
      </c>
      <c r="T29" t="s">
        <v>84</v>
      </c>
      <c r="V29">
        <v>19.5</v>
      </c>
      <c r="W29">
        <v>50</v>
      </c>
    </row>
    <row r="30" spans="1:23" x14ac:dyDescent="0.2">
      <c r="A30" t="s">
        <v>326</v>
      </c>
      <c r="B30" s="23">
        <v>112</v>
      </c>
      <c r="C30" t="str">
        <f>CONCATENATE("NWR-", TEXT(B30, "000"))</f>
        <v>NWR-112</v>
      </c>
      <c r="D30" t="s">
        <v>49</v>
      </c>
      <c r="E30" t="str">
        <f>D30</f>
        <v>EPFU</v>
      </c>
      <c r="G30" t="e">
        <f>TEXT(DATE(LEFT(F30,4), MID(F30,5,2), RIGHT(F30,2)), "yyyy-mm-dd")</f>
        <v>#VALUE!</v>
      </c>
      <c r="H30" t="s">
        <v>81</v>
      </c>
      <c r="I30" t="str">
        <f>H30</f>
        <v>J. O'Keefe (IN, IL)</v>
      </c>
      <c r="L30" t="s">
        <v>47</v>
      </c>
      <c r="N30">
        <v>40.569919339999998</v>
      </c>
      <c r="O30">
        <v>-92.710783320000004</v>
      </c>
      <c r="R30" t="s">
        <v>74</v>
      </c>
      <c r="S30" t="s">
        <v>80</v>
      </c>
      <c r="T30" t="s">
        <v>79</v>
      </c>
      <c r="V30">
        <v>20</v>
      </c>
      <c r="W30">
        <v>47.9</v>
      </c>
    </row>
    <row r="31" spans="1:23" x14ac:dyDescent="0.2">
      <c r="A31" t="s">
        <v>326</v>
      </c>
      <c r="B31" s="23">
        <v>113</v>
      </c>
      <c r="C31" t="str">
        <f>CONCATENATE("NWR-", TEXT(B31, "000"))</f>
        <v>NWR-113</v>
      </c>
      <c r="D31" t="s">
        <v>49</v>
      </c>
      <c r="E31" t="str">
        <f>D31</f>
        <v>EPFU</v>
      </c>
      <c r="G31" t="e">
        <f>TEXT(DATE(LEFT(F31,4), MID(F31,5,2), RIGHT(F31,2)), "yyyy-mm-dd")</f>
        <v>#VALUE!</v>
      </c>
      <c r="H31" t="s">
        <v>81</v>
      </c>
      <c r="I31" t="str">
        <f>H31</f>
        <v>J. O'Keefe (IN, IL)</v>
      </c>
      <c r="L31" t="s">
        <v>47</v>
      </c>
      <c r="N31">
        <v>40.563229</v>
      </c>
      <c r="O31">
        <v>-91.858440000000002</v>
      </c>
      <c r="R31" t="s">
        <v>50</v>
      </c>
      <c r="S31" t="s">
        <v>80</v>
      </c>
      <c r="V31">
        <v>18</v>
      </c>
      <c r="W31">
        <v>45.2</v>
      </c>
    </row>
    <row r="32" spans="1:23" x14ac:dyDescent="0.2">
      <c r="A32" t="s">
        <v>326</v>
      </c>
      <c r="B32" s="23">
        <v>114</v>
      </c>
      <c r="C32" t="str">
        <f>CONCATENATE("NWR-", TEXT(B32, "000"))</f>
        <v>NWR-114</v>
      </c>
      <c r="D32" t="s">
        <v>49</v>
      </c>
      <c r="E32" t="str">
        <f>D32</f>
        <v>EPFU</v>
      </c>
      <c r="G32" t="e">
        <f>TEXT(DATE(LEFT(F32,4), MID(F32,5,2), RIGHT(F32,2)), "yyyy-mm-dd")</f>
        <v>#VALUE!</v>
      </c>
      <c r="H32" t="s">
        <v>81</v>
      </c>
      <c r="I32" t="str">
        <f>H32</f>
        <v>J. O'Keefe (IN, IL)</v>
      </c>
      <c r="L32" t="s">
        <v>47</v>
      </c>
      <c r="N32">
        <v>40.434157999999996</v>
      </c>
      <c r="O32">
        <v>-92.986716999999999</v>
      </c>
      <c r="R32" t="s">
        <v>50</v>
      </c>
      <c r="S32" t="s">
        <v>80</v>
      </c>
      <c r="V32">
        <v>15.5</v>
      </c>
      <c r="W32">
        <v>46</v>
      </c>
    </row>
    <row r="33" spans="1:23" x14ac:dyDescent="0.2">
      <c r="A33" t="s">
        <v>326</v>
      </c>
      <c r="B33" s="23">
        <v>115</v>
      </c>
      <c r="C33" t="str">
        <f>CONCATENATE("NWR-", TEXT(B33, "000"))</f>
        <v>NWR-115</v>
      </c>
      <c r="D33" t="s">
        <v>49</v>
      </c>
      <c r="E33" t="str">
        <f>D33</f>
        <v>EPFU</v>
      </c>
      <c r="G33" t="e">
        <f>TEXT(DATE(LEFT(F33,4), MID(F33,5,2), RIGHT(F33,2)), "yyyy-mm-dd")</f>
        <v>#VALUE!</v>
      </c>
      <c r="H33" t="s">
        <v>81</v>
      </c>
      <c r="I33" t="str">
        <f>H33</f>
        <v>J. O'Keefe (IN, IL)</v>
      </c>
      <c r="L33" t="s">
        <v>47</v>
      </c>
      <c r="N33">
        <v>40.434157999999996</v>
      </c>
      <c r="O33">
        <v>-92.986716999999999</v>
      </c>
      <c r="R33" t="s">
        <v>74</v>
      </c>
      <c r="S33" t="s">
        <v>80</v>
      </c>
      <c r="V33">
        <v>15.7</v>
      </c>
      <c r="W33">
        <v>47</v>
      </c>
    </row>
    <row r="34" spans="1:23" x14ac:dyDescent="0.2">
      <c r="A34" t="s">
        <v>326</v>
      </c>
      <c r="B34" s="23">
        <v>116</v>
      </c>
      <c r="C34" t="str">
        <f>CONCATENATE("NWR-", TEXT(B34, "000"))</f>
        <v>NWR-116</v>
      </c>
      <c r="D34" t="s">
        <v>49</v>
      </c>
      <c r="E34" t="str">
        <f>D34</f>
        <v>EPFU</v>
      </c>
      <c r="G34" t="e">
        <f>TEXT(DATE(LEFT(F34,4), MID(F34,5,2), RIGHT(F34,2)), "yyyy-mm-dd")</f>
        <v>#VALUE!</v>
      </c>
      <c r="H34" t="s">
        <v>81</v>
      </c>
      <c r="I34" t="str">
        <f>H34</f>
        <v>J. O'Keefe (IN, IL)</v>
      </c>
      <c r="L34" t="s">
        <v>47</v>
      </c>
      <c r="N34">
        <v>39.866156552251297</v>
      </c>
      <c r="O34">
        <v>-92.505637534948093</v>
      </c>
      <c r="R34" t="s">
        <v>50</v>
      </c>
      <c r="S34" t="s">
        <v>78</v>
      </c>
      <c r="V34">
        <v>16</v>
      </c>
      <c r="W34">
        <v>44</v>
      </c>
    </row>
    <row r="35" spans="1:23" x14ac:dyDescent="0.2">
      <c r="A35" t="s">
        <v>326</v>
      </c>
      <c r="B35" s="23">
        <v>117</v>
      </c>
      <c r="C35" t="str">
        <f>CONCATENATE("NWR-", TEXT(B35, "000"))</f>
        <v>NWR-117</v>
      </c>
      <c r="D35" t="s">
        <v>49</v>
      </c>
      <c r="E35" t="str">
        <f>D35</f>
        <v>EPFU</v>
      </c>
      <c r="G35" t="e">
        <f>TEXT(DATE(LEFT(F35,4), MID(F35,5,2), RIGHT(F35,2)), "yyyy-mm-dd")</f>
        <v>#VALUE!</v>
      </c>
      <c r="H35" t="s">
        <v>81</v>
      </c>
      <c r="I35" t="str">
        <f>H35</f>
        <v>J. O'Keefe (IN, IL)</v>
      </c>
      <c r="L35" t="s">
        <v>82</v>
      </c>
      <c r="N35">
        <v>40.578815702506901</v>
      </c>
      <c r="O35">
        <v>-91.896880373966894</v>
      </c>
    </row>
    <row r="36" spans="1:23" x14ac:dyDescent="0.2">
      <c r="A36" t="s">
        <v>326</v>
      </c>
      <c r="B36" s="23">
        <v>118</v>
      </c>
      <c r="C36" t="str">
        <f>CONCATENATE("NWR-", TEXT(B36, "000"))</f>
        <v>NWR-118</v>
      </c>
      <c r="D36" t="s">
        <v>49</v>
      </c>
      <c r="E36" t="str">
        <f>D36</f>
        <v>EPFU</v>
      </c>
      <c r="G36" t="e">
        <f>TEXT(DATE(LEFT(F36,4), MID(F36,5,2), RIGHT(F36,2)), "yyyy-mm-dd")</f>
        <v>#VALUE!</v>
      </c>
      <c r="H36" t="s">
        <v>81</v>
      </c>
      <c r="I36" t="str">
        <f>H36</f>
        <v>J. O'Keefe (IN, IL)</v>
      </c>
      <c r="L36" t="s">
        <v>47</v>
      </c>
      <c r="N36">
        <v>40.434157999999996</v>
      </c>
      <c r="O36">
        <v>-92.986716999999999</v>
      </c>
      <c r="R36" t="s">
        <v>50</v>
      </c>
      <c r="S36" t="s">
        <v>80</v>
      </c>
      <c r="V36">
        <v>15.1</v>
      </c>
      <c r="W36">
        <v>48</v>
      </c>
    </row>
    <row r="37" spans="1:23" x14ac:dyDescent="0.2">
      <c r="A37" t="s">
        <v>326</v>
      </c>
      <c r="B37" s="23">
        <v>119</v>
      </c>
      <c r="C37" t="str">
        <f>CONCATENATE("NWR-", TEXT(B37, "000"))</f>
        <v>NWR-119</v>
      </c>
      <c r="D37" t="s">
        <v>49</v>
      </c>
      <c r="E37" t="str">
        <f>D37</f>
        <v>EPFU</v>
      </c>
      <c r="G37" t="e">
        <f>TEXT(DATE(LEFT(F37,4), MID(F37,5,2), RIGHT(F37,2)), "yyyy-mm-dd")</f>
        <v>#VALUE!</v>
      </c>
      <c r="H37" t="s">
        <v>81</v>
      </c>
      <c r="I37" t="str">
        <f>H37</f>
        <v>J. O'Keefe (IN, IL)</v>
      </c>
      <c r="L37" t="s">
        <v>47</v>
      </c>
      <c r="N37">
        <v>40.578815702506901</v>
      </c>
      <c r="O37">
        <v>-91.896880373966894</v>
      </c>
      <c r="R37" t="s">
        <v>74</v>
      </c>
      <c r="S37" t="s">
        <v>78</v>
      </c>
      <c r="T37" t="s">
        <v>84</v>
      </c>
      <c r="V37">
        <v>21.3</v>
      </c>
      <c r="W37">
        <v>46</v>
      </c>
    </row>
    <row r="38" spans="1:23" x14ac:dyDescent="0.2">
      <c r="A38" t="s">
        <v>326</v>
      </c>
      <c r="B38" s="23">
        <v>120</v>
      </c>
      <c r="C38" t="str">
        <f>CONCATENATE("NWR-", TEXT(B38, "000"))</f>
        <v>NWR-120</v>
      </c>
      <c r="D38" t="s">
        <v>49</v>
      </c>
      <c r="E38" t="str">
        <f>D38</f>
        <v>EPFU</v>
      </c>
      <c r="G38" t="e">
        <f>TEXT(DATE(LEFT(F38,4), MID(F38,5,2), RIGHT(F38,2)), "yyyy-mm-dd")</f>
        <v>#VALUE!</v>
      </c>
      <c r="H38" t="s">
        <v>81</v>
      </c>
      <c r="I38" t="str">
        <f>H38</f>
        <v>J. O'Keefe (IN, IL)</v>
      </c>
      <c r="L38" t="s">
        <v>47</v>
      </c>
      <c r="N38">
        <v>40.578815702506901</v>
      </c>
      <c r="O38">
        <v>-91.896880373966894</v>
      </c>
      <c r="R38" t="s">
        <v>74</v>
      </c>
      <c r="S38" t="s">
        <v>78</v>
      </c>
      <c r="T38" t="s">
        <v>84</v>
      </c>
      <c r="V38">
        <v>24</v>
      </c>
      <c r="W38">
        <v>49</v>
      </c>
    </row>
    <row r="39" spans="1:23" x14ac:dyDescent="0.2">
      <c r="A39" t="s">
        <v>326</v>
      </c>
      <c r="B39" s="23">
        <v>121</v>
      </c>
      <c r="C39" t="str">
        <f>CONCATENATE("NWR-", TEXT(B39, "000"))</f>
        <v>NWR-121</v>
      </c>
      <c r="D39" t="s">
        <v>49</v>
      </c>
      <c r="E39" t="str">
        <f>D39</f>
        <v>EPFU</v>
      </c>
      <c r="G39" t="e">
        <f>TEXT(DATE(LEFT(F39,4), MID(F39,5,2), RIGHT(F39,2)), "yyyy-mm-dd")</f>
        <v>#VALUE!</v>
      </c>
      <c r="H39" t="s">
        <v>81</v>
      </c>
      <c r="I39" t="str">
        <f>H39</f>
        <v>J. O'Keefe (IN, IL)</v>
      </c>
      <c r="L39" t="s">
        <v>47</v>
      </c>
      <c r="N39">
        <v>40.434157999999996</v>
      </c>
      <c r="O39">
        <v>-92.986716999999999</v>
      </c>
      <c r="R39" t="s">
        <v>74</v>
      </c>
      <c r="S39" t="s">
        <v>80</v>
      </c>
      <c r="T39" t="s">
        <v>79</v>
      </c>
      <c r="V39">
        <v>18.899999999999999</v>
      </c>
      <c r="W39">
        <v>48</v>
      </c>
    </row>
    <row r="40" spans="1:23" x14ac:dyDescent="0.2">
      <c r="A40" t="s">
        <v>326</v>
      </c>
      <c r="B40" s="23">
        <v>122</v>
      </c>
      <c r="C40" t="str">
        <f>CONCATENATE("NWR-", TEXT(B40, "000"))</f>
        <v>NWR-122</v>
      </c>
      <c r="D40" t="s">
        <v>49</v>
      </c>
      <c r="E40" t="str">
        <f>D40</f>
        <v>EPFU</v>
      </c>
      <c r="G40" t="e">
        <f>TEXT(DATE(LEFT(F40,4), MID(F40,5,2), RIGHT(F40,2)), "yyyy-mm-dd")</f>
        <v>#VALUE!</v>
      </c>
      <c r="H40" t="s">
        <v>81</v>
      </c>
      <c r="I40" t="str">
        <f>H40</f>
        <v>J. O'Keefe (IN, IL)</v>
      </c>
      <c r="L40" t="s">
        <v>47</v>
      </c>
      <c r="N40">
        <v>40.434157999999996</v>
      </c>
      <c r="O40">
        <v>-92.986716999999999</v>
      </c>
      <c r="R40" t="s">
        <v>50</v>
      </c>
      <c r="S40" t="s">
        <v>80</v>
      </c>
      <c r="V40">
        <v>17.5</v>
      </c>
      <c r="W40">
        <v>46</v>
      </c>
    </row>
    <row r="41" spans="1:23" x14ac:dyDescent="0.2">
      <c r="A41" t="s">
        <v>326</v>
      </c>
      <c r="B41" s="23">
        <v>123</v>
      </c>
      <c r="C41" t="str">
        <f>CONCATENATE("NWR-", TEXT(B41, "000"))</f>
        <v>NWR-123</v>
      </c>
      <c r="D41" t="s">
        <v>49</v>
      </c>
      <c r="E41" t="str">
        <f>D41</f>
        <v>EPFU</v>
      </c>
      <c r="G41" t="e">
        <f>TEXT(DATE(LEFT(F41,4), MID(F41,5,2), RIGHT(F41,2)), "yyyy-mm-dd")</f>
        <v>#VALUE!</v>
      </c>
      <c r="H41" t="s">
        <v>81</v>
      </c>
      <c r="I41" t="str">
        <f>H41</f>
        <v>J. O'Keefe (IN, IL)</v>
      </c>
      <c r="L41" t="s">
        <v>47</v>
      </c>
      <c r="N41">
        <v>40.565305431585998</v>
      </c>
      <c r="O41">
        <v>-92.696214004771903</v>
      </c>
      <c r="R41" t="s">
        <v>74</v>
      </c>
      <c r="S41" t="s">
        <v>80</v>
      </c>
      <c r="T41" t="s">
        <v>79</v>
      </c>
      <c r="V41">
        <v>19.8</v>
      </c>
      <c r="W41">
        <v>46</v>
      </c>
    </row>
    <row r="42" spans="1:23" x14ac:dyDescent="0.2">
      <c r="A42" t="s">
        <v>326</v>
      </c>
      <c r="B42" s="23">
        <v>124</v>
      </c>
      <c r="C42" t="str">
        <f>CONCATENATE("NWR-", TEXT(B42, "000"))</f>
        <v>NWR-124</v>
      </c>
      <c r="D42" t="s">
        <v>49</v>
      </c>
      <c r="E42" t="str">
        <f>D42</f>
        <v>EPFU</v>
      </c>
      <c r="G42" t="e">
        <f>TEXT(DATE(LEFT(F42,4), MID(F42,5,2), RIGHT(F42,2)), "yyyy-mm-dd")</f>
        <v>#VALUE!</v>
      </c>
      <c r="H42" t="s">
        <v>81</v>
      </c>
      <c r="I42" t="str">
        <f>H42</f>
        <v>J. O'Keefe (IN, IL)</v>
      </c>
      <c r="L42" t="s">
        <v>47</v>
      </c>
      <c r="N42">
        <v>40.434157999999996</v>
      </c>
      <c r="O42">
        <v>-92.986716999999999</v>
      </c>
      <c r="R42" t="s">
        <v>74</v>
      </c>
      <c r="S42" t="s">
        <v>78</v>
      </c>
      <c r="T42" t="s">
        <v>84</v>
      </c>
      <c r="V42">
        <v>20.9</v>
      </c>
      <c r="W42">
        <v>46</v>
      </c>
    </row>
    <row r="43" spans="1:23" x14ac:dyDescent="0.2">
      <c r="A43" t="s">
        <v>326</v>
      </c>
      <c r="B43" s="23">
        <v>125</v>
      </c>
      <c r="C43" t="str">
        <f>CONCATENATE("NWR-", TEXT(B43, "000"))</f>
        <v>NWR-125</v>
      </c>
      <c r="D43" t="s">
        <v>49</v>
      </c>
      <c r="E43" t="str">
        <f>D43</f>
        <v>EPFU</v>
      </c>
      <c r="G43" t="e">
        <f>TEXT(DATE(LEFT(F43,4), MID(F43,5,2), RIGHT(F43,2)), "yyyy-mm-dd")</f>
        <v>#VALUE!</v>
      </c>
      <c r="H43" t="s">
        <v>81</v>
      </c>
      <c r="I43" t="str">
        <f>H43</f>
        <v>J. O'Keefe (IN, IL)</v>
      </c>
      <c r="L43" t="s">
        <v>47</v>
      </c>
      <c r="N43">
        <v>40.434157999999996</v>
      </c>
      <c r="O43">
        <v>-92.986716999999999</v>
      </c>
      <c r="R43" t="s">
        <v>74</v>
      </c>
      <c r="S43" t="s">
        <v>78</v>
      </c>
      <c r="T43" t="s">
        <v>85</v>
      </c>
      <c r="V43">
        <v>20.399999999999999</v>
      </c>
      <c r="W43">
        <v>52</v>
      </c>
    </row>
    <row r="44" spans="1:23" x14ac:dyDescent="0.2">
      <c r="A44" t="s">
        <v>326</v>
      </c>
      <c r="B44" s="23">
        <v>126</v>
      </c>
      <c r="C44" t="str">
        <f>CONCATENATE("NWR-", TEXT(B44, "000"))</f>
        <v>NWR-126</v>
      </c>
      <c r="D44" t="s">
        <v>49</v>
      </c>
      <c r="E44" t="str">
        <f>D44</f>
        <v>EPFU</v>
      </c>
      <c r="G44" t="e">
        <f>TEXT(DATE(LEFT(F44,4), MID(F44,5,2), RIGHT(F44,2)), "yyyy-mm-dd")</f>
        <v>#VALUE!</v>
      </c>
      <c r="H44" t="s">
        <v>81</v>
      </c>
      <c r="I44" t="str">
        <f>H44</f>
        <v>J. O'Keefe (IN, IL)</v>
      </c>
      <c r="L44" t="s">
        <v>47</v>
      </c>
      <c r="N44">
        <v>40.434157999999996</v>
      </c>
      <c r="O44">
        <v>-92.986716999999999</v>
      </c>
      <c r="R44" t="s">
        <v>50</v>
      </c>
      <c r="S44" t="s">
        <v>78</v>
      </c>
      <c r="V44">
        <v>18.7</v>
      </c>
      <c r="W44">
        <v>46</v>
      </c>
    </row>
    <row r="45" spans="1:23" x14ac:dyDescent="0.2">
      <c r="A45" t="s">
        <v>326</v>
      </c>
      <c r="B45" s="23">
        <v>127</v>
      </c>
      <c r="C45" t="str">
        <f>CONCATENATE("NWR-", TEXT(B45, "000"))</f>
        <v>NWR-127</v>
      </c>
      <c r="D45" t="s">
        <v>49</v>
      </c>
      <c r="E45" t="str">
        <f>D45</f>
        <v>EPFU</v>
      </c>
      <c r="G45" t="e">
        <f>TEXT(DATE(LEFT(F45,4), MID(F45,5,2), RIGHT(F45,2)), "yyyy-mm-dd")</f>
        <v>#VALUE!</v>
      </c>
      <c r="H45" t="s">
        <v>81</v>
      </c>
      <c r="I45" t="str">
        <f>H45</f>
        <v>J. O'Keefe (IN, IL)</v>
      </c>
      <c r="L45" t="s">
        <v>47</v>
      </c>
      <c r="N45">
        <v>40.565305431585998</v>
      </c>
      <c r="O45">
        <v>-92.696214004771903</v>
      </c>
      <c r="R45" t="s">
        <v>50</v>
      </c>
      <c r="S45" t="s">
        <v>78</v>
      </c>
      <c r="V45">
        <v>19.2</v>
      </c>
      <c r="W45">
        <v>45</v>
      </c>
    </row>
    <row r="46" spans="1:23" x14ac:dyDescent="0.2">
      <c r="A46" t="s">
        <v>326</v>
      </c>
      <c r="B46" s="23">
        <v>128</v>
      </c>
      <c r="C46" t="str">
        <f>CONCATENATE("NWR-", TEXT(B46, "000"))</f>
        <v>NWR-128</v>
      </c>
      <c r="D46" t="s">
        <v>49</v>
      </c>
      <c r="E46" t="str">
        <f>D46</f>
        <v>EPFU</v>
      </c>
      <c r="G46" t="e">
        <f>TEXT(DATE(LEFT(F46,4), MID(F46,5,2), RIGHT(F46,2)), "yyyy-mm-dd")</f>
        <v>#VALUE!</v>
      </c>
      <c r="H46" t="s">
        <v>81</v>
      </c>
      <c r="I46" t="str">
        <f>H46</f>
        <v>J. O'Keefe (IN, IL)</v>
      </c>
      <c r="L46" t="s">
        <v>47</v>
      </c>
      <c r="N46">
        <v>40.565305431585998</v>
      </c>
      <c r="O46">
        <v>-92.696214004771903</v>
      </c>
      <c r="R46" t="s">
        <v>74</v>
      </c>
      <c r="S46" t="s">
        <v>78</v>
      </c>
      <c r="T46" t="s">
        <v>84</v>
      </c>
      <c r="V46">
        <v>20.100000000000001</v>
      </c>
      <c r="W46">
        <v>49</v>
      </c>
    </row>
    <row r="47" spans="1:23" x14ac:dyDescent="0.2">
      <c r="A47" t="s">
        <v>326</v>
      </c>
      <c r="B47" s="23">
        <v>129</v>
      </c>
      <c r="C47" t="str">
        <f>CONCATENATE("NWR-", TEXT(B47, "000"))</f>
        <v>NWR-129</v>
      </c>
      <c r="D47" t="s">
        <v>49</v>
      </c>
      <c r="E47" t="str">
        <f>D47</f>
        <v>EPFU</v>
      </c>
      <c r="G47" t="e">
        <f>TEXT(DATE(LEFT(F47,4), MID(F47,5,2), RIGHT(F47,2)), "yyyy-mm-dd")</f>
        <v>#VALUE!</v>
      </c>
      <c r="H47" t="s">
        <v>81</v>
      </c>
      <c r="I47" t="str">
        <f>H47</f>
        <v>J. O'Keefe (IN, IL)</v>
      </c>
      <c r="L47" t="s">
        <v>47</v>
      </c>
      <c r="N47">
        <v>40.578815702506901</v>
      </c>
      <c r="O47">
        <v>-91.896880373966894</v>
      </c>
      <c r="R47" t="s">
        <v>74</v>
      </c>
      <c r="S47" t="s">
        <v>78</v>
      </c>
      <c r="T47" t="s">
        <v>85</v>
      </c>
      <c r="V47">
        <v>23.5</v>
      </c>
      <c r="W47">
        <v>50</v>
      </c>
    </row>
    <row r="48" spans="1:23" x14ac:dyDescent="0.2">
      <c r="A48" t="s">
        <v>326</v>
      </c>
      <c r="B48" s="23">
        <v>130</v>
      </c>
      <c r="C48" t="str">
        <f>CONCATENATE("NWR-", TEXT(B48, "000"))</f>
        <v>NWR-130</v>
      </c>
      <c r="D48" t="s">
        <v>49</v>
      </c>
      <c r="E48" t="str">
        <f>D48</f>
        <v>EPFU</v>
      </c>
      <c r="G48" t="e">
        <f>TEXT(DATE(LEFT(F48,4), MID(F48,5,2), RIGHT(F48,2)), "yyyy-mm-dd")</f>
        <v>#VALUE!</v>
      </c>
      <c r="H48" t="s">
        <v>81</v>
      </c>
      <c r="I48" t="str">
        <f>H48</f>
        <v>J. O'Keefe (IN, IL)</v>
      </c>
      <c r="L48" t="s">
        <v>47</v>
      </c>
      <c r="N48">
        <v>40.578815702506901</v>
      </c>
      <c r="O48">
        <v>-91.896880373966894</v>
      </c>
      <c r="R48" t="s">
        <v>74</v>
      </c>
      <c r="S48" t="s">
        <v>78</v>
      </c>
      <c r="T48" t="s">
        <v>85</v>
      </c>
      <c r="V48">
        <v>19.399999999999999</v>
      </c>
      <c r="W48">
        <v>48</v>
      </c>
    </row>
    <row r="49" spans="1:23" x14ac:dyDescent="0.2">
      <c r="A49" t="s">
        <v>326</v>
      </c>
      <c r="B49" s="23">
        <v>151</v>
      </c>
      <c r="C49" t="str">
        <f>CONCATENATE("NWR-", TEXT(B49, "000"))</f>
        <v>NWR-151</v>
      </c>
      <c r="D49" t="s">
        <v>49</v>
      </c>
      <c r="E49" t="str">
        <f>D49</f>
        <v>EPFU</v>
      </c>
      <c r="F49">
        <v>20240905</v>
      </c>
      <c r="G49" t="str">
        <f>TEXT(DATE(LEFT(F49,4), MID(F49,5,2), RIGHT(F49,2)), "yyyy-mm-dd")</f>
        <v>2024-09-05</v>
      </c>
      <c r="H49" t="s">
        <v>86</v>
      </c>
      <c r="I49" t="str">
        <f>H49</f>
        <v>T. Raad UNO</v>
      </c>
      <c r="L49" t="s">
        <v>47</v>
      </c>
      <c r="N49">
        <v>41.164673999999998</v>
      </c>
      <c r="O49">
        <v>-95.896407999999994</v>
      </c>
      <c r="P49" t="s">
        <v>87</v>
      </c>
      <c r="Q49" s="3">
        <v>0.92361111111111116</v>
      </c>
      <c r="R49" t="s">
        <v>50</v>
      </c>
      <c r="S49" t="s">
        <v>88</v>
      </c>
      <c r="U49">
        <v>5</v>
      </c>
      <c r="V49" t="s">
        <v>89</v>
      </c>
      <c r="W49" t="s">
        <v>90</v>
      </c>
    </row>
    <row r="50" spans="1:23" x14ac:dyDescent="0.2">
      <c r="A50" t="s">
        <v>326</v>
      </c>
      <c r="B50" s="23">
        <v>152</v>
      </c>
      <c r="C50" t="str">
        <f>CONCATENATE("NWR-", TEXT(B50, "000"))</f>
        <v>NWR-152</v>
      </c>
      <c r="D50" t="s">
        <v>49</v>
      </c>
      <c r="E50" t="str">
        <f>D50</f>
        <v>EPFU</v>
      </c>
      <c r="F50">
        <v>20240905</v>
      </c>
      <c r="G50" t="str">
        <f>TEXT(DATE(LEFT(F50,4), MID(F50,5,2), RIGHT(F50,2)), "yyyy-mm-dd")</f>
        <v>2024-09-05</v>
      </c>
      <c r="H50" t="s">
        <v>91</v>
      </c>
      <c r="I50" t="str">
        <f>H50</f>
        <v>T.Raad UNO</v>
      </c>
      <c r="L50" t="s">
        <v>47</v>
      </c>
      <c r="N50">
        <v>41.162732099999999</v>
      </c>
      <c r="O50">
        <v>-95.895853799999998</v>
      </c>
      <c r="P50" t="s">
        <v>60</v>
      </c>
      <c r="Q50" s="3">
        <v>0.93402777777777779</v>
      </c>
      <c r="R50" t="s">
        <v>74</v>
      </c>
      <c r="S50" t="s">
        <v>88</v>
      </c>
      <c r="T50" t="s">
        <v>79</v>
      </c>
      <c r="U50">
        <v>2</v>
      </c>
      <c r="V50" t="s">
        <v>92</v>
      </c>
      <c r="W50" t="s">
        <v>90</v>
      </c>
    </row>
    <row r="51" spans="1:23" x14ac:dyDescent="0.2">
      <c r="A51" t="s">
        <v>326</v>
      </c>
      <c r="B51" s="23">
        <v>153</v>
      </c>
      <c r="C51" t="str">
        <f>CONCATENATE("NWR-", TEXT(B51, "000"))</f>
        <v>NWR-153</v>
      </c>
      <c r="D51" t="s">
        <v>49</v>
      </c>
      <c r="E51" t="str">
        <f>D51</f>
        <v>EPFU</v>
      </c>
      <c r="F51">
        <v>20240905</v>
      </c>
      <c r="G51" t="str">
        <f>TEXT(DATE(LEFT(F51,4), MID(F51,5,2), RIGHT(F51,2)), "yyyy-mm-dd")</f>
        <v>2024-09-05</v>
      </c>
      <c r="H51" t="s">
        <v>91</v>
      </c>
      <c r="I51" t="str">
        <f>H51</f>
        <v>T.Raad UNO</v>
      </c>
      <c r="L51" t="s">
        <v>47</v>
      </c>
      <c r="N51">
        <v>41.162732099999999</v>
      </c>
      <c r="O51">
        <v>-95.895853799999998</v>
      </c>
      <c r="P51" t="s">
        <v>60</v>
      </c>
      <c r="Q51" s="3">
        <v>0.97569444444444442</v>
      </c>
      <c r="R51" t="s">
        <v>74</v>
      </c>
      <c r="S51" t="s">
        <v>88</v>
      </c>
      <c r="T51" t="s">
        <v>79</v>
      </c>
      <c r="U51">
        <v>3</v>
      </c>
      <c r="V51" t="s">
        <v>93</v>
      </c>
      <c r="W51" t="s">
        <v>94</v>
      </c>
    </row>
    <row r="52" spans="1:23" x14ac:dyDescent="0.2">
      <c r="A52" t="s">
        <v>326</v>
      </c>
      <c r="B52" s="23">
        <v>154</v>
      </c>
      <c r="C52" t="str">
        <f>CONCATENATE("NWR-", TEXT(B52, "000"))</f>
        <v>NWR-154</v>
      </c>
      <c r="D52" t="s">
        <v>49</v>
      </c>
      <c r="E52" t="str">
        <f>D52</f>
        <v>EPFU</v>
      </c>
      <c r="F52">
        <v>20240911</v>
      </c>
      <c r="G52" t="str">
        <f>TEXT(DATE(LEFT(F52,4), MID(F52,5,2), RIGHT(F52,2)), "yyyy-mm-dd")</f>
        <v>2024-09-11</v>
      </c>
      <c r="H52" t="s">
        <v>91</v>
      </c>
      <c r="I52" t="str">
        <f>H52</f>
        <v>T.Raad UNO</v>
      </c>
      <c r="L52" t="s">
        <v>47</v>
      </c>
      <c r="N52">
        <v>40.591200000000001</v>
      </c>
      <c r="O52">
        <v>-96.122299999999996</v>
      </c>
      <c r="P52" t="s">
        <v>95</v>
      </c>
      <c r="Q52" s="3">
        <v>0.89583333333333337</v>
      </c>
      <c r="R52" t="s">
        <v>74</v>
      </c>
      <c r="S52" t="s">
        <v>88</v>
      </c>
      <c r="T52" t="s">
        <v>96</v>
      </c>
      <c r="U52">
        <v>4</v>
      </c>
      <c r="V52" t="s">
        <v>97</v>
      </c>
      <c r="W52" t="s">
        <v>98</v>
      </c>
    </row>
    <row r="53" spans="1:23" x14ac:dyDescent="0.2">
      <c r="A53" t="s">
        <v>326</v>
      </c>
      <c r="B53" s="23">
        <v>155</v>
      </c>
      <c r="C53" t="str">
        <f>CONCATENATE("NWR-", TEXT(B53, "000"))</f>
        <v>NWR-155</v>
      </c>
      <c r="D53" t="s">
        <v>49</v>
      </c>
      <c r="E53" t="str">
        <f>D53</f>
        <v>EPFU</v>
      </c>
      <c r="F53">
        <v>20240911</v>
      </c>
      <c r="G53" t="str">
        <f>TEXT(DATE(LEFT(F53,4), MID(F53,5,2), RIGHT(F53,2)), "yyyy-mm-dd")</f>
        <v>2024-09-11</v>
      </c>
      <c r="H53" t="s">
        <v>91</v>
      </c>
      <c r="I53" t="str">
        <f>H53</f>
        <v>T.Raad UNO</v>
      </c>
      <c r="L53" t="s">
        <v>47</v>
      </c>
      <c r="N53">
        <v>40.591200000000001</v>
      </c>
      <c r="O53">
        <v>-96.122299999999996</v>
      </c>
      <c r="P53" t="s">
        <v>95</v>
      </c>
      <c r="Q53" s="3">
        <v>0.89652777777777781</v>
      </c>
      <c r="R53" t="s">
        <v>74</v>
      </c>
      <c r="S53" t="s">
        <v>88</v>
      </c>
      <c r="T53" t="s">
        <v>79</v>
      </c>
      <c r="U53">
        <v>9</v>
      </c>
      <c r="V53" t="s">
        <v>99</v>
      </c>
      <c r="W53" t="s">
        <v>94</v>
      </c>
    </row>
    <row r="54" spans="1:23" x14ac:dyDescent="0.2">
      <c r="A54" t="s">
        <v>326</v>
      </c>
      <c r="B54" s="23">
        <v>156</v>
      </c>
      <c r="C54" t="str">
        <f>CONCATENATE("NWR-", TEXT(B54, "000"))</f>
        <v>NWR-156</v>
      </c>
      <c r="D54" t="s">
        <v>100</v>
      </c>
      <c r="E54" t="str">
        <f>D54</f>
        <v>NYHU</v>
      </c>
      <c r="F54">
        <v>20240911</v>
      </c>
      <c r="G54" t="str">
        <f>TEXT(DATE(LEFT(F54,4), MID(F54,5,2), RIGHT(F54,2)), "yyyy-mm-dd")</f>
        <v>2024-09-11</v>
      </c>
      <c r="H54" t="s">
        <v>91</v>
      </c>
      <c r="I54" t="str">
        <f>H54</f>
        <v>T.Raad UNO</v>
      </c>
      <c r="L54" t="s">
        <v>47</v>
      </c>
      <c r="N54">
        <v>40.591200000000001</v>
      </c>
      <c r="O54">
        <v>-96.122299999999996</v>
      </c>
      <c r="P54" t="s">
        <v>60</v>
      </c>
      <c r="Q54" s="3">
        <v>0.9145833333333333</v>
      </c>
      <c r="R54" t="s">
        <v>74</v>
      </c>
      <c r="S54" t="s">
        <v>101</v>
      </c>
      <c r="T54" t="s">
        <v>79</v>
      </c>
      <c r="U54">
        <v>3</v>
      </c>
      <c r="V54" t="s">
        <v>102</v>
      </c>
      <c r="W54" t="s">
        <v>103</v>
      </c>
    </row>
    <row r="55" spans="1:23" x14ac:dyDescent="0.2">
      <c r="A55" t="s">
        <v>327</v>
      </c>
      <c r="B55" s="24">
        <v>1</v>
      </c>
      <c r="C55" t="str">
        <f>CONCATENATE("NWR-", TEXT(B55, "000"))</f>
        <v>NWR-001</v>
      </c>
      <c r="D55" s="1" t="s">
        <v>49</v>
      </c>
      <c r="E55" t="str">
        <f>D55</f>
        <v>EPFU</v>
      </c>
      <c r="F55" s="1">
        <v>20240912</v>
      </c>
      <c r="G55" t="str">
        <f>TEXT(DATE(LEFT(F55,4), MID(F55,5,2), RIGHT(F55,2)), "yyyy-mm-dd")</f>
        <v>2024-09-12</v>
      </c>
      <c r="H55" s="1" t="s">
        <v>46</v>
      </c>
      <c r="I55" t="str">
        <f>H55</f>
        <v xml:space="preserve">RP (Highlands) please share with Katherine and Olivia </v>
      </c>
      <c r="L55" s="1" t="s">
        <v>47</v>
      </c>
      <c r="M55" s="1"/>
      <c r="N55" s="1">
        <v>35.016583699999998</v>
      </c>
      <c r="O55" s="1">
        <v>-83.223256300000003</v>
      </c>
      <c r="P55" s="1" t="s">
        <v>48</v>
      </c>
      <c r="Q55" s="2">
        <v>0.82708333333333328</v>
      </c>
      <c r="R55" s="1" t="s">
        <v>50</v>
      </c>
      <c r="S55" s="1" t="s">
        <v>51</v>
      </c>
      <c r="T55" s="1"/>
      <c r="U55" s="1"/>
      <c r="V55" s="1">
        <v>14.5</v>
      </c>
      <c r="W55" s="1">
        <v>44</v>
      </c>
    </row>
    <row r="56" spans="1:23" x14ac:dyDescent="0.2">
      <c r="A56" t="s">
        <v>327</v>
      </c>
      <c r="B56" s="23">
        <v>2</v>
      </c>
      <c r="C56" t="str">
        <f>CONCATENATE("NWR-", TEXT(B56, "000"))</f>
        <v>NWR-002</v>
      </c>
      <c r="E56">
        <f>D56</f>
        <v>0</v>
      </c>
      <c r="G56" t="e">
        <f>TEXT(DATE(LEFT(F56,4), MID(F56,5,2), RIGHT(F56,2)), "yyyy-mm-dd")</f>
        <v>#VALUE!</v>
      </c>
      <c r="H56" t="s">
        <v>46</v>
      </c>
      <c r="I56" t="str">
        <f>H56</f>
        <v xml:space="preserve">RP (Highlands) please share with Katherine and Olivia </v>
      </c>
    </row>
    <row r="57" spans="1:23" x14ac:dyDescent="0.2">
      <c r="A57" t="s">
        <v>327</v>
      </c>
      <c r="B57" s="23">
        <v>4</v>
      </c>
      <c r="C57" t="str">
        <f>CONCATENATE("NWR-", TEXT(B57, "000"))</f>
        <v>NWR-004</v>
      </c>
      <c r="E57">
        <f>D57</f>
        <v>0</v>
      </c>
      <c r="G57" t="e">
        <f>TEXT(DATE(LEFT(F57,4), MID(F57,5,2), RIGHT(F57,2)), "yyyy-mm-dd")</f>
        <v>#VALUE!</v>
      </c>
      <c r="H57" t="s">
        <v>46</v>
      </c>
      <c r="I57" t="str">
        <f>H57</f>
        <v xml:space="preserve">RP (Highlands) please share with Katherine and Olivia </v>
      </c>
    </row>
    <row r="58" spans="1:23" x14ac:dyDescent="0.2">
      <c r="A58" t="s">
        <v>327</v>
      </c>
      <c r="B58" s="23">
        <v>5</v>
      </c>
      <c r="C58" t="str">
        <f>CONCATENATE("NWR-", TEXT(B58, "000"))</f>
        <v>NWR-005</v>
      </c>
      <c r="E58">
        <f>D58</f>
        <v>0</v>
      </c>
      <c r="G58" t="e">
        <f>TEXT(DATE(LEFT(F58,4), MID(F58,5,2), RIGHT(F58,2)), "yyyy-mm-dd")</f>
        <v>#VALUE!</v>
      </c>
      <c r="H58" t="s">
        <v>46</v>
      </c>
      <c r="I58" t="str">
        <f>H58</f>
        <v xml:space="preserve">RP (Highlands) please share with Katherine and Olivia </v>
      </c>
    </row>
    <row r="59" spans="1:23" x14ac:dyDescent="0.2">
      <c r="A59" t="s">
        <v>327</v>
      </c>
      <c r="B59" s="23">
        <v>6</v>
      </c>
      <c r="C59" t="str">
        <f>CONCATENATE("NWR-", TEXT(B59, "000"))</f>
        <v>NWR-006</v>
      </c>
      <c r="E59">
        <f>D59</f>
        <v>0</v>
      </c>
      <c r="G59" t="e">
        <f>TEXT(DATE(LEFT(F59,4), MID(F59,5,2), RIGHT(F59,2)), "yyyy-mm-dd")</f>
        <v>#VALUE!</v>
      </c>
      <c r="H59" t="s">
        <v>46</v>
      </c>
      <c r="I59" t="str">
        <f>H59</f>
        <v xml:space="preserve">RP (Highlands) please share with Katherine and Olivia </v>
      </c>
    </row>
    <row r="60" spans="1:23" x14ac:dyDescent="0.2">
      <c r="A60" t="s">
        <v>327</v>
      </c>
      <c r="B60" s="23">
        <v>9</v>
      </c>
      <c r="C60" t="str">
        <f>CONCATENATE("NWR-", TEXT(B60, "000"))</f>
        <v>NWR-009</v>
      </c>
      <c r="E60">
        <f>D60</f>
        <v>0</v>
      </c>
      <c r="G60" t="e">
        <f>TEXT(DATE(LEFT(F60,4), MID(F60,5,2), RIGHT(F60,2)), "yyyy-mm-dd")</f>
        <v>#VALUE!</v>
      </c>
      <c r="H60" t="s">
        <v>46</v>
      </c>
      <c r="I60" t="str">
        <f>H60</f>
        <v xml:space="preserve">RP (Highlands) please share with Katherine and Olivia </v>
      </c>
    </row>
    <row r="61" spans="1:23" x14ac:dyDescent="0.2">
      <c r="A61" t="s">
        <v>327</v>
      </c>
      <c r="B61" s="23">
        <v>10</v>
      </c>
      <c r="C61" t="str">
        <f>CONCATENATE("NWR-", TEXT(B61, "000"))</f>
        <v>NWR-010</v>
      </c>
      <c r="E61">
        <f>D61</f>
        <v>0</v>
      </c>
      <c r="G61" t="e">
        <f>TEXT(DATE(LEFT(F61,4), MID(F61,5,2), RIGHT(F61,2)), "yyyy-mm-dd")</f>
        <v>#VALUE!</v>
      </c>
      <c r="H61" t="s">
        <v>46</v>
      </c>
      <c r="I61" t="str">
        <f>H61</f>
        <v xml:space="preserve">RP (Highlands) please share with Katherine and Olivia </v>
      </c>
    </row>
    <row r="62" spans="1:23" x14ac:dyDescent="0.2">
      <c r="A62" t="s">
        <v>327</v>
      </c>
      <c r="B62" s="23">
        <v>11</v>
      </c>
      <c r="C62" t="str">
        <f>CONCATENATE("NWR-", TEXT(B62, "000"))</f>
        <v>NWR-011</v>
      </c>
      <c r="E62">
        <f>D62</f>
        <v>0</v>
      </c>
      <c r="G62" t="e">
        <f>TEXT(DATE(LEFT(F62,4), MID(F62,5,2), RIGHT(F62,2)), "yyyy-mm-dd")</f>
        <v>#VALUE!</v>
      </c>
      <c r="H62" t="s">
        <v>46</v>
      </c>
      <c r="I62" t="str">
        <f>H62</f>
        <v xml:space="preserve">RP (Highlands) please share with Katherine and Olivia </v>
      </c>
    </row>
    <row r="63" spans="1:23" x14ac:dyDescent="0.2">
      <c r="A63" t="s">
        <v>327</v>
      </c>
      <c r="B63" s="23">
        <v>13</v>
      </c>
      <c r="C63" t="str">
        <f>CONCATENATE("NWR-", TEXT(B63, "000"))</f>
        <v>NWR-013</v>
      </c>
      <c r="E63">
        <f>D63</f>
        <v>0</v>
      </c>
      <c r="G63" t="e">
        <f>TEXT(DATE(LEFT(F63,4), MID(F63,5,2), RIGHT(F63,2)), "yyyy-mm-dd")</f>
        <v>#VALUE!</v>
      </c>
      <c r="H63" t="s">
        <v>46</v>
      </c>
      <c r="I63" t="str">
        <f>H63</f>
        <v xml:space="preserve">RP (Highlands) please share with Katherine and Olivia </v>
      </c>
    </row>
    <row r="64" spans="1:23" x14ac:dyDescent="0.2">
      <c r="A64" t="s">
        <v>327</v>
      </c>
      <c r="B64" s="23">
        <v>14</v>
      </c>
      <c r="C64" t="str">
        <f>CONCATENATE("NWR-", TEXT(B64, "000"))</f>
        <v>NWR-014</v>
      </c>
      <c r="E64">
        <f>D64</f>
        <v>0</v>
      </c>
      <c r="G64" t="e">
        <f>TEXT(DATE(LEFT(F64,4), MID(F64,5,2), RIGHT(F64,2)), "yyyy-mm-dd")</f>
        <v>#VALUE!</v>
      </c>
      <c r="H64" t="s">
        <v>46</v>
      </c>
      <c r="I64" t="str">
        <f>H64</f>
        <v xml:space="preserve">RP (Highlands) please share with Katherine and Olivia </v>
      </c>
    </row>
    <row r="65" spans="1:9" x14ac:dyDescent="0.2">
      <c r="A65" t="s">
        <v>327</v>
      </c>
      <c r="B65" s="23">
        <v>15</v>
      </c>
      <c r="C65" t="str">
        <f>CONCATENATE("NWR-", TEXT(B65, "000"))</f>
        <v>NWR-015</v>
      </c>
      <c r="E65">
        <f>D65</f>
        <v>0</v>
      </c>
      <c r="G65" t="e">
        <f>TEXT(DATE(LEFT(F65,4), MID(F65,5,2), RIGHT(F65,2)), "yyyy-mm-dd")</f>
        <v>#VALUE!</v>
      </c>
      <c r="H65" t="s">
        <v>46</v>
      </c>
      <c r="I65" t="str">
        <f>H65</f>
        <v xml:space="preserve">RP (Highlands) please share with Katherine and Olivia </v>
      </c>
    </row>
    <row r="66" spans="1:9" x14ac:dyDescent="0.2">
      <c r="A66" t="s">
        <v>327</v>
      </c>
      <c r="B66" s="23">
        <v>16</v>
      </c>
      <c r="C66" t="str">
        <f>CONCATENATE("NWR-", TEXT(B66, "000"))</f>
        <v>NWR-016</v>
      </c>
      <c r="E66">
        <f>D66</f>
        <v>0</v>
      </c>
      <c r="G66" t="e">
        <f>TEXT(DATE(LEFT(F66,4), MID(F66,5,2), RIGHT(F66,2)), "yyyy-mm-dd")</f>
        <v>#VALUE!</v>
      </c>
      <c r="H66" t="s">
        <v>46</v>
      </c>
      <c r="I66" t="str">
        <f>H66</f>
        <v xml:space="preserve">RP (Highlands) please share with Katherine and Olivia </v>
      </c>
    </row>
    <row r="67" spans="1:9" x14ac:dyDescent="0.2">
      <c r="A67" t="s">
        <v>327</v>
      </c>
      <c r="B67" s="23">
        <v>17</v>
      </c>
      <c r="C67" t="str">
        <f>CONCATENATE("NWR-", TEXT(B67, "000"))</f>
        <v>NWR-017</v>
      </c>
      <c r="E67">
        <f>D67</f>
        <v>0</v>
      </c>
      <c r="G67" t="e">
        <f>TEXT(DATE(LEFT(F67,4), MID(F67,5,2), RIGHT(F67,2)), "yyyy-mm-dd")</f>
        <v>#VALUE!</v>
      </c>
      <c r="H67" t="s">
        <v>46</v>
      </c>
      <c r="I67" t="str">
        <f>H67</f>
        <v xml:space="preserve">RP (Highlands) please share with Katherine and Olivia </v>
      </c>
    </row>
    <row r="68" spans="1:9" x14ac:dyDescent="0.2">
      <c r="A68" t="s">
        <v>327</v>
      </c>
      <c r="B68" s="23">
        <v>18</v>
      </c>
      <c r="C68" t="str">
        <f>CONCATENATE("NWR-", TEXT(B68, "000"))</f>
        <v>NWR-018</v>
      </c>
      <c r="E68">
        <f>D68</f>
        <v>0</v>
      </c>
      <c r="G68" t="e">
        <f>TEXT(DATE(LEFT(F68,4), MID(F68,5,2), RIGHT(F68,2)), "yyyy-mm-dd")</f>
        <v>#VALUE!</v>
      </c>
      <c r="H68" t="s">
        <v>46</v>
      </c>
      <c r="I68" t="str">
        <f>H68</f>
        <v xml:space="preserve">RP (Highlands) please share with Katherine and Olivia </v>
      </c>
    </row>
    <row r="69" spans="1:9" x14ac:dyDescent="0.2">
      <c r="A69" t="s">
        <v>327</v>
      </c>
      <c r="B69" s="23">
        <v>19</v>
      </c>
      <c r="C69" t="str">
        <f>CONCATENATE("NWR-", TEXT(B69, "000"))</f>
        <v>NWR-019</v>
      </c>
      <c r="E69">
        <f>D69</f>
        <v>0</v>
      </c>
      <c r="G69" t="e">
        <f>TEXT(DATE(LEFT(F69,4), MID(F69,5,2), RIGHT(F69,2)), "yyyy-mm-dd")</f>
        <v>#VALUE!</v>
      </c>
      <c r="H69" t="s">
        <v>46</v>
      </c>
      <c r="I69" t="str">
        <f>H69</f>
        <v xml:space="preserve">RP (Highlands) please share with Katherine and Olivia </v>
      </c>
    </row>
    <row r="70" spans="1:9" x14ac:dyDescent="0.2">
      <c r="A70" t="s">
        <v>327</v>
      </c>
      <c r="B70" s="23">
        <v>20</v>
      </c>
      <c r="C70" t="str">
        <f>CONCATENATE("NWR-", TEXT(B70, "000"))</f>
        <v>NWR-020</v>
      </c>
      <c r="E70">
        <f>D70</f>
        <v>0</v>
      </c>
      <c r="G70" t="e">
        <f>TEXT(DATE(LEFT(F70,4), MID(F70,5,2), RIGHT(F70,2)), "yyyy-mm-dd")</f>
        <v>#VALUE!</v>
      </c>
      <c r="H70" t="s">
        <v>46</v>
      </c>
      <c r="I70" t="str">
        <f>H70</f>
        <v xml:space="preserve">RP (Highlands) please share with Katherine and Olivia </v>
      </c>
    </row>
    <row r="71" spans="1:9" x14ac:dyDescent="0.2">
      <c r="A71" t="s">
        <v>327</v>
      </c>
      <c r="B71" s="23">
        <v>21</v>
      </c>
      <c r="C71" t="str">
        <f>CONCATENATE("NWR-", TEXT(B71, "000"))</f>
        <v>NWR-021</v>
      </c>
      <c r="E71">
        <f>D71</f>
        <v>0</v>
      </c>
      <c r="G71" t="e">
        <f>TEXT(DATE(LEFT(F71,4), MID(F71,5,2), RIGHT(F71,2)), "yyyy-mm-dd")</f>
        <v>#VALUE!</v>
      </c>
      <c r="H71" t="s">
        <v>46</v>
      </c>
      <c r="I71" t="str">
        <f>H71</f>
        <v xml:space="preserve">RP (Highlands) please share with Katherine and Olivia </v>
      </c>
    </row>
    <row r="72" spans="1:9" x14ac:dyDescent="0.2">
      <c r="A72" t="s">
        <v>327</v>
      </c>
      <c r="B72" s="23">
        <v>22</v>
      </c>
      <c r="C72" t="str">
        <f>CONCATENATE("NWR-", TEXT(B72, "000"))</f>
        <v>NWR-022</v>
      </c>
      <c r="E72">
        <f>D72</f>
        <v>0</v>
      </c>
      <c r="G72" t="e">
        <f>TEXT(DATE(LEFT(F72,4), MID(F72,5,2), RIGHT(F72,2)), "yyyy-mm-dd")</f>
        <v>#VALUE!</v>
      </c>
      <c r="H72" t="s">
        <v>46</v>
      </c>
      <c r="I72" t="str">
        <f>H72</f>
        <v xml:space="preserve">RP (Highlands) please share with Katherine and Olivia </v>
      </c>
    </row>
    <row r="73" spans="1:9" x14ac:dyDescent="0.2">
      <c r="A73" t="s">
        <v>327</v>
      </c>
      <c r="B73" s="23">
        <v>23</v>
      </c>
      <c r="C73" t="str">
        <f>CONCATENATE("NWR-", TEXT(B73, "000"))</f>
        <v>NWR-023</v>
      </c>
      <c r="E73">
        <f>D73</f>
        <v>0</v>
      </c>
      <c r="G73" t="e">
        <f>TEXT(DATE(LEFT(F73,4), MID(F73,5,2), RIGHT(F73,2)), "yyyy-mm-dd")</f>
        <v>#VALUE!</v>
      </c>
      <c r="H73" t="s">
        <v>46</v>
      </c>
      <c r="I73" t="str">
        <f>H73</f>
        <v xml:space="preserve">RP (Highlands) please share with Katherine and Olivia </v>
      </c>
    </row>
    <row r="74" spans="1:9" x14ac:dyDescent="0.2">
      <c r="A74" t="s">
        <v>327</v>
      </c>
      <c r="B74" s="23">
        <v>24</v>
      </c>
      <c r="C74" t="str">
        <f>CONCATENATE("NWR-", TEXT(B74, "000"))</f>
        <v>NWR-024</v>
      </c>
      <c r="E74">
        <f>D74</f>
        <v>0</v>
      </c>
      <c r="G74" t="e">
        <f>TEXT(DATE(LEFT(F74,4), MID(F74,5,2), RIGHT(F74,2)), "yyyy-mm-dd")</f>
        <v>#VALUE!</v>
      </c>
      <c r="H74" t="s">
        <v>46</v>
      </c>
      <c r="I74" t="str">
        <f>H74</f>
        <v xml:space="preserve">RP (Highlands) please share with Katherine and Olivia </v>
      </c>
    </row>
    <row r="75" spans="1:9" x14ac:dyDescent="0.2">
      <c r="A75" t="s">
        <v>327</v>
      </c>
      <c r="B75" s="23">
        <v>25</v>
      </c>
      <c r="C75" t="str">
        <f>CONCATENATE("NWR-", TEXT(B75, "000"))</f>
        <v>NWR-025</v>
      </c>
      <c r="E75">
        <f>D75</f>
        <v>0</v>
      </c>
      <c r="G75" t="e">
        <f>TEXT(DATE(LEFT(F75,4), MID(F75,5,2), RIGHT(F75,2)), "yyyy-mm-dd")</f>
        <v>#VALUE!</v>
      </c>
      <c r="H75" t="s">
        <v>46</v>
      </c>
      <c r="I75" t="str">
        <f>H75</f>
        <v xml:space="preserve">RP (Highlands) please share with Katherine and Olivia </v>
      </c>
    </row>
    <row r="76" spans="1:9" x14ac:dyDescent="0.2">
      <c r="A76" t="s">
        <v>327</v>
      </c>
      <c r="B76" s="23">
        <v>26</v>
      </c>
      <c r="C76" t="str">
        <f>CONCATENATE("NWR-", TEXT(B76, "000"))</f>
        <v>NWR-026</v>
      </c>
      <c r="E76">
        <f>D76</f>
        <v>0</v>
      </c>
      <c r="G76" t="e">
        <f>TEXT(DATE(LEFT(F76,4), MID(F76,5,2), RIGHT(F76,2)), "yyyy-mm-dd")</f>
        <v>#VALUE!</v>
      </c>
      <c r="H76" t="s">
        <v>46</v>
      </c>
      <c r="I76" t="str">
        <f>H76</f>
        <v xml:space="preserve">RP (Highlands) please share with Katherine and Olivia </v>
      </c>
    </row>
    <row r="77" spans="1:9" x14ac:dyDescent="0.2">
      <c r="A77" t="s">
        <v>327</v>
      </c>
      <c r="B77" s="23">
        <v>27</v>
      </c>
      <c r="C77" t="str">
        <f>CONCATENATE("NWR-", TEXT(B77, "000"))</f>
        <v>NWR-027</v>
      </c>
      <c r="E77">
        <f>D77</f>
        <v>0</v>
      </c>
      <c r="G77" t="e">
        <f>TEXT(DATE(LEFT(F77,4), MID(F77,5,2), RIGHT(F77,2)), "yyyy-mm-dd")</f>
        <v>#VALUE!</v>
      </c>
      <c r="H77" t="s">
        <v>46</v>
      </c>
      <c r="I77" t="str">
        <f>H77</f>
        <v xml:space="preserve">RP (Highlands) please share with Katherine and Olivia </v>
      </c>
    </row>
    <row r="78" spans="1:9" x14ac:dyDescent="0.2">
      <c r="A78" t="s">
        <v>327</v>
      </c>
      <c r="B78" s="23">
        <v>28</v>
      </c>
      <c r="C78" t="str">
        <f>CONCATENATE("NWR-", TEXT(B78, "000"))</f>
        <v>NWR-028</v>
      </c>
      <c r="E78">
        <f>D78</f>
        <v>0</v>
      </c>
      <c r="G78" t="e">
        <f>TEXT(DATE(LEFT(F78,4), MID(F78,5,2), RIGHT(F78,2)), "yyyy-mm-dd")</f>
        <v>#VALUE!</v>
      </c>
      <c r="H78" t="s">
        <v>46</v>
      </c>
      <c r="I78" t="str">
        <f>H78</f>
        <v xml:space="preserve">RP (Highlands) please share with Katherine and Olivia </v>
      </c>
    </row>
    <row r="79" spans="1:9" x14ac:dyDescent="0.2">
      <c r="A79" t="s">
        <v>327</v>
      </c>
      <c r="B79" s="23">
        <v>29</v>
      </c>
      <c r="C79" t="str">
        <f>CONCATENATE("NWR-", TEXT(B79, "000"))</f>
        <v>NWR-029</v>
      </c>
      <c r="E79">
        <f>D79</f>
        <v>0</v>
      </c>
      <c r="G79" t="e">
        <f>TEXT(DATE(LEFT(F79,4), MID(F79,5,2), RIGHT(F79,2)), "yyyy-mm-dd")</f>
        <v>#VALUE!</v>
      </c>
      <c r="H79" t="s">
        <v>46</v>
      </c>
      <c r="I79" t="str">
        <f>H79</f>
        <v xml:space="preserve">RP (Highlands) please share with Katherine and Olivia </v>
      </c>
    </row>
    <row r="80" spans="1:9" x14ac:dyDescent="0.2">
      <c r="A80" t="s">
        <v>327</v>
      </c>
      <c r="B80" s="23">
        <v>30</v>
      </c>
      <c r="C80" t="str">
        <f>CONCATENATE("NWR-", TEXT(B80, "000"))</f>
        <v>NWR-030</v>
      </c>
      <c r="E80">
        <f>D80</f>
        <v>0</v>
      </c>
      <c r="G80" t="e">
        <f>TEXT(DATE(LEFT(F80,4), MID(F80,5,2), RIGHT(F80,2)), "yyyy-mm-dd")</f>
        <v>#VALUE!</v>
      </c>
      <c r="H80" t="s">
        <v>46</v>
      </c>
      <c r="I80" t="str">
        <f>H80</f>
        <v xml:space="preserve">RP (Highlands) please share with Katherine and Olivia </v>
      </c>
    </row>
    <row r="81" spans="1:12" x14ac:dyDescent="0.2">
      <c r="A81" t="s">
        <v>327</v>
      </c>
      <c r="B81" s="23">
        <v>41</v>
      </c>
      <c r="C81" t="str">
        <f>CONCATENATE("NWR-", TEXT(B81, "000"))</f>
        <v>NWR-041</v>
      </c>
      <c r="E81">
        <f>D81</f>
        <v>0</v>
      </c>
      <c r="G81" t="e">
        <f>TEXT(DATE(LEFT(F81,4), MID(F81,5,2), RIGHT(F81,2)), "yyyy-mm-dd")</f>
        <v>#VALUE!</v>
      </c>
      <c r="H81" t="s">
        <v>76</v>
      </c>
      <c r="I81" t="str">
        <f>H81</f>
        <v>A. Silvis WV</v>
      </c>
    </row>
    <row r="82" spans="1:12" x14ac:dyDescent="0.2">
      <c r="A82" t="s">
        <v>327</v>
      </c>
      <c r="B82" s="23">
        <v>42</v>
      </c>
      <c r="C82" t="str">
        <f>CONCATENATE("NWR-", TEXT(B82, "000"))</f>
        <v>NWR-042</v>
      </c>
      <c r="E82">
        <f>D82</f>
        <v>0</v>
      </c>
      <c r="G82" t="e">
        <f>TEXT(DATE(LEFT(F82,4), MID(F82,5,2), RIGHT(F82,2)), "yyyy-mm-dd")</f>
        <v>#VALUE!</v>
      </c>
      <c r="H82" t="s">
        <v>76</v>
      </c>
      <c r="I82" t="str">
        <f>H82</f>
        <v>A. Silvis WV</v>
      </c>
    </row>
    <row r="83" spans="1:12" x14ac:dyDescent="0.2">
      <c r="A83" t="s">
        <v>327</v>
      </c>
      <c r="B83" s="23">
        <v>43</v>
      </c>
      <c r="C83" t="str">
        <f>CONCATENATE("NWR-", TEXT(B83, "000"))</f>
        <v>NWR-043</v>
      </c>
      <c r="E83">
        <f>D83</f>
        <v>0</v>
      </c>
      <c r="G83" t="e">
        <f>TEXT(DATE(LEFT(F83,4), MID(F83,5,2), RIGHT(F83,2)), "yyyy-mm-dd")</f>
        <v>#VALUE!</v>
      </c>
      <c r="H83" t="s">
        <v>76</v>
      </c>
      <c r="I83" t="str">
        <f>H83</f>
        <v>A. Silvis WV</v>
      </c>
    </row>
    <row r="84" spans="1:12" x14ac:dyDescent="0.2">
      <c r="A84" t="s">
        <v>327</v>
      </c>
      <c r="B84" s="23">
        <v>44</v>
      </c>
      <c r="C84" t="str">
        <f>CONCATENATE("NWR-", TEXT(B84, "000"))</f>
        <v>NWR-044</v>
      </c>
      <c r="E84">
        <f>D84</f>
        <v>0</v>
      </c>
      <c r="G84" t="e">
        <f>TEXT(DATE(LEFT(F84,4), MID(F84,5,2), RIGHT(F84,2)), "yyyy-mm-dd")</f>
        <v>#VALUE!</v>
      </c>
      <c r="H84" t="s">
        <v>76</v>
      </c>
      <c r="I84" t="str">
        <f>H84</f>
        <v>A. Silvis WV</v>
      </c>
    </row>
    <row r="85" spans="1:12" x14ac:dyDescent="0.2">
      <c r="A85" t="s">
        <v>327</v>
      </c>
      <c r="B85" s="23">
        <v>45</v>
      </c>
      <c r="C85" t="str">
        <f>CONCATENATE("NWR-", TEXT(B85, "000"))</f>
        <v>NWR-045</v>
      </c>
      <c r="E85">
        <f>D85</f>
        <v>0</v>
      </c>
      <c r="G85" t="e">
        <f>TEXT(DATE(LEFT(F85,4), MID(F85,5,2), RIGHT(F85,2)), "yyyy-mm-dd")</f>
        <v>#VALUE!</v>
      </c>
      <c r="H85" t="s">
        <v>76</v>
      </c>
      <c r="I85" t="str">
        <f>H85</f>
        <v>A. Silvis WV</v>
      </c>
    </row>
    <row r="86" spans="1:12" x14ac:dyDescent="0.2">
      <c r="A86" t="s">
        <v>327</v>
      </c>
      <c r="B86" s="23">
        <v>46</v>
      </c>
      <c r="C86" t="str">
        <f>CONCATENATE("NWR-", TEXT(B86, "000"))</f>
        <v>NWR-046</v>
      </c>
      <c r="E86">
        <f>D86</f>
        <v>0</v>
      </c>
      <c r="G86" t="e">
        <f>TEXT(DATE(LEFT(F86,4), MID(F86,5,2), RIGHT(F86,2)), "yyyy-mm-dd")</f>
        <v>#VALUE!</v>
      </c>
      <c r="H86" t="s">
        <v>76</v>
      </c>
      <c r="I86" t="str">
        <f>H86</f>
        <v>A. Silvis WV</v>
      </c>
    </row>
    <row r="87" spans="1:12" x14ac:dyDescent="0.2">
      <c r="A87" t="s">
        <v>327</v>
      </c>
      <c r="B87" s="23">
        <v>47</v>
      </c>
      <c r="C87" t="str">
        <f>CONCATENATE("NWR-", TEXT(B87, "000"))</f>
        <v>NWR-047</v>
      </c>
      <c r="E87">
        <f>D87</f>
        <v>0</v>
      </c>
      <c r="G87" t="e">
        <f>TEXT(DATE(LEFT(F87,4), MID(F87,5,2), RIGHT(F87,2)), "yyyy-mm-dd")</f>
        <v>#VALUE!</v>
      </c>
      <c r="H87" t="s">
        <v>76</v>
      </c>
      <c r="I87" t="str">
        <f>H87</f>
        <v>A. Silvis WV</v>
      </c>
    </row>
    <row r="88" spans="1:12" x14ac:dyDescent="0.2">
      <c r="A88" t="s">
        <v>327</v>
      </c>
      <c r="B88" s="23">
        <v>48</v>
      </c>
      <c r="C88" t="str">
        <f>CONCATENATE("NWR-", TEXT(B88, "000"))</f>
        <v>NWR-048</v>
      </c>
      <c r="E88">
        <f>D88</f>
        <v>0</v>
      </c>
      <c r="G88" t="e">
        <f>TEXT(DATE(LEFT(F88,4), MID(F88,5,2), RIGHT(F88,2)), "yyyy-mm-dd")</f>
        <v>#VALUE!</v>
      </c>
      <c r="H88" t="s">
        <v>76</v>
      </c>
      <c r="I88" t="str">
        <f>H88</f>
        <v>A. Silvis WV</v>
      </c>
    </row>
    <row r="89" spans="1:12" x14ac:dyDescent="0.2">
      <c r="A89" t="s">
        <v>327</v>
      </c>
      <c r="B89" s="23">
        <v>49</v>
      </c>
      <c r="C89" t="str">
        <f>CONCATENATE("NWR-", TEXT(B89, "000"))</f>
        <v>NWR-049</v>
      </c>
      <c r="E89">
        <f>D89</f>
        <v>0</v>
      </c>
      <c r="G89" t="e">
        <f>TEXT(DATE(LEFT(F89,4), MID(F89,5,2), RIGHT(F89,2)), "yyyy-mm-dd")</f>
        <v>#VALUE!</v>
      </c>
      <c r="H89" t="s">
        <v>76</v>
      </c>
      <c r="I89" t="str">
        <f>H89</f>
        <v>A. Silvis WV</v>
      </c>
    </row>
    <row r="90" spans="1:12" x14ac:dyDescent="0.2">
      <c r="A90" t="s">
        <v>327</v>
      </c>
      <c r="B90" s="23">
        <v>50</v>
      </c>
      <c r="C90" t="str">
        <f>CONCATENATE("NWR-", TEXT(B90, "000"))</f>
        <v>NWR-050</v>
      </c>
      <c r="E90">
        <f>D90</f>
        <v>0</v>
      </c>
      <c r="G90" t="e">
        <f>TEXT(DATE(LEFT(F90,4), MID(F90,5,2), RIGHT(F90,2)), "yyyy-mm-dd")</f>
        <v>#VALUE!</v>
      </c>
      <c r="H90" t="s">
        <v>76</v>
      </c>
      <c r="I90" t="str">
        <f>H90</f>
        <v>A. Silvis WV</v>
      </c>
    </row>
    <row r="91" spans="1:12" x14ac:dyDescent="0.2">
      <c r="A91" t="s">
        <v>327</v>
      </c>
      <c r="B91" s="23">
        <v>51</v>
      </c>
      <c r="C91" t="str">
        <f>CONCATENATE("NWR-", TEXT(B91, "000"))</f>
        <v>NWR-051</v>
      </c>
      <c r="E91">
        <f>D91</f>
        <v>0</v>
      </c>
      <c r="G91" t="e">
        <f>TEXT(DATE(LEFT(F91,4), MID(F91,5,2), RIGHT(F91,2)), "yyyy-mm-dd")</f>
        <v>#VALUE!</v>
      </c>
      <c r="H91" t="s">
        <v>77</v>
      </c>
      <c r="I91" t="str">
        <f>H91</f>
        <v>KCI (NC)</v>
      </c>
    </row>
    <row r="92" spans="1:12" x14ac:dyDescent="0.2">
      <c r="A92" t="s">
        <v>327</v>
      </c>
      <c r="B92" s="23">
        <v>52</v>
      </c>
      <c r="C92" t="str">
        <f>CONCATENATE("NWR-", TEXT(B92, "000"))</f>
        <v>NWR-052</v>
      </c>
      <c r="E92">
        <f>D92</f>
        <v>0</v>
      </c>
      <c r="G92" t="e">
        <f>TEXT(DATE(LEFT(F92,4), MID(F92,5,2), RIGHT(F92,2)), "yyyy-mm-dd")</f>
        <v>#VALUE!</v>
      </c>
      <c r="H92" t="s">
        <v>77</v>
      </c>
      <c r="I92" t="str">
        <f>H92</f>
        <v>KCI (NC)</v>
      </c>
    </row>
    <row r="93" spans="1:12" x14ac:dyDescent="0.2">
      <c r="A93" t="s">
        <v>327</v>
      </c>
      <c r="B93" s="23">
        <v>53</v>
      </c>
      <c r="C93" t="str">
        <f>CONCATENATE("NWR-", TEXT(B93, "000"))</f>
        <v>NWR-053</v>
      </c>
      <c r="E93">
        <f>D93</f>
        <v>0</v>
      </c>
      <c r="G93" t="e">
        <f>TEXT(DATE(LEFT(F93,4), MID(F93,5,2), RIGHT(F93,2)), "yyyy-mm-dd")</f>
        <v>#VALUE!</v>
      </c>
      <c r="H93" t="s">
        <v>77</v>
      </c>
      <c r="I93" t="str">
        <f>H93</f>
        <v>KCI (NC)</v>
      </c>
    </row>
    <row r="94" spans="1:12" x14ac:dyDescent="0.2">
      <c r="A94" t="s">
        <v>327</v>
      </c>
      <c r="B94" s="23">
        <v>54</v>
      </c>
      <c r="C94" t="str">
        <f>CONCATENATE("NWR-", TEXT(B94, "000"))</f>
        <v>NWR-054</v>
      </c>
      <c r="E94">
        <f>D94</f>
        <v>0</v>
      </c>
      <c r="G94" t="e">
        <f>TEXT(DATE(LEFT(F94,4), MID(F94,5,2), RIGHT(F94,2)), "yyyy-mm-dd")</f>
        <v>#VALUE!</v>
      </c>
      <c r="H94" t="s">
        <v>77</v>
      </c>
      <c r="I94" t="str">
        <f>H94</f>
        <v>KCI (NC)</v>
      </c>
    </row>
    <row r="95" spans="1:12" x14ac:dyDescent="0.2">
      <c r="A95" t="s">
        <v>327</v>
      </c>
      <c r="B95" s="23">
        <v>55</v>
      </c>
      <c r="C95" t="str">
        <f>CONCATENATE("NWR-", TEXT(B95, "000"))</f>
        <v>NWR-055</v>
      </c>
      <c r="D95" t="s">
        <v>49</v>
      </c>
      <c r="E95" t="str">
        <f>D95</f>
        <v>EPFU</v>
      </c>
      <c r="F95" s="5">
        <v>45461</v>
      </c>
      <c r="G95" s="5">
        <f>F95</f>
        <v>45461</v>
      </c>
      <c r="H95" t="s">
        <v>77</v>
      </c>
      <c r="I95" t="str">
        <f>H95</f>
        <v>KCI (NC)</v>
      </c>
      <c r="L95" t="s">
        <v>47</v>
      </c>
    </row>
    <row r="96" spans="1:12" x14ac:dyDescent="0.2">
      <c r="A96" t="s">
        <v>327</v>
      </c>
      <c r="B96" s="23">
        <v>56</v>
      </c>
      <c r="C96" t="str">
        <f>CONCATENATE("NWR-", TEXT(B96, "000"))</f>
        <v>NWR-056</v>
      </c>
      <c r="E96">
        <f>D96</f>
        <v>0</v>
      </c>
      <c r="F96" t="s">
        <v>63</v>
      </c>
      <c r="G96" s="5" t="str">
        <f>F96</f>
        <v>n/a</v>
      </c>
      <c r="H96" t="s">
        <v>77</v>
      </c>
      <c r="I96" t="str">
        <f>H96</f>
        <v>KCI (NC)</v>
      </c>
      <c r="L96" t="s">
        <v>47</v>
      </c>
    </row>
    <row r="97" spans="1:23" x14ac:dyDescent="0.2">
      <c r="A97" t="s">
        <v>327</v>
      </c>
      <c r="B97" s="23">
        <v>57</v>
      </c>
      <c r="C97" t="str">
        <f>CONCATENATE("NWR-", TEXT(B97, "000"))</f>
        <v>NWR-057</v>
      </c>
      <c r="D97" t="s">
        <v>63</v>
      </c>
      <c r="E97" t="str">
        <f>D97</f>
        <v>n/a</v>
      </c>
      <c r="F97" t="s">
        <v>63</v>
      </c>
      <c r="G97" s="5" t="str">
        <f>F97</f>
        <v>n/a</v>
      </c>
      <c r="H97" t="s">
        <v>77</v>
      </c>
      <c r="I97" t="str">
        <f>H97</f>
        <v>KCI (NC)</v>
      </c>
      <c r="L97" t="s">
        <v>47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</row>
    <row r="98" spans="1:23" x14ac:dyDescent="0.2">
      <c r="A98" t="s">
        <v>327</v>
      </c>
      <c r="B98" s="23">
        <v>58</v>
      </c>
      <c r="C98" t="str">
        <f>CONCATENATE("NWR-", TEXT(B98, "000"))</f>
        <v>NWR-058</v>
      </c>
      <c r="E98">
        <f>D98</f>
        <v>0</v>
      </c>
      <c r="G98" s="5"/>
      <c r="H98" t="s">
        <v>77</v>
      </c>
      <c r="I98" t="str">
        <f>H98</f>
        <v>KCI (NC)</v>
      </c>
      <c r="L98" t="s">
        <v>47</v>
      </c>
    </row>
    <row r="99" spans="1:23" x14ac:dyDescent="0.2">
      <c r="A99" t="s">
        <v>327</v>
      </c>
      <c r="B99" s="23">
        <v>59</v>
      </c>
      <c r="C99" t="str">
        <f>CONCATENATE("NWR-", TEXT(B99, "000"))</f>
        <v>NWR-059</v>
      </c>
      <c r="E99">
        <f>D99</f>
        <v>0</v>
      </c>
      <c r="G99" t="e">
        <f>TEXT(DATE(LEFT(F99,4), MID(F99,5,2), RIGHT(F99,2)), "yyyy-mm-dd")</f>
        <v>#VALUE!</v>
      </c>
      <c r="H99" t="s">
        <v>77</v>
      </c>
      <c r="I99" t="str">
        <f>H99</f>
        <v>KCI (NC)</v>
      </c>
    </row>
    <row r="100" spans="1:23" x14ac:dyDescent="0.2">
      <c r="A100" t="s">
        <v>327</v>
      </c>
      <c r="B100" s="23">
        <v>60</v>
      </c>
      <c r="C100" t="str">
        <f>CONCATENATE("NWR-", TEXT(B100, "000"))</f>
        <v>NWR-060</v>
      </c>
      <c r="E100">
        <f>D100</f>
        <v>0</v>
      </c>
      <c r="G100" s="5"/>
      <c r="H100" t="s">
        <v>77</v>
      </c>
      <c r="I100" t="str">
        <f>H100</f>
        <v>KCI (NC)</v>
      </c>
      <c r="L100" t="s">
        <v>47</v>
      </c>
    </row>
    <row r="101" spans="1:23" x14ac:dyDescent="0.2">
      <c r="A101" t="s">
        <v>327</v>
      </c>
      <c r="B101" s="23">
        <v>61</v>
      </c>
      <c r="C101" t="str">
        <f>CONCATENATE("NWR-", TEXT(B101, "000"))</f>
        <v>NWR-061</v>
      </c>
      <c r="E101">
        <f>D101</f>
        <v>0</v>
      </c>
      <c r="G101" s="5"/>
      <c r="H101" t="s">
        <v>77</v>
      </c>
      <c r="I101" t="str">
        <f>H101</f>
        <v>KCI (NC)</v>
      </c>
      <c r="L101" t="s">
        <v>47</v>
      </c>
    </row>
    <row r="102" spans="1:23" x14ac:dyDescent="0.2">
      <c r="A102" t="s">
        <v>327</v>
      </c>
      <c r="B102" s="23">
        <v>62</v>
      </c>
      <c r="C102" t="str">
        <f>CONCATENATE("NWR-", TEXT(B102, "000"))</f>
        <v>NWR-062</v>
      </c>
      <c r="E102">
        <f>D102</f>
        <v>0</v>
      </c>
      <c r="G102" t="e">
        <f>TEXT(DATE(LEFT(F102,4), MID(F102,5,2), RIGHT(F102,2)), "yyyy-mm-dd")</f>
        <v>#VALUE!</v>
      </c>
      <c r="H102" t="s">
        <v>77</v>
      </c>
      <c r="I102" t="str">
        <f>H102</f>
        <v>KCI (NC)</v>
      </c>
    </row>
    <row r="103" spans="1:23" x14ac:dyDescent="0.2">
      <c r="A103" t="s">
        <v>327</v>
      </c>
      <c r="B103" s="23">
        <v>63</v>
      </c>
      <c r="C103" t="b">
        <f>B72=CONCATENATE("NWR-", TEXT(B103, "000"))</f>
        <v>0</v>
      </c>
      <c r="E103">
        <f>D103</f>
        <v>0</v>
      </c>
      <c r="G103" t="e">
        <f>TEXT(DATE(LEFT(F103,4), MID(F103,5,2), RIGHT(F103,2)), "yyyy-mm-dd")</f>
        <v>#VALUE!</v>
      </c>
      <c r="H103" t="s">
        <v>77</v>
      </c>
      <c r="I103" t="str">
        <f>H103</f>
        <v>KCI (NC)</v>
      </c>
    </row>
    <row r="104" spans="1:23" x14ac:dyDescent="0.2">
      <c r="A104" t="s">
        <v>327</v>
      </c>
      <c r="B104" s="23">
        <v>64</v>
      </c>
      <c r="C104" t="str">
        <f>CONCATENATE("NWR-", TEXT(B104, "000"))</f>
        <v>NWR-064</v>
      </c>
      <c r="E104">
        <f>D104</f>
        <v>0</v>
      </c>
      <c r="G104" t="e">
        <f>TEXT(DATE(LEFT(F104,4), MID(F104,5,2), RIGHT(F104,2)), "yyyy-mm-dd")</f>
        <v>#VALUE!</v>
      </c>
      <c r="H104" t="s">
        <v>77</v>
      </c>
      <c r="I104" t="str">
        <f>H104</f>
        <v>KCI (NC)</v>
      </c>
    </row>
    <row r="105" spans="1:23" x14ac:dyDescent="0.2">
      <c r="A105" t="s">
        <v>327</v>
      </c>
      <c r="B105" s="23">
        <v>65</v>
      </c>
      <c r="C105" t="str">
        <f>CONCATENATE("NWR-", TEXT(B105, "000"))</f>
        <v>NWR-065</v>
      </c>
      <c r="E105">
        <f>D105</f>
        <v>0</v>
      </c>
      <c r="G105" t="e">
        <f>TEXT(DATE(LEFT(F105,4), MID(F105,5,2), RIGHT(F105,2)), "yyyy-mm-dd")</f>
        <v>#VALUE!</v>
      </c>
      <c r="H105" t="s">
        <v>77</v>
      </c>
      <c r="I105" t="str">
        <f>H105</f>
        <v>KCI (NC)</v>
      </c>
    </row>
    <row r="106" spans="1:23" x14ac:dyDescent="0.2">
      <c r="A106" t="s">
        <v>327</v>
      </c>
      <c r="B106" s="23">
        <v>66</v>
      </c>
      <c r="C106" t="str">
        <f>CONCATENATE("NWR-", TEXT(B106, "000"))</f>
        <v>NWR-066</v>
      </c>
      <c r="E106">
        <f>D106</f>
        <v>0</v>
      </c>
      <c r="G106" t="e">
        <f>TEXT(DATE(LEFT(F106,4), MID(F106,5,2), RIGHT(F106,2)), "yyyy-mm-dd")</f>
        <v>#VALUE!</v>
      </c>
      <c r="H106" t="s">
        <v>77</v>
      </c>
      <c r="I106" t="str">
        <f>H106</f>
        <v>KCI (NC)</v>
      </c>
    </row>
    <row r="107" spans="1:23" x14ac:dyDescent="0.2">
      <c r="A107" t="s">
        <v>327</v>
      </c>
      <c r="B107" s="23">
        <v>67</v>
      </c>
      <c r="C107" t="str">
        <f>CONCATENATE("NWR-", TEXT(B107, "000"))</f>
        <v>NWR-067</v>
      </c>
      <c r="E107">
        <f>D107</f>
        <v>0</v>
      </c>
      <c r="G107" t="e">
        <f>TEXT(DATE(LEFT(F107,4), MID(F107,5,2), RIGHT(F107,2)), "yyyy-mm-dd")</f>
        <v>#VALUE!</v>
      </c>
      <c r="H107" t="s">
        <v>77</v>
      </c>
      <c r="I107" t="str">
        <f>H107</f>
        <v>KCI (NC)</v>
      </c>
    </row>
    <row r="108" spans="1:23" x14ac:dyDescent="0.2">
      <c r="A108" t="s">
        <v>327</v>
      </c>
      <c r="B108" s="23">
        <v>68</v>
      </c>
      <c r="C108" t="str">
        <f>CONCATENATE("NWR-", TEXT(B108, "000"))</f>
        <v>NWR-068</v>
      </c>
      <c r="E108">
        <f>D108</f>
        <v>0</v>
      </c>
      <c r="G108" t="e">
        <f>TEXT(DATE(LEFT(F108,4), MID(F108,5,2), RIGHT(F108,2)), "yyyy-mm-dd")</f>
        <v>#VALUE!</v>
      </c>
      <c r="H108" t="s">
        <v>77</v>
      </c>
      <c r="I108" t="str">
        <f>H108</f>
        <v>KCI (NC)</v>
      </c>
    </row>
    <row r="109" spans="1:23" x14ac:dyDescent="0.2">
      <c r="A109" t="s">
        <v>327</v>
      </c>
      <c r="B109" s="23">
        <v>69</v>
      </c>
      <c r="C109" t="str">
        <f>CONCATENATE("NWR-", TEXT(B109, "000"))</f>
        <v>NWR-069</v>
      </c>
      <c r="E109">
        <f>D109</f>
        <v>0</v>
      </c>
      <c r="G109" t="e">
        <f>TEXT(DATE(LEFT(F109,4), MID(F109,5,2), RIGHT(F109,2)), "yyyy-mm-dd")</f>
        <v>#VALUE!</v>
      </c>
      <c r="H109" t="s">
        <v>77</v>
      </c>
      <c r="I109" t="str">
        <f>H109</f>
        <v>KCI (NC)</v>
      </c>
    </row>
    <row r="110" spans="1:23" x14ac:dyDescent="0.2">
      <c r="A110" t="s">
        <v>327</v>
      </c>
      <c r="B110" s="23">
        <v>70</v>
      </c>
      <c r="C110" t="str">
        <f>CONCATENATE("NWR-", TEXT(B110, "000"))</f>
        <v>NWR-070</v>
      </c>
      <c r="E110">
        <f>D110</f>
        <v>0</v>
      </c>
      <c r="G110" t="e">
        <f>TEXT(DATE(LEFT(F110,4), MID(F110,5,2), RIGHT(F110,2)), "yyyy-mm-dd")</f>
        <v>#VALUE!</v>
      </c>
      <c r="H110" t="s">
        <v>77</v>
      </c>
      <c r="I110" t="str">
        <f>H110</f>
        <v>KCI (NC)</v>
      </c>
    </row>
    <row r="111" spans="1:23" x14ac:dyDescent="0.2">
      <c r="A111" t="s">
        <v>327</v>
      </c>
      <c r="B111" s="23">
        <v>71</v>
      </c>
      <c r="C111" t="str">
        <f>CONCATENATE("NWR-", TEXT(B111, "000"))</f>
        <v>NWR-071</v>
      </c>
      <c r="E111">
        <f>D111</f>
        <v>0</v>
      </c>
      <c r="G111" s="5"/>
      <c r="H111" t="s">
        <v>77</v>
      </c>
      <c r="I111" t="str">
        <f>H111</f>
        <v>KCI (NC)</v>
      </c>
      <c r="L111" t="s">
        <v>47</v>
      </c>
    </row>
    <row r="112" spans="1:23" x14ac:dyDescent="0.2">
      <c r="A112" t="s">
        <v>327</v>
      </c>
      <c r="B112" s="23">
        <v>72</v>
      </c>
      <c r="C112" t="str">
        <f>CONCATENATE("NWR-", TEXT(B112, "000"))</f>
        <v>NWR-072</v>
      </c>
      <c r="E112">
        <f>D112</f>
        <v>0</v>
      </c>
      <c r="G112" s="5"/>
      <c r="H112" t="s">
        <v>77</v>
      </c>
      <c r="I112" t="str">
        <f>H112</f>
        <v>KCI (NC)</v>
      </c>
      <c r="L112" t="s">
        <v>47</v>
      </c>
    </row>
    <row r="113" spans="1:23" x14ac:dyDescent="0.2">
      <c r="A113" t="s">
        <v>327</v>
      </c>
      <c r="B113" s="23">
        <v>73</v>
      </c>
      <c r="C113" t="str">
        <f>CONCATENATE("NWR-", TEXT(B113, "000"))</f>
        <v>NWR-073</v>
      </c>
      <c r="D113" t="s">
        <v>49</v>
      </c>
      <c r="E113" t="str">
        <f>D113</f>
        <v>EPFU</v>
      </c>
      <c r="F113" s="5">
        <v>45470</v>
      </c>
      <c r="G113" s="5">
        <f>F113</f>
        <v>45470</v>
      </c>
      <c r="H113" t="s">
        <v>77</v>
      </c>
      <c r="I113" t="str">
        <f>H113</f>
        <v>KCI (NC)</v>
      </c>
      <c r="L113" t="s">
        <v>47</v>
      </c>
      <c r="N113" t="s">
        <v>63</v>
      </c>
      <c r="O113" t="s">
        <v>63</v>
      </c>
      <c r="P113" t="s">
        <v>63</v>
      </c>
      <c r="Q113" t="s">
        <v>63</v>
      </c>
      <c r="R113" t="s">
        <v>62</v>
      </c>
      <c r="S113" t="s">
        <v>57</v>
      </c>
      <c r="U113" t="s">
        <v>63</v>
      </c>
      <c r="V113" t="s">
        <v>63</v>
      </c>
      <c r="W113" t="s">
        <v>63</v>
      </c>
    </row>
    <row r="114" spans="1:23" x14ac:dyDescent="0.2">
      <c r="A114" t="s">
        <v>327</v>
      </c>
      <c r="B114" s="23">
        <v>74</v>
      </c>
      <c r="C114" t="str">
        <f>CONCATENATE("NWR-", TEXT(B114, "000"))</f>
        <v>NWR-074</v>
      </c>
      <c r="E114">
        <f>D114</f>
        <v>0</v>
      </c>
      <c r="G114" s="5">
        <f>F114</f>
        <v>0</v>
      </c>
      <c r="H114" t="s">
        <v>77</v>
      </c>
      <c r="I114" t="str">
        <f>H114</f>
        <v>KCI (NC)</v>
      </c>
      <c r="L114" t="s">
        <v>47</v>
      </c>
    </row>
    <row r="115" spans="1:23" x14ac:dyDescent="0.2">
      <c r="A115" t="s">
        <v>327</v>
      </c>
      <c r="B115" s="23">
        <v>75</v>
      </c>
      <c r="C115" t="str">
        <f>CONCATENATE("NWR-", TEXT(B115, "000"))</f>
        <v>NWR-075</v>
      </c>
      <c r="D115" t="s">
        <v>49</v>
      </c>
      <c r="E115" t="str">
        <f>D115</f>
        <v>EPFU</v>
      </c>
      <c r="F115" s="5">
        <v>45461</v>
      </c>
      <c r="G115" s="5">
        <f>F115</f>
        <v>45461</v>
      </c>
      <c r="H115" t="s">
        <v>77</v>
      </c>
      <c r="I115" t="str">
        <f>H115</f>
        <v>KCI (NC)</v>
      </c>
      <c r="L115" t="s">
        <v>47</v>
      </c>
    </row>
    <row r="116" spans="1:23" x14ac:dyDescent="0.2">
      <c r="A116" t="s">
        <v>327</v>
      </c>
      <c r="B116" s="23">
        <v>76</v>
      </c>
      <c r="C116" t="str">
        <f>CONCATENATE("NWR-", TEXT(B116, "000"))</f>
        <v>NWR-076</v>
      </c>
      <c r="D116" t="s">
        <v>63</v>
      </c>
      <c r="E116" t="str">
        <f>D116</f>
        <v>n/a</v>
      </c>
      <c r="F116" t="s">
        <v>63</v>
      </c>
      <c r="G116" t="e">
        <f>TEXT(DATE(LEFT(F116,4), MID(F116,5,2), RIGHT(F116,2)), "yyyy-mm-dd")</f>
        <v>#VALUE!</v>
      </c>
      <c r="H116" t="s">
        <v>77</v>
      </c>
      <c r="I116" t="str">
        <f>H116</f>
        <v>KCI (NC)</v>
      </c>
      <c r="L116" t="s">
        <v>47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</row>
    <row r="117" spans="1:23" x14ac:dyDescent="0.2">
      <c r="A117" t="s">
        <v>327</v>
      </c>
      <c r="B117" s="23">
        <v>77</v>
      </c>
      <c r="C117" t="str">
        <f>CONCATENATE("NWR-", TEXT(B117, "000"))</f>
        <v>NWR-077</v>
      </c>
      <c r="E117">
        <f>D117</f>
        <v>0</v>
      </c>
      <c r="G117" t="e">
        <f>TEXT(DATE(LEFT(F117,4), MID(F117,5,2), RIGHT(F117,2)), "yyyy-mm-dd")</f>
        <v>#VALUE!</v>
      </c>
      <c r="H117" t="s">
        <v>77</v>
      </c>
      <c r="I117" t="str">
        <f>H117</f>
        <v>KCI (NC)</v>
      </c>
    </row>
    <row r="118" spans="1:23" x14ac:dyDescent="0.2">
      <c r="A118" t="s">
        <v>327</v>
      </c>
      <c r="B118" s="23">
        <v>78</v>
      </c>
      <c r="C118" t="str">
        <f>CONCATENATE("NWR-", TEXT(B118, "000"))</f>
        <v>NWR-078</v>
      </c>
      <c r="D118" t="s">
        <v>63</v>
      </c>
      <c r="E118" t="str">
        <f>D118</f>
        <v>n/a</v>
      </c>
      <c r="F118" t="s">
        <v>63</v>
      </c>
      <c r="G118" t="e">
        <f>TEXT(DATE(LEFT(F118,4), MID(F118,5,2), RIGHT(F118,2)), "yyyy-mm-dd")</f>
        <v>#VALUE!</v>
      </c>
      <c r="H118" t="s">
        <v>77</v>
      </c>
      <c r="I118" t="str">
        <f>H118</f>
        <v>KCI (NC)</v>
      </c>
      <c r="L118" t="s">
        <v>47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</row>
    <row r="119" spans="1:23" x14ac:dyDescent="0.2">
      <c r="A119" t="s">
        <v>327</v>
      </c>
      <c r="B119" s="23">
        <v>79</v>
      </c>
      <c r="C119" t="str">
        <f>CONCATENATE("NWR-", TEXT(B119, "000"))</f>
        <v>NWR-079</v>
      </c>
      <c r="D119" t="s">
        <v>63</v>
      </c>
      <c r="E119" t="str">
        <f>D119</f>
        <v>n/a</v>
      </c>
      <c r="F119" t="s">
        <v>63</v>
      </c>
      <c r="G119" t="e">
        <f>TEXT(DATE(LEFT(F119,4), MID(F119,5,2), RIGHT(F119,2)), "yyyy-mm-dd")</f>
        <v>#VALUE!</v>
      </c>
      <c r="H119" t="s">
        <v>77</v>
      </c>
      <c r="I119" t="str">
        <f>H119</f>
        <v>KCI (NC)</v>
      </c>
      <c r="L119" t="s">
        <v>47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</row>
    <row r="120" spans="1:23" x14ac:dyDescent="0.2">
      <c r="A120" t="s">
        <v>327</v>
      </c>
      <c r="B120" s="23">
        <v>80</v>
      </c>
      <c r="C120" t="str">
        <f>CONCATENATE("NWR-", TEXT(B120, "000"))</f>
        <v>NWR-080</v>
      </c>
      <c r="D120" t="s">
        <v>63</v>
      </c>
      <c r="E120" t="str">
        <f>D120</f>
        <v>n/a</v>
      </c>
      <c r="F120" t="s">
        <v>63</v>
      </c>
      <c r="G120" t="e">
        <f>TEXT(DATE(LEFT(F120,4), MID(F120,5,2), RIGHT(F120,2)), "yyyy-mm-dd")</f>
        <v>#VALUE!</v>
      </c>
      <c r="H120" t="s">
        <v>77</v>
      </c>
      <c r="I120" t="str">
        <f>H120</f>
        <v>KCI (NC)</v>
      </c>
      <c r="L120" t="s">
        <v>47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</row>
    <row r="121" spans="1:23" x14ac:dyDescent="0.2">
      <c r="A121" t="s">
        <v>327</v>
      </c>
      <c r="B121" s="23">
        <v>81</v>
      </c>
      <c r="C121" t="str">
        <f>CONCATENATE("NWR-", TEXT(B121, "000"))</f>
        <v>NWR-081</v>
      </c>
      <c r="E121">
        <f>D121</f>
        <v>0</v>
      </c>
      <c r="G121" t="e">
        <f>TEXT(DATE(LEFT(F121,4), MID(F121,5,2), RIGHT(F121,2)), "yyyy-mm-dd")</f>
        <v>#VALUE!</v>
      </c>
      <c r="H121" t="s">
        <v>46</v>
      </c>
      <c r="I121" t="str">
        <f>H121</f>
        <v xml:space="preserve">RP (Highlands) please share with Katherine and Olivia </v>
      </c>
    </row>
    <row r="122" spans="1:23" x14ac:dyDescent="0.2">
      <c r="A122" t="s">
        <v>327</v>
      </c>
      <c r="B122" s="23">
        <v>82</v>
      </c>
      <c r="C122" t="str">
        <f>CONCATENATE("NWR-", TEXT(B122, "000"))</f>
        <v>NWR-082</v>
      </c>
      <c r="E122">
        <f>D122</f>
        <v>0</v>
      </c>
      <c r="G122" t="e">
        <f>TEXT(DATE(LEFT(F122,4), MID(F122,5,2), RIGHT(F122,2)), "yyyy-mm-dd")</f>
        <v>#VALUE!</v>
      </c>
      <c r="H122" t="s">
        <v>46</v>
      </c>
      <c r="I122" t="str">
        <f>H122</f>
        <v xml:space="preserve">RP (Highlands) please share with Katherine and Olivia </v>
      </c>
    </row>
    <row r="123" spans="1:23" x14ac:dyDescent="0.2">
      <c r="A123" t="s">
        <v>327</v>
      </c>
      <c r="B123" s="23">
        <v>83</v>
      </c>
      <c r="C123" t="str">
        <f>CONCATENATE("NWR-", TEXT(B123, "000"))</f>
        <v>NWR-083</v>
      </c>
      <c r="E123">
        <f>D123</f>
        <v>0</v>
      </c>
      <c r="G123" t="e">
        <f>TEXT(DATE(LEFT(F123,4), MID(F123,5,2), RIGHT(F123,2)), "yyyy-mm-dd")</f>
        <v>#VALUE!</v>
      </c>
      <c r="H123" t="s">
        <v>46</v>
      </c>
      <c r="I123" t="str">
        <f>H123</f>
        <v xml:space="preserve">RP (Highlands) please share with Katherine and Olivia </v>
      </c>
    </row>
    <row r="124" spans="1:23" x14ac:dyDescent="0.2">
      <c r="A124" t="s">
        <v>327</v>
      </c>
      <c r="B124" s="23">
        <v>84</v>
      </c>
      <c r="C124" t="str">
        <f>CONCATENATE("NWR-", TEXT(B124, "000"))</f>
        <v>NWR-084</v>
      </c>
      <c r="E124">
        <f>D124</f>
        <v>0</v>
      </c>
      <c r="G124" t="e">
        <f>TEXT(DATE(LEFT(F124,4), MID(F124,5,2), RIGHT(F124,2)), "yyyy-mm-dd")</f>
        <v>#VALUE!</v>
      </c>
      <c r="H124" t="s">
        <v>46</v>
      </c>
      <c r="I124" t="str">
        <f>H124</f>
        <v xml:space="preserve">RP (Highlands) please share with Katherine and Olivia </v>
      </c>
    </row>
    <row r="125" spans="1:23" x14ac:dyDescent="0.2">
      <c r="A125" t="s">
        <v>327</v>
      </c>
      <c r="B125" s="23">
        <v>85</v>
      </c>
      <c r="C125" t="str">
        <f>CONCATENATE("NWR-", TEXT(B125, "000"))</f>
        <v>NWR-085</v>
      </c>
      <c r="E125">
        <f>D125</f>
        <v>0</v>
      </c>
      <c r="G125" t="e">
        <f>TEXT(DATE(LEFT(F125,4), MID(F125,5,2), RIGHT(F125,2)), "yyyy-mm-dd")</f>
        <v>#VALUE!</v>
      </c>
      <c r="H125" t="s">
        <v>46</v>
      </c>
      <c r="I125" t="str">
        <f>H125</f>
        <v xml:space="preserve">RP (Highlands) please share with Katherine and Olivia </v>
      </c>
    </row>
    <row r="126" spans="1:23" x14ac:dyDescent="0.2">
      <c r="A126" t="s">
        <v>327</v>
      </c>
      <c r="B126" s="23">
        <v>86</v>
      </c>
      <c r="C126" t="str">
        <f>CONCATENATE("NWR-", TEXT(B126, "000"))</f>
        <v>NWR-086</v>
      </c>
      <c r="E126">
        <f>D126</f>
        <v>0</v>
      </c>
      <c r="G126" t="e">
        <f>TEXT(DATE(LEFT(F126,4), MID(F126,5,2), RIGHT(F126,2)), "yyyy-mm-dd")</f>
        <v>#VALUE!</v>
      </c>
      <c r="H126" t="s">
        <v>46</v>
      </c>
      <c r="I126" t="str">
        <f>H126</f>
        <v xml:space="preserve">RP (Highlands) please share with Katherine and Olivia </v>
      </c>
    </row>
    <row r="127" spans="1:23" x14ac:dyDescent="0.2">
      <c r="A127" t="s">
        <v>327</v>
      </c>
      <c r="B127" s="23">
        <v>87</v>
      </c>
      <c r="C127" t="str">
        <f>CONCATENATE("NWR-", TEXT(B127, "000"))</f>
        <v>NWR-087</v>
      </c>
      <c r="E127">
        <f>D127</f>
        <v>0</v>
      </c>
      <c r="G127" t="e">
        <f>TEXT(DATE(LEFT(F127,4), MID(F127,5,2), RIGHT(F127,2)), "yyyy-mm-dd")</f>
        <v>#VALUE!</v>
      </c>
      <c r="H127" t="s">
        <v>46</v>
      </c>
      <c r="I127" t="str">
        <f>H127</f>
        <v xml:space="preserve">RP (Highlands) please share with Katherine and Olivia </v>
      </c>
    </row>
    <row r="128" spans="1:23" x14ac:dyDescent="0.2">
      <c r="A128" t="s">
        <v>327</v>
      </c>
      <c r="B128" s="23">
        <v>88</v>
      </c>
      <c r="C128" t="str">
        <f>CONCATENATE("NWR-", TEXT(B128, "000"))</f>
        <v>NWR-088</v>
      </c>
      <c r="E128">
        <f>D128</f>
        <v>0</v>
      </c>
      <c r="G128" t="e">
        <f>TEXT(DATE(LEFT(F128,4), MID(F128,5,2), RIGHT(F128,2)), "yyyy-mm-dd")</f>
        <v>#VALUE!</v>
      </c>
      <c r="H128" t="s">
        <v>46</v>
      </c>
      <c r="I128" t="str">
        <f>H128</f>
        <v xml:space="preserve">RP (Highlands) please share with Katherine and Olivia </v>
      </c>
    </row>
    <row r="129" spans="1:12" x14ac:dyDescent="0.2">
      <c r="A129" t="s">
        <v>327</v>
      </c>
      <c r="B129" s="23">
        <v>90</v>
      </c>
      <c r="C129" t="str">
        <f>CONCATENATE("NWR-", TEXT(B129, "000"))</f>
        <v>NWR-090</v>
      </c>
      <c r="E129">
        <f>D129</f>
        <v>0</v>
      </c>
      <c r="G129" t="e">
        <f>TEXT(DATE(LEFT(F129,4), MID(F129,5,2), RIGHT(F129,2)), "yyyy-mm-dd")</f>
        <v>#VALUE!</v>
      </c>
      <c r="H129" t="s">
        <v>46</v>
      </c>
      <c r="I129" t="str">
        <f>H129</f>
        <v xml:space="preserve">RP (Highlands) please share with Katherine and Olivia </v>
      </c>
    </row>
    <row r="130" spans="1:12" x14ac:dyDescent="0.2">
      <c r="A130" t="s">
        <v>327</v>
      </c>
      <c r="B130" s="23">
        <v>91</v>
      </c>
      <c r="C130" t="str">
        <f>CONCATENATE("NWR-", TEXT(B130, "000"))</f>
        <v>NWR-091</v>
      </c>
      <c r="E130">
        <f>D130</f>
        <v>0</v>
      </c>
      <c r="G130" t="e">
        <f>TEXT(DATE(LEFT(F130,4), MID(F130,5,2), RIGHT(F130,2)), "yyyy-mm-dd")</f>
        <v>#VALUE!</v>
      </c>
      <c r="H130" t="s">
        <v>46</v>
      </c>
      <c r="I130" t="str">
        <f>H130</f>
        <v xml:space="preserve">RP (Highlands) please share with Katherine and Olivia </v>
      </c>
    </row>
    <row r="131" spans="1:12" x14ac:dyDescent="0.2">
      <c r="A131" t="s">
        <v>327</v>
      </c>
      <c r="B131" s="23">
        <v>93</v>
      </c>
      <c r="C131" t="str">
        <f>CONCATENATE("NWR-", TEXT(B131, "000"))</f>
        <v>NWR-093</v>
      </c>
      <c r="E131">
        <f>D131</f>
        <v>0</v>
      </c>
      <c r="G131" t="e">
        <f>TEXT(DATE(LEFT(F131,4), MID(F131,5,2), RIGHT(F131,2)), "yyyy-mm-dd")</f>
        <v>#VALUE!</v>
      </c>
      <c r="H131" t="s">
        <v>46</v>
      </c>
      <c r="I131" t="str">
        <f>H131</f>
        <v xml:space="preserve">RP (Highlands) please share with Katherine and Olivia </v>
      </c>
    </row>
    <row r="132" spans="1:12" x14ac:dyDescent="0.2">
      <c r="A132" t="s">
        <v>327</v>
      </c>
      <c r="B132" s="23">
        <v>95</v>
      </c>
      <c r="C132" t="str">
        <f>CONCATENATE("NWR-", TEXT(B132, "000"))</f>
        <v>NWR-095</v>
      </c>
      <c r="E132">
        <f>D132</f>
        <v>0</v>
      </c>
      <c r="G132" t="e">
        <f>TEXT(DATE(LEFT(F132,4), MID(F132,5,2), RIGHT(F132,2)), "yyyy-mm-dd")</f>
        <v>#VALUE!</v>
      </c>
      <c r="H132" t="s">
        <v>46</v>
      </c>
      <c r="I132" t="str">
        <f>H132</f>
        <v xml:space="preserve">RP (Highlands) please share with Katherine and Olivia </v>
      </c>
    </row>
    <row r="133" spans="1:12" x14ac:dyDescent="0.2">
      <c r="A133" t="s">
        <v>327</v>
      </c>
      <c r="B133" s="23">
        <v>96</v>
      </c>
      <c r="C133" t="str">
        <f>CONCATENATE("NWR-", TEXT(B133, "000"))</f>
        <v>NWR-096</v>
      </c>
      <c r="E133">
        <f>D133</f>
        <v>0</v>
      </c>
      <c r="G133" t="e">
        <f>TEXT(DATE(LEFT(F133,4), MID(F133,5,2), RIGHT(F133,2)), "yyyy-mm-dd")</f>
        <v>#VALUE!</v>
      </c>
      <c r="H133" t="s">
        <v>46</v>
      </c>
      <c r="I133" t="str">
        <f>H133</f>
        <v xml:space="preserve">RP (Highlands) please share with Katherine and Olivia </v>
      </c>
    </row>
    <row r="134" spans="1:12" x14ac:dyDescent="0.2">
      <c r="A134" t="s">
        <v>327</v>
      </c>
      <c r="B134" s="23">
        <v>97</v>
      </c>
      <c r="C134" t="str">
        <f>CONCATENATE("NWR-", TEXT(B134, "000"))</f>
        <v>NWR-097</v>
      </c>
      <c r="E134">
        <f>D134</f>
        <v>0</v>
      </c>
      <c r="G134" t="e">
        <f>TEXT(DATE(LEFT(F134,4), MID(F134,5,2), RIGHT(F134,2)), "yyyy-mm-dd")</f>
        <v>#VALUE!</v>
      </c>
      <c r="H134" t="s">
        <v>46</v>
      </c>
      <c r="I134" t="str">
        <f>H134</f>
        <v xml:space="preserve">RP (Highlands) please share with Katherine and Olivia </v>
      </c>
    </row>
    <row r="135" spans="1:12" x14ac:dyDescent="0.2">
      <c r="A135" t="s">
        <v>327</v>
      </c>
      <c r="B135" s="23">
        <v>98</v>
      </c>
      <c r="C135" t="str">
        <f>CONCATENATE("NWR-", TEXT(B135, "000"))</f>
        <v>NWR-098</v>
      </c>
      <c r="E135">
        <f>D135</f>
        <v>0</v>
      </c>
      <c r="G135" t="e">
        <f>TEXT(DATE(LEFT(F135,4), MID(F135,5,2), RIGHT(F135,2)), "yyyy-mm-dd")</f>
        <v>#VALUE!</v>
      </c>
      <c r="H135" t="s">
        <v>46</v>
      </c>
      <c r="I135" t="str">
        <f>H135</f>
        <v xml:space="preserve">RP (Highlands) please share with Katherine and Olivia </v>
      </c>
    </row>
    <row r="136" spans="1:12" x14ac:dyDescent="0.2">
      <c r="A136" t="s">
        <v>327</v>
      </c>
      <c r="B136" s="23">
        <v>100</v>
      </c>
      <c r="C136" t="str">
        <f>CONCATENATE("NWR-", TEXT(B136, "000"))</f>
        <v>NWR-100</v>
      </c>
      <c r="E136">
        <f>D136</f>
        <v>0</v>
      </c>
      <c r="G136" t="e">
        <f>TEXT(DATE(LEFT(F136,4), MID(F136,5,2), RIGHT(F136,2)), "yyyy-mm-dd")</f>
        <v>#VALUE!</v>
      </c>
      <c r="H136" t="s">
        <v>46</v>
      </c>
      <c r="I136" t="str">
        <f>H136</f>
        <v xml:space="preserve">RP (Highlands) please share with Katherine and Olivia </v>
      </c>
    </row>
    <row r="137" spans="1:12" x14ac:dyDescent="0.2">
      <c r="A137" t="s">
        <v>327</v>
      </c>
      <c r="B137" s="23">
        <v>101</v>
      </c>
      <c r="C137" t="str">
        <f>CONCATENATE("NWR-", TEXT(B137, "000"))</f>
        <v>NWR-101</v>
      </c>
      <c r="D137" t="s">
        <v>49</v>
      </c>
      <c r="E137" t="str">
        <f>D137</f>
        <v>EPFU</v>
      </c>
      <c r="G137" t="e">
        <f>TEXT(DATE(LEFT(F137,4), MID(F137,5,2), RIGHT(F137,2)), "yyyy-mm-dd")</f>
        <v>#VALUE!</v>
      </c>
      <c r="H137" t="s">
        <v>81</v>
      </c>
      <c r="I137" t="str">
        <f>H137</f>
        <v>J. O'Keefe (IN, IL)</v>
      </c>
      <c r="L137" t="s">
        <v>82</v>
      </c>
    </row>
    <row r="138" spans="1:12" x14ac:dyDescent="0.2">
      <c r="A138" t="s">
        <v>327</v>
      </c>
      <c r="B138" s="23">
        <v>131</v>
      </c>
      <c r="C138" t="str">
        <f>CONCATENATE("NWR-", TEXT(B138, "000"))</f>
        <v>NWR-131</v>
      </c>
      <c r="E138">
        <f>D138</f>
        <v>0</v>
      </c>
      <c r="G138" t="e">
        <f>TEXT(DATE(LEFT(F138,4), MID(F138,5,2), RIGHT(F138,2)), "yyyy-mm-dd")</f>
        <v>#VALUE!</v>
      </c>
      <c r="H138" t="s">
        <v>76</v>
      </c>
      <c r="I138" t="str">
        <f>H138</f>
        <v>A. Silvis WV</v>
      </c>
    </row>
    <row r="139" spans="1:12" x14ac:dyDescent="0.2">
      <c r="A139" t="s">
        <v>327</v>
      </c>
      <c r="B139" s="23">
        <v>132</v>
      </c>
      <c r="C139" t="str">
        <f>CONCATENATE("NWR-", TEXT(B139, "000"))</f>
        <v>NWR-132</v>
      </c>
      <c r="E139">
        <f>D139</f>
        <v>0</v>
      </c>
      <c r="G139" t="e">
        <f>TEXT(DATE(LEFT(F139,4), MID(F139,5,2), RIGHT(F139,2)), "yyyy-mm-dd")</f>
        <v>#VALUE!</v>
      </c>
      <c r="H139" t="s">
        <v>76</v>
      </c>
      <c r="I139" t="str">
        <f>H139</f>
        <v>A. Silvis WV</v>
      </c>
    </row>
    <row r="140" spans="1:12" x14ac:dyDescent="0.2">
      <c r="A140" t="s">
        <v>327</v>
      </c>
      <c r="B140" s="23">
        <v>133</v>
      </c>
      <c r="C140" t="str">
        <f>CONCATENATE("NWR-", TEXT(B140, "000"))</f>
        <v>NWR-133</v>
      </c>
      <c r="E140">
        <f>D140</f>
        <v>0</v>
      </c>
      <c r="G140" t="e">
        <f>TEXT(DATE(LEFT(F140,4), MID(F140,5,2), RIGHT(F140,2)), "yyyy-mm-dd")</f>
        <v>#VALUE!</v>
      </c>
      <c r="H140" t="s">
        <v>76</v>
      </c>
      <c r="I140" t="str">
        <f>H140</f>
        <v>A. Silvis WV</v>
      </c>
    </row>
    <row r="141" spans="1:12" x14ac:dyDescent="0.2">
      <c r="A141" t="s">
        <v>327</v>
      </c>
      <c r="B141" s="23">
        <v>134</v>
      </c>
      <c r="C141" t="str">
        <f>CONCATENATE("NWR-", TEXT(B141, "000"))</f>
        <v>NWR-134</v>
      </c>
      <c r="E141">
        <f>D141</f>
        <v>0</v>
      </c>
      <c r="G141" t="e">
        <f>TEXT(DATE(LEFT(F141,4), MID(F141,5,2), RIGHT(F141,2)), "yyyy-mm-dd")</f>
        <v>#VALUE!</v>
      </c>
      <c r="H141" t="s">
        <v>76</v>
      </c>
      <c r="I141" t="str">
        <f>H141</f>
        <v>A. Silvis WV</v>
      </c>
    </row>
    <row r="142" spans="1:12" x14ac:dyDescent="0.2">
      <c r="A142" t="s">
        <v>327</v>
      </c>
      <c r="B142" s="23">
        <v>135</v>
      </c>
      <c r="C142" t="str">
        <f>CONCATENATE("NWR-", TEXT(B142, "000"))</f>
        <v>NWR-135</v>
      </c>
      <c r="E142">
        <f>D142</f>
        <v>0</v>
      </c>
      <c r="G142" t="e">
        <f>TEXT(DATE(LEFT(F142,4), MID(F142,5,2), RIGHT(F142,2)), "yyyy-mm-dd")</f>
        <v>#VALUE!</v>
      </c>
      <c r="H142" t="s">
        <v>76</v>
      </c>
      <c r="I142" t="str">
        <f>H142</f>
        <v>A. Silvis WV</v>
      </c>
    </row>
    <row r="143" spans="1:12" x14ac:dyDescent="0.2">
      <c r="A143" t="s">
        <v>327</v>
      </c>
      <c r="B143" s="23">
        <v>136</v>
      </c>
      <c r="C143" t="str">
        <f>CONCATENATE("NWR-", TEXT(B143, "000"))</f>
        <v>NWR-136</v>
      </c>
      <c r="E143">
        <f>D143</f>
        <v>0</v>
      </c>
      <c r="G143" t="e">
        <f>TEXT(DATE(LEFT(F143,4), MID(F143,5,2), RIGHT(F143,2)), "yyyy-mm-dd")</f>
        <v>#VALUE!</v>
      </c>
      <c r="H143" t="s">
        <v>76</v>
      </c>
      <c r="I143" t="str">
        <f>H143</f>
        <v>A. Silvis WV</v>
      </c>
    </row>
    <row r="144" spans="1:12" x14ac:dyDescent="0.2">
      <c r="A144" t="s">
        <v>327</v>
      </c>
      <c r="B144" s="23">
        <v>137</v>
      </c>
      <c r="C144" t="str">
        <f>CONCATENATE("NWR-", TEXT(B144, "000"))</f>
        <v>NWR-137</v>
      </c>
      <c r="E144">
        <f>D144</f>
        <v>0</v>
      </c>
      <c r="G144" t="e">
        <f>TEXT(DATE(LEFT(F144,4), MID(F144,5,2), RIGHT(F144,2)), "yyyy-mm-dd")</f>
        <v>#VALUE!</v>
      </c>
      <c r="H144" t="s">
        <v>76</v>
      </c>
      <c r="I144" t="str">
        <f>H144</f>
        <v>A. Silvis WV</v>
      </c>
    </row>
    <row r="145" spans="1:23" x14ac:dyDescent="0.2">
      <c r="A145" t="s">
        <v>327</v>
      </c>
      <c r="B145" s="23">
        <v>138</v>
      </c>
      <c r="C145" t="str">
        <f>CONCATENATE("NWR-", TEXT(B145, "000"))</f>
        <v>NWR-138</v>
      </c>
      <c r="E145">
        <f>D145</f>
        <v>0</v>
      </c>
      <c r="G145" t="e">
        <f>TEXT(DATE(LEFT(F145,4), MID(F145,5,2), RIGHT(F145,2)), "yyyy-mm-dd")</f>
        <v>#VALUE!</v>
      </c>
      <c r="H145" t="s">
        <v>76</v>
      </c>
      <c r="I145" t="str">
        <f>H145</f>
        <v>A. Silvis WV</v>
      </c>
    </row>
    <row r="146" spans="1:23" x14ac:dyDescent="0.2">
      <c r="A146" t="s">
        <v>327</v>
      </c>
      <c r="B146" s="23">
        <v>139</v>
      </c>
      <c r="C146" t="str">
        <f>CONCATENATE("NWR-", TEXT(B146, "000"))</f>
        <v>NWR-139</v>
      </c>
      <c r="E146">
        <f>D146</f>
        <v>0</v>
      </c>
      <c r="G146" t="e">
        <f>TEXT(DATE(LEFT(F146,4), MID(F146,5,2), RIGHT(F146,2)), "yyyy-mm-dd")</f>
        <v>#VALUE!</v>
      </c>
      <c r="H146" t="s">
        <v>76</v>
      </c>
      <c r="I146" t="str">
        <f>H146</f>
        <v>A. Silvis WV</v>
      </c>
    </row>
    <row r="147" spans="1:23" x14ac:dyDescent="0.2">
      <c r="A147" t="s">
        <v>327</v>
      </c>
      <c r="B147" s="23">
        <v>140</v>
      </c>
      <c r="C147" t="str">
        <f>CONCATENATE("NWR-", TEXT(B147, "000"))</f>
        <v>NWR-140</v>
      </c>
      <c r="E147">
        <f>D147</f>
        <v>0</v>
      </c>
      <c r="G147" t="e">
        <f>TEXT(DATE(LEFT(F147,4), MID(F147,5,2), RIGHT(F147,2)), "yyyy-mm-dd")</f>
        <v>#VALUE!</v>
      </c>
      <c r="H147" t="s">
        <v>76</v>
      </c>
      <c r="I147" t="str">
        <f>H147</f>
        <v>A. Silvis WV</v>
      </c>
    </row>
    <row r="148" spans="1:23" x14ac:dyDescent="0.2">
      <c r="A148" t="s">
        <v>327</v>
      </c>
      <c r="B148" s="23">
        <v>141</v>
      </c>
      <c r="C148" t="str">
        <f>CONCATENATE("NWR-", TEXT(B148, "000"))</f>
        <v>NWR-141</v>
      </c>
      <c r="E148">
        <f>D148</f>
        <v>0</v>
      </c>
      <c r="G148" t="e">
        <f>TEXT(DATE(LEFT(F148,4), MID(F148,5,2), RIGHT(F148,2)), "yyyy-mm-dd")</f>
        <v>#VALUE!</v>
      </c>
      <c r="H148" t="s">
        <v>76</v>
      </c>
      <c r="I148" t="str">
        <f>H148</f>
        <v>A. Silvis WV</v>
      </c>
    </row>
    <row r="149" spans="1:23" x14ac:dyDescent="0.2">
      <c r="A149" t="s">
        <v>327</v>
      </c>
      <c r="B149" s="23">
        <v>142</v>
      </c>
      <c r="C149" t="str">
        <f>CONCATENATE("NWR-", TEXT(B149, "000"))</f>
        <v>NWR-142</v>
      </c>
      <c r="E149">
        <f>D149</f>
        <v>0</v>
      </c>
      <c r="G149" t="e">
        <f>TEXT(DATE(LEFT(F149,4), MID(F149,5,2), RIGHT(F149,2)), "yyyy-mm-dd")</f>
        <v>#VALUE!</v>
      </c>
      <c r="H149" t="s">
        <v>76</v>
      </c>
      <c r="I149" t="str">
        <f>H149</f>
        <v>A. Silvis WV</v>
      </c>
    </row>
    <row r="150" spans="1:23" x14ac:dyDescent="0.2">
      <c r="A150" t="s">
        <v>327</v>
      </c>
      <c r="B150" s="23">
        <v>143</v>
      </c>
      <c r="C150" t="str">
        <f>CONCATENATE("NWR-", TEXT(B150, "000"))</f>
        <v>NWR-143</v>
      </c>
      <c r="E150">
        <f>D150</f>
        <v>0</v>
      </c>
      <c r="G150" t="e">
        <f>TEXT(DATE(LEFT(F150,4), MID(F150,5,2), RIGHT(F150,2)), "yyyy-mm-dd")</f>
        <v>#VALUE!</v>
      </c>
      <c r="H150" t="s">
        <v>76</v>
      </c>
      <c r="I150" t="str">
        <f>H150</f>
        <v>A. Silvis WV</v>
      </c>
    </row>
    <row r="151" spans="1:23" x14ac:dyDescent="0.2">
      <c r="A151" t="s">
        <v>327</v>
      </c>
      <c r="B151" s="23">
        <v>144</v>
      </c>
      <c r="C151" t="str">
        <f>CONCATENATE("NWR-", TEXT(B151, "000"))</f>
        <v>NWR-144</v>
      </c>
      <c r="E151">
        <f>D151</f>
        <v>0</v>
      </c>
      <c r="G151" t="e">
        <f>TEXT(DATE(LEFT(F151,4), MID(F151,5,2), RIGHT(F151,2)), "yyyy-mm-dd")</f>
        <v>#VALUE!</v>
      </c>
      <c r="H151" t="s">
        <v>76</v>
      </c>
      <c r="I151" t="str">
        <f>H151</f>
        <v>A. Silvis WV</v>
      </c>
    </row>
    <row r="152" spans="1:23" x14ac:dyDescent="0.2">
      <c r="A152" t="s">
        <v>327</v>
      </c>
      <c r="B152" s="23">
        <v>145</v>
      </c>
      <c r="C152" t="str">
        <f>CONCATENATE("NWR-", TEXT(B152, "000"))</f>
        <v>NWR-145</v>
      </c>
      <c r="E152">
        <f>D152</f>
        <v>0</v>
      </c>
      <c r="G152" t="e">
        <f>TEXT(DATE(LEFT(F152,4), MID(F152,5,2), RIGHT(F152,2)), "yyyy-mm-dd")</f>
        <v>#VALUE!</v>
      </c>
      <c r="H152" t="s">
        <v>76</v>
      </c>
      <c r="I152" t="str">
        <f>H152</f>
        <v>A. Silvis WV</v>
      </c>
    </row>
    <row r="153" spans="1:23" x14ac:dyDescent="0.2">
      <c r="A153" t="s">
        <v>327</v>
      </c>
      <c r="B153" s="23">
        <v>146</v>
      </c>
      <c r="C153" t="str">
        <f>CONCATENATE("NWR-", TEXT(B153, "000"))</f>
        <v>NWR-146</v>
      </c>
      <c r="E153">
        <f>D153</f>
        <v>0</v>
      </c>
      <c r="G153" t="e">
        <f>TEXT(DATE(LEFT(F153,4), MID(F153,5,2), RIGHT(F153,2)), "yyyy-mm-dd")</f>
        <v>#VALUE!</v>
      </c>
      <c r="H153" t="s">
        <v>76</v>
      </c>
      <c r="I153" t="str">
        <f>H153</f>
        <v>A. Silvis WV</v>
      </c>
    </row>
    <row r="154" spans="1:23" x14ac:dyDescent="0.2">
      <c r="A154" t="s">
        <v>327</v>
      </c>
      <c r="B154" s="23">
        <v>147</v>
      </c>
      <c r="C154" t="str">
        <f>CONCATENATE("NWR-", TEXT(B154, "000"))</f>
        <v>NWR-147</v>
      </c>
      <c r="E154">
        <f>D154</f>
        <v>0</v>
      </c>
      <c r="G154" t="e">
        <f>TEXT(DATE(LEFT(F154,4), MID(F154,5,2), RIGHT(F154,2)), "yyyy-mm-dd")</f>
        <v>#VALUE!</v>
      </c>
      <c r="H154" t="s">
        <v>76</v>
      </c>
      <c r="I154" t="str">
        <f>H154</f>
        <v>A. Silvis WV</v>
      </c>
    </row>
    <row r="155" spans="1:23" x14ac:dyDescent="0.2">
      <c r="A155" t="s">
        <v>327</v>
      </c>
      <c r="B155" s="23">
        <v>148</v>
      </c>
      <c r="C155" t="str">
        <f>CONCATENATE("NWR-", TEXT(B155, "000"))</f>
        <v>NWR-148</v>
      </c>
      <c r="E155">
        <f>D155</f>
        <v>0</v>
      </c>
      <c r="G155" t="e">
        <f>TEXT(DATE(LEFT(F155,4), MID(F155,5,2), RIGHT(F155,2)), "yyyy-mm-dd")</f>
        <v>#VALUE!</v>
      </c>
      <c r="H155" t="s">
        <v>76</v>
      </c>
      <c r="I155" t="str">
        <f>H155</f>
        <v>A. Silvis WV</v>
      </c>
    </row>
    <row r="156" spans="1:23" x14ac:dyDescent="0.2">
      <c r="A156" t="s">
        <v>327</v>
      </c>
      <c r="B156" s="23">
        <v>149</v>
      </c>
      <c r="C156" t="str">
        <f>CONCATENATE("NWR-", TEXT(B156, "000"))</f>
        <v>NWR-149</v>
      </c>
      <c r="E156">
        <f>D156</f>
        <v>0</v>
      </c>
      <c r="G156" t="e">
        <f>TEXT(DATE(LEFT(F156,4), MID(F156,5,2), RIGHT(F156,2)), "yyyy-mm-dd")</f>
        <v>#VALUE!</v>
      </c>
      <c r="H156" t="s">
        <v>76</v>
      </c>
      <c r="I156" t="str">
        <f>H156</f>
        <v>A. Silvis WV</v>
      </c>
    </row>
    <row r="157" spans="1:23" x14ac:dyDescent="0.2">
      <c r="A157" t="s">
        <v>327</v>
      </c>
      <c r="B157" s="23">
        <v>150</v>
      </c>
      <c r="C157" t="str">
        <f>CONCATENATE("NWR-", TEXT(B157, "000"))</f>
        <v>NWR-150</v>
      </c>
      <c r="E157">
        <f>D157</f>
        <v>0</v>
      </c>
      <c r="G157" t="e">
        <f>TEXT(DATE(LEFT(F157,4), MID(F157,5,2), RIGHT(F157,2)), "yyyy-mm-dd")</f>
        <v>#VALUE!</v>
      </c>
      <c r="H157" t="s">
        <v>76</v>
      </c>
      <c r="I157" t="str">
        <f>H157</f>
        <v>A. Silvis WV</v>
      </c>
    </row>
    <row r="158" spans="1:23" x14ac:dyDescent="0.2">
      <c r="A158" t="s">
        <v>327</v>
      </c>
      <c r="B158" s="23">
        <v>157</v>
      </c>
      <c r="C158" t="str">
        <f>CONCATENATE("NWR-", TEXT(B158, "000"))</f>
        <v>NWR-157</v>
      </c>
      <c r="D158" t="s">
        <v>49</v>
      </c>
      <c r="E158" t="str">
        <f>D158</f>
        <v>EPFU</v>
      </c>
      <c r="F158">
        <v>20240921</v>
      </c>
      <c r="G158" t="str">
        <f>TEXT(DATE(LEFT(F158,4), MID(F158,5,2), RIGHT(F158,2)), "yyyy-mm-dd")</f>
        <v>2024-09-21</v>
      </c>
      <c r="H158" t="s">
        <v>104</v>
      </c>
      <c r="I158" t="str">
        <f>H158</f>
        <v>Laura Stastny (NE WIldlife Rehab)</v>
      </c>
      <c r="M158" t="s">
        <v>105</v>
      </c>
      <c r="R158" t="s">
        <v>74</v>
      </c>
      <c r="S158" t="s">
        <v>101</v>
      </c>
      <c r="T158" t="s">
        <v>79</v>
      </c>
      <c r="U158">
        <v>3</v>
      </c>
      <c r="V158" t="s">
        <v>106</v>
      </c>
      <c r="W158" t="s">
        <v>107</v>
      </c>
    </row>
    <row r="159" spans="1:23" x14ac:dyDescent="0.2">
      <c r="A159" t="s">
        <v>327</v>
      </c>
      <c r="B159" s="23">
        <v>158</v>
      </c>
      <c r="C159" t="str">
        <f>CONCATENATE("NWR-", TEXT(B159, "000"))</f>
        <v>NWR-158</v>
      </c>
      <c r="D159" t="s">
        <v>49</v>
      </c>
      <c r="E159" t="str">
        <f>D159</f>
        <v>EPFU</v>
      </c>
      <c r="F159">
        <v>20240921</v>
      </c>
      <c r="G159" t="str">
        <f>TEXT(DATE(LEFT(F159,4), MID(F159,5,2), RIGHT(F159,2)), "yyyy-mm-dd")</f>
        <v>2024-09-21</v>
      </c>
      <c r="H159" t="s">
        <v>108</v>
      </c>
      <c r="I159" t="str">
        <f>H159</f>
        <v>Laura Stastny (NE Wildlife Rehab)</v>
      </c>
      <c r="M159" t="s">
        <v>109</v>
      </c>
      <c r="Q159" t="s">
        <v>110</v>
      </c>
      <c r="U159">
        <v>6</v>
      </c>
    </row>
    <row r="160" spans="1:23" x14ac:dyDescent="0.2">
      <c r="A160" t="s">
        <v>327</v>
      </c>
      <c r="B160" s="23">
        <v>159</v>
      </c>
      <c r="C160" t="str">
        <f>CONCATENATE("NWR-", TEXT(B160, "000"))</f>
        <v>NWR-159</v>
      </c>
      <c r="D160" t="s">
        <v>49</v>
      </c>
      <c r="E160" t="str">
        <f>D160</f>
        <v>EPFU</v>
      </c>
      <c r="F160">
        <v>20240921</v>
      </c>
      <c r="G160" t="str">
        <f>TEXT(DATE(LEFT(F160,4), MID(F160,5,2), RIGHT(F160,2)), "yyyy-mm-dd")</f>
        <v>2024-09-21</v>
      </c>
      <c r="H160" t="s">
        <v>108</v>
      </c>
      <c r="I160" t="str">
        <f>H160</f>
        <v>Laura Stastny (NE Wildlife Rehab)</v>
      </c>
      <c r="M160" t="s">
        <v>109</v>
      </c>
      <c r="Q160" t="s">
        <v>111</v>
      </c>
      <c r="U160">
        <v>6</v>
      </c>
    </row>
    <row r="161" spans="1:23" x14ac:dyDescent="0.2">
      <c r="A161" t="s">
        <v>327</v>
      </c>
      <c r="B161" s="23">
        <v>160</v>
      </c>
      <c r="C161" t="str">
        <f>CONCATENATE("NWR-", TEXT(B161, "000"))</f>
        <v>NWR-160</v>
      </c>
      <c r="D161" t="s">
        <v>49</v>
      </c>
      <c r="E161" t="str">
        <f>D161</f>
        <v>EPFU</v>
      </c>
      <c r="F161">
        <v>20240922</v>
      </c>
      <c r="G161" t="str">
        <f>TEXT(DATE(LEFT(F161,4), MID(F161,5,2), RIGHT(F161,2)), "yyyy-mm-dd")</f>
        <v>2024-09-22</v>
      </c>
      <c r="H161" t="s">
        <v>108</v>
      </c>
      <c r="I161" t="str">
        <f>H161</f>
        <v>Laura Stastny (NE Wildlife Rehab)</v>
      </c>
      <c r="M161" t="s">
        <v>109</v>
      </c>
      <c r="Q161" t="s">
        <v>110</v>
      </c>
      <c r="U161">
        <v>6</v>
      </c>
    </row>
    <row r="162" spans="1:23" x14ac:dyDescent="0.2">
      <c r="A162" t="s">
        <v>327</v>
      </c>
      <c r="B162" s="23">
        <v>161</v>
      </c>
      <c r="C162" t="str">
        <f>CONCATENATE("NWR-", TEXT(B162, "000"))</f>
        <v>NWR-161</v>
      </c>
      <c r="D162" t="s">
        <v>49</v>
      </c>
      <c r="E162" t="str">
        <f>D162</f>
        <v>EPFU</v>
      </c>
      <c r="F162">
        <v>20240922</v>
      </c>
      <c r="G162" t="str">
        <f>TEXT(DATE(LEFT(F162,4), MID(F162,5,2), RIGHT(F162,2)), "yyyy-mm-dd")</f>
        <v>2024-09-22</v>
      </c>
      <c r="H162" t="s">
        <v>108</v>
      </c>
      <c r="I162" t="str">
        <f>H162</f>
        <v>Laura Stastny (NE Wildlife Rehab)</v>
      </c>
      <c r="M162" t="s">
        <v>109</v>
      </c>
      <c r="Q162" t="s">
        <v>111</v>
      </c>
      <c r="U162">
        <v>6</v>
      </c>
    </row>
    <row r="163" spans="1:23" x14ac:dyDescent="0.2">
      <c r="A163" t="s">
        <v>327</v>
      </c>
      <c r="B163" s="23">
        <v>162</v>
      </c>
      <c r="C163" t="str">
        <f>CONCATENATE("NWR-", TEXT(B163, "000"))</f>
        <v>NWR-162</v>
      </c>
      <c r="D163" t="s">
        <v>49</v>
      </c>
      <c r="E163" t="str">
        <f>D163</f>
        <v>EPFU</v>
      </c>
      <c r="F163">
        <v>20240924</v>
      </c>
      <c r="G163" t="str">
        <f>TEXT(DATE(LEFT(F163,4), MID(F163,5,2), RIGHT(F163,2)), "yyyy-mm-dd")</f>
        <v>2024-09-24</v>
      </c>
      <c r="H163" t="s">
        <v>108</v>
      </c>
      <c r="I163" t="str">
        <f>H163</f>
        <v>Laura Stastny (NE Wildlife Rehab)</v>
      </c>
      <c r="M163" t="s">
        <v>105</v>
      </c>
      <c r="R163" t="s">
        <v>50</v>
      </c>
      <c r="S163" t="s">
        <v>88</v>
      </c>
      <c r="T163" t="s">
        <v>79</v>
      </c>
      <c r="U163">
        <v>4</v>
      </c>
      <c r="V163" t="s">
        <v>112</v>
      </c>
      <c r="W163" t="s">
        <v>113</v>
      </c>
    </row>
    <row r="164" spans="1:23" x14ac:dyDescent="0.2">
      <c r="A164" t="s">
        <v>327</v>
      </c>
      <c r="B164" s="23">
        <v>163</v>
      </c>
      <c r="C164" t="str">
        <f>CONCATENATE("NWR-", TEXT(B164, "000"))</f>
        <v>NWR-163</v>
      </c>
      <c r="D164" t="s">
        <v>49</v>
      </c>
      <c r="E164" t="str">
        <f>D164</f>
        <v>EPFU</v>
      </c>
      <c r="F164">
        <v>20240925</v>
      </c>
      <c r="G164" t="str">
        <f>TEXT(DATE(LEFT(F164,4), MID(F164,5,2), RIGHT(F164,2)), "yyyy-mm-dd")</f>
        <v>2024-09-25</v>
      </c>
      <c r="H164" t="s">
        <v>108</v>
      </c>
      <c r="I164" t="str">
        <f>H164</f>
        <v>Laura Stastny (NE Wildlife Rehab)</v>
      </c>
      <c r="M164" t="s">
        <v>109</v>
      </c>
      <c r="Q164" t="s">
        <v>111</v>
      </c>
      <c r="U164">
        <v>6</v>
      </c>
    </row>
    <row r="165" spans="1:23" x14ac:dyDescent="0.2">
      <c r="A165" t="s">
        <v>327</v>
      </c>
      <c r="B165" s="23">
        <v>164</v>
      </c>
      <c r="C165" t="str">
        <f>CONCATENATE("NWR-", TEXT(B165, "000"))</f>
        <v>NWR-164</v>
      </c>
      <c r="E165">
        <f>D165</f>
        <v>0</v>
      </c>
      <c r="G165" t="e">
        <f>TEXT(DATE(LEFT(F165,4), MID(F165,5,2), RIGHT(F165,2)), "yyyy-mm-dd")</f>
        <v>#VALUE!</v>
      </c>
      <c r="H165" t="s">
        <v>108</v>
      </c>
      <c r="I165" t="str">
        <f>H165</f>
        <v>Laura Stastny (NE Wildlife Rehab)</v>
      </c>
      <c r="L165" t="s">
        <v>114</v>
      </c>
    </row>
    <row r="166" spans="1:23" x14ac:dyDescent="0.2">
      <c r="A166" t="s">
        <v>327</v>
      </c>
      <c r="B166" s="23">
        <v>165</v>
      </c>
      <c r="C166" t="str">
        <f>CONCATENATE("NWR-", TEXT(B166, "000"))</f>
        <v>NWR-165</v>
      </c>
      <c r="D166" t="s">
        <v>49</v>
      </c>
      <c r="E166" t="str">
        <f>D166</f>
        <v>EPFU</v>
      </c>
      <c r="F166">
        <v>20240929</v>
      </c>
      <c r="G166" t="str">
        <f>TEXT(DATE(LEFT(F166,4), MID(F166,5,2), RIGHT(F166,2)), "yyyy-mm-dd")</f>
        <v>2024-09-29</v>
      </c>
      <c r="H166" t="s">
        <v>108</v>
      </c>
      <c r="I166" t="str">
        <f>H166</f>
        <v>Laura Stastny (NE Wildlife Rehab)</v>
      </c>
      <c r="M166" t="s">
        <v>109</v>
      </c>
      <c r="Q166" t="s">
        <v>110</v>
      </c>
      <c r="U166">
        <v>6</v>
      </c>
    </row>
    <row r="167" spans="1:23" x14ac:dyDescent="0.2">
      <c r="A167" t="s">
        <v>327</v>
      </c>
      <c r="B167" s="23">
        <v>166</v>
      </c>
      <c r="C167" t="str">
        <f>CONCATENATE("NWR-", TEXT(B167, "000"))</f>
        <v>NWR-166</v>
      </c>
      <c r="E167">
        <f>D167</f>
        <v>0</v>
      </c>
      <c r="G167" t="e">
        <f>TEXT(DATE(LEFT(F167,4), MID(F167,5,2), RIGHT(F167,2)), "yyyy-mm-dd")</f>
        <v>#VALUE!</v>
      </c>
      <c r="H167" t="s">
        <v>108</v>
      </c>
      <c r="I167" t="str">
        <f>H167</f>
        <v>Laura Stastny (NE Wildlife Rehab)</v>
      </c>
    </row>
    <row r="168" spans="1:23" x14ac:dyDescent="0.2">
      <c r="A168" t="s">
        <v>327</v>
      </c>
      <c r="B168" s="23">
        <v>167</v>
      </c>
      <c r="C168" t="str">
        <f>CONCATENATE("NWR-", TEXT(B168, "000"))</f>
        <v>NWR-167</v>
      </c>
      <c r="E168">
        <f>D168</f>
        <v>0</v>
      </c>
      <c r="G168" t="e">
        <f>TEXT(DATE(LEFT(F168,4), MID(F168,5,2), RIGHT(F168,2)), "yyyy-mm-dd")</f>
        <v>#VALUE!</v>
      </c>
      <c r="H168" t="s">
        <v>108</v>
      </c>
      <c r="I168" t="str">
        <f>H168</f>
        <v>Laura Stastny (NE Wildlife Rehab)</v>
      </c>
    </row>
    <row r="169" spans="1:23" x14ac:dyDescent="0.2">
      <c r="A169" t="s">
        <v>327</v>
      </c>
      <c r="B169" s="23">
        <v>168</v>
      </c>
      <c r="C169" t="str">
        <f>CONCATENATE("NWR-", TEXT(B169, "000"))</f>
        <v>NWR-168</v>
      </c>
      <c r="E169">
        <f>D169</f>
        <v>0</v>
      </c>
      <c r="G169" t="e">
        <f>TEXT(DATE(LEFT(F169,4), MID(F169,5,2), RIGHT(F169,2)), "yyyy-mm-dd")</f>
        <v>#VALUE!</v>
      </c>
      <c r="H169" t="s">
        <v>108</v>
      </c>
      <c r="I169" t="str">
        <f>H169</f>
        <v>Laura Stastny (NE Wildlife Rehab)</v>
      </c>
    </row>
    <row r="170" spans="1:23" x14ac:dyDescent="0.2">
      <c r="A170" t="s">
        <v>327</v>
      </c>
      <c r="B170" s="23">
        <v>169</v>
      </c>
      <c r="C170" t="str">
        <f>CONCATENATE("NWR-", TEXT(B170, "000"))</f>
        <v>NWR-169</v>
      </c>
      <c r="E170">
        <f>D170</f>
        <v>0</v>
      </c>
      <c r="G170" t="e">
        <f>TEXT(DATE(LEFT(F170,4), MID(F170,5,2), RIGHT(F170,2)), "yyyy-mm-dd")</f>
        <v>#VALUE!</v>
      </c>
      <c r="H170" t="s">
        <v>108</v>
      </c>
      <c r="I170" t="str">
        <f>H170</f>
        <v>Laura Stastny (NE Wildlife Rehab)</v>
      </c>
    </row>
    <row r="171" spans="1:23" x14ac:dyDescent="0.2">
      <c r="A171" t="s">
        <v>327</v>
      </c>
      <c r="B171" s="23">
        <v>170</v>
      </c>
      <c r="C171" t="str">
        <f>CONCATENATE("NWR-", TEXT(B171, "000"))</f>
        <v>NWR-170</v>
      </c>
      <c r="E171">
        <f>D171</f>
        <v>0</v>
      </c>
      <c r="G171" t="e">
        <f>TEXT(DATE(LEFT(F171,4), MID(F171,5,2), RIGHT(F171,2)), "yyyy-mm-dd")</f>
        <v>#VALUE!</v>
      </c>
      <c r="H171" t="s">
        <v>108</v>
      </c>
      <c r="I171" t="str">
        <f>H171</f>
        <v>Laura Stastny (NE Wildlife Rehab)</v>
      </c>
    </row>
    <row r="172" spans="1:23" x14ac:dyDescent="0.2">
      <c r="A172" t="s">
        <v>327</v>
      </c>
      <c r="B172" s="23">
        <v>171</v>
      </c>
      <c r="C172" t="str">
        <f>CONCATENATE("NWR-", TEXT(B172, "000"))</f>
        <v>NWR-171</v>
      </c>
      <c r="E172">
        <f>D172</f>
        <v>0</v>
      </c>
      <c r="G172" t="e">
        <f>TEXT(DATE(LEFT(F172,4), MID(F172,5,2), RIGHT(F172,2)), "yyyy-mm-dd")</f>
        <v>#VALUE!</v>
      </c>
      <c r="H172" t="s">
        <v>108</v>
      </c>
      <c r="I172" t="str">
        <f>H172</f>
        <v>Laura Stastny (NE Wildlife Rehab)</v>
      </c>
    </row>
    <row r="173" spans="1:23" x14ac:dyDescent="0.2">
      <c r="A173" t="s">
        <v>327</v>
      </c>
      <c r="B173" s="23">
        <v>172</v>
      </c>
      <c r="C173" t="str">
        <f>CONCATENATE("NWR-", TEXT(B173, "000"))</f>
        <v>NWR-172</v>
      </c>
      <c r="E173">
        <f>D173</f>
        <v>0</v>
      </c>
      <c r="G173" t="e">
        <f>TEXT(DATE(LEFT(F173,4), MID(F173,5,2), RIGHT(F173,2)), "yyyy-mm-dd")</f>
        <v>#VALUE!</v>
      </c>
      <c r="H173" t="s">
        <v>108</v>
      </c>
      <c r="I173" t="str">
        <f>H173</f>
        <v>Laura Stastny (NE Wildlife Rehab)</v>
      </c>
    </row>
    <row r="174" spans="1:23" x14ac:dyDescent="0.2">
      <c r="A174" t="s">
        <v>327</v>
      </c>
      <c r="B174" s="23">
        <v>173</v>
      </c>
      <c r="C174" t="str">
        <f>CONCATENATE("NWR-", TEXT(B174, "000"))</f>
        <v>NWR-173</v>
      </c>
      <c r="E174">
        <f>D174</f>
        <v>0</v>
      </c>
      <c r="G174" t="e">
        <f>TEXT(DATE(LEFT(F174,4), MID(F174,5,2), RIGHT(F174,2)), "yyyy-mm-dd")</f>
        <v>#VALUE!</v>
      </c>
      <c r="H174" t="s">
        <v>108</v>
      </c>
      <c r="I174" t="str">
        <f>H174</f>
        <v>Laura Stastny (NE Wildlife Rehab)</v>
      </c>
    </row>
    <row r="175" spans="1:23" x14ac:dyDescent="0.2">
      <c r="A175" t="s">
        <v>327</v>
      </c>
      <c r="B175" s="23">
        <v>174</v>
      </c>
      <c r="C175" t="str">
        <f>CONCATENATE("NWR-", TEXT(B175, "000"))</f>
        <v>NWR-174</v>
      </c>
      <c r="E175">
        <f>D175</f>
        <v>0</v>
      </c>
      <c r="G175" t="e">
        <f>TEXT(DATE(LEFT(F175,4), MID(F175,5,2), RIGHT(F175,2)), "yyyy-mm-dd")</f>
        <v>#VALUE!</v>
      </c>
      <c r="H175" t="s">
        <v>108</v>
      </c>
      <c r="I175" t="str">
        <f>H175</f>
        <v>Laura Stastny (NE Wildlife Rehab)</v>
      </c>
    </row>
    <row r="176" spans="1:23" x14ac:dyDescent="0.2">
      <c r="A176" t="s">
        <v>327</v>
      </c>
      <c r="B176" s="23">
        <v>175</v>
      </c>
      <c r="C176" t="str">
        <f>CONCATENATE("NWR-", TEXT(B176, "000"))</f>
        <v>NWR-175</v>
      </c>
      <c r="E176">
        <f>D176</f>
        <v>0</v>
      </c>
      <c r="G176" t="e">
        <f>TEXT(DATE(LEFT(F176,4), MID(F176,5,2), RIGHT(F176,2)), "yyyy-mm-dd")</f>
        <v>#VALUE!</v>
      </c>
      <c r="H176" t="s">
        <v>108</v>
      </c>
      <c r="I176" t="str">
        <f>H176</f>
        <v>Laura Stastny (NE Wildlife Rehab)</v>
      </c>
    </row>
    <row r="177" spans="1:9" x14ac:dyDescent="0.2">
      <c r="A177" t="s">
        <v>327</v>
      </c>
      <c r="B177" s="23">
        <v>176</v>
      </c>
      <c r="C177" t="str">
        <f>CONCATENATE("NWR-", TEXT(B177, "000"))</f>
        <v>NWR-176</v>
      </c>
      <c r="E177">
        <f>D177</f>
        <v>0</v>
      </c>
      <c r="G177" t="e">
        <f>TEXT(DATE(LEFT(F177,4), MID(F177,5,2), RIGHT(F177,2)), "yyyy-mm-dd")</f>
        <v>#VALUE!</v>
      </c>
      <c r="H177" t="s">
        <v>108</v>
      </c>
      <c r="I177" t="str">
        <f>H177</f>
        <v>Laura Stastny (NE Wildlife Rehab)</v>
      </c>
    </row>
    <row r="178" spans="1:9" x14ac:dyDescent="0.2">
      <c r="A178" t="s">
        <v>327</v>
      </c>
      <c r="B178" s="23">
        <v>177</v>
      </c>
      <c r="C178" t="str">
        <f>CONCATENATE("NWR-", TEXT(B178, "000"))</f>
        <v>NWR-177</v>
      </c>
      <c r="E178">
        <f>D178</f>
        <v>0</v>
      </c>
      <c r="G178" t="e">
        <f>TEXT(DATE(LEFT(F178,4), MID(F178,5,2), RIGHT(F178,2)), "yyyy-mm-dd")</f>
        <v>#VALUE!</v>
      </c>
      <c r="H178" t="s">
        <v>108</v>
      </c>
      <c r="I178" t="str">
        <f>H178</f>
        <v>Laura Stastny (NE Wildlife Rehab)</v>
      </c>
    </row>
    <row r="179" spans="1:9" x14ac:dyDescent="0.2">
      <c r="A179" t="s">
        <v>327</v>
      </c>
      <c r="B179" s="23">
        <v>178</v>
      </c>
      <c r="C179" t="str">
        <f>CONCATENATE("NWR-", TEXT(B179, "000"))</f>
        <v>NWR-178</v>
      </c>
      <c r="E179">
        <f>D179</f>
        <v>0</v>
      </c>
      <c r="G179" t="e">
        <f>TEXT(DATE(LEFT(F179,4), MID(F179,5,2), RIGHT(F179,2)), "yyyy-mm-dd")</f>
        <v>#VALUE!</v>
      </c>
      <c r="H179" t="s">
        <v>108</v>
      </c>
      <c r="I179" t="str">
        <f>H179</f>
        <v>Laura Stastny (NE Wildlife Rehab)</v>
      </c>
    </row>
    <row r="180" spans="1:9" x14ac:dyDescent="0.2">
      <c r="A180" t="s">
        <v>327</v>
      </c>
      <c r="B180" s="23">
        <v>179</v>
      </c>
      <c r="C180" t="str">
        <f>CONCATENATE("NWR-", TEXT(B180, "000"))</f>
        <v>NWR-179</v>
      </c>
      <c r="E180">
        <f>D180</f>
        <v>0</v>
      </c>
      <c r="G180" t="e">
        <f>TEXT(DATE(LEFT(F180,4), MID(F180,5,2), RIGHT(F180,2)), "yyyy-mm-dd")</f>
        <v>#VALUE!</v>
      </c>
      <c r="H180" t="s">
        <v>108</v>
      </c>
      <c r="I180" t="str">
        <f>H180</f>
        <v>Laura Stastny (NE Wildlife Rehab)</v>
      </c>
    </row>
    <row r="181" spans="1:9" x14ac:dyDescent="0.2">
      <c r="A181" t="s">
        <v>327</v>
      </c>
      <c r="B181" s="23">
        <v>180</v>
      </c>
      <c r="C181" t="str">
        <f>CONCATENATE("NWR-", TEXT(B181, "000"))</f>
        <v>NWR-180</v>
      </c>
      <c r="E181">
        <f>D181</f>
        <v>0</v>
      </c>
      <c r="G181" t="e">
        <f>TEXT(DATE(LEFT(F181,4), MID(F181,5,2), RIGHT(F181,2)), "yyyy-mm-dd")</f>
        <v>#VALUE!</v>
      </c>
      <c r="H181" t="s">
        <v>108</v>
      </c>
      <c r="I181" t="str">
        <f>H181</f>
        <v>Laura Stastny (NE Wildlife Rehab)</v>
      </c>
    </row>
    <row r="182" spans="1:9" x14ac:dyDescent="0.2">
      <c r="A182" t="s">
        <v>327</v>
      </c>
      <c r="B182" s="23">
        <v>181</v>
      </c>
      <c r="C182" t="str">
        <f>CONCATENATE("NWR-", TEXT(B182, "000"))</f>
        <v>NWR-181</v>
      </c>
      <c r="E182">
        <f>D182</f>
        <v>0</v>
      </c>
      <c r="G182" t="e">
        <f>TEXT(DATE(LEFT(F182,4), MID(F182,5,2), RIGHT(F182,2)), "yyyy-mm-dd")</f>
        <v>#VALUE!</v>
      </c>
      <c r="H182" t="s">
        <v>115</v>
      </c>
      <c r="I182" t="str">
        <f>H182</f>
        <v>S. Fritt (Texas State)</v>
      </c>
    </row>
    <row r="183" spans="1:9" x14ac:dyDescent="0.2">
      <c r="A183" t="s">
        <v>327</v>
      </c>
      <c r="B183" s="23">
        <v>182</v>
      </c>
      <c r="C183" t="str">
        <f>CONCATENATE("NWR-", TEXT(B183, "000"))</f>
        <v>NWR-182</v>
      </c>
      <c r="E183">
        <f>D183</f>
        <v>0</v>
      </c>
      <c r="G183" t="e">
        <f>TEXT(DATE(LEFT(F183,4), MID(F183,5,2), RIGHT(F183,2)), "yyyy-mm-dd")</f>
        <v>#VALUE!</v>
      </c>
      <c r="H183" t="s">
        <v>115</v>
      </c>
      <c r="I183" t="str">
        <f>H183</f>
        <v>S. Fritt (Texas State)</v>
      </c>
    </row>
    <row r="184" spans="1:9" x14ac:dyDescent="0.2">
      <c r="A184" t="s">
        <v>327</v>
      </c>
      <c r="B184" s="23">
        <v>183</v>
      </c>
      <c r="C184" t="str">
        <f>CONCATENATE("NWR-", TEXT(B184, "000"))</f>
        <v>NWR-183</v>
      </c>
      <c r="E184">
        <f>D184</f>
        <v>0</v>
      </c>
      <c r="G184" t="e">
        <f>TEXT(DATE(LEFT(F184,4), MID(F184,5,2), RIGHT(F184,2)), "yyyy-mm-dd")</f>
        <v>#VALUE!</v>
      </c>
      <c r="H184" t="s">
        <v>115</v>
      </c>
      <c r="I184" t="str">
        <f>H184</f>
        <v>S. Fritt (Texas State)</v>
      </c>
    </row>
    <row r="185" spans="1:9" x14ac:dyDescent="0.2">
      <c r="A185" t="s">
        <v>327</v>
      </c>
      <c r="B185" s="23">
        <v>184</v>
      </c>
      <c r="C185" t="str">
        <f>CONCATENATE("NWR-", TEXT(B185, "000"))</f>
        <v>NWR-184</v>
      </c>
      <c r="E185">
        <f>D185</f>
        <v>0</v>
      </c>
      <c r="G185" t="e">
        <f>TEXT(DATE(LEFT(F185,4), MID(F185,5,2), RIGHT(F185,2)), "yyyy-mm-dd")</f>
        <v>#VALUE!</v>
      </c>
      <c r="H185" t="s">
        <v>115</v>
      </c>
      <c r="I185" t="str">
        <f>H185</f>
        <v>S. Fritt (Texas State)</v>
      </c>
    </row>
    <row r="186" spans="1:9" x14ac:dyDescent="0.2">
      <c r="A186" t="s">
        <v>327</v>
      </c>
      <c r="B186" s="23">
        <v>185</v>
      </c>
      <c r="C186" t="str">
        <f>CONCATENATE("NWR-", TEXT(B186, "000"))</f>
        <v>NWR-185</v>
      </c>
      <c r="E186">
        <f>D186</f>
        <v>0</v>
      </c>
      <c r="G186" t="e">
        <f>TEXT(DATE(LEFT(F186,4), MID(F186,5,2), RIGHT(F186,2)), "yyyy-mm-dd")</f>
        <v>#VALUE!</v>
      </c>
      <c r="H186" t="s">
        <v>115</v>
      </c>
      <c r="I186" t="str">
        <f>H186</f>
        <v>S. Fritt (Texas State)</v>
      </c>
    </row>
    <row r="187" spans="1:9" x14ac:dyDescent="0.2">
      <c r="A187" t="s">
        <v>327</v>
      </c>
      <c r="B187" s="23">
        <v>186</v>
      </c>
      <c r="C187" t="str">
        <f>CONCATENATE("NWR-", TEXT(B187, "000"))</f>
        <v>NWR-186</v>
      </c>
      <c r="E187">
        <f>D187</f>
        <v>0</v>
      </c>
      <c r="G187" t="e">
        <f>TEXT(DATE(LEFT(F187,4), MID(F187,5,2), RIGHT(F187,2)), "yyyy-mm-dd")</f>
        <v>#VALUE!</v>
      </c>
      <c r="H187" t="s">
        <v>115</v>
      </c>
      <c r="I187" t="str">
        <f>H187</f>
        <v>S. Fritt (Texas State)</v>
      </c>
    </row>
    <row r="188" spans="1:9" x14ac:dyDescent="0.2">
      <c r="A188" t="s">
        <v>327</v>
      </c>
      <c r="B188" s="23">
        <v>187</v>
      </c>
      <c r="C188" t="str">
        <f>CONCATENATE("NWR-", TEXT(B188, "000"))</f>
        <v>NWR-187</v>
      </c>
      <c r="E188">
        <f>D188</f>
        <v>0</v>
      </c>
      <c r="G188" t="e">
        <f>TEXT(DATE(LEFT(F188,4), MID(F188,5,2), RIGHT(F188,2)), "yyyy-mm-dd")</f>
        <v>#VALUE!</v>
      </c>
      <c r="H188" t="s">
        <v>115</v>
      </c>
      <c r="I188" t="str">
        <f>H188</f>
        <v>S. Fritt (Texas State)</v>
      </c>
    </row>
    <row r="189" spans="1:9" x14ac:dyDescent="0.2">
      <c r="A189" t="s">
        <v>327</v>
      </c>
      <c r="B189" s="23">
        <v>188</v>
      </c>
      <c r="C189" t="str">
        <f>CONCATENATE("NWR-", TEXT(B189, "000"))</f>
        <v>NWR-188</v>
      </c>
      <c r="E189">
        <f>D189</f>
        <v>0</v>
      </c>
      <c r="G189" t="e">
        <f>TEXT(DATE(LEFT(F189,4), MID(F189,5,2), RIGHT(F189,2)), "yyyy-mm-dd")</f>
        <v>#VALUE!</v>
      </c>
      <c r="H189" t="s">
        <v>115</v>
      </c>
      <c r="I189" t="str">
        <f>H189</f>
        <v>S. Fritt (Texas State)</v>
      </c>
    </row>
    <row r="190" spans="1:9" x14ac:dyDescent="0.2">
      <c r="A190" t="s">
        <v>327</v>
      </c>
      <c r="B190" s="23">
        <v>189</v>
      </c>
      <c r="C190" t="str">
        <f>CONCATENATE("NWR-", TEXT(B190, "000"))</f>
        <v>NWR-189</v>
      </c>
      <c r="E190">
        <f>D190</f>
        <v>0</v>
      </c>
      <c r="G190" t="e">
        <f>TEXT(DATE(LEFT(F190,4), MID(F190,5,2), RIGHT(F190,2)), "yyyy-mm-dd")</f>
        <v>#VALUE!</v>
      </c>
      <c r="H190" t="s">
        <v>115</v>
      </c>
      <c r="I190" t="str">
        <f>H190</f>
        <v>S. Fritt (Texas State)</v>
      </c>
    </row>
    <row r="191" spans="1:9" x14ac:dyDescent="0.2">
      <c r="A191" t="s">
        <v>327</v>
      </c>
      <c r="B191" s="23">
        <v>190</v>
      </c>
      <c r="C191" t="str">
        <f>CONCATENATE("NWR-", TEXT(B191, "000"))</f>
        <v>NWR-190</v>
      </c>
      <c r="E191">
        <f>D191</f>
        <v>0</v>
      </c>
      <c r="G191" t="e">
        <f>TEXT(DATE(LEFT(F191,4), MID(F191,5,2), RIGHT(F191,2)), "yyyy-mm-dd")</f>
        <v>#VALUE!</v>
      </c>
      <c r="H191" t="s">
        <v>115</v>
      </c>
      <c r="I191" t="str">
        <f>H191</f>
        <v>S. Fritt (Texas State)</v>
      </c>
    </row>
    <row r="192" spans="1:9" x14ac:dyDescent="0.2">
      <c r="A192" t="s">
        <v>327</v>
      </c>
      <c r="B192" s="23">
        <v>191</v>
      </c>
      <c r="C192" t="str">
        <f>CONCATENATE("NWR-", TEXT(B192, "000"))</f>
        <v>NWR-191</v>
      </c>
      <c r="E192">
        <f>D192</f>
        <v>0</v>
      </c>
      <c r="G192" t="e">
        <f>TEXT(DATE(LEFT(F192,4), MID(F192,5,2), RIGHT(F192,2)), "yyyy-mm-dd")</f>
        <v>#VALUE!</v>
      </c>
      <c r="H192" t="s">
        <v>115</v>
      </c>
      <c r="I192" t="str">
        <f>H192</f>
        <v>S. Fritt (Texas State)</v>
      </c>
    </row>
    <row r="193" spans="1:9" x14ac:dyDescent="0.2">
      <c r="A193" t="s">
        <v>327</v>
      </c>
      <c r="B193" s="23">
        <v>192</v>
      </c>
      <c r="C193" t="str">
        <f>CONCATENATE("NWR-", TEXT(B193, "000"))</f>
        <v>NWR-192</v>
      </c>
      <c r="E193">
        <f>D193</f>
        <v>0</v>
      </c>
      <c r="G193" t="e">
        <f>TEXT(DATE(LEFT(F193,4), MID(F193,5,2), RIGHT(F193,2)), "yyyy-mm-dd")</f>
        <v>#VALUE!</v>
      </c>
      <c r="H193" t="s">
        <v>115</v>
      </c>
      <c r="I193" t="str">
        <f>H193</f>
        <v>S. Fritt (Texas State)</v>
      </c>
    </row>
    <row r="194" spans="1:9" x14ac:dyDescent="0.2">
      <c r="A194" t="s">
        <v>327</v>
      </c>
      <c r="B194" s="23">
        <v>193</v>
      </c>
      <c r="C194" t="str">
        <f>CONCATENATE("NWR-", TEXT(B194, "000"))</f>
        <v>NWR-193</v>
      </c>
      <c r="E194">
        <f>D194</f>
        <v>0</v>
      </c>
      <c r="G194" t="e">
        <f>TEXT(DATE(LEFT(F194,4), MID(F194,5,2), RIGHT(F194,2)), "yyyy-mm-dd")</f>
        <v>#VALUE!</v>
      </c>
      <c r="H194" t="s">
        <v>115</v>
      </c>
      <c r="I194" t="str">
        <f>H194</f>
        <v>S. Fritt (Texas State)</v>
      </c>
    </row>
    <row r="195" spans="1:9" x14ac:dyDescent="0.2">
      <c r="A195" t="s">
        <v>327</v>
      </c>
      <c r="B195" s="23">
        <v>194</v>
      </c>
      <c r="C195" t="str">
        <f>CONCATENATE("NWR-", TEXT(B195, "000"))</f>
        <v>NWR-194</v>
      </c>
      <c r="E195">
        <f>D195</f>
        <v>0</v>
      </c>
      <c r="G195" t="e">
        <f>TEXT(DATE(LEFT(F195,4), MID(F195,5,2), RIGHT(F195,2)), "yyyy-mm-dd")</f>
        <v>#VALUE!</v>
      </c>
      <c r="H195" t="s">
        <v>115</v>
      </c>
      <c r="I195" t="str">
        <f>H195</f>
        <v>S. Fritt (Texas State)</v>
      </c>
    </row>
    <row r="196" spans="1:9" x14ac:dyDescent="0.2">
      <c r="A196" t="s">
        <v>327</v>
      </c>
      <c r="B196" s="23">
        <v>195</v>
      </c>
      <c r="C196" t="str">
        <f>CONCATENATE("NWR-", TEXT(B196, "000"))</f>
        <v>NWR-195</v>
      </c>
      <c r="E196">
        <f>D196</f>
        <v>0</v>
      </c>
      <c r="G196" t="e">
        <f>TEXT(DATE(LEFT(F196,4), MID(F196,5,2), RIGHT(F196,2)), "yyyy-mm-dd")</f>
        <v>#VALUE!</v>
      </c>
      <c r="H196" t="s">
        <v>115</v>
      </c>
      <c r="I196" t="str">
        <f>H196</f>
        <v>S. Fritt (Texas State)</v>
      </c>
    </row>
    <row r="197" spans="1:9" x14ac:dyDescent="0.2">
      <c r="A197" t="s">
        <v>327</v>
      </c>
      <c r="B197" s="23">
        <v>196</v>
      </c>
      <c r="C197" t="str">
        <f>CONCATENATE("NWR-", TEXT(B197, "000"))</f>
        <v>NWR-196</v>
      </c>
      <c r="E197">
        <f>D197</f>
        <v>0</v>
      </c>
      <c r="G197" t="e">
        <f>TEXT(DATE(LEFT(F197,4), MID(F197,5,2), RIGHT(F197,2)), "yyyy-mm-dd")</f>
        <v>#VALUE!</v>
      </c>
      <c r="H197" t="s">
        <v>115</v>
      </c>
      <c r="I197" t="str">
        <f>H197</f>
        <v>S. Fritt (Texas State)</v>
      </c>
    </row>
    <row r="198" spans="1:9" x14ac:dyDescent="0.2">
      <c r="A198" t="s">
        <v>327</v>
      </c>
      <c r="B198" s="23">
        <v>197</v>
      </c>
      <c r="C198" t="str">
        <f>CONCATENATE("NWR-", TEXT(B198, "000"))</f>
        <v>NWR-197</v>
      </c>
      <c r="E198">
        <f>D198</f>
        <v>0</v>
      </c>
      <c r="G198" t="e">
        <f>TEXT(DATE(LEFT(F198,4), MID(F198,5,2), RIGHT(F198,2)), "yyyy-mm-dd")</f>
        <v>#VALUE!</v>
      </c>
      <c r="H198" t="s">
        <v>115</v>
      </c>
      <c r="I198" t="str">
        <f>H198</f>
        <v>S. Fritt (Texas State)</v>
      </c>
    </row>
    <row r="199" spans="1:9" x14ac:dyDescent="0.2">
      <c r="A199" t="s">
        <v>327</v>
      </c>
      <c r="B199" s="23">
        <v>198</v>
      </c>
      <c r="C199" t="str">
        <f>CONCATENATE("NWR-", TEXT(B199, "000"))</f>
        <v>NWR-198</v>
      </c>
      <c r="E199">
        <f>D199</f>
        <v>0</v>
      </c>
      <c r="G199" t="e">
        <f>TEXT(DATE(LEFT(F199,4), MID(F199,5,2), RIGHT(F199,2)), "yyyy-mm-dd")</f>
        <v>#VALUE!</v>
      </c>
      <c r="H199" t="s">
        <v>115</v>
      </c>
      <c r="I199" t="str">
        <f>H199</f>
        <v>S. Fritt (Texas State)</v>
      </c>
    </row>
    <row r="200" spans="1:9" x14ac:dyDescent="0.2">
      <c r="A200" t="s">
        <v>327</v>
      </c>
      <c r="B200" s="23">
        <v>199</v>
      </c>
      <c r="C200" t="str">
        <f>CONCATENATE("NWR-", TEXT(B200, "000"))</f>
        <v>NWR-199</v>
      </c>
      <c r="E200">
        <f>D200</f>
        <v>0</v>
      </c>
      <c r="G200" t="e">
        <f>TEXT(DATE(LEFT(F200,4), MID(F200,5,2), RIGHT(F200,2)), "yyyy-mm-dd")</f>
        <v>#VALUE!</v>
      </c>
      <c r="H200" t="s">
        <v>115</v>
      </c>
      <c r="I200" t="str">
        <f>H200</f>
        <v>S. Fritt (Texas State)</v>
      </c>
    </row>
    <row r="201" spans="1:9" x14ac:dyDescent="0.2">
      <c r="A201" t="s">
        <v>327</v>
      </c>
      <c r="B201" s="23">
        <v>200</v>
      </c>
      <c r="C201" t="str">
        <f>CONCATENATE("NWR-", TEXT(B201, "000"))</f>
        <v>NWR-200</v>
      </c>
      <c r="E201">
        <f>D201</f>
        <v>0</v>
      </c>
      <c r="G201" t="e">
        <f>TEXT(DATE(LEFT(F201,4), MID(F201,5,2), RIGHT(F201,2)), "yyyy-mm-dd")</f>
        <v>#VALUE!</v>
      </c>
      <c r="H201" t="s">
        <v>115</v>
      </c>
      <c r="I201" t="str">
        <f>H201</f>
        <v>S. Fritt (Texas State)</v>
      </c>
    </row>
  </sheetData>
  <autoFilter ref="A1:W201" xr:uid="{C7E71536-B5AC-F549-AFA8-1C6781317E71}">
    <sortState xmlns:xlrd2="http://schemas.microsoft.com/office/spreadsheetml/2017/richdata2" ref="A2:W201">
      <sortCondition descending="1" ref="A1:A2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D0DB-9C78-0448-AABD-DD2A552A48D2}">
  <dimension ref="A1:H54"/>
  <sheetViews>
    <sheetView zoomScale="110" zoomScaleNormal="110" workbookViewId="0">
      <pane ySplit="1" topLeftCell="A8" activePane="bottomLeft" state="frozen"/>
      <selection activeCell="H42" sqref="H42"/>
      <selection pane="bottomLeft" activeCell="D11" sqref="D11"/>
    </sheetView>
  </sheetViews>
  <sheetFormatPr baseColWidth="10" defaultColWidth="8.83203125" defaultRowHeight="15" x14ac:dyDescent="0.2"/>
  <cols>
    <col min="1" max="1" width="18.33203125" style="10" customWidth="1"/>
    <col min="2" max="2" width="18.1640625" style="10" customWidth="1"/>
    <col min="3" max="3" width="23" style="10" customWidth="1"/>
    <col min="4" max="4" width="46.83203125" style="10" customWidth="1"/>
    <col min="5" max="5" width="24" style="10" customWidth="1"/>
    <col min="6" max="6" width="18.6640625" style="10" customWidth="1"/>
    <col min="7" max="7" width="16.5" style="10" customWidth="1"/>
    <col min="8" max="16384" width="8.83203125" style="10"/>
  </cols>
  <sheetData>
    <row r="1" spans="1:8" s="6" customFormat="1" x14ac:dyDescent="0.2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7" t="s">
        <v>121</v>
      </c>
      <c r="G1" s="6" t="s">
        <v>122</v>
      </c>
      <c r="H1" s="6" t="s">
        <v>123</v>
      </c>
    </row>
    <row r="2" spans="1:8" x14ac:dyDescent="0.2">
      <c r="A2" s="8" t="s">
        <v>6</v>
      </c>
      <c r="B2" s="13"/>
      <c r="C2" s="9">
        <v>45558</v>
      </c>
      <c r="D2" s="10" t="s">
        <v>46</v>
      </c>
      <c r="E2" s="10" t="s">
        <v>125</v>
      </c>
      <c r="F2" s="10" t="s">
        <v>130</v>
      </c>
      <c r="G2" s="10" t="s">
        <v>49</v>
      </c>
      <c r="H2" s="10" t="s">
        <v>127</v>
      </c>
    </row>
    <row r="3" spans="1:8" x14ac:dyDescent="0.2">
      <c r="A3" s="10" t="s">
        <v>134</v>
      </c>
      <c r="B3" s="13"/>
      <c r="C3" s="9">
        <v>45558</v>
      </c>
      <c r="D3" s="10" t="s">
        <v>46</v>
      </c>
      <c r="E3" s="10" t="s">
        <v>125</v>
      </c>
      <c r="F3" s="10" t="s">
        <v>130</v>
      </c>
      <c r="G3" s="10" t="s">
        <v>49</v>
      </c>
      <c r="H3" s="10" t="s">
        <v>127</v>
      </c>
    </row>
    <row r="4" spans="1:8" x14ac:dyDescent="0.2">
      <c r="A4" s="10" t="s">
        <v>135</v>
      </c>
      <c r="B4" s="13"/>
      <c r="C4" s="9">
        <v>45558</v>
      </c>
      <c r="D4" s="10" t="s">
        <v>46</v>
      </c>
      <c r="E4" s="10" t="s">
        <v>125</v>
      </c>
      <c r="F4" s="10" t="s">
        <v>126</v>
      </c>
      <c r="G4" s="10" t="s">
        <v>52</v>
      </c>
    </row>
    <row r="5" spans="1:8" x14ac:dyDescent="0.2">
      <c r="A5" s="10" t="s">
        <v>136</v>
      </c>
      <c r="B5" s="13"/>
      <c r="C5" s="9">
        <v>45558</v>
      </c>
      <c r="D5" s="10" t="s">
        <v>46</v>
      </c>
      <c r="E5" s="10" t="s">
        <v>125</v>
      </c>
      <c r="F5" s="10" t="s">
        <v>126</v>
      </c>
      <c r="G5" s="10" t="s">
        <v>52</v>
      </c>
    </row>
    <row r="6" spans="1:8" x14ac:dyDescent="0.2">
      <c r="A6" s="8" t="s">
        <v>124</v>
      </c>
      <c r="B6" s="9">
        <v>45457</v>
      </c>
      <c r="C6" s="9">
        <v>45541</v>
      </c>
      <c r="D6" s="10" t="s">
        <v>53</v>
      </c>
      <c r="E6" s="10" t="s">
        <v>125</v>
      </c>
      <c r="F6" s="11" t="s">
        <v>126</v>
      </c>
      <c r="G6" s="10" t="s">
        <v>75</v>
      </c>
      <c r="H6" s="10" t="s">
        <v>127</v>
      </c>
    </row>
    <row r="7" spans="1:8" x14ac:dyDescent="0.2">
      <c r="A7" s="8" t="s">
        <v>7</v>
      </c>
      <c r="B7" s="9">
        <v>45463</v>
      </c>
      <c r="C7" s="9">
        <v>45541</v>
      </c>
      <c r="D7" s="10" t="s">
        <v>59</v>
      </c>
      <c r="E7" s="10" t="s">
        <v>125</v>
      </c>
      <c r="F7" s="10" t="s">
        <v>126</v>
      </c>
      <c r="G7" s="10" t="s">
        <v>49</v>
      </c>
      <c r="H7" s="10" t="s">
        <v>127</v>
      </c>
    </row>
    <row r="8" spans="1:8" x14ac:dyDescent="0.2">
      <c r="A8" s="10" t="s">
        <v>128</v>
      </c>
      <c r="B8" s="9">
        <v>45463</v>
      </c>
      <c r="C8" s="9">
        <v>45541</v>
      </c>
      <c r="D8" s="10" t="s">
        <v>59</v>
      </c>
      <c r="E8" s="10" t="s">
        <v>125</v>
      </c>
      <c r="F8" s="10" t="s">
        <v>126</v>
      </c>
      <c r="G8" s="10" t="s">
        <v>49</v>
      </c>
      <c r="H8" s="10" t="s">
        <v>127</v>
      </c>
    </row>
    <row r="9" spans="1:8" x14ac:dyDescent="0.2">
      <c r="A9" s="10" t="s">
        <v>129</v>
      </c>
      <c r="B9" s="9">
        <v>45463</v>
      </c>
      <c r="C9" s="9">
        <v>45541</v>
      </c>
      <c r="D9" s="10" t="s">
        <v>59</v>
      </c>
      <c r="E9" s="10" t="s">
        <v>125</v>
      </c>
      <c r="F9" s="10" t="s">
        <v>130</v>
      </c>
      <c r="G9" s="10" t="s">
        <v>49</v>
      </c>
      <c r="H9" s="10" t="s">
        <v>131</v>
      </c>
    </row>
    <row r="10" spans="1:8" x14ac:dyDescent="0.2">
      <c r="A10" s="10" t="s">
        <v>141</v>
      </c>
      <c r="B10" s="9">
        <v>45558</v>
      </c>
      <c r="C10" s="9">
        <v>45596</v>
      </c>
      <c r="D10" s="10" t="s">
        <v>142</v>
      </c>
      <c r="E10" s="10" t="s">
        <v>125</v>
      </c>
      <c r="F10" s="10" t="s">
        <v>126</v>
      </c>
      <c r="G10" s="10" t="s">
        <v>69</v>
      </c>
    </row>
    <row r="11" spans="1:8" x14ac:dyDescent="0.2">
      <c r="A11" s="8" t="s">
        <v>8</v>
      </c>
      <c r="B11" s="9">
        <v>45561</v>
      </c>
      <c r="C11" s="9">
        <v>45596</v>
      </c>
      <c r="D11" s="10" t="s">
        <v>142</v>
      </c>
      <c r="E11" s="10" t="s">
        <v>125</v>
      </c>
      <c r="F11" s="10" t="s">
        <v>126</v>
      </c>
      <c r="G11" s="10" t="s">
        <v>69</v>
      </c>
    </row>
    <row r="12" spans="1:8" x14ac:dyDescent="0.2">
      <c r="A12" s="10" t="s">
        <v>143</v>
      </c>
      <c r="B12" s="9">
        <v>45558</v>
      </c>
      <c r="C12" s="9">
        <v>45596</v>
      </c>
      <c r="D12" s="10" t="s">
        <v>142</v>
      </c>
      <c r="E12" s="10" t="s">
        <v>125</v>
      </c>
      <c r="F12" s="10" t="s">
        <v>130</v>
      </c>
      <c r="G12" s="10" t="s">
        <v>69</v>
      </c>
    </row>
    <row r="13" spans="1:8" x14ac:dyDescent="0.2">
      <c r="A13" s="10" t="s">
        <v>144</v>
      </c>
      <c r="B13" s="9">
        <v>45561</v>
      </c>
      <c r="C13" s="9">
        <v>45596</v>
      </c>
      <c r="D13" s="10" t="s">
        <v>142</v>
      </c>
      <c r="E13" s="10" t="s">
        <v>125</v>
      </c>
      <c r="F13" s="10" t="s">
        <v>126</v>
      </c>
      <c r="G13" s="10" t="s">
        <v>73</v>
      </c>
    </row>
    <row r="14" spans="1:8" x14ac:dyDescent="0.2">
      <c r="A14" s="10" t="s">
        <v>145</v>
      </c>
      <c r="B14" s="9">
        <v>45558</v>
      </c>
      <c r="C14" s="9">
        <v>45596</v>
      </c>
      <c r="D14" s="10" t="s">
        <v>142</v>
      </c>
      <c r="E14" s="10" t="s">
        <v>125</v>
      </c>
      <c r="F14" s="10" t="s">
        <v>130</v>
      </c>
      <c r="G14" s="10" t="s">
        <v>69</v>
      </c>
    </row>
    <row r="15" spans="1:8" x14ac:dyDescent="0.2">
      <c r="A15" s="10" t="s">
        <v>146</v>
      </c>
      <c r="B15" s="9">
        <v>45561</v>
      </c>
      <c r="C15" s="9">
        <v>45596</v>
      </c>
      <c r="D15" s="10" t="s">
        <v>142</v>
      </c>
      <c r="E15" s="10" t="s">
        <v>125</v>
      </c>
      <c r="F15" s="10" t="s">
        <v>126</v>
      </c>
      <c r="G15" s="10" t="s">
        <v>75</v>
      </c>
    </row>
    <row r="16" spans="1:8" x14ac:dyDescent="0.2">
      <c r="A16" s="8" t="s">
        <v>9</v>
      </c>
      <c r="B16" s="13"/>
      <c r="C16" s="9">
        <v>45558</v>
      </c>
      <c r="D16" s="10" t="s">
        <v>46</v>
      </c>
      <c r="E16" s="10" t="s">
        <v>125</v>
      </c>
      <c r="F16" s="10" t="s">
        <v>130</v>
      </c>
      <c r="G16" s="10" t="s">
        <v>49</v>
      </c>
      <c r="H16" s="10" t="s">
        <v>127</v>
      </c>
    </row>
    <row r="17" spans="1:8" x14ac:dyDescent="0.2">
      <c r="A17" s="10" t="s">
        <v>138</v>
      </c>
      <c r="B17" s="9">
        <v>45547</v>
      </c>
      <c r="C17" s="9">
        <v>45558</v>
      </c>
      <c r="D17" s="10" t="s">
        <v>46</v>
      </c>
      <c r="E17" s="10" t="s">
        <v>125</v>
      </c>
      <c r="F17" s="10" t="s">
        <v>139</v>
      </c>
      <c r="G17" s="10" t="s">
        <v>52</v>
      </c>
    </row>
    <row r="18" spans="1:8" x14ac:dyDescent="0.2">
      <c r="A18" s="10" t="s">
        <v>137</v>
      </c>
      <c r="B18" s="9">
        <v>45547</v>
      </c>
      <c r="C18" s="9">
        <v>45558</v>
      </c>
      <c r="D18" s="10" t="s">
        <v>46</v>
      </c>
      <c r="E18" s="10" t="s">
        <v>125</v>
      </c>
      <c r="F18" s="10" t="s">
        <v>126</v>
      </c>
      <c r="G18" s="10" t="s">
        <v>52</v>
      </c>
    </row>
    <row r="19" spans="1:8" x14ac:dyDescent="0.2">
      <c r="A19" s="10" t="s">
        <v>140</v>
      </c>
      <c r="B19" s="14"/>
      <c r="C19" s="9">
        <v>45558</v>
      </c>
      <c r="D19" s="10" t="s">
        <v>46</v>
      </c>
      <c r="E19" s="10" t="s">
        <v>125</v>
      </c>
      <c r="F19" s="10" t="s">
        <v>130</v>
      </c>
      <c r="G19" s="10" t="s">
        <v>49</v>
      </c>
      <c r="H19" s="10" t="s">
        <v>127</v>
      </c>
    </row>
    <row r="20" spans="1:8" x14ac:dyDescent="0.2">
      <c r="A20" s="8" t="s">
        <v>10</v>
      </c>
      <c r="C20" s="9">
        <v>45609</v>
      </c>
      <c r="E20" s="10" t="s">
        <v>125</v>
      </c>
      <c r="G20" s="10" t="s">
        <v>49</v>
      </c>
      <c r="H20" s="10" t="s">
        <v>127</v>
      </c>
    </row>
    <row r="21" spans="1:8" x14ac:dyDescent="0.2">
      <c r="A21" s="8" t="s">
        <v>11</v>
      </c>
      <c r="C21" s="9">
        <v>45609</v>
      </c>
      <c r="E21" s="10" t="s">
        <v>125</v>
      </c>
      <c r="G21" s="10" t="s">
        <v>49</v>
      </c>
      <c r="H21" s="10" t="s">
        <v>127</v>
      </c>
    </row>
    <row r="22" spans="1:8" x14ac:dyDescent="0.2">
      <c r="A22" s="10" t="s">
        <v>147</v>
      </c>
      <c r="C22" s="9">
        <v>45609</v>
      </c>
      <c r="E22" s="10" t="s">
        <v>125</v>
      </c>
    </row>
    <row r="23" spans="1:8" x14ac:dyDescent="0.2">
      <c r="A23" s="10" t="s">
        <v>148</v>
      </c>
      <c r="C23" s="9">
        <v>45609</v>
      </c>
      <c r="E23" s="10" t="s">
        <v>125</v>
      </c>
    </row>
    <row r="24" spans="1:8" x14ac:dyDescent="0.2">
      <c r="A24" s="10" t="s">
        <v>149</v>
      </c>
      <c r="C24" s="9">
        <v>45609</v>
      </c>
      <c r="E24" s="10" t="s">
        <v>125</v>
      </c>
    </row>
    <row r="25" spans="1:8" x14ac:dyDescent="0.2">
      <c r="A25" s="8" t="s">
        <v>12</v>
      </c>
      <c r="C25" s="9">
        <v>45609</v>
      </c>
      <c r="E25" s="10" t="s">
        <v>125</v>
      </c>
      <c r="G25" s="10" t="s">
        <v>49</v>
      </c>
      <c r="H25" s="10" t="s">
        <v>127</v>
      </c>
    </row>
    <row r="26" spans="1:8" x14ac:dyDescent="0.2">
      <c r="A26" s="8" t="s">
        <v>13</v>
      </c>
      <c r="C26" s="9">
        <v>45609</v>
      </c>
      <c r="E26" s="10" t="s">
        <v>125</v>
      </c>
      <c r="G26" s="10" t="s">
        <v>49</v>
      </c>
      <c r="H26" s="10" t="s">
        <v>127</v>
      </c>
    </row>
    <row r="27" spans="1:8" x14ac:dyDescent="0.2">
      <c r="A27" s="10" t="s">
        <v>150</v>
      </c>
      <c r="C27" s="9">
        <v>45609</v>
      </c>
      <c r="E27" s="10" t="s">
        <v>125</v>
      </c>
    </row>
    <row r="28" spans="1:8" x14ac:dyDescent="0.2">
      <c r="A28" s="10" t="s">
        <v>151</v>
      </c>
      <c r="C28" s="9">
        <v>45609</v>
      </c>
      <c r="E28" s="10" t="s">
        <v>125</v>
      </c>
    </row>
    <row r="29" spans="1:8" x14ac:dyDescent="0.2">
      <c r="A29" s="10" t="s">
        <v>152</v>
      </c>
      <c r="C29" s="9">
        <v>45609</v>
      </c>
      <c r="E29" s="10" t="s">
        <v>125</v>
      </c>
    </row>
    <row r="30" spans="1:8" x14ac:dyDescent="0.2">
      <c r="A30" s="10" t="s">
        <v>153</v>
      </c>
      <c r="C30" s="9">
        <v>45609</v>
      </c>
      <c r="E30" s="10" t="s">
        <v>125</v>
      </c>
    </row>
    <row r="31" spans="1:8" x14ac:dyDescent="0.2">
      <c r="A31" s="10" t="s">
        <v>154</v>
      </c>
      <c r="C31" s="9">
        <v>45609</v>
      </c>
      <c r="E31" s="10" t="s">
        <v>125</v>
      </c>
    </row>
    <row r="32" spans="1:8" x14ac:dyDescent="0.2">
      <c r="A32" s="8" t="s">
        <v>14</v>
      </c>
      <c r="C32" s="9">
        <v>45609</v>
      </c>
      <c r="E32" s="10" t="s">
        <v>125</v>
      </c>
      <c r="G32" s="10" t="s">
        <v>49</v>
      </c>
      <c r="H32" s="10" t="s">
        <v>127</v>
      </c>
    </row>
    <row r="33" spans="1:8" x14ac:dyDescent="0.2">
      <c r="A33" s="8" t="s">
        <v>15</v>
      </c>
      <c r="C33" s="9">
        <v>45609</v>
      </c>
      <c r="E33" s="10" t="s">
        <v>125</v>
      </c>
      <c r="G33" s="10" t="s">
        <v>49</v>
      </c>
      <c r="H33" s="10" t="s">
        <v>127</v>
      </c>
    </row>
    <row r="34" spans="1:8" x14ac:dyDescent="0.2">
      <c r="A34" s="8" t="s">
        <v>16</v>
      </c>
      <c r="C34" s="9">
        <v>45609</v>
      </c>
      <c r="E34" s="10" t="s">
        <v>125</v>
      </c>
      <c r="G34" s="10" t="s">
        <v>49</v>
      </c>
      <c r="H34" s="10" t="s">
        <v>127</v>
      </c>
    </row>
    <row r="35" spans="1:8" x14ac:dyDescent="0.2">
      <c r="A35" s="8" t="s">
        <v>17</v>
      </c>
      <c r="C35" s="9">
        <v>45609</v>
      </c>
      <c r="E35" s="10" t="s">
        <v>125</v>
      </c>
      <c r="G35" s="10" t="s">
        <v>49</v>
      </c>
      <c r="H35" s="10" t="s">
        <v>127</v>
      </c>
    </row>
    <row r="36" spans="1:8" x14ac:dyDescent="0.2">
      <c r="A36" s="8" t="s">
        <v>18</v>
      </c>
      <c r="C36" s="9">
        <v>45609</v>
      </c>
      <c r="E36" s="10" t="s">
        <v>125</v>
      </c>
      <c r="G36" s="10" t="s">
        <v>49</v>
      </c>
      <c r="H36" s="10" t="s">
        <v>127</v>
      </c>
    </row>
    <row r="37" spans="1:8" x14ac:dyDescent="0.2">
      <c r="A37" s="8" t="s">
        <v>19</v>
      </c>
      <c r="C37" s="9">
        <v>45609</v>
      </c>
      <c r="E37" s="10" t="s">
        <v>125</v>
      </c>
      <c r="G37" s="10" t="s">
        <v>49</v>
      </c>
      <c r="H37" s="10" t="s">
        <v>127</v>
      </c>
    </row>
    <row r="38" spans="1:8" x14ac:dyDescent="0.2">
      <c r="A38" s="8" t="s">
        <v>155</v>
      </c>
      <c r="C38" s="9">
        <v>45609</v>
      </c>
      <c r="E38" s="10" t="s">
        <v>125</v>
      </c>
      <c r="G38" s="10" t="s">
        <v>49</v>
      </c>
      <c r="H38" s="10" t="s">
        <v>127</v>
      </c>
    </row>
    <row r="39" spans="1:8" x14ac:dyDescent="0.2">
      <c r="A39" s="8" t="s">
        <v>28</v>
      </c>
      <c r="C39" s="9">
        <v>45609</v>
      </c>
      <c r="E39" s="10" t="s">
        <v>125</v>
      </c>
      <c r="G39" s="10" t="s">
        <v>49</v>
      </c>
      <c r="H39" s="10" t="s">
        <v>127</v>
      </c>
    </row>
    <row r="40" spans="1:8" x14ac:dyDescent="0.2">
      <c r="A40" s="8" t="s">
        <v>26</v>
      </c>
      <c r="C40" s="9">
        <v>45609</v>
      </c>
      <c r="E40" s="10" t="s">
        <v>125</v>
      </c>
      <c r="G40" s="10" t="s">
        <v>49</v>
      </c>
      <c r="H40" s="10" t="s">
        <v>127</v>
      </c>
    </row>
    <row r="41" spans="1:8" x14ac:dyDescent="0.2">
      <c r="A41" s="8" t="s">
        <v>156</v>
      </c>
      <c r="C41" s="9">
        <v>45609</v>
      </c>
      <c r="E41" s="10" t="s">
        <v>125</v>
      </c>
      <c r="G41" s="10" t="s">
        <v>49</v>
      </c>
      <c r="H41" s="10" t="s">
        <v>127</v>
      </c>
    </row>
    <row r="42" spans="1:8" x14ac:dyDescent="0.2">
      <c r="A42" s="10" t="s">
        <v>157</v>
      </c>
      <c r="C42" s="9">
        <v>45609</v>
      </c>
      <c r="E42" s="10" t="s">
        <v>125</v>
      </c>
    </row>
    <row r="43" spans="1:8" x14ac:dyDescent="0.2">
      <c r="A43" s="8" t="s">
        <v>158</v>
      </c>
      <c r="C43" s="9">
        <v>45609</v>
      </c>
      <c r="E43" s="10" t="s">
        <v>125</v>
      </c>
      <c r="G43" s="10" t="s">
        <v>49</v>
      </c>
      <c r="H43" s="10" t="s">
        <v>127</v>
      </c>
    </row>
    <row r="44" spans="1:8" x14ac:dyDescent="0.2">
      <c r="A44" s="8" t="s">
        <v>22</v>
      </c>
      <c r="C44" s="9">
        <v>45609</v>
      </c>
      <c r="E44" s="10" t="s">
        <v>125</v>
      </c>
      <c r="G44" s="10" t="s">
        <v>49</v>
      </c>
      <c r="H44" s="10" t="s">
        <v>127</v>
      </c>
    </row>
    <row r="45" spans="1:8" x14ac:dyDescent="0.2">
      <c r="A45" s="8" t="s">
        <v>24</v>
      </c>
      <c r="C45" s="9">
        <v>45609</v>
      </c>
      <c r="E45" s="10" t="s">
        <v>125</v>
      </c>
      <c r="G45" s="10" t="s">
        <v>49</v>
      </c>
      <c r="H45" s="10" t="s">
        <v>127</v>
      </c>
    </row>
    <row r="46" spans="1:8" x14ac:dyDescent="0.2">
      <c r="A46" s="8" t="s">
        <v>159</v>
      </c>
      <c r="C46" s="9">
        <v>45609</v>
      </c>
      <c r="E46" s="10" t="s">
        <v>125</v>
      </c>
      <c r="G46" s="10" t="s">
        <v>49</v>
      </c>
      <c r="H46" s="10" t="s">
        <v>127</v>
      </c>
    </row>
    <row r="47" spans="1:8" x14ac:dyDescent="0.2">
      <c r="A47" s="8" t="s">
        <v>160</v>
      </c>
      <c r="C47" s="9">
        <v>45609</v>
      </c>
      <c r="E47" s="10" t="s">
        <v>125</v>
      </c>
      <c r="G47" s="10" t="s">
        <v>49</v>
      </c>
      <c r="H47" s="10" t="s">
        <v>127</v>
      </c>
    </row>
    <row r="48" spans="1:8" x14ac:dyDescent="0.2">
      <c r="A48" s="8" t="s">
        <v>23</v>
      </c>
      <c r="C48" s="9">
        <v>45609</v>
      </c>
      <c r="E48" s="10" t="s">
        <v>125</v>
      </c>
      <c r="G48" s="10" t="s">
        <v>49</v>
      </c>
      <c r="H48" s="10" t="s">
        <v>127</v>
      </c>
    </row>
    <row r="49" spans="1:8" x14ac:dyDescent="0.2">
      <c r="A49" s="8" t="s">
        <v>25</v>
      </c>
      <c r="B49" s="9">
        <v>45540</v>
      </c>
      <c r="C49" s="9">
        <v>45541</v>
      </c>
      <c r="D49" s="10" t="s">
        <v>86</v>
      </c>
      <c r="E49" s="10" t="s">
        <v>125</v>
      </c>
      <c r="F49" s="10" t="s">
        <v>130</v>
      </c>
      <c r="G49" s="10" t="s">
        <v>49</v>
      </c>
      <c r="H49" s="10" t="s">
        <v>127</v>
      </c>
    </row>
    <row r="50" spans="1:8" x14ac:dyDescent="0.2">
      <c r="A50" s="10" t="s">
        <v>132</v>
      </c>
      <c r="B50" s="9">
        <v>45540</v>
      </c>
      <c r="C50" s="9">
        <v>45541</v>
      </c>
      <c r="D50" s="10" t="s">
        <v>91</v>
      </c>
      <c r="E50" s="10" t="s">
        <v>125</v>
      </c>
      <c r="F50" s="10" t="s">
        <v>130</v>
      </c>
      <c r="G50" s="10" t="s">
        <v>49</v>
      </c>
      <c r="H50" s="10" t="s">
        <v>127</v>
      </c>
    </row>
    <row r="51" spans="1:8" x14ac:dyDescent="0.2">
      <c r="A51" s="8" t="s">
        <v>27</v>
      </c>
      <c r="B51" s="9">
        <v>45540</v>
      </c>
      <c r="C51" s="9">
        <v>45541</v>
      </c>
      <c r="D51" s="10" t="s">
        <v>91</v>
      </c>
      <c r="E51" s="10" t="s">
        <v>125</v>
      </c>
      <c r="F51" s="12" t="s">
        <v>130</v>
      </c>
      <c r="G51" s="10" t="s">
        <v>49</v>
      </c>
      <c r="H51" s="10" t="s">
        <v>127</v>
      </c>
    </row>
    <row r="52" spans="1:8" x14ac:dyDescent="0.2">
      <c r="A52" s="8" t="s">
        <v>21</v>
      </c>
      <c r="B52" s="9">
        <v>45546</v>
      </c>
      <c r="C52" s="9">
        <v>45548</v>
      </c>
      <c r="D52" s="10" t="s">
        <v>91</v>
      </c>
      <c r="E52" s="10" t="s">
        <v>125</v>
      </c>
      <c r="F52" s="10" t="s">
        <v>130</v>
      </c>
      <c r="G52" s="10" t="s">
        <v>49</v>
      </c>
      <c r="H52" s="10" t="s">
        <v>127</v>
      </c>
    </row>
    <row r="53" spans="1:8" x14ac:dyDescent="0.2">
      <c r="A53" s="10" t="s">
        <v>133</v>
      </c>
      <c r="B53" s="9">
        <v>45546</v>
      </c>
      <c r="C53" s="9">
        <v>45548</v>
      </c>
      <c r="D53" s="10" t="s">
        <v>91</v>
      </c>
      <c r="E53" s="10" t="s">
        <v>125</v>
      </c>
      <c r="F53" s="10" t="s">
        <v>130</v>
      </c>
      <c r="G53" s="10" t="s">
        <v>49</v>
      </c>
      <c r="H53" s="10" t="s">
        <v>127</v>
      </c>
    </row>
    <row r="54" spans="1:8" x14ac:dyDescent="0.2">
      <c r="A54" s="8" t="s">
        <v>20</v>
      </c>
      <c r="B54" s="9">
        <v>45546</v>
      </c>
      <c r="C54" s="9">
        <v>45548</v>
      </c>
      <c r="D54" s="10" t="s">
        <v>91</v>
      </c>
      <c r="E54" s="10" t="s">
        <v>125</v>
      </c>
      <c r="F54" s="10" t="s">
        <v>126</v>
      </c>
      <c r="G54" s="10" t="s">
        <v>100</v>
      </c>
    </row>
  </sheetData>
  <autoFilter ref="A1:H54" xr:uid="{ABC7D0DB-9C78-0448-AABD-DD2A552A48D2}">
    <sortState xmlns:xlrd2="http://schemas.microsoft.com/office/spreadsheetml/2017/richdata2" ref="A2:H54">
      <sortCondition ref="A1:A54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DD47-EA96-D047-A11E-DAEE30CB9126}">
  <dimension ref="A1:L115"/>
  <sheetViews>
    <sheetView workbookViewId="0">
      <pane ySplit="1" topLeftCell="A2" activePane="bottomLeft" state="frozen"/>
      <selection activeCell="H42" sqref="H42"/>
      <selection pane="bottomLeft" activeCell="D5" sqref="D5"/>
    </sheetView>
  </sheetViews>
  <sheetFormatPr baseColWidth="10" defaultColWidth="8.83203125" defaultRowHeight="15" x14ac:dyDescent="0.2"/>
  <cols>
    <col min="1" max="1" width="12.6640625" style="10" customWidth="1"/>
    <col min="2" max="2" width="13.83203125" style="10" customWidth="1"/>
    <col min="3" max="4" width="14" style="10" customWidth="1"/>
    <col min="5" max="5" width="22.33203125" style="18" customWidth="1"/>
    <col min="6" max="6" width="16.83203125" style="19" customWidth="1"/>
    <col min="7" max="7" width="10.5" style="19" customWidth="1"/>
    <col min="8" max="8" width="22.33203125" style="18" customWidth="1"/>
    <col min="9" max="9" width="22.33203125" style="19" customWidth="1"/>
    <col min="10" max="10" width="14" style="10" customWidth="1"/>
    <col min="11" max="11" width="35.5" style="10" customWidth="1"/>
    <col min="12" max="12" width="26.33203125" style="10" customWidth="1"/>
    <col min="13" max="13" width="18.5" style="10" customWidth="1"/>
    <col min="14" max="14" width="20.5" style="10" customWidth="1"/>
    <col min="15" max="16384" width="8.83203125" style="10"/>
  </cols>
  <sheetData>
    <row r="1" spans="1:12" s="15" customFormat="1" ht="32" x14ac:dyDescent="0.2">
      <c r="A1" s="15" t="s">
        <v>116</v>
      </c>
      <c r="B1" s="15" t="s">
        <v>161</v>
      </c>
      <c r="C1" s="15" t="s">
        <v>162</v>
      </c>
      <c r="D1" s="15" t="s">
        <v>163</v>
      </c>
      <c r="E1" s="16" t="s">
        <v>164</v>
      </c>
      <c r="F1" s="17" t="s">
        <v>165</v>
      </c>
      <c r="G1" s="17" t="s">
        <v>166</v>
      </c>
      <c r="H1" s="16" t="s">
        <v>167</v>
      </c>
      <c r="I1" s="17" t="s">
        <v>168</v>
      </c>
      <c r="J1" s="15" t="s">
        <v>169</v>
      </c>
      <c r="K1" s="15" t="s">
        <v>170</v>
      </c>
      <c r="L1" s="15" t="s">
        <v>171</v>
      </c>
    </row>
    <row r="2" spans="1:12" x14ac:dyDescent="0.2">
      <c r="A2" s="10" t="s">
        <v>6</v>
      </c>
      <c r="B2" s="10" t="s">
        <v>172</v>
      </c>
      <c r="C2" s="9">
        <v>45575</v>
      </c>
      <c r="D2" s="10" t="s">
        <v>173</v>
      </c>
      <c r="E2" s="18">
        <v>0.185</v>
      </c>
      <c r="F2" s="19">
        <v>75</v>
      </c>
      <c r="G2" s="20">
        <f t="shared" ref="G2:G12" si="0">E2*F2</f>
        <v>13.875</v>
      </c>
      <c r="H2" s="18">
        <v>0.51200000000000001</v>
      </c>
      <c r="I2" s="19">
        <v>20</v>
      </c>
      <c r="J2" s="10" t="s">
        <v>174</v>
      </c>
      <c r="K2" s="10" t="s">
        <v>175</v>
      </c>
      <c r="L2" s="10" t="s">
        <v>176</v>
      </c>
    </row>
    <row r="3" spans="1:12" x14ac:dyDescent="0.2">
      <c r="A3" s="10" t="s">
        <v>6</v>
      </c>
      <c r="B3" s="21" t="s">
        <v>177</v>
      </c>
      <c r="C3" s="9">
        <v>45582</v>
      </c>
      <c r="D3" s="10" t="s">
        <v>178</v>
      </c>
      <c r="E3" s="18">
        <v>5.5</v>
      </c>
      <c r="F3" s="19">
        <v>20</v>
      </c>
      <c r="G3" s="20">
        <f t="shared" si="0"/>
        <v>110</v>
      </c>
      <c r="J3" s="10" t="s">
        <v>174</v>
      </c>
      <c r="K3" s="10" t="s">
        <v>175</v>
      </c>
      <c r="L3" s="10" t="s">
        <v>176</v>
      </c>
    </row>
    <row r="4" spans="1:12" x14ac:dyDescent="0.2">
      <c r="A4" s="10" t="s">
        <v>6</v>
      </c>
      <c r="B4" s="10" t="s">
        <v>179</v>
      </c>
      <c r="C4" s="9">
        <v>45582</v>
      </c>
      <c r="D4" s="10" t="s">
        <v>178</v>
      </c>
      <c r="E4" s="18">
        <v>2.75</v>
      </c>
      <c r="F4" s="19">
        <v>20</v>
      </c>
      <c r="G4" s="20">
        <f t="shared" si="0"/>
        <v>55</v>
      </c>
      <c r="J4" s="10" t="s">
        <v>174</v>
      </c>
      <c r="K4" s="10" t="s">
        <v>175</v>
      </c>
      <c r="L4" s="10" t="s">
        <v>176</v>
      </c>
    </row>
    <row r="5" spans="1:12" x14ac:dyDescent="0.2">
      <c r="A5" s="10" t="s">
        <v>134</v>
      </c>
      <c r="B5" s="10" t="s">
        <v>180</v>
      </c>
      <c r="C5" s="9">
        <v>45582</v>
      </c>
      <c r="D5" s="10" t="s">
        <v>178</v>
      </c>
      <c r="E5" s="18">
        <v>4.58E-2</v>
      </c>
      <c r="F5" s="19">
        <v>20</v>
      </c>
      <c r="G5" s="20">
        <f t="shared" si="0"/>
        <v>0.91600000000000004</v>
      </c>
      <c r="J5" s="10" t="s">
        <v>174</v>
      </c>
      <c r="K5" s="10" t="s">
        <v>175</v>
      </c>
      <c r="L5" s="10" t="s">
        <v>176</v>
      </c>
    </row>
    <row r="6" spans="1:12" x14ac:dyDescent="0.2">
      <c r="A6" s="10" t="s">
        <v>134</v>
      </c>
      <c r="B6" s="10" t="s">
        <v>181</v>
      </c>
      <c r="C6" s="9">
        <v>45582</v>
      </c>
      <c r="D6" s="10" t="s">
        <v>178</v>
      </c>
      <c r="E6" s="18">
        <v>6.6400000000000001E-2</v>
      </c>
      <c r="F6" s="19">
        <v>20</v>
      </c>
      <c r="G6" s="20">
        <f t="shared" si="0"/>
        <v>1.3280000000000001</v>
      </c>
      <c r="J6" s="10" t="s">
        <v>174</v>
      </c>
      <c r="K6" s="10" t="s">
        <v>175</v>
      </c>
      <c r="L6" s="10" t="s">
        <v>176</v>
      </c>
    </row>
    <row r="7" spans="1:12" x14ac:dyDescent="0.2">
      <c r="A7" s="10" t="s">
        <v>134</v>
      </c>
      <c r="B7" s="10" t="s">
        <v>182</v>
      </c>
      <c r="C7" s="9">
        <v>45601</v>
      </c>
      <c r="D7" s="10" t="s">
        <v>173</v>
      </c>
      <c r="E7" s="18">
        <v>6.0299999999999999E-2</v>
      </c>
      <c r="F7" s="19">
        <v>75</v>
      </c>
      <c r="G7" s="20">
        <f t="shared" si="0"/>
        <v>4.5225</v>
      </c>
      <c r="J7" s="10" t="s">
        <v>174</v>
      </c>
      <c r="K7" s="10" t="s">
        <v>175</v>
      </c>
      <c r="L7" s="10" t="s">
        <v>176</v>
      </c>
    </row>
    <row r="8" spans="1:12" x14ac:dyDescent="0.2">
      <c r="A8" s="10" t="s">
        <v>134</v>
      </c>
      <c r="B8" s="10" t="s">
        <v>183</v>
      </c>
      <c r="C8" s="9">
        <v>45631</v>
      </c>
      <c r="D8" s="10" t="s">
        <v>173</v>
      </c>
      <c r="E8" s="18">
        <v>3.8300000000000001E-2</v>
      </c>
      <c r="F8" s="19">
        <v>75</v>
      </c>
      <c r="G8" s="19">
        <f t="shared" si="0"/>
        <v>2.8725000000000001</v>
      </c>
    </row>
    <row r="9" spans="1:12" x14ac:dyDescent="0.2">
      <c r="A9" s="10" t="s">
        <v>135</v>
      </c>
      <c r="B9" s="10" t="s">
        <v>184</v>
      </c>
      <c r="C9" s="9">
        <v>45638</v>
      </c>
      <c r="D9" s="10" t="s">
        <v>178</v>
      </c>
      <c r="E9" s="18">
        <v>0.23799999999999999</v>
      </c>
      <c r="F9" s="19">
        <v>75</v>
      </c>
      <c r="G9" s="19">
        <f t="shared" si="0"/>
        <v>17.849999999999998</v>
      </c>
    </row>
    <row r="10" spans="1:12" x14ac:dyDescent="0.2">
      <c r="A10" s="10" t="s">
        <v>136</v>
      </c>
      <c r="B10" s="10" t="s">
        <v>185</v>
      </c>
      <c r="C10" s="9">
        <v>45638</v>
      </c>
      <c r="D10" s="10" t="s">
        <v>178</v>
      </c>
      <c r="E10" s="18">
        <v>0.16600000000000001</v>
      </c>
      <c r="F10" s="19">
        <v>75</v>
      </c>
      <c r="G10" s="19">
        <f t="shared" si="0"/>
        <v>12.450000000000001</v>
      </c>
    </row>
    <row r="11" spans="1:12" x14ac:dyDescent="0.2">
      <c r="A11" s="10" t="s">
        <v>124</v>
      </c>
      <c r="B11" s="21" t="s">
        <v>186</v>
      </c>
      <c r="C11" s="9">
        <v>45561</v>
      </c>
      <c r="D11" s="10" t="s">
        <v>187</v>
      </c>
      <c r="E11" s="18">
        <v>0.29699999999999999</v>
      </c>
      <c r="F11" s="19">
        <v>75</v>
      </c>
      <c r="G11" s="20">
        <f t="shared" si="0"/>
        <v>22.274999999999999</v>
      </c>
      <c r="H11" s="18">
        <v>1.22</v>
      </c>
      <c r="I11" s="19">
        <v>20</v>
      </c>
      <c r="J11" s="10" t="s">
        <v>174</v>
      </c>
      <c r="K11" s="10" t="s">
        <v>175</v>
      </c>
      <c r="L11" s="10" t="s">
        <v>176</v>
      </c>
    </row>
    <row r="12" spans="1:12" x14ac:dyDescent="0.2">
      <c r="A12" s="10" t="s">
        <v>7</v>
      </c>
      <c r="B12" s="21" t="s">
        <v>188</v>
      </c>
      <c r="C12" s="9">
        <v>45561</v>
      </c>
      <c r="D12" s="10" t="s">
        <v>187</v>
      </c>
      <c r="E12" s="18">
        <v>0.374</v>
      </c>
      <c r="F12" s="19">
        <v>75</v>
      </c>
      <c r="G12" s="20">
        <f t="shared" si="0"/>
        <v>28.05</v>
      </c>
      <c r="H12" s="18">
        <v>0.97299999999999998</v>
      </c>
      <c r="I12" s="19">
        <v>20</v>
      </c>
      <c r="J12" s="10" t="s">
        <v>174</v>
      </c>
      <c r="K12" s="10" t="s">
        <v>175</v>
      </c>
      <c r="L12" s="10" t="s">
        <v>176</v>
      </c>
    </row>
    <row r="13" spans="1:12" x14ac:dyDescent="0.2">
      <c r="A13" s="10" t="s">
        <v>128</v>
      </c>
      <c r="B13" s="10" t="s">
        <v>189</v>
      </c>
      <c r="C13" s="9">
        <v>45561</v>
      </c>
      <c r="D13" s="10" t="s">
        <v>187</v>
      </c>
      <c r="E13" s="18" t="s">
        <v>190</v>
      </c>
      <c r="F13" s="19">
        <v>75</v>
      </c>
      <c r="G13" s="20"/>
      <c r="J13" s="10" t="s">
        <v>174</v>
      </c>
      <c r="K13" s="10" t="s">
        <v>175</v>
      </c>
      <c r="L13" s="10" t="s">
        <v>176</v>
      </c>
    </row>
    <row r="14" spans="1:12" x14ac:dyDescent="0.2">
      <c r="A14" s="10" t="s">
        <v>128</v>
      </c>
      <c r="B14" s="10" t="s">
        <v>191</v>
      </c>
      <c r="C14" s="9">
        <v>45596</v>
      </c>
      <c r="D14" s="10" t="s">
        <v>178</v>
      </c>
      <c r="E14" s="22">
        <v>0.16300000000000001</v>
      </c>
      <c r="F14" s="19">
        <v>20</v>
      </c>
      <c r="G14" s="20">
        <f t="shared" ref="G14:G75" si="1">E14*F14</f>
        <v>3.2600000000000002</v>
      </c>
      <c r="J14" s="10" t="s">
        <v>174</v>
      </c>
      <c r="K14" s="10" t="s">
        <v>175</v>
      </c>
      <c r="L14" s="10" t="s">
        <v>176</v>
      </c>
    </row>
    <row r="15" spans="1:12" x14ac:dyDescent="0.2">
      <c r="A15" s="10" t="s">
        <v>128</v>
      </c>
      <c r="B15" s="10" t="s">
        <v>192</v>
      </c>
      <c r="C15" s="9">
        <v>45631</v>
      </c>
      <c r="D15" s="10" t="s">
        <v>173</v>
      </c>
      <c r="E15" s="18">
        <v>0.31900000000000001</v>
      </c>
      <c r="F15" s="19">
        <v>75</v>
      </c>
      <c r="G15" s="19">
        <f t="shared" si="1"/>
        <v>23.925000000000001</v>
      </c>
    </row>
    <row r="16" spans="1:12" x14ac:dyDescent="0.2">
      <c r="A16" s="10" t="s">
        <v>141</v>
      </c>
      <c r="B16" s="10" t="s">
        <v>193</v>
      </c>
      <c r="C16" s="9">
        <v>45596</v>
      </c>
      <c r="D16" s="10" t="s">
        <v>178</v>
      </c>
      <c r="E16" s="18">
        <v>0.13400000000000001</v>
      </c>
      <c r="F16" s="19">
        <v>75</v>
      </c>
      <c r="G16" s="20">
        <f t="shared" si="1"/>
        <v>10.050000000000001</v>
      </c>
      <c r="J16" s="10" t="s">
        <v>174</v>
      </c>
      <c r="K16" s="10" t="s">
        <v>175</v>
      </c>
      <c r="L16" s="10" t="s">
        <v>176</v>
      </c>
    </row>
    <row r="17" spans="1:12" x14ac:dyDescent="0.2">
      <c r="A17" s="10" t="s">
        <v>8</v>
      </c>
      <c r="B17" s="21" t="s">
        <v>194</v>
      </c>
      <c r="C17" s="9">
        <v>45596</v>
      </c>
      <c r="D17" s="10" t="s">
        <v>178</v>
      </c>
      <c r="E17" s="18">
        <v>2.29</v>
      </c>
      <c r="F17" s="19">
        <v>75</v>
      </c>
      <c r="G17" s="20">
        <f t="shared" si="1"/>
        <v>171.75</v>
      </c>
      <c r="J17" s="10" t="s">
        <v>174</v>
      </c>
      <c r="K17" s="10" t="s">
        <v>175</v>
      </c>
      <c r="L17" s="10" t="s">
        <v>176</v>
      </c>
    </row>
    <row r="18" spans="1:12" x14ac:dyDescent="0.2">
      <c r="A18" s="10" t="s">
        <v>143</v>
      </c>
      <c r="B18" s="10" t="s">
        <v>195</v>
      </c>
      <c r="C18" s="9">
        <v>45596</v>
      </c>
      <c r="D18" s="10" t="s">
        <v>178</v>
      </c>
      <c r="E18" s="18">
        <v>0.16300000000000001</v>
      </c>
      <c r="F18" s="19">
        <v>75</v>
      </c>
      <c r="G18" s="20">
        <f t="shared" si="1"/>
        <v>12.225</v>
      </c>
      <c r="H18" s="18">
        <v>0.32400000000000001</v>
      </c>
      <c r="J18" s="10" t="s">
        <v>174</v>
      </c>
      <c r="K18" s="10" t="s">
        <v>175</v>
      </c>
      <c r="L18" s="10" t="s">
        <v>176</v>
      </c>
    </row>
    <row r="19" spans="1:12" x14ac:dyDescent="0.2">
      <c r="A19" s="10" t="s">
        <v>9</v>
      </c>
      <c r="B19" s="10" t="s">
        <v>196</v>
      </c>
      <c r="C19" s="9">
        <v>45575</v>
      </c>
      <c r="D19" s="10" t="s">
        <v>173</v>
      </c>
      <c r="E19" s="18">
        <v>5.3E-3</v>
      </c>
      <c r="F19" s="19">
        <v>75</v>
      </c>
      <c r="G19" s="20">
        <f t="shared" si="1"/>
        <v>0.39750000000000002</v>
      </c>
      <c r="J19" s="10" t="s">
        <v>174</v>
      </c>
      <c r="K19" s="10" t="s">
        <v>175</v>
      </c>
      <c r="L19" s="10" t="s">
        <v>176</v>
      </c>
    </row>
    <row r="20" spans="1:12" x14ac:dyDescent="0.2">
      <c r="A20" s="10" t="s">
        <v>9</v>
      </c>
      <c r="B20" s="10" t="s">
        <v>197</v>
      </c>
      <c r="C20" s="9">
        <v>45583</v>
      </c>
      <c r="D20" s="10" t="s">
        <v>178</v>
      </c>
      <c r="E20" s="22">
        <v>0.35899999999999999</v>
      </c>
      <c r="F20" s="19">
        <v>20</v>
      </c>
      <c r="G20" s="20">
        <f t="shared" si="1"/>
        <v>7.18</v>
      </c>
      <c r="J20" s="10" t="s">
        <v>174</v>
      </c>
      <c r="K20" s="10" t="s">
        <v>175</v>
      </c>
      <c r="L20" s="10" t="s">
        <v>176</v>
      </c>
    </row>
    <row r="21" spans="1:12" x14ac:dyDescent="0.2">
      <c r="A21" s="10" t="s">
        <v>9</v>
      </c>
      <c r="B21" s="21" t="s">
        <v>198</v>
      </c>
      <c r="C21" s="9">
        <v>45583</v>
      </c>
      <c r="D21" s="10" t="s">
        <v>178</v>
      </c>
      <c r="E21" s="18">
        <v>1.61</v>
      </c>
      <c r="F21" s="19">
        <v>20</v>
      </c>
      <c r="G21" s="20">
        <f t="shared" si="1"/>
        <v>32.200000000000003</v>
      </c>
      <c r="J21" s="10" t="s">
        <v>174</v>
      </c>
      <c r="K21" s="10" t="s">
        <v>175</v>
      </c>
      <c r="L21" s="10" t="s">
        <v>176</v>
      </c>
    </row>
    <row r="22" spans="1:12" x14ac:dyDescent="0.2">
      <c r="A22" s="10" t="s">
        <v>138</v>
      </c>
      <c r="B22" s="10" t="s">
        <v>199</v>
      </c>
      <c r="C22" s="9">
        <v>45638</v>
      </c>
      <c r="D22" s="10" t="s">
        <v>178</v>
      </c>
      <c r="E22" s="18">
        <v>0.16900000000000001</v>
      </c>
      <c r="F22" s="19">
        <v>75</v>
      </c>
      <c r="G22" s="19">
        <f t="shared" si="1"/>
        <v>12.675000000000001</v>
      </c>
    </row>
    <row r="23" spans="1:12" x14ac:dyDescent="0.2">
      <c r="A23" s="10" t="s">
        <v>137</v>
      </c>
      <c r="B23" s="10" t="s">
        <v>200</v>
      </c>
      <c r="C23" s="9">
        <v>45638</v>
      </c>
      <c r="D23" s="10" t="s">
        <v>178</v>
      </c>
      <c r="E23" s="18">
        <v>0.40699999999999997</v>
      </c>
      <c r="F23" s="19">
        <v>75</v>
      </c>
      <c r="G23" s="19">
        <f t="shared" si="1"/>
        <v>30.524999999999999</v>
      </c>
    </row>
    <row r="24" spans="1:12" x14ac:dyDescent="0.2">
      <c r="A24" s="10" t="s">
        <v>140</v>
      </c>
      <c r="B24" s="10" t="s">
        <v>201</v>
      </c>
      <c r="C24" s="9">
        <v>45582</v>
      </c>
      <c r="D24" s="10" t="s">
        <v>178</v>
      </c>
      <c r="E24" s="22">
        <v>0.20899999999999999</v>
      </c>
      <c r="F24" s="19">
        <v>20</v>
      </c>
      <c r="G24" s="20">
        <f t="shared" si="1"/>
        <v>4.18</v>
      </c>
      <c r="J24" s="10" t="s">
        <v>174</v>
      </c>
      <c r="K24" s="10" t="s">
        <v>175</v>
      </c>
      <c r="L24" s="10" t="s">
        <v>176</v>
      </c>
    </row>
    <row r="25" spans="1:12" x14ac:dyDescent="0.2">
      <c r="A25" s="10" t="s">
        <v>140</v>
      </c>
      <c r="B25" s="10" t="s">
        <v>202</v>
      </c>
      <c r="C25" s="9">
        <v>45582</v>
      </c>
      <c r="D25" s="10" t="s">
        <v>178</v>
      </c>
      <c r="E25" s="18">
        <v>0.127</v>
      </c>
      <c r="F25" s="19">
        <v>20</v>
      </c>
      <c r="G25" s="20">
        <f t="shared" si="1"/>
        <v>2.54</v>
      </c>
      <c r="J25" s="10" t="s">
        <v>174</v>
      </c>
      <c r="K25" s="10" t="s">
        <v>175</v>
      </c>
      <c r="L25" s="10" t="s">
        <v>176</v>
      </c>
    </row>
    <row r="26" spans="1:12" x14ac:dyDescent="0.2">
      <c r="A26" s="10" t="s">
        <v>140</v>
      </c>
      <c r="B26" s="10" t="s">
        <v>203</v>
      </c>
      <c r="C26" s="9">
        <v>45596</v>
      </c>
      <c r="D26" s="10" t="s">
        <v>178</v>
      </c>
      <c r="E26" s="22">
        <v>0.26</v>
      </c>
      <c r="F26" s="19">
        <v>20</v>
      </c>
      <c r="G26" s="20">
        <f t="shared" si="1"/>
        <v>5.2</v>
      </c>
      <c r="J26" s="10" t="s">
        <v>174</v>
      </c>
      <c r="K26" s="10" t="s">
        <v>175</v>
      </c>
      <c r="L26" s="10" t="s">
        <v>176</v>
      </c>
    </row>
    <row r="27" spans="1:12" x14ac:dyDescent="0.2">
      <c r="A27" s="10" t="s">
        <v>140</v>
      </c>
      <c r="B27" s="10" t="s">
        <v>204</v>
      </c>
      <c r="C27" s="9">
        <v>45601</v>
      </c>
      <c r="D27" s="10" t="s">
        <v>173</v>
      </c>
      <c r="E27" s="18">
        <v>0.14699999999999999</v>
      </c>
      <c r="F27" s="19">
        <v>75</v>
      </c>
      <c r="G27" s="20">
        <f t="shared" si="1"/>
        <v>11.024999999999999</v>
      </c>
      <c r="H27" s="18">
        <v>0.30199999999999999</v>
      </c>
      <c r="I27" s="19">
        <v>20</v>
      </c>
      <c r="J27" s="10" t="s">
        <v>174</v>
      </c>
      <c r="K27" s="10" t="s">
        <v>175</v>
      </c>
      <c r="L27" s="10" t="s">
        <v>176</v>
      </c>
    </row>
    <row r="28" spans="1:12" x14ac:dyDescent="0.2">
      <c r="A28" s="10" t="s">
        <v>10</v>
      </c>
      <c r="B28" s="21" t="s">
        <v>205</v>
      </c>
      <c r="C28" s="9">
        <v>45609</v>
      </c>
      <c r="D28" s="10" t="s">
        <v>173</v>
      </c>
      <c r="E28" s="18">
        <v>0.75600000000000001</v>
      </c>
      <c r="G28" s="19">
        <f t="shared" si="1"/>
        <v>0</v>
      </c>
      <c r="J28" s="10" t="s">
        <v>174</v>
      </c>
      <c r="K28" s="10" t="s">
        <v>175</v>
      </c>
      <c r="L28" s="10" t="s">
        <v>176</v>
      </c>
    </row>
    <row r="29" spans="1:12" x14ac:dyDescent="0.2">
      <c r="A29" s="10" t="s">
        <v>11</v>
      </c>
      <c r="B29" s="21" t="s">
        <v>206</v>
      </c>
      <c r="C29" s="9">
        <v>45609</v>
      </c>
      <c r="D29" s="10" t="s">
        <v>173</v>
      </c>
      <c r="E29" s="18">
        <v>0.82799999999999996</v>
      </c>
      <c r="G29" s="19">
        <f t="shared" si="1"/>
        <v>0</v>
      </c>
      <c r="J29" s="10" t="s">
        <v>174</v>
      </c>
      <c r="K29" s="10" t="s">
        <v>175</v>
      </c>
      <c r="L29" s="10" t="s">
        <v>176</v>
      </c>
    </row>
    <row r="30" spans="1:12" x14ac:dyDescent="0.2">
      <c r="A30" s="10" t="s">
        <v>147</v>
      </c>
      <c r="B30" s="10" t="s">
        <v>207</v>
      </c>
      <c r="C30" s="9">
        <v>45609</v>
      </c>
      <c r="D30" s="10" t="s">
        <v>173</v>
      </c>
      <c r="E30" s="18">
        <v>0.28699999999999998</v>
      </c>
      <c r="G30" s="19">
        <f t="shared" si="1"/>
        <v>0</v>
      </c>
      <c r="J30" s="10" t="s">
        <v>174</v>
      </c>
      <c r="K30" s="10" t="s">
        <v>175</v>
      </c>
      <c r="L30" s="10" t="s">
        <v>176</v>
      </c>
    </row>
    <row r="31" spans="1:12" x14ac:dyDescent="0.2">
      <c r="A31" s="10" t="s">
        <v>148</v>
      </c>
      <c r="B31" s="10" t="s">
        <v>208</v>
      </c>
      <c r="C31" s="9">
        <v>45609</v>
      </c>
      <c r="D31" s="10" t="s">
        <v>173</v>
      </c>
      <c r="E31" s="18">
        <v>0.628</v>
      </c>
      <c r="G31" s="19">
        <f t="shared" si="1"/>
        <v>0</v>
      </c>
      <c r="J31" s="10" t="s">
        <v>174</v>
      </c>
      <c r="K31" s="10" t="s">
        <v>175</v>
      </c>
      <c r="L31" s="10" t="s">
        <v>176</v>
      </c>
    </row>
    <row r="32" spans="1:12" x14ac:dyDescent="0.2">
      <c r="A32" s="10" t="s">
        <v>149</v>
      </c>
      <c r="B32" s="10" t="s">
        <v>209</v>
      </c>
      <c r="C32" s="9">
        <v>45609</v>
      </c>
      <c r="D32" s="10" t="s">
        <v>173</v>
      </c>
      <c r="E32" s="18">
        <v>0.309</v>
      </c>
      <c r="G32" s="19">
        <f t="shared" si="1"/>
        <v>0</v>
      </c>
      <c r="J32" s="10" t="s">
        <v>174</v>
      </c>
      <c r="K32" s="10" t="s">
        <v>175</v>
      </c>
      <c r="L32" s="10" t="s">
        <v>176</v>
      </c>
    </row>
    <row r="33" spans="1:12" x14ac:dyDescent="0.2">
      <c r="A33" s="10" t="s">
        <v>12</v>
      </c>
      <c r="B33" s="21" t="s">
        <v>210</v>
      </c>
      <c r="C33" s="9">
        <v>45609</v>
      </c>
      <c r="D33" s="10" t="s">
        <v>173</v>
      </c>
      <c r="E33" s="18">
        <v>1.02</v>
      </c>
      <c r="G33" s="19">
        <f t="shared" si="1"/>
        <v>0</v>
      </c>
      <c r="J33" s="10" t="s">
        <v>174</v>
      </c>
      <c r="K33" s="10" t="s">
        <v>175</v>
      </c>
      <c r="L33" s="10" t="s">
        <v>176</v>
      </c>
    </row>
    <row r="34" spans="1:12" x14ac:dyDescent="0.2">
      <c r="A34" s="10" t="s">
        <v>13</v>
      </c>
      <c r="B34" s="21" t="s">
        <v>211</v>
      </c>
      <c r="C34" s="9">
        <v>45609</v>
      </c>
      <c r="D34" s="10" t="s">
        <v>173</v>
      </c>
      <c r="E34" s="18">
        <v>5.2</v>
      </c>
      <c r="G34" s="19">
        <f t="shared" si="1"/>
        <v>0</v>
      </c>
      <c r="J34" s="10" t="s">
        <v>174</v>
      </c>
      <c r="K34" s="10" t="s">
        <v>175</v>
      </c>
      <c r="L34" s="10" t="s">
        <v>176</v>
      </c>
    </row>
    <row r="35" spans="1:12" x14ac:dyDescent="0.2">
      <c r="A35" s="10" t="s">
        <v>150</v>
      </c>
      <c r="B35" s="10" t="s">
        <v>212</v>
      </c>
      <c r="C35" s="9">
        <v>45609</v>
      </c>
      <c r="D35" s="10" t="s">
        <v>173</v>
      </c>
      <c r="E35" s="18">
        <v>0.63900000000000001</v>
      </c>
      <c r="G35" s="19">
        <f t="shared" si="1"/>
        <v>0</v>
      </c>
      <c r="J35" s="10" t="s">
        <v>174</v>
      </c>
      <c r="K35" s="10" t="s">
        <v>175</v>
      </c>
      <c r="L35" s="10" t="s">
        <v>176</v>
      </c>
    </row>
    <row r="36" spans="1:12" x14ac:dyDescent="0.2">
      <c r="A36" s="10" t="s">
        <v>151</v>
      </c>
      <c r="B36" s="10" t="s">
        <v>213</v>
      </c>
      <c r="C36" s="9">
        <v>45609</v>
      </c>
      <c r="D36" s="10" t="s">
        <v>173</v>
      </c>
      <c r="E36" s="18">
        <v>0.23599999999999999</v>
      </c>
      <c r="G36" s="19">
        <f t="shared" si="1"/>
        <v>0</v>
      </c>
      <c r="J36" s="10" t="s">
        <v>174</v>
      </c>
      <c r="K36" s="10" t="s">
        <v>175</v>
      </c>
      <c r="L36" s="10" t="s">
        <v>176</v>
      </c>
    </row>
    <row r="37" spans="1:12" x14ac:dyDescent="0.2">
      <c r="A37" s="10" t="s">
        <v>152</v>
      </c>
      <c r="B37" s="10" t="s">
        <v>214</v>
      </c>
      <c r="C37" s="9">
        <v>45609</v>
      </c>
      <c r="D37" s="10" t="s">
        <v>173</v>
      </c>
      <c r="E37" s="18">
        <v>0.60499999999999998</v>
      </c>
      <c r="G37" s="19">
        <f t="shared" si="1"/>
        <v>0</v>
      </c>
      <c r="J37" s="10" t="s">
        <v>174</v>
      </c>
      <c r="K37" s="10" t="s">
        <v>175</v>
      </c>
      <c r="L37" s="10" t="s">
        <v>176</v>
      </c>
    </row>
    <row r="38" spans="1:12" x14ac:dyDescent="0.2">
      <c r="A38" s="10" t="s">
        <v>153</v>
      </c>
      <c r="B38" s="10" t="s">
        <v>215</v>
      </c>
      <c r="C38" s="9">
        <v>45610</v>
      </c>
      <c r="D38" s="10" t="s">
        <v>173</v>
      </c>
      <c r="E38" s="18">
        <v>0.23</v>
      </c>
      <c r="G38" s="19">
        <f t="shared" si="1"/>
        <v>0</v>
      </c>
      <c r="J38" s="10" t="s">
        <v>174</v>
      </c>
      <c r="K38" s="10" t="s">
        <v>175</v>
      </c>
      <c r="L38" s="10" t="s">
        <v>176</v>
      </c>
    </row>
    <row r="39" spans="1:12" x14ac:dyDescent="0.2">
      <c r="A39" s="10" t="s">
        <v>154</v>
      </c>
      <c r="B39" s="10" t="s">
        <v>216</v>
      </c>
      <c r="C39" s="9">
        <v>45610</v>
      </c>
      <c r="D39" s="10" t="s">
        <v>173</v>
      </c>
      <c r="E39" s="18">
        <v>0.34899999999999998</v>
      </c>
      <c r="G39" s="19">
        <f t="shared" si="1"/>
        <v>0</v>
      </c>
      <c r="J39" s="10" t="s">
        <v>174</v>
      </c>
      <c r="K39" s="10" t="s">
        <v>175</v>
      </c>
      <c r="L39" s="10" t="s">
        <v>176</v>
      </c>
    </row>
    <row r="40" spans="1:12" x14ac:dyDescent="0.2">
      <c r="A40" s="10" t="s">
        <v>154</v>
      </c>
      <c r="B40" s="10" t="s">
        <v>217</v>
      </c>
      <c r="C40" s="9">
        <v>45631</v>
      </c>
      <c r="D40" s="10" t="s">
        <v>173</v>
      </c>
      <c r="E40" s="18">
        <v>6.7100000000000007E-2</v>
      </c>
      <c r="F40" s="19">
        <v>75</v>
      </c>
      <c r="G40" s="19">
        <f t="shared" si="1"/>
        <v>5.0325000000000006</v>
      </c>
    </row>
    <row r="41" spans="1:12" x14ac:dyDescent="0.2">
      <c r="A41" s="10" t="s">
        <v>14</v>
      </c>
      <c r="B41" s="21" t="s">
        <v>218</v>
      </c>
      <c r="C41" s="9">
        <v>45610</v>
      </c>
      <c r="D41" s="10" t="s">
        <v>173</v>
      </c>
      <c r="E41" s="18">
        <v>0.69199999999999995</v>
      </c>
      <c r="G41" s="19">
        <f t="shared" si="1"/>
        <v>0</v>
      </c>
      <c r="J41" s="10" t="s">
        <v>174</v>
      </c>
      <c r="K41" s="10" t="s">
        <v>175</v>
      </c>
      <c r="L41" s="10" t="s">
        <v>176</v>
      </c>
    </row>
    <row r="42" spans="1:12" x14ac:dyDescent="0.2">
      <c r="A42" s="10" t="s">
        <v>15</v>
      </c>
      <c r="B42" s="21" t="s">
        <v>219</v>
      </c>
      <c r="C42" s="9">
        <v>45610</v>
      </c>
      <c r="D42" s="10" t="s">
        <v>173</v>
      </c>
      <c r="E42" s="18">
        <v>0.98699999999999999</v>
      </c>
      <c r="G42" s="19">
        <f t="shared" si="1"/>
        <v>0</v>
      </c>
      <c r="J42" s="10" t="s">
        <v>174</v>
      </c>
      <c r="K42" s="10" t="s">
        <v>175</v>
      </c>
      <c r="L42" s="10" t="s">
        <v>176</v>
      </c>
    </row>
    <row r="43" spans="1:12" x14ac:dyDescent="0.2">
      <c r="A43" s="10" t="s">
        <v>16</v>
      </c>
      <c r="B43" s="21" t="s">
        <v>220</v>
      </c>
      <c r="C43" s="9">
        <v>45610</v>
      </c>
      <c r="D43" s="10" t="s">
        <v>173</v>
      </c>
      <c r="E43" s="18">
        <v>1.0900000000000001</v>
      </c>
      <c r="G43" s="19">
        <f t="shared" si="1"/>
        <v>0</v>
      </c>
      <c r="J43" s="10" t="s">
        <v>174</v>
      </c>
      <c r="K43" s="10" t="s">
        <v>175</v>
      </c>
      <c r="L43" s="10" t="s">
        <v>176</v>
      </c>
    </row>
    <row r="44" spans="1:12" x14ac:dyDescent="0.2">
      <c r="A44" s="10" t="s">
        <v>17</v>
      </c>
      <c r="B44" s="21" t="s">
        <v>221</v>
      </c>
      <c r="C44" s="9">
        <v>45610</v>
      </c>
      <c r="D44" s="10" t="s">
        <v>173</v>
      </c>
      <c r="E44" s="18">
        <v>3.4</v>
      </c>
      <c r="G44" s="19">
        <f t="shared" si="1"/>
        <v>0</v>
      </c>
      <c r="J44" s="10" t="s">
        <v>174</v>
      </c>
      <c r="K44" s="10" t="s">
        <v>175</v>
      </c>
      <c r="L44" s="10" t="s">
        <v>176</v>
      </c>
    </row>
    <row r="45" spans="1:12" x14ac:dyDescent="0.2">
      <c r="A45" s="10" t="s">
        <v>18</v>
      </c>
      <c r="B45" s="21" t="s">
        <v>222</v>
      </c>
      <c r="C45" s="9">
        <v>45610</v>
      </c>
      <c r="D45" s="10" t="s">
        <v>173</v>
      </c>
      <c r="E45" s="18">
        <v>0.80700000000000005</v>
      </c>
      <c r="G45" s="19">
        <f t="shared" si="1"/>
        <v>0</v>
      </c>
      <c r="J45" s="10" t="s">
        <v>174</v>
      </c>
      <c r="K45" s="10" t="s">
        <v>175</v>
      </c>
      <c r="L45" s="10" t="s">
        <v>176</v>
      </c>
    </row>
    <row r="46" spans="1:12" x14ac:dyDescent="0.2">
      <c r="A46" s="10" t="s">
        <v>19</v>
      </c>
      <c r="B46" s="21" t="s">
        <v>223</v>
      </c>
      <c r="C46" s="9">
        <v>45610</v>
      </c>
      <c r="D46" s="10" t="s">
        <v>173</v>
      </c>
      <c r="E46" s="18">
        <v>0.83</v>
      </c>
      <c r="G46" s="19">
        <f t="shared" si="1"/>
        <v>0</v>
      </c>
      <c r="J46" s="10" t="s">
        <v>174</v>
      </c>
      <c r="K46" s="10" t="s">
        <v>175</v>
      </c>
      <c r="L46" s="10" t="s">
        <v>176</v>
      </c>
    </row>
    <row r="47" spans="1:12" x14ac:dyDescent="0.2">
      <c r="A47" s="10" t="s">
        <v>155</v>
      </c>
      <c r="B47" s="21" t="s">
        <v>224</v>
      </c>
      <c r="C47" s="9">
        <v>45610</v>
      </c>
      <c r="D47" s="10" t="s">
        <v>173</v>
      </c>
      <c r="E47" s="18">
        <v>1.23</v>
      </c>
      <c r="G47" s="19">
        <f t="shared" si="1"/>
        <v>0</v>
      </c>
      <c r="J47" s="10" t="s">
        <v>174</v>
      </c>
      <c r="K47" s="10" t="s">
        <v>175</v>
      </c>
      <c r="L47" s="10" t="s">
        <v>176</v>
      </c>
    </row>
    <row r="48" spans="1:12" x14ac:dyDescent="0.2">
      <c r="A48" s="10" t="s">
        <v>28</v>
      </c>
      <c r="B48" s="21" t="s">
        <v>225</v>
      </c>
      <c r="C48" s="9">
        <v>45610</v>
      </c>
      <c r="D48" s="10" t="s">
        <v>173</v>
      </c>
      <c r="E48" s="18">
        <v>0.69</v>
      </c>
      <c r="G48" s="19">
        <f t="shared" si="1"/>
        <v>0</v>
      </c>
      <c r="J48" s="10" t="s">
        <v>174</v>
      </c>
      <c r="K48" s="10" t="s">
        <v>175</v>
      </c>
      <c r="L48" s="10" t="s">
        <v>176</v>
      </c>
    </row>
    <row r="49" spans="1:12" x14ac:dyDescent="0.2">
      <c r="A49" s="10" t="s">
        <v>26</v>
      </c>
      <c r="B49" s="21" t="s">
        <v>226</v>
      </c>
      <c r="C49" s="9">
        <v>45621</v>
      </c>
      <c r="D49" s="10" t="s">
        <v>178</v>
      </c>
      <c r="E49" s="18">
        <v>0.877</v>
      </c>
      <c r="G49" s="19">
        <f t="shared" si="1"/>
        <v>0</v>
      </c>
      <c r="J49" s="10" t="s">
        <v>174</v>
      </c>
      <c r="K49" s="10" t="s">
        <v>175</v>
      </c>
      <c r="L49" s="10" t="s">
        <v>227</v>
      </c>
    </row>
    <row r="50" spans="1:12" x14ac:dyDescent="0.2">
      <c r="A50" s="10" t="s">
        <v>26</v>
      </c>
      <c r="B50" s="10" t="s">
        <v>228</v>
      </c>
      <c r="C50" s="9">
        <v>45621</v>
      </c>
      <c r="D50" s="10" t="s">
        <v>178</v>
      </c>
      <c r="E50" s="18">
        <v>0.70799999999999996</v>
      </c>
      <c r="F50" s="19">
        <v>75</v>
      </c>
      <c r="G50" s="19">
        <f t="shared" si="1"/>
        <v>53.099999999999994</v>
      </c>
      <c r="J50" s="10" t="s">
        <v>174</v>
      </c>
      <c r="K50" s="10" t="s">
        <v>175</v>
      </c>
      <c r="L50" s="10" t="s">
        <v>227</v>
      </c>
    </row>
    <row r="51" spans="1:12" x14ac:dyDescent="0.2">
      <c r="A51" s="10" t="s">
        <v>156</v>
      </c>
      <c r="B51" s="10" t="s">
        <v>229</v>
      </c>
      <c r="C51" s="9">
        <v>45621</v>
      </c>
      <c r="D51" s="10" t="s">
        <v>178</v>
      </c>
      <c r="E51" s="18">
        <v>0.42499999999999999</v>
      </c>
      <c r="F51" s="19">
        <v>75</v>
      </c>
      <c r="G51" s="19">
        <f t="shared" si="1"/>
        <v>31.875</v>
      </c>
      <c r="H51" s="18">
        <v>1.36</v>
      </c>
      <c r="I51" s="19">
        <v>20</v>
      </c>
      <c r="J51" s="10" t="s">
        <v>174</v>
      </c>
      <c r="K51" s="10" t="s">
        <v>175</v>
      </c>
      <c r="L51" s="10" t="s">
        <v>227</v>
      </c>
    </row>
    <row r="52" spans="1:12" x14ac:dyDescent="0.2">
      <c r="A52" s="10" t="s">
        <v>156</v>
      </c>
      <c r="B52" s="21" t="s">
        <v>230</v>
      </c>
      <c r="C52" s="9">
        <v>45621</v>
      </c>
      <c r="D52" s="10" t="s">
        <v>178</v>
      </c>
      <c r="E52" s="18">
        <v>0.623</v>
      </c>
      <c r="F52" s="19">
        <v>75</v>
      </c>
      <c r="G52" s="19">
        <f t="shared" si="1"/>
        <v>46.725000000000001</v>
      </c>
      <c r="H52" s="18">
        <v>1.66</v>
      </c>
      <c r="I52" s="19">
        <v>20</v>
      </c>
      <c r="J52" s="10" t="s">
        <v>174</v>
      </c>
      <c r="K52" s="10" t="s">
        <v>175</v>
      </c>
      <c r="L52" s="10" t="s">
        <v>227</v>
      </c>
    </row>
    <row r="53" spans="1:12" x14ac:dyDescent="0.2">
      <c r="A53" s="10" t="s">
        <v>157</v>
      </c>
      <c r="B53" s="10" t="s">
        <v>231</v>
      </c>
      <c r="C53" s="9">
        <v>45621</v>
      </c>
      <c r="D53" s="10" t="s">
        <v>178</v>
      </c>
      <c r="E53" s="18">
        <v>0.23100000000000001</v>
      </c>
      <c r="F53" s="19">
        <v>75</v>
      </c>
      <c r="G53" s="19">
        <f t="shared" si="1"/>
        <v>17.324999999999999</v>
      </c>
      <c r="H53" s="18">
        <v>0.59199999999999997</v>
      </c>
      <c r="I53" s="19">
        <v>20</v>
      </c>
      <c r="J53" s="10" t="s">
        <v>174</v>
      </c>
      <c r="K53" s="10" t="s">
        <v>175</v>
      </c>
      <c r="L53" s="10" t="s">
        <v>227</v>
      </c>
    </row>
    <row r="54" spans="1:12" x14ac:dyDescent="0.2">
      <c r="A54" s="10" t="s">
        <v>157</v>
      </c>
      <c r="B54" s="10" t="s">
        <v>232</v>
      </c>
      <c r="C54" s="9">
        <v>45621</v>
      </c>
      <c r="D54" s="10" t="s">
        <v>178</v>
      </c>
      <c r="E54" s="18">
        <v>0.32700000000000001</v>
      </c>
      <c r="F54" s="19">
        <v>75</v>
      </c>
      <c r="G54" s="19">
        <f t="shared" si="1"/>
        <v>24.525000000000002</v>
      </c>
      <c r="H54" s="18">
        <v>0.56000000000000005</v>
      </c>
      <c r="I54" s="19">
        <v>20</v>
      </c>
      <c r="J54" s="10" t="s">
        <v>174</v>
      </c>
      <c r="K54" s="10" t="s">
        <v>175</v>
      </c>
      <c r="L54" s="10" t="s">
        <v>227</v>
      </c>
    </row>
    <row r="55" spans="1:12" x14ac:dyDescent="0.2">
      <c r="A55" s="10" t="s">
        <v>157</v>
      </c>
      <c r="B55" s="10" t="s">
        <v>233</v>
      </c>
      <c r="C55" s="9">
        <v>45631</v>
      </c>
      <c r="D55" s="10" t="s">
        <v>173</v>
      </c>
      <c r="E55" s="18">
        <v>2.5600000000000001E-2</v>
      </c>
      <c r="F55" s="19">
        <v>75</v>
      </c>
      <c r="G55" s="19">
        <f t="shared" si="1"/>
        <v>1.9200000000000002</v>
      </c>
    </row>
    <row r="56" spans="1:12" x14ac:dyDescent="0.2">
      <c r="A56" s="10" t="s">
        <v>158</v>
      </c>
      <c r="B56" s="21" t="s">
        <v>234</v>
      </c>
      <c r="C56" s="9">
        <v>45621</v>
      </c>
      <c r="D56" s="10" t="s">
        <v>178</v>
      </c>
      <c r="E56" s="18">
        <v>0.49399999999999999</v>
      </c>
      <c r="F56" s="19">
        <v>75</v>
      </c>
      <c r="G56" s="19">
        <f t="shared" si="1"/>
        <v>37.049999999999997</v>
      </c>
      <c r="H56" s="18">
        <v>1.46</v>
      </c>
      <c r="I56" s="19">
        <v>20</v>
      </c>
      <c r="J56" s="10" t="s">
        <v>174</v>
      </c>
      <c r="K56" s="10" t="s">
        <v>175</v>
      </c>
      <c r="L56" s="10" t="s">
        <v>227</v>
      </c>
    </row>
    <row r="57" spans="1:12" x14ac:dyDescent="0.2">
      <c r="A57" s="10" t="s">
        <v>158</v>
      </c>
      <c r="B57" s="21" t="s">
        <v>235</v>
      </c>
      <c r="C57" s="9">
        <v>45621</v>
      </c>
      <c r="D57" s="10" t="s">
        <v>178</v>
      </c>
      <c r="E57" s="18">
        <v>0.79900000000000004</v>
      </c>
      <c r="F57" s="19">
        <v>75</v>
      </c>
      <c r="G57" s="19">
        <f t="shared" si="1"/>
        <v>59.925000000000004</v>
      </c>
      <c r="J57" s="10" t="s">
        <v>174</v>
      </c>
      <c r="K57" s="10" t="s">
        <v>175</v>
      </c>
      <c r="L57" s="10" t="s">
        <v>227</v>
      </c>
    </row>
    <row r="58" spans="1:12" x14ac:dyDescent="0.2">
      <c r="A58" s="10" t="s">
        <v>22</v>
      </c>
      <c r="B58" s="21" t="s">
        <v>236</v>
      </c>
      <c r="C58" s="9">
        <v>45621</v>
      </c>
      <c r="D58" s="10" t="s">
        <v>178</v>
      </c>
      <c r="E58" s="18">
        <v>0.374</v>
      </c>
      <c r="F58" s="19">
        <v>75</v>
      </c>
      <c r="G58" s="19">
        <f t="shared" si="1"/>
        <v>28.05</v>
      </c>
      <c r="H58" s="18">
        <v>1.0900000000000001</v>
      </c>
      <c r="I58" s="19">
        <v>20</v>
      </c>
      <c r="J58" s="10" t="s">
        <v>174</v>
      </c>
      <c r="K58" s="10" t="s">
        <v>175</v>
      </c>
      <c r="L58" s="10" t="s">
        <v>227</v>
      </c>
    </row>
    <row r="59" spans="1:12" x14ac:dyDescent="0.2">
      <c r="A59" s="10" t="s">
        <v>22</v>
      </c>
      <c r="B59" s="10" t="s">
        <v>237</v>
      </c>
      <c r="C59" s="9">
        <v>45621</v>
      </c>
      <c r="D59" s="10" t="s">
        <v>178</v>
      </c>
      <c r="E59" s="18">
        <v>0.26900000000000002</v>
      </c>
      <c r="F59" s="19">
        <v>75</v>
      </c>
      <c r="G59" s="19">
        <f t="shared" si="1"/>
        <v>20.175000000000001</v>
      </c>
      <c r="H59" s="18">
        <v>0.624</v>
      </c>
      <c r="I59" s="19">
        <v>20</v>
      </c>
      <c r="J59" s="10" t="s">
        <v>174</v>
      </c>
      <c r="K59" s="10" t="s">
        <v>175</v>
      </c>
      <c r="L59" s="10" t="s">
        <v>227</v>
      </c>
    </row>
    <row r="60" spans="1:12" x14ac:dyDescent="0.2">
      <c r="A60" s="10" t="s">
        <v>22</v>
      </c>
      <c r="B60" s="10" t="s">
        <v>238</v>
      </c>
      <c r="C60" s="9">
        <v>45631</v>
      </c>
      <c r="D60" s="10" t="s">
        <v>173</v>
      </c>
      <c r="E60" s="18">
        <v>3.2099999999999997E-2</v>
      </c>
      <c r="F60" s="19">
        <v>75</v>
      </c>
      <c r="G60" s="19">
        <f t="shared" si="1"/>
        <v>2.4074999999999998</v>
      </c>
    </row>
    <row r="61" spans="1:12" x14ac:dyDescent="0.2">
      <c r="A61" s="10" t="s">
        <v>24</v>
      </c>
      <c r="B61" s="21" t="s">
        <v>239</v>
      </c>
      <c r="C61" s="9">
        <v>45621</v>
      </c>
      <c r="D61" s="10" t="s">
        <v>178</v>
      </c>
      <c r="E61" s="18">
        <v>0.60899999999999999</v>
      </c>
      <c r="F61" s="19">
        <v>75</v>
      </c>
      <c r="G61" s="19">
        <f t="shared" si="1"/>
        <v>45.674999999999997</v>
      </c>
      <c r="H61" s="18">
        <v>0.95399999999999996</v>
      </c>
      <c r="I61" s="19">
        <v>20</v>
      </c>
      <c r="J61" s="10" t="s">
        <v>174</v>
      </c>
      <c r="K61" s="10" t="s">
        <v>175</v>
      </c>
      <c r="L61" s="10" t="s">
        <v>227</v>
      </c>
    </row>
    <row r="62" spans="1:12" x14ac:dyDescent="0.2">
      <c r="A62" s="10" t="s">
        <v>24</v>
      </c>
      <c r="B62" s="10" t="s">
        <v>240</v>
      </c>
      <c r="C62" s="9">
        <v>45621</v>
      </c>
      <c r="D62" s="10" t="s">
        <v>178</v>
      </c>
      <c r="E62" s="18">
        <v>0.187</v>
      </c>
      <c r="F62" s="19">
        <v>75</v>
      </c>
      <c r="G62" s="19">
        <f t="shared" si="1"/>
        <v>14.025</v>
      </c>
      <c r="H62" s="18">
        <v>0.47199999999999998</v>
      </c>
      <c r="I62" s="19">
        <v>20</v>
      </c>
      <c r="J62" s="10" t="s">
        <v>174</v>
      </c>
      <c r="K62" s="10" t="s">
        <v>175</v>
      </c>
      <c r="L62" s="10" t="s">
        <v>227</v>
      </c>
    </row>
    <row r="63" spans="1:12" x14ac:dyDescent="0.2">
      <c r="A63" s="10" t="s">
        <v>24</v>
      </c>
      <c r="B63" s="10" t="s">
        <v>241</v>
      </c>
      <c r="C63" s="9">
        <v>45631</v>
      </c>
      <c r="D63" s="10" t="s">
        <v>173</v>
      </c>
      <c r="E63" s="18">
        <v>0.14899999999999999</v>
      </c>
      <c r="F63" s="19">
        <v>75</v>
      </c>
      <c r="G63" s="19">
        <f t="shared" si="1"/>
        <v>11.174999999999999</v>
      </c>
    </row>
    <row r="64" spans="1:12" x14ac:dyDescent="0.2">
      <c r="A64" s="10" t="s">
        <v>159</v>
      </c>
      <c r="B64" s="10" t="s">
        <v>242</v>
      </c>
      <c r="C64" s="9">
        <v>45621</v>
      </c>
      <c r="D64" s="10" t="s">
        <v>178</v>
      </c>
      <c r="E64" s="18">
        <v>2.58</v>
      </c>
      <c r="F64" s="19">
        <v>75</v>
      </c>
      <c r="G64" s="19">
        <f t="shared" si="1"/>
        <v>193.5</v>
      </c>
      <c r="J64" s="10" t="s">
        <v>174</v>
      </c>
      <c r="K64" s="10" t="s">
        <v>175</v>
      </c>
      <c r="L64" s="10" t="s">
        <v>227</v>
      </c>
    </row>
    <row r="65" spans="1:12" x14ac:dyDescent="0.2">
      <c r="A65" s="10" t="s">
        <v>159</v>
      </c>
      <c r="B65" s="21" t="s">
        <v>243</v>
      </c>
      <c r="C65" s="9">
        <v>45621</v>
      </c>
      <c r="D65" s="10" t="s">
        <v>178</v>
      </c>
      <c r="E65" s="18">
        <v>4.01</v>
      </c>
      <c r="F65" s="19">
        <v>75</v>
      </c>
      <c r="G65" s="19">
        <f t="shared" si="1"/>
        <v>300.75</v>
      </c>
      <c r="J65" s="10" t="s">
        <v>174</v>
      </c>
      <c r="K65" s="10" t="s">
        <v>175</v>
      </c>
      <c r="L65" s="10" t="s">
        <v>227</v>
      </c>
    </row>
    <row r="66" spans="1:12" x14ac:dyDescent="0.2">
      <c r="A66" s="10" t="s">
        <v>160</v>
      </c>
      <c r="B66" s="21" t="s">
        <v>244</v>
      </c>
      <c r="C66" s="9">
        <v>45638</v>
      </c>
      <c r="D66" s="10" t="s">
        <v>178</v>
      </c>
      <c r="E66" s="18">
        <v>1.99</v>
      </c>
      <c r="F66" s="19">
        <v>75</v>
      </c>
      <c r="G66" s="19">
        <f t="shared" si="1"/>
        <v>149.25</v>
      </c>
    </row>
    <row r="67" spans="1:12" x14ac:dyDescent="0.2">
      <c r="A67" s="10" t="s">
        <v>23</v>
      </c>
      <c r="B67" s="21" t="s">
        <v>245</v>
      </c>
      <c r="C67" s="9">
        <v>45638</v>
      </c>
      <c r="D67" s="10" t="s">
        <v>178</v>
      </c>
      <c r="E67" s="18">
        <v>1.65</v>
      </c>
      <c r="F67" s="19">
        <v>75</v>
      </c>
      <c r="G67" s="19">
        <f t="shared" si="1"/>
        <v>123.75</v>
      </c>
    </row>
    <row r="68" spans="1:12" x14ac:dyDescent="0.2">
      <c r="A68" s="10" t="s">
        <v>25</v>
      </c>
      <c r="B68" s="21" t="s">
        <v>246</v>
      </c>
      <c r="C68" s="9">
        <v>45575</v>
      </c>
      <c r="D68" s="10" t="s">
        <v>173</v>
      </c>
      <c r="E68" s="18">
        <v>0.19500000000000001</v>
      </c>
      <c r="F68" s="19">
        <v>75</v>
      </c>
      <c r="G68" s="20">
        <f t="shared" si="1"/>
        <v>14.625</v>
      </c>
      <c r="H68" s="18">
        <v>0.76900000000000002</v>
      </c>
      <c r="I68" s="19">
        <v>20</v>
      </c>
      <c r="J68" s="10" t="s">
        <v>174</v>
      </c>
      <c r="K68" s="10" t="s">
        <v>175</v>
      </c>
      <c r="L68" s="10" t="s">
        <v>176</v>
      </c>
    </row>
    <row r="69" spans="1:12" x14ac:dyDescent="0.2">
      <c r="A69" s="10" t="s">
        <v>25</v>
      </c>
      <c r="B69" s="10" t="s">
        <v>247</v>
      </c>
      <c r="C69" s="9">
        <v>45581</v>
      </c>
      <c r="D69" s="10" t="s">
        <v>178</v>
      </c>
      <c r="E69" s="18">
        <v>7.5300000000000006E-2</v>
      </c>
      <c r="F69" s="19">
        <v>50</v>
      </c>
      <c r="G69" s="20">
        <f t="shared" si="1"/>
        <v>3.7650000000000001</v>
      </c>
      <c r="J69" s="10" t="s">
        <v>174</v>
      </c>
      <c r="K69" s="10" t="s">
        <v>175</v>
      </c>
      <c r="L69" s="10" t="s">
        <v>176</v>
      </c>
    </row>
    <row r="70" spans="1:12" x14ac:dyDescent="0.2">
      <c r="A70" s="10" t="s">
        <v>25</v>
      </c>
      <c r="B70" s="10" t="s">
        <v>248</v>
      </c>
      <c r="C70" s="9">
        <v>45581</v>
      </c>
      <c r="D70" s="10" t="s">
        <v>178</v>
      </c>
      <c r="E70" s="18">
        <v>3.6999999999999998E-2</v>
      </c>
      <c r="F70" s="19">
        <v>50</v>
      </c>
      <c r="G70" s="20">
        <f t="shared" si="1"/>
        <v>1.8499999999999999</v>
      </c>
      <c r="J70" s="10" t="s">
        <v>174</v>
      </c>
      <c r="K70" s="10" t="s">
        <v>175</v>
      </c>
      <c r="L70" s="10" t="s">
        <v>176</v>
      </c>
    </row>
    <row r="71" spans="1:12" x14ac:dyDescent="0.2">
      <c r="A71" s="10" t="s">
        <v>132</v>
      </c>
      <c r="B71" s="10" t="s">
        <v>249</v>
      </c>
      <c r="C71" s="9">
        <v>45581</v>
      </c>
      <c r="D71" s="10" t="s">
        <v>178</v>
      </c>
      <c r="E71" s="18">
        <v>6.1999999999999998E-3</v>
      </c>
      <c r="F71" s="19">
        <v>50</v>
      </c>
      <c r="G71" s="20">
        <f t="shared" si="1"/>
        <v>0.31</v>
      </c>
      <c r="J71" s="10" t="s">
        <v>174</v>
      </c>
      <c r="K71" s="10" t="s">
        <v>175</v>
      </c>
      <c r="L71" s="10" t="s">
        <v>176</v>
      </c>
    </row>
    <row r="72" spans="1:12" x14ac:dyDescent="0.2">
      <c r="A72" s="10" t="s">
        <v>132</v>
      </c>
      <c r="B72" s="10" t="s">
        <v>250</v>
      </c>
      <c r="C72" s="9">
        <v>45581</v>
      </c>
      <c r="D72" s="10" t="s">
        <v>178</v>
      </c>
      <c r="E72" s="18">
        <v>1.6299999999999999E-2</v>
      </c>
      <c r="F72" s="19">
        <v>50</v>
      </c>
      <c r="G72" s="20">
        <f t="shared" si="1"/>
        <v>0.81499999999999995</v>
      </c>
      <c r="J72" s="10" t="s">
        <v>174</v>
      </c>
      <c r="K72" s="10" t="s">
        <v>175</v>
      </c>
      <c r="L72" s="10" t="s">
        <v>176</v>
      </c>
    </row>
    <row r="73" spans="1:12" x14ac:dyDescent="0.2">
      <c r="A73" s="10" t="s">
        <v>132</v>
      </c>
      <c r="B73" s="10" t="s">
        <v>251</v>
      </c>
      <c r="C73" s="9">
        <v>45596</v>
      </c>
      <c r="D73" s="10" t="s">
        <v>178</v>
      </c>
      <c r="E73" s="22">
        <v>0.24</v>
      </c>
      <c r="F73" s="19">
        <v>20</v>
      </c>
      <c r="G73" s="20">
        <f t="shared" si="1"/>
        <v>4.8</v>
      </c>
      <c r="J73" s="10" t="s">
        <v>174</v>
      </c>
      <c r="K73" s="10" t="s">
        <v>175</v>
      </c>
      <c r="L73" s="10" t="s">
        <v>176</v>
      </c>
    </row>
    <row r="74" spans="1:12" x14ac:dyDescent="0.2">
      <c r="A74" s="10" t="s">
        <v>132</v>
      </c>
      <c r="B74" s="10" t="s">
        <v>252</v>
      </c>
      <c r="C74" s="9">
        <v>45601</v>
      </c>
      <c r="D74" s="10" t="s">
        <v>173</v>
      </c>
      <c r="E74" s="18">
        <v>0.17599999999999999</v>
      </c>
      <c r="F74" s="19">
        <v>75</v>
      </c>
      <c r="G74" s="20">
        <f t="shared" si="1"/>
        <v>13.2</v>
      </c>
      <c r="H74" s="18">
        <v>0.51200000000000001</v>
      </c>
      <c r="I74" s="19">
        <v>20</v>
      </c>
      <c r="J74" s="10" t="s">
        <v>174</v>
      </c>
      <c r="K74" s="10" t="s">
        <v>175</v>
      </c>
      <c r="L74" s="10" t="s">
        <v>176</v>
      </c>
    </row>
    <row r="75" spans="1:12" x14ac:dyDescent="0.2">
      <c r="A75" s="10" t="s">
        <v>27</v>
      </c>
      <c r="B75" s="10" t="s">
        <v>253</v>
      </c>
      <c r="C75" s="9">
        <v>45581</v>
      </c>
      <c r="D75" s="10" t="s">
        <v>178</v>
      </c>
      <c r="E75" s="18">
        <v>3.6499999999999998E-2</v>
      </c>
      <c r="F75" s="19">
        <v>50</v>
      </c>
      <c r="G75" s="20">
        <f t="shared" si="1"/>
        <v>1.825</v>
      </c>
      <c r="J75" s="10" t="s">
        <v>174</v>
      </c>
      <c r="K75" s="10" t="s">
        <v>175</v>
      </c>
      <c r="L75" s="10" t="s">
        <v>176</v>
      </c>
    </row>
    <row r="76" spans="1:12" x14ac:dyDescent="0.2">
      <c r="A76" s="10" t="s">
        <v>27</v>
      </c>
      <c r="B76" s="10" t="s">
        <v>254</v>
      </c>
      <c r="C76" s="9">
        <v>45581</v>
      </c>
      <c r="D76" s="10" t="s">
        <v>178</v>
      </c>
      <c r="E76" s="18" t="s">
        <v>190</v>
      </c>
      <c r="F76" s="19">
        <v>50</v>
      </c>
      <c r="G76" s="20"/>
      <c r="J76" s="10" t="s">
        <v>174</v>
      </c>
      <c r="K76" s="10" t="s">
        <v>175</v>
      </c>
      <c r="L76" s="10" t="s">
        <v>176</v>
      </c>
    </row>
    <row r="77" spans="1:12" x14ac:dyDescent="0.2">
      <c r="A77" s="10" t="s">
        <v>27</v>
      </c>
      <c r="B77" s="10" t="s">
        <v>255</v>
      </c>
      <c r="C77" s="9">
        <v>45586</v>
      </c>
      <c r="D77" s="10" t="s">
        <v>178</v>
      </c>
      <c r="E77" s="22">
        <v>0.156</v>
      </c>
      <c r="F77" s="19">
        <v>20</v>
      </c>
      <c r="G77" s="20">
        <f t="shared" ref="G77:G115" si="2">E77*F77</f>
        <v>3.12</v>
      </c>
      <c r="J77" s="10" t="s">
        <v>174</v>
      </c>
      <c r="K77" s="10" t="s">
        <v>175</v>
      </c>
      <c r="L77" s="10" t="s">
        <v>176</v>
      </c>
    </row>
    <row r="78" spans="1:12" x14ac:dyDescent="0.2">
      <c r="A78" s="10" t="s">
        <v>27</v>
      </c>
      <c r="B78" s="21" t="s">
        <v>256</v>
      </c>
      <c r="C78" s="9">
        <v>45601</v>
      </c>
      <c r="D78" s="10" t="s">
        <v>173</v>
      </c>
      <c r="E78" s="18">
        <v>1.27</v>
      </c>
      <c r="F78" s="19">
        <v>75</v>
      </c>
      <c r="G78" s="20">
        <f t="shared" si="2"/>
        <v>95.25</v>
      </c>
      <c r="J78" s="10" t="s">
        <v>174</v>
      </c>
      <c r="K78" s="10" t="s">
        <v>175</v>
      </c>
      <c r="L78" s="10" t="s">
        <v>176</v>
      </c>
    </row>
    <row r="79" spans="1:12" x14ac:dyDescent="0.2">
      <c r="A79" s="10" t="s">
        <v>21</v>
      </c>
      <c r="B79" s="10" t="s">
        <v>257</v>
      </c>
      <c r="C79" s="9">
        <v>45583</v>
      </c>
      <c r="D79" s="10" t="s">
        <v>178</v>
      </c>
      <c r="E79" s="22">
        <v>0.20499999999999999</v>
      </c>
      <c r="F79" s="19">
        <v>20</v>
      </c>
      <c r="G79" s="20">
        <f t="shared" si="2"/>
        <v>4.0999999999999996</v>
      </c>
      <c r="J79" s="10" t="s">
        <v>174</v>
      </c>
      <c r="K79" s="10" t="s">
        <v>175</v>
      </c>
      <c r="L79" s="10" t="s">
        <v>176</v>
      </c>
    </row>
    <row r="80" spans="1:12" x14ac:dyDescent="0.2">
      <c r="A80" s="10" t="s">
        <v>21</v>
      </c>
      <c r="B80" s="10" t="s">
        <v>258</v>
      </c>
      <c r="C80" s="9">
        <v>45583</v>
      </c>
      <c r="D80" s="10" t="s">
        <v>178</v>
      </c>
      <c r="E80" s="22">
        <v>0.14899999999999999</v>
      </c>
      <c r="F80" s="19">
        <v>20</v>
      </c>
      <c r="G80" s="20">
        <f t="shared" si="2"/>
        <v>2.98</v>
      </c>
      <c r="J80" s="10" t="s">
        <v>174</v>
      </c>
      <c r="K80" s="10" t="s">
        <v>175</v>
      </c>
      <c r="L80" s="10" t="s">
        <v>176</v>
      </c>
    </row>
    <row r="81" spans="1:12" x14ac:dyDescent="0.2">
      <c r="A81" s="10" t="s">
        <v>21</v>
      </c>
      <c r="B81" s="10" t="s">
        <v>259</v>
      </c>
      <c r="C81" s="9">
        <v>45586</v>
      </c>
      <c r="D81" s="10" t="s">
        <v>178</v>
      </c>
      <c r="E81" s="18">
        <v>0.128</v>
      </c>
      <c r="F81" s="19">
        <v>20</v>
      </c>
      <c r="G81" s="20">
        <f t="shared" si="2"/>
        <v>2.56</v>
      </c>
      <c r="J81" s="10" t="s">
        <v>174</v>
      </c>
      <c r="K81" s="10" t="s">
        <v>175</v>
      </c>
      <c r="L81" s="10" t="s">
        <v>176</v>
      </c>
    </row>
    <row r="82" spans="1:12" x14ac:dyDescent="0.2">
      <c r="A82" s="10" t="s">
        <v>21</v>
      </c>
      <c r="B82" s="21" t="s">
        <v>260</v>
      </c>
      <c r="C82" s="9">
        <v>45601</v>
      </c>
      <c r="D82" s="10" t="s">
        <v>173</v>
      </c>
      <c r="E82" s="18">
        <v>0.32900000000000001</v>
      </c>
      <c r="F82" s="19">
        <v>75</v>
      </c>
      <c r="G82" s="20">
        <f t="shared" si="2"/>
        <v>24.675000000000001</v>
      </c>
      <c r="H82" s="18">
        <v>0.68</v>
      </c>
      <c r="I82" s="19">
        <v>20</v>
      </c>
      <c r="J82" s="10" t="s">
        <v>174</v>
      </c>
      <c r="K82" s="10" t="s">
        <v>175</v>
      </c>
      <c r="L82" s="10" t="s">
        <v>176</v>
      </c>
    </row>
    <row r="83" spans="1:12" x14ac:dyDescent="0.2">
      <c r="A83" s="10" t="s">
        <v>133</v>
      </c>
      <c r="B83" s="10" t="s">
        <v>261</v>
      </c>
      <c r="C83" s="9">
        <v>45583</v>
      </c>
      <c r="D83" s="10" t="s">
        <v>178</v>
      </c>
      <c r="E83" s="22">
        <v>0.15</v>
      </c>
      <c r="F83" s="19">
        <v>20</v>
      </c>
      <c r="G83" s="20">
        <f t="shared" si="2"/>
        <v>3</v>
      </c>
      <c r="J83" s="10" t="s">
        <v>174</v>
      </c>
      <c r="K83" s="10" t="s">
        <v>175</v>
      </c>
      <c r="L83" s="10" t="s">
        <v>176</v>
      </c>
    </row>
    <row r="84" spans="1:12" x14ac:dyDescent="0.2">
      <c r="A84" s="10" t="s">
        <v>133</v>
      </c>
      <c r="B84" s="10" t="s">
        <v>262</v>
      </c>
      <c r="C84" s="9">
        <v>45583</v>
      </c>
      <c r="D84" s="10" t="s">
        <v>178</v>
      </c>
      <c r="E84" s="18">
        <v>0.115</v>
      </c>
      <c r="F84" s="19">
        <v>20</v>
      </c>
      <c r="G84" s="20">
        <f t="shared" si="2"/>
        <v>2.3000000000000003</v>
      </c>
      <c r="J84" s="10" t="s">
        <v>174</v>
      </c>
      <c r="K84" s="10" t="s">
        <v>175</v>
      </c>
      <c r="L84" s="10" t="s">
        <v>176</v>
      </c>
    </row>
    <row r="85" spans="1:12" x14ac:dyDescent="0.2">
      <c r="A85" s="10" t="s">
        <v>133</v>
      </c>
      <c r="B85" s="10" t="s">
        <v>263</v>
      </c>
      <c r="C85" s="9">
        <v>45586</v>
      </c>
      <c r="D85" s="10" t="s">
        <v>178</v>
      </c>
      <c r="E85" s="18">
        <v>7.7100000000000002E-2</v>
      </c>
      <c r="F85" s="19">
        <v>20</v>
      </c>
      <c r="G85" s="20">
        <f t="shared" si="2"/>
        <v>1.542</v>
      </c>
      <c r="J85" s="10" t="s">
        <v>174</v>
      </c>
      <c r="K85" s="10" t="s">
        <v>175</v>
      </c>
      <c r="L85" s="10" t="s">
        <v>176</v>
      </c>
    </row>
    <row r="86" spans="1:12" x14ac:dyDescent="0.2">
      <c r="A86" s="10" t="s">
        <v>133</v>
      </c>
      <c r="B86" s="10" t="s">
        <v>264</v>
      </c>
      <c r="C86" s="9">
        <v>45601</v>
      </c>
      <c r="D86" s="10" t="s">
        <v>173</v>
      </c>
      <c r="E86" s="18">
        <v>6.4199999999999993E-2</v>
      </c>
      <c r="F86" s="19">
        <v>75</v>
      </c>
      <c r="G86" s="20">
        <f t="shared" si="2"/>
        <v>4.8149999999999995</v>
      </c>
      <c r="J86" s="10" t="s">
        <v>174</v>
      </c>
      <c r="K86" s="10" t="s">
        <v>175</v>
      </c>
      <c r="L86" s="10" t="s">
        <v>176</v>
      </c>
    </row>
    <row r="87" spans="1:12" x14ac:dyDescent="0.2">
      <c r="A87" s="10" t="s">
        <v>20</v>
      </c>
      <c r="B87" s="21" t="s">
        <v>265</v>
      </c>
      <c r="C87" s="9">
        <v>45638</v>
      </c>
      <c r="D87" s="10" t="s">
        <v>178</v>
      </c>
      <c r="E87" s="18">
        <v>1.04</v>
      </c>
      <c r="F87" s="19">
        <v>75</v>
      </c>
      <c r="G87" s="19">
        <f t="shared" si="2"/>
        <v>78</v>
      </c>
    </row>
    <row r="88" spans="1:12" x14ac:dyDescent="0.2">
      <c r="G88" s="19">
        <f t="shared" si="2"/>
        <v>0</v>
      </c>
    </row>
    <row r="89" spans="1:12" x14ac:dyDescent="0.2">
      <c r="G89" s="19">
        <f t="shared" si="2"/>
        <v>0</v>
      </c>
    </row>
    <row r="90" spans="1:12" x14ac:dyDescent="0.2">
      <c r="G90" s="19">
        <f t="shared" si="2"/>
        <v>0</v>
      </c>
    </row>
    <row r="91" spans="1:12" x14ac:dyDescent="0.2">
      <c r="G91" s="19">
        <f t="shared" si="2"/>
        <v>0</v>
      </c>
    </row>
    <row r="92" spans="1:12" x14ac:dyDescent="0.2">
      <c r="G92" s="19">
        <f t="shared" si="2"/>
        <v>0</v>
      </c>
    </row>
    <row r="93" spans="1:12" x14ac:dyDescent="0.2">
      <c r="G93" s="19">
        <f t="shared" si="2"/>
        <v>0</v>
      </c>
    </row>
    <row r="94" spans="1:12" x14ac:dyDescent="0.2">
      <c r="G94" s="19">
        <f t="shared" si="2"/>
        <v>0</v>
      </c>
    </row>
    <row r="95" spans="1:12" x14ac:dyDescent="0.2">
      <c r="G95" s="19">
        <f t="shared" si="2"/>
        <v>0</v>
      </c>
    </row>
    <row r="96" spans="1:12" x14ac:dyDescent="0.2">
      <c r="G96" s="19">
        <f t="shared" si="2"/>
        <v>0</v>
      </c>
    </row>
    <row r="97" spans="7:7" x14ac:dyDescent="0.2">
      <c r="G97" s="19">
        <f t="shared" si="2"/>
        <v>0</v>
      </c>
    </row>
    <row r="98" spans="7:7" x14ac:dyDescent="0.2">
      <c r="G98" s="19">
        <f t="shared" si="2"/>
        <v>0</v>
      </c>
    </row>
    <row r="99" spans="7:7" x14ac:dyDescent="0.2">
      <c r="G99" s="19">
        <f t="shared" si="2"/>
        <v>0</v>
      </c>
    </row>
    <row r="100" spans="7:7" x14ac:dyDescent="0.2">
      <c r="G100" s="19">
        <f t="shared" si="2"/>
        <v>0</v>
      </c>
    </row>
    <row r="101" spans="7:7" x14ac:dyDescent="0.2">
      <c r="G101" s="19">
        <f t="shared" si="2"/>
        <v>0</v>
      </c>
    </row>
    <row r="102" spans="7:7" x14ac:dyDescent="0.2">
      <c r="G102" s="19">
        <f t="shared" si="2"/>
        <v>0</v>
      </c>
    </row>
    <row r="103" spans="7:7" x14ac:dyDescent="0.2">
      <c r="G103" s="19">
        <f t="shared" si="2"/>
        <v>0</v>
      </c>
    </row>
    <row r="104" spans="7:7" x14ac:dyDescent="0.2">
      <c r="G104" s="19">
        <f t="shared" si="2"/>
        <v>0</v>
      </c>
    </row>
    <row r="105" spans="7:7" x14ac:dyDescent="0.2">
      <c r="G105" s="19">
        <f t="shared" si="2"/>
        <v>0</v>
      </c>
    </row>
    <row r="106" spans="7:7" x14ac:dyDescent="0.2">
      <c r="G106" s="19">
        <f t="shared" si="2"/>
        <v>0</v>
      </c>
    </row>
    <row r="107" spans="7:7" x14ac:dyDescent="0.2">
      <c r="G107" s="19">
        <f t="shared" si="2"/>
        <v>0</v>
      </c>
    </row>
    <row r="108" spans="7:7" x14ac:dyDescent="0.2">
      <c r="G108" s="19">
        <f t="shared" si="2"/>
        <v>0</v>
      </c>
    </row>
    <row r="109" spans="7:7" x14ac:dyDescent="0.2">
      <c r="G109" s="19">
        <f t="shared" si="2"/>
        <v>0</v>
      </c>
    </row>
    <row r="110" spans="7:7" x14ac:dyDescent="0.2">
      <c r="G110" s="19">
        <f t="shared" si="2"/>
        <v>0</v>
      </c>
    </row>
    <row r="111" spans="7:7" x14ac:dyDescent="0.2">
      <c r="G111" s="19">
        <f t="shared" si="2"/>
        <v>0</v>
      </c>
    </row>
    <row r="112" spans="7:7" x14ac:dyDescent="0.2">
      <c r="G112" s="19">
        <f t="shared" si="2"/>
        <v>0</v>
      </c>
    </row>
    <row r="113" spans="7:7" x14ac:dyDescent="0.2">
      <c r="G113" s="19">
        <f t="shared" si="2"/>
        <v>0</v>
      </c>
    </row>
    <row r="114" spans="7:7" x14ac:dyDescent="0.2">
      <c r="G114" s="19">
        <f t="shared" si="2"/>
        <v>0</v>
      </c>
    </row>
    <row r="115" spans="7:7" x14ac:dyDescent="0.2">
      <c r="G115" s="19">
        <f t="shared" si="2"/>
        <v>0</v>
      </c>
    </row>
  </sheetData>
  <conditionalFormatting sqref="E2:E100">
    <cfRule type="containsText" dxfId="6" priority="2" operator="containsText" text="low">
      <formula>NOT(ISERROR(SEARCH("low",E2)))</formula>
    </cfRule>
    <cfRule type="cellIs" dxfId="5" priority="3" operator="lessThan">
      <formula>0.67</formula>
    </cfRule>
    <cfRule type="cellIs" dxfId="4" priority="4" operator="between">
      <formula>0.14</formula>
      <formula>0.68</formula>
    </cfRule>
    <cfRule type="cellIs" dxfId="3" priority="5" operator="greaterThanOrEqual">
      <formula>0.67</formula>
    </cfRule>
  </conditionalFormatting>
  <conditionalFormatting sqref="G2:G40">
    <cfRule type="cellIs" dxfId="2" priority="1" operator="greaterThan">
      <formula>10.5</formula>
    </cfRule>
  </conditionalFormatting>
  <conditionalFormatting sqref="H2:H100">
    <cfRule type="cellIs" dxfId="1" priority="6" operator="lessThan">
      <formula>0.67</formula>
    </cfRule>
    <cfRule type="cellIs" dxfId="0" priority="7" operator="greaterThanOrEqual">
      <formula>0.67</formula>
    </cfRule>
  </conditionalFormatting>
  <dataValidations count="1">
    <dataValidation allowBlank="1" showInputMessage="1" showErrorMessage="1" promptTitle="Color coding" prompt="red = too low to resuspend;_x000a_yellow = needs rususpend;_x000a_green = good to go" sqref="E1:I1" xr:uid="{3A2589BB-E1DC-E241-B8A9-7B8F41212E79}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61F7-DA69-694C-8A75-08E3784F4B5B}">
  <dimension ref="A1:H25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4.5" style="10" customWidth="1"/>
    <col min="2" max="2" width="18" style="10" customWidth="1"/>
    <col min="3" max="4" width="17.6640625" style="10" customWidth="1"/>
    <col min="5" max="5" width="15.1640625" style="10" customWidth="1"/>
    <col min="6" max="6" width="30" style="10" customWidth="1"/>
    <col min="7" max="7" width="18.1640625" style="10" customWidth="1"/>
    <col min="8" max="8" width="23.6640625" style="10" customWidth="1"/>
    <col min="9" max="9" width="20.33203125" style="10" customWidth="1"/>
    <col min="10" max="10" width="21.5" style="10" customWidth="1"/>
    <col min="11" max="16384" width="8.83203125" style="10"/>
  </cols>
  <sheetData>
    <row r="1" spans="1:8" x14ac:dyDescent="0.2">
      <c r="A1" s="10" t="s">
        <v>116</v>
      </c>
      <c r="B1" s="10" t="s">
        <v>161</v>
      </c>
      <c r="C1" s="10" t="s">
        <v>266</v>
      </c>
      <c r="D1" s="10" t="s">
        <v>267</v>
      </c>
      <c r="E1" s="10" t="s">
        <v>268</v>
      </c>
      <c r="F1" s="10" t="s">
        <v>269</v>
      </c>
      <c r="G1" s="10" t="s">
        <v>270</v>
      </c>
      <c r="H1" s="10" t="s">
        <v>271</v>
      </c>
    </row>
    <row r="2" spans="1:8" x14ac:dyDescent="0.2">
      <c r="A2" s="10" t="s">
        <v>6</v>
      </c>
      <c r="B2" s="10" t="s">
        <v>272</v>
      </c>
      <c r="C2" s="10" t="s">
        <v>273</v>
      </c>
      <c r="D2" s="10" t="str">
        <f>CONCATENATE(A2, "-", C2)</f>
        <v>NWR-003-S1</v>
      </c>
      <c r="E2" s="10" t="s">
        <v>274</v>
      </c>
      <c r="F2" s="10">
        <v>5.5</v>
      </c>
      <c r="G2" s="10">
        <f t="shared" ref="G2:G25" si="0">15-H2</f>
        <v>13.181818181818182</v>
      </c>
      <c r="H2" s="10">
        <f t="shared" ref="H2:H25" si="1">10/F2</f>
        <v>1.8181818181818181</v>
      </c>
    </row>
    <row r="3" spans="1:8" x14ac:dyDescent="0.2">
      <c r="A3" s="10" t="s">
        <v>7</v>
      </c>
      <c r="B3" s="10" t="s">
        <v>275</v>
      </c>
      <c r="C3" s="10" t="s">
        <v>276</v>
      </c>
      <c r="D3" s="10" t="str">
        <f t="shared" ref="D3:D25" si="2">CONCATENATE(A3, "-", C3)</f>
        <v>NWR-032-S2</v>
      </c>
      <c r="E3" s="10" t="s">
        <v>277</v>
      </c>
      <c r="F3" s="10">
        <v>0.97299999999999998</v>
      </c>
      <c r="G3" s="10">
        <f t="shared" si="0"/>
        <v>4.7225077081192186</v>
      </c>
      <c r="H3" s="10">
        <f t="shared" si="1"/>
        <v>10.277492291880781</v>
      </c>
    </row>
    <row r="4" spans="1:8" x14ac:dyDescent="0.2">
      <c r="A4" s="10" t="s">
        <v>8</v>
      </c>
      <c r="B4" s="10" t="s">
        <v>275</v>
      </c>
      <c r="C4" s="10" t="s">
        <v>278</v>
      </c>
      <c r="D4" s="10" t="str">
        <f t="shared" si="2"/>
        <v>NWR-036-S3</v>
      </c>
      <c r="E4" s="10" t="s">
        <v>279</v>
      </c>
      <c r="F4" s="10">
        <v>2.29</v>
      </c>
      <c r="G4" s="10">
        <f t="shared" si="0"/>
        <v>10.633187772925766</v>
      </c>
      <c r="H4" s="10">
        <f t="shared" si="1"/>
        <v>4.3668122270742353</v>
      </c>
    </row>
    <row r="5" spans="1:8" x14ac:dyDescent="0.2">
      <c r="A5" s="10" t="s">
        <v>9</v>
      </c>
      <c r="B5" s="10" t="s">
        <v>280</v>
      </c>
      <c r="C5" s="10" t="s">
        <v>281</v>
      </c>
      <c r="D5" s="10" t="str">
        <f t="shared" si="2"/>
        <v>NWR-089-S4</v>
      </c>
      <c r="E5" s="10" t="s">
        <v>282</v>
      </c>
      <c r="F5" s="10">
        <v>1.1599999999999999</v>
      </c>
      <c r="G5" s="10">
        <f t="shared" si="0"/>
        <v>6.3793103448275854</v>
      </c>
      <c r="H5" s="10">
        <f t="shared" si="1"/>
        <v>8.6206896551724146</v>
      </c>
    </row>
    <row r="6" spans="1:8" x14ac:dyDescent="0.2">
      <c r="A6" s="10" t="s">
        <v>10</v>
      </c>
      <c r="B6" s="10" t="s">
        <v>275</v>
      </c>
      <c r="C6" s="10" t="s">
        <v>283</v>
      </c>
      <c r="D6" s="10" t="str">
        <f t="shared" si="2"/>
        <v>NWR-102-S5</v>
      </c>
      <c r="E6" s="10" t="s">
        <v>284</v>
      </c>
      <c r="F6" s="10">
        <v>0.75600000000000001</v>
      </c>
      <c r="G6" s="10">
        <f t="shared" si="0"/>
        <v>1.7724867724867721</v>
      </c>
      <c r="H6" s="10">
        <f t="shared" si="1"/>
        <v>13.227513227513228</v>
      </c>
    </row>
    <row r="7" spans="1:8" x14ac:dyDescent="0.2">
      <c r="A7" s="10" t="s">
        <v>11</v>
      </c>
      <c r="B7" s="10" t="s">
        <v>275</v>
      </c>
      <c r="C7" s="10" t="s">
        <v>285</v>
      </c>
      <c r="D7" s="10" t="str">
        <f t="shared" si="2"/>
        <v>NWR-103-S6</v>
      </c>
      <c r="E7" s="10" t="s">
        <v>286</v>
      </c>
      <c r="F7" s="10">
        <v>0.82799999999999996</v>
      </c>
      <c r="G7" s="10">
        <f t="shared" si="0"/>
        <v>2.9227053140096615</v>
      </c>
      <c r="H7" s="10">
        <f t="shared" si="1"/>
        <v>12.077294685990339</v>
      </c>
    </row>
    <row r="8" spans="1:8" x14ac:dyDescent="0.2">
      <c r="A8" s="10" t="s">
        <v>12</v>
      </c>
      <c r="B8" s="10" t="s">
        <v>275</v>
      </c>
      <c r="C8" s="10" t="s">
        <v>287</v>
      </c>
      <c r="D8" s="10" t="str">
        <f t="shared" si="2"/>
        <v>NWR-107-S7</v>
      </c>
      <c r="E8" s="10" t="s">
        <v>288</v>
      </c>
      <c r="F8" s="10">
        <v>1.02</v>
      </c>
      <c r="G8" s="10">
        <f t="shared" si="0"/>
        <v>5.1960784313725483</v>
      </c>
      <c r="H8" s="10">
        <f t="shared" si="1"/>
        <v>9.8039215686274517</v>
      </c>
    </row>
    <row r="9" spans="1:8" x14ac:dyDescent="0.2">
      <c r="A9" s="10" t="s">
        <v>13</v>
      </c>
      <c r="B9" s="10" t="s">
        <v>275</v>
      </c>
      <c r="C9" s="10" t="s">
        <v>289</v>
      </c>
      <c r="D9" s="10" t="str">
        <f t="shared" si="2"/>
        <v>NWR-108-S8</v>
      </c>
      <c r="E9" s="10" t="s">
        <v>290</v>
      </c>
      <c r="F9" s="10">
        <v>5.2</v>
      </c>
      <c r="G9" s="10">
        <f t="shared" si="0"/>
        <v>13.076923076923077</v>
      </c>
      <c r="H9" s="10">
        <f t="shared" si="1"/>
        <v>1.9230769230769229</v>
      </c>
    </row>
    <row r="10" spans="1:8" x14ac:dyDescent="0.2">
      <c r="A10" s="10" t="s">
        <v>14</v>
      </c>
      <c r="B10" s="10" t="s">
        <v>275</v>
      </c>
      <c r="C10" s="10" t="s">
        <v>291</v>
      </c>
      <c r="D10" s="10" t="str">
        <f t="shared" si="2"/>
        <v>NWR-114-S9</v>
      </c>
      <c r="E10" s="10" t="s">
        <v>292</v>
      </c>
      <c r="F10" s="10">
        <v>0.69199999999999995</v>
      </c>
      <c r="G10" s="10">
        <f t="shared" si="0"/>
        <v>0.54913294797687762</v>
      </c>
      <c r="H10" s="10">
        <f t="shared" si="1"/>
        <v>14.450867052023122</v>
      </c>
    </row>
    <row r="11" spans="1:8" x14ac:dyDescent="0.2">
      <c r="A11" s="10" t="s">
        <v>15</v>
      </c>
      <c r="B11" s="10" t="s">
        <v>275</v>
      </c>
      <c r="C11" s="10" t="s">
        <v>293</v>
      </c>
      <c r="D11" s="10" t="str">
        <f t="shared" si="2"/>
        <v>NWR-115-S10</v>
      </c>
      <c r="E11" s="10" t="s">
        <v>294</v>
      </c>
      <c r="F11" s="10">
        <v>0.98699999999999999</v>
      </c>
      <c r="G11" s="10">
        <f t="shared" si="0"/>
        <v>4.8682877406281655</v>
      </c>
      <c r="H11" s="10">
        <f t="shared" si="1"/>
        <v>10.131712259371835</v>
      </c>
    </row>
    <row r="12" spans="1:8" x14ac:dyDescent="0.2">
      <c r="A12" s="10" t="s">
        <v>16</v>
      </c>
      <c r="B12" s="10" t="s">
        <v>275</v>
      </c>
      <c r="C12" s="10" t="s">
        <v>295</v>
      </c>
      <c r="D12" s="10" t="str">
        <f t="shared" si="2"/>
        <v>NWR-116-S11</v>
      </c>
      <c r="E12" s="10" t="s">
        <v>296</v>
      </c>
      <c r="F12" s="10">
        <v>1.0900000000000001</v>
      </c>
      <c r="G12" s="10">
        <f t="shared" si="0"/>
        <v>5.8256880733944953</v>
      </c>
      <c r="H12" s="10">
        <f t="shared" si="1"/>
        <v>9.1743119266055047</v>
      </c>
    </row>
    <row r="13" spans="1:8" x14ac:dyDescent="0.2">
      <c r="A13" s="10" t="s">
        <v>17</v>
      </c>
      <c r="B13" s="10" t="s">
        <v>275</v>
      </c>
      <c r="C13" s="10" t="s">
        <v>297</v>
      </c>
      <c r="D13" s="10" t="str">
        <f t="shared" si="2"/>
        <v>NWR-117-S12</v>
      </c>
      <c r="E13" s="10" t="s">
        <v>298</v>
      </c>
      <c r="F13" s="10">
        <v>3.4</v>
      </c>
      <c r="G13" s="10">
        <f t="shared" si="0"/>
        <v>12.058823529411764</v>
      </c>
      <c r="H13" s="10">
        <f t="shared" si="1"/>
        <v>2.9411764705882355</v>
      </c>
    </row>
    <row r="14" spans="1:8" x14ac:dyDescent="0.2">
      <c r="A14" s="10" t="s">
        <v>18</v>
      </c>
      <c r="B14" s="10" t="s">
        <v>275</v>
      </c>
      <c r="C14" s="10" t="s">
        <v>299</v>
      </c>
      <c r="D14" s="10" t="str">
        <f t="shared" si="2"/>
        <v>NWR-118-S13</v>
      </c>
      <c r="E14" s="10" t="s">
        <v>300</v>
      </c>
      <c r="F14" s="10">
        <v>0.80700000000000005</v>
      </c>
      <c r="G14" s="10">
        <f t="shared" si="0"/>
        <v>2.6084262701363077</v>
      </c>
      <c r="H14" s="10">
        <f t="shared" si="1"/>
        <v>12.391573729863692</v>
      </c>
    </row>
    <row r="15" spans="1:8" x14ac:dyDescent="0.2">
      <c r="A15" s="10" t="s">
        <v>19</v>
      </c>
      <c r="B15" s="10" t="s">
        <v>275</v>
      </c>
      <c r="C15" s="10" t="s">
        <v>301</v>
      </c>
      <c r="D15" s="10" t="str">
        <f t="shared" si="2"/>
        <v>NWR-119-S14</v>
      </c>
      <c r="E15" s="10" t="s">
        <v>302</v>
      </c>
      <c r="F15" s="10">
        <v>0.83</v>
      </c>
      <c r="G15" s="10">
        <f t="shared" si="0"/>
        <v>2.9518072289156621</v>
      </c>
      <c r="H15" s="10">
        <f t="shared" si="1"/>
        <v>12.048192771084338</v>
      </c>
    </row>
    <row r="16" spans="1:8" x14ac:dyDescent="0.2">
      <c r="A16" s="10" t="s">
        <v>20</v>
      </c>
      <c r="B16" s="10" t="s">
        <v>275</v>
      </c>
      <c r="C16" s="10" t="s">
        <v>303</v>
      </c>
      <c r="D16" s="10" t="str">
        <f t="shared" si="2"/>
        <v>NWR-156-S15</v>
      </c>
      <c r="E16" s="10" t="s">
        <v>304</v>
      </c>
      <c r="F16" s="10">
        <v>1.04</v>
      </c>
      <c r="G16" s="10">
        <f t="shared" si="0"/>
        <v>5.384615384615385</v>
      </c>
      <c r="H16" s="10">
        <f t="shared" si="1"/>
        <v>9.615384615384615</v>
      </c>
    </row>
    <row r="17" spans="1:8" x14ac:dyDescent="0.2">
      <c r="A17" s="10" t="s">
        <v>21</v>
      </c>
      <c r="B17" s="10" t="s">
        <v>305</v>
      </c>
      <c r="C17" s="10" t="s">
        <v>306</v>
      </c>
      <c r="D17" s="10" t="str">
        <f t="shared" si="2"/>
        <v>NWR-154-S16</v>
      </c>
      <c r="E17" s="10" t="s">
        <v>307</v>
      </c>
      <c r="F17" s="10">
        <v>0.68</v>
      </c>
      <c r="G17" s="10">
        <f t="shared" si="0"/>
        <v>0.29411764705882426</v>
      </c>
      <c r="H17" s="10">
        <f t="shared" si="1"/>
        <v>14.705882352941176</v>
      </c>
    </row>
    <row r="18" spans="1:8" x14ac:dyDescent="0.2">
      <c r="A18" s="10" t="s">
        <v>22</v>
      </c>
      <c r="B18" s="10" t="s">
        <v>275</v>
      </c>
      <c r="C18" s="10" t="s">
        <v>308</v>
      </c>
      <c r="D18" s="10" t="str">
        <f t="shared" si="2"/>
        <v>NWR-126-S17</v>
      </c>
      <c r="E18" s="10" t="s">
        <v>309</v>
      </c>
      <c r="F18" s="10">
        <v>1.0900000000000001</v>
      </c>
      <c r="G18" s="10">
        <f t="shared" si="0"/>
        <v>5.8256880733944953</v>
      </c>
      <c r="H18" s="10">
        <f t="shared" si="1"/>
        <v>9.1743119266055047</v>
      </c>
    </row>
    <row r="19" spans="1:8" x14ac:dyDescent="0.2">
      <c r="A19" s="10" t="s">
        <v>23</v>
      </c>
      <c r="B19" s="10" t="s">
        <v>275</v>
      </c>
      <c r="C19" s="10" t="s">
        <v>310</v>
      </c>
      <c r="D19" s="10" t="str">
        <f t="shared" si="2"/>
        <v>NWR-130-S18</v>
      </c>
      <c r="E19" s="10" t="s">
        <v>311</v>
      </c>
      <c r="F19" s="10">
        <v>1.65</v>
      </c>
      <c r="G19" s="10">
        <f t="shared" si="0"/>
        <v>8.9393939393939394</v>
      </c>
      <c r="H19" s="10">
        <f t="shared" si="1"/>
        <v>6.0606060606060606</v>
      </c>
    </row>
    <row r="20" spans="1:8" x14ac:dyDescent="0.2">
      <c r="A20" s="10" t="s">
        <v>24</v>
      </c>
      <c r="B20" s="10" t="s">
        <v>275</v>
      </c>
      <c r="C20" s="10" t="s">
        <v>312</v>
      </c>
      <c r="D20" s="10" t="str">
        <f t="shared" si="2"/>
        <v>NWR-127-S19</v>
      </c>
      <c r="E20" s="10" t="s">
        <v>313</v>
      </c>
      <c r="F20" s="10">
        <v>0.95399999999999996</v>
      </c>
      <c r="G20" s="10">
        <f t="shared" si="0"/>
        <v>4.5178197064989511</v>
      </c>
      <c r="H20" s="10">
        <f t="shared" si="1"/>
        <v>10.482180293501049</v>
      </c>
    </row>
    <row r="21" spans="1:8" x14ac:dyDescent="0.2">
      <c r="A21" s="10" t="s">
        <v>25</v>
      </c>
      <c r="B21" s="10" t="s">
        <v>275</v>
      </c>
      <c r="C21" s="10" t="s">
        <v>314</v>
      </c>
      <c r="D21" s="10" t="str">
        <f t="shared" si="2"/>
        <v>NWR-151-S20</v>
      </c>
      <c r="E21" s="10" t="s">
        <v>315</v>
      </c>
      <c r="F21" s="10">
        <v>0.76900000000000002</v>
      </c>
      <c r="G21" s="10">
        <f t="shared" si="0"/>
        <v>1.9960988296488953</v>
      </c>
      <c r="H21" s="10">
        <f t="shared" si="1"/>
        <v>13.003901170351105</v>
      </c>
    </row>
    <row r="22" spans="1:8" x14ac:dyDescent="0.2">
      <c r="A22" s="10" t="s">
        <v>26</v>
      </c>
      <c r="B22" s="10" t="s">
        <v>275</v>
      </c>
      <c r="C22" s="10" t="s">
        <v>316</v>
      </c>
      <c r="D22" s="10" t="str">
        <f t="shared" si="2"/>
        <v>NWR-122-S21</v>
      </c>
      <c r="E22" s="10" t="s">
        <v>317</v>
      </c>
      <c r="F22" s="10">
        <v>0.877</v>
      </c>
      <c r="G22" s="10">
        <f t="shared" si="0"/>
        <v>3.5974914481185856</v>
      </c>
      <c r="H22" s="10">
        <f t="shared" si="1"/>
        <v>11.402508551881414</v>
      </c>
    </row>
    <row r="23" spans="1:8" x14ac:dyDescent="0.2">
      <c r="A23" s="10" t="s">
        <v>27</v>
      </c>
      <c r="B23" s="10" t="s">
        <v>305</v>
      </c>
      <c r="C23" s="10" t="s">
        <v>318</v>
      </c>
      <c r="D23" s="10" t="str">
        <f t="shared" si="2"/>
        <v>NWR-153-S22</v>
      </c>
      <c r="E23" s="10" t="s">
        <v>319</v>
      </c>
      <c r="F23" s="10">
        <v>1.27</v>
      </c>
      <c r="G23" s="10">
        <f t="shared" si="0"/>
        <v>7.1259842519685037</v>
      </c>
      <c r="H23" s="10">
        <f t="shared" si="1"/>
        <v>7.8740157480314963</v>
      </c>
    </row>
    <row r="24" spans="1:8" x14ac:dyDescent="0.2">
      <c r="A24" s="10" t="s">
        <v>28</v>
      </c>
      <c r="B24" s="10" t="s">
        <v>275</v>
      </c>
      <c r="C24" s="10" t="s">
        <v>320</v>
      </c>
      <c r="D24" s="10" t="str">
        <f t="shared" si="2"/>
        <v>NWR-121-S23</v>
      </c>
      <c r="E24" s="10" t="s">
        <v>321</v>
      </c>
      <c r="F24" s="10">
        <v>0.69</v>
      </c>
      <c r="G24" s="10">
        <f t="shared" si="0"/>
        <v>0.50724637681159379</v>
      </c>
      <c r="H24" s="10">
        <f t="shared" si="1"/>
        <v>14.492753623188406</v>
      </c>
    </row>
    <row r="25" spans="1:8" x14ac:dyDescent="0.2">
      <c r="A25" s="10" t="s">
        <v>29</v>
      </c>
      <c r="B25" s="10" t="s">
        <v>322</v>
      </c>
      <c r="C25" s="10" t="s">
        <v>323</v>
      </c>
      <c r="D25" s="10" t="str">
        <f t="shared" si="2"/>
        <v>NTC1-CTRL</v>
      </c>
      <c r="E25" s="10" t="s">
        <v>324</v>
      </c>
      <c r="F25" s="10">
        <v>0</v>
      </c>
      <c r="G25" s="10" t="e">
        <f t="shared" si="0"/>
        <v>#DIV/0!</v>
      </c>
      <c r="H25" s="10" t="e">
        <f t="shared" si="1"/>
        <v>#DIV/0!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samples_bats</vt:lpstr>
      <vt:lpstr>samples</vt:lpstr>
      <vt:lpstr>extracts</vt:lpstr>
      <vt:lpstr>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Rich, Alicia</cp:lastModifiedBy>
  <dcterms:created xsi:type="dcterms:W3CDTF">2025-02-24T00:29:08Z</dcterms:created>
  <dcterms:modified xsi:type="dcterms:W3CDTF">2025-02-24T01:45:11Z</dcterms:modified>
</cp:coreProperties>
</file>