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30" documentId="13_ncr:1_{E1C7FF56-1A44-472F-BA44-8896ACB8F7B0}" xr6:coauthVersionLast="47" xr6:coauthVersionMax="47" xr10:uidLastSave="{738D8E42-C08C-48B9-9D43-D37C52259EA3}"/>
  <bookViews>
    <workbookView xWindow="1380" yWindow="285" windowWidth="18900" windowHeight="1185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Event_Details_Previous!$A$1:$E$14</definedName>
    <definedName name="ExternalData_2" localSheetId="3" hidden="1">Event_Details_Next!$A$1:$E$14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Event_Details_Today!$A$1:$E$20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8" i="1" l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<sst xmlns="http://schemas.openxmlformats.org/spreadsheetml/2006/main" count="429" uniqueCount="195">
  <si>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</si>
  <si>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</si>
  <si>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</si>
  <si>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</si>
  <si>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</si>
  <si>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</si>
  <si>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</si>
  <si>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</si>
  <si>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</si>
  <si>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</si>
  <si>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</si>
  <si>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</si>
  <si>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</si>
  <si>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</si>
  <si>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</si>
  <si>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</si>
  <si>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</si>
  <si>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</si>
  <si>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</si>
  <si>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</si>
  <si>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</si>
  <si>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</si>
  <si>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</si>
  <si>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</si>
  <si>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</si>
  <si>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</si>
  <si>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</si>
  <si>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</si>
  <si>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</si>
  <si>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</si>
  <si>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</si>
  <si>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</si>
  <si>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</si>
  <si>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</si>
  <si>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</si>
  <si>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</si>
  <si>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</si>
  <si>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</si>
  <si>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</si>
  <si>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</si>
  <si>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</si>
  <si>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</si>
  <si>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</si>
  <si>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</si>
  <si>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</si>
  <si>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</si>
  <si>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</si>
  <si>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10:00 PM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</si>
  <si>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</si>
  <si>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</si>
  <si>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</si>
  <si>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</si>
  <si>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</si>
  <si>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</si>
  <si>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</si>
  <si>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</si>
  <si>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</si>
  <si>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</si>
  <si>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</si>
  <si>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</si>
  <si>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</si>
  <si>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</si>
  <si>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</si>
  <si>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</si>
  <si>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</si>
  <si>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</si>
  <si>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</si>
  <si>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</si>
  <si>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</si>
  <si>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</si>
  <si>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</si>
  <si>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</si>
  <si>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</si>
  <si>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</si>
  <si>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</si>
  <si>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</si>
  <si>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</si>
  <si>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</si>
  <si>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</si>
  <si>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</si>
  <si>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</si>
  <si>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</si>
  <si>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</si>
  <si>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</si>
  <si>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</si>
  <si>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</si>
  <si>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</si>
  <si>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</si>
  <si>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</si>
  <si>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</si>
  <si>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</si>
  <si>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</si>
  <si>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</si>
  <si>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</si>
  <si>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</si>
  <si>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</si>
  <si>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</si>
  <si>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</si>
  <si>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</si>
  <si>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Snack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</si>
  <si>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</si>
  <si>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</si>
  <si>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</si>
  <si>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</si>
  <si>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</si>
  <si>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</si>
  <si>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</si>
  <si>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</si>
  <si>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</si>
  <si>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Arrive and Sleep</t>
  </si>
  <si>
    <t>Brunch</t>
  </si>
  <si>
    <t>10:00 AM</t>
  </si>
  <si>
    <t>11:00 AM</t>
  </si>
  <si>
    <t>4:00 PM</t>
  </si>
  <si>
    <t>6:00 PM</t>
  </si>
  <si>
    <t>Arrive and Unload</t>
  </si>
  <si>
    <t>8:30 PM</t>
  </si>
  <si>
    <t>Walk to Gate</t>
  </si>
  <si>
    <t>8:45 PM</t>
  </si>
  <si>
    <t>At Gate</t>
  </si>
  <si>
    <t>Walk On</t>
  </si>
  <si>
    <t>Performance</t>
  </si>
  <si>
    <t>11:55 PM</t>
  </si>
  <si>
    <t>Depart for Show</t>
  </si>
  <si>
    <t>West Wendover, NV</t>
  </si>
  <si>
    <t>West Wendover, NV_x000D_
West Wendover, NV</t>
  </si>
  <si>
    <t>West Wendover HS</t>
  </si>
  <si>
    <t>2055 Elko Ave</t>
  </si>
  <si>
    <t>West Wendover, NV 89833</t>
  </si>
  <si>
    <t>Staff Showers: Before Wake-Up, During Rehearsal Blocks, First 30 Minutes of EPL</t>
  </si>
  <si>
    <t>Arrive, rest</t>
  </si>
  <si>
    <t>5:30 PM</t>
  </si>
  <si>
    <t>Dinner</t>
  </si>
  <si>
    <t>Snack, clean, load</t>
  </si>
  <si>
    <t>Depart for Herriman, Ut - 130 miles</t>
  </si>
  <si>
    <t>10:30 PM</t>
  </si>
  <si>
    <t>12:00 PM</t>
  </si>
  <si>
    <t>Rice Eccles Stadium</t>
  </si>
  <si>
    <t>451 1400 East</t>
  </si>
  <si>
    <t>Salt Lake City, UT 84112</t>
  </si>
  <si>
    <t>Rice Eccles Stadium_x000D_
451 1400 East_x000D_
Salt Lake City, UT 84112</t>
  </si>
  <si>
    <t>Herriman HS</t>
  </si>
  <si>
    <t>11917 Mustang Trail Way</t>
  </si>
  <si>
    <t>Herriman, UT 84096</t>
  </si>
  <si>
    <t>Now on Mountain Time Zone! Staff Showers: Before Wake-Up, During Rehearsal Blocks, First 30 Minutes of Dinner</t>
  </si>
  <si>
    <t>4:00 AM</t>
  </si>
  <si>
    <t>7:15 PM</t>
  </si>
  <si>
    <t>Warm up</t>
  </si>
  <si>
    <t>8:55 PM</t>
  </si>
  <si>
    <t>9:02 PM</t>
  </si>
  <si>
    <t>9:07 PM</t>
  </si>
  <si>
    <t>9:30 PM</t>
  </si>
  <si>
    <t>Depart for Denver - 500 Miles</t>
  </si>
  <si>
    <t>1:30 PM</t>
  </si>
  <si>
    <t>2:30 PM</t>
  </si>
  <si>
    <t>Commerce City, CO</t>
  </si>
  <si>
    <t>University of Wyoming War Memorial Stadium</t>
  </si>
  <si>
    <t>1000 E. University Ave</t>
  </si>
  <si>
    <t>Laramie, WY 82071</t>
  </si>
  <si>
    <t>University of Wyoming War Memorial Stadium_x000D_
1000 E. University Ave_x000D_
Laramie, WY 82071</t>
  </si>
  <si>
    <t>6:00 AM</t>
  </si>
  <si>
    <t>Arrive, check into dorms, rest</t>
  </si>
  <si>
    <t>11:30 AM</t>
  </si>
  <si>
    <t>Lunch in cafeteria</t>
  </si>
  <si>
    <t>1:00 PM</t>
  </si>
  <si>
    <t>Rehearsal - Music / Sectionals</t>
  </si>
  <si>
    <t>Dinner in cafeteria</t>
  </si>
  <si>
    <t>Visual</t>
  </si>
  <si>
    <t>Rewarm - Ensemble</t>
  </si>
  <si>
    <t>Rehearsal Ends</t>
  </si>
  <si>
    <t>11:30 PM</t>
  </si>
  <si>
    <t>Lights out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</si>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</sst>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4" tableType="queryTable" totalsRowShown="0">
  <autoFilter ref="A1:E14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4" tableType="queryTable" totalsRowShown="0">
  <autoFilter ref="A1:E14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0" tableType="queryTable" totalsRowShown="0">
  <autoFilter ref="A1:E20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28" zoomScaleNormal="100" workbookViewId="0">
      <selection activeCell="E40" sqref="E40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42.710937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36" t="s">
        <v>7</v>
      </c>
      <c r="E47" s="36" t="s">
        <v>8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36" t="s">
        <v>15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36" t="s">
        <v>18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36" t="s">
        <v>7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82</v>
      </c>
      <c r="E116" s="36" t="s">
        <v>83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82</v>
      </c>
      <c r="E119" s="36" t="s">
        <v>83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82</v>
      </c>
      <c r="E122" s="36" t="s">
        <v>83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45119</v>
      </c>
    </row>
    <row r="5" spans="2:3" ht="18.75" x14ac:dyDescent="0.25">
      <c r="B5" s="2" t="s">
        <v>102</v>
      </c>
    </row>
    <row r="6" spans="2:3" ht="18.75" x14ac:dyDescent="0.25">
      <c r="B6" s="2" t="s">
        <v>103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Herriman HS</v>
      </c>
      <c r="C9" s="20" t="str">
        <f>VLOOKUP("Location",Table_Event_Details_Today[],2,FALSE)</f>
        <v>Rice Eccles Stadium</v>
      </c>
    </row>
    <row r="10" spans="2:3" x14ac:dyDescent="0.25">
      <c r="B10" s="21" t="str">
        <f>VLOOKUP("Housing Location",Table_Event_Details_Today[],3,FALSE)</f>
        <v>11917 Mustang Trail Way</v>
      </c>
      <c r="C10" s="21" t="str">
        <f>VLOOKUP("Location",Table_Event_Details_Today[],3,FALSE)</f>
        <v>451 1400 East</v>
      </c>
    </row>
    <row r="11" spans="2:3" ht="15.75" thickBot="1" x14ac:dyDescent="0.3">
      <c r="B11" s="22" t="str">
        <f>VLOOKUP("Housing Location",Table_Event_Details_Today[],4,FALSE)</f>
        <v>Herriman, UT 84096</v>
      </c>
      <c r="C11" s="22" t="str">
        <f>VLOOKUP("Location",Table_Event_Details_Today[],4,FALSE)</f>
        <v>Salt Lake City, UT 84112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87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104</v>
      </c>
      <c r="C21" s="28"/>
    </row>
    <row r="22" spans="2:3" x14ac:dyDescent="0.25">
      <c r="B22" s="27"/>
      <c r="C22" s="30"/>
    </row>
    <row r="23" spans="2:3" x14ac:dyDescent="0.25">
      <c r="B23" s="27" t="s">
        <v>105</v>
      </c>
      <c r="C23" s="30"/>
    </row>
    <row r="24" spans="2:3" x14ac:dyDescent="0.25">
      <c r="B24" s="27"/>
      <c r="C24" s="30"/>
    </row>
    <row r="25" spans="2:3" x14ac:dyDescent="0.25">
      <c r="B25" s="27" t="s">
        <v>106</v>
      </c>
      <c r="C25" s="30"/>
    </row>
    <row r="26" spans="2:3" x14ac:dyDescent="0.25">
      <c r="B26" s="27"/>
      <c r="C26" s="28"/>
    </row>
    <row r="27" spans="2:3" x14ac:dyDescent="0.25">
      <c r="B27" s="27" t="s">
        <v>107</v>
      </c>
      <c r="C27" s="29"/>
    </row>
    <row r="28" spans="2:3" x14ac:dyDescent="0.25">
      <c r="B28" s="27"/>
      <c r="C28" s="28"/>
    </row>
    <row r="29" spans="2:3" x14ac:dyDescent="0.25">
      <c r="B29" s="27" t="s">
        <v>100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9" workbookViewId="0">
      <selection activeCell="J20" sqref="J2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45119</v>
      </c>
    </row>
    <row r="4" spans="1:10" x14ac:dyDescent="0.25">
      <c r="B4" s="1"/>
    </row>
    <row r="5" spans="1:10" x14ac:dyDescent="0.25">
      <c r="A5" t="s">
        <v>91</v>
      </c>
    </row>
    <row r="6" spans="1:10" ht="19.5" thickBot="1" x14ac:dyDescent="0.3">
      <c r="B6" s="13">
        <f>B14-1</f>
        <v>45118</v>
      </c>
    </row>
    <row r="7" spans="1:10" ht="15.75" thickBot="1" x14ac:dyDescent="0.3">
      <c r="A7" s="17" t="s">
        <v>46</v>
      </c>
      <c r="B7" s="3" t="s">
        <v>37</v>
      </c>
      <c r="C7" s="4" t="s">
        <v>89</v>
      </c>
    </row>
    <row r="8" spans="1:10" x14ac:dyDescent="0.25">
      <c r="A8" s="17">
        <f>VLOOKUP($B6,Table_eventID[],4,FALSE)</f>
        <v>10466</v>
      </c>
      <c r="B8" t="str">
        <f>VLOOKUP("Housing Location",Table_Event_Details_Previous[],2,FALSE)</f>
        <v>West Wendover HS</v>
      </c>
      <c r="C8" t="str">
        <f>VLOOKUP("Location",Table_Event_Details_Today[],2,FALSE)</f>
        <v>Rice Eccles Stadium</v>
      </c>
    </row>
    <row r="9" spans="1:10" x14ac:dyDescent="0.25">
      <c r="B9" t="str">
        <f>VLOOKUP("Housing Location",Table_Event_Details_Previous[],3,FALSE)</f>
        <v>2055 Elko Ave</v>
      </c>
      <c r="C9" t="str">
        <f>VLOOKUP("Location",Table_Event_Details_Today[],3,FALSE)</f>
        <v>451 1400 East</v>
      </c>
    </row>
    <row r="10" spans="1:10" x14ac:dyDescent="0.25">
      <c r="B10" t="str">
        <f>VLOOKUP("Housing Location",Table_Event_Details_Previous[],4,FALSE)</f>
        <v>West Wendover, NV 89833</v>
      </c>
      <c r="C10" t="str">
        <f>VLOOKUP("Location",Table_Event_Details_Today[],4,FALSE)</f>
        <v>Salt Lake City, UT 84112</v>
      </c>
    </row>
    <row r="13" spans="1:10" x14ac:dyDescent="0.25">
      <c r="A13" s="1" t="s">
        <v>90</v>
      </c>
    </row>
    <row r="14" spans="1:10" ht="19.5" thickBot="1" x14ac:dyDescent="0.3">
      <c r="B14" s="13">
        <f>C2</f>
        <v>45119</v>
      </c>
    </row>
    <row r="15" spans="1:10" ht="15.75" thickBot="1" x14ac:dyDescent="0.3">
      <c r="A15" s="17" t="s">
        <v>46</v>
      </c>
      <c r="B15" s="3" t="s">
        <v>37</v>
      </c>
      <c r="C15" s="4" t="s">
        <v>89</v>
      </c>
      <c r="E15" s="16" t="s">
        <v>88</v>
      </c>
      <c r="J15" s="16" t="s">
        <v>97</v>
      </c>
    </row>
    <row r="16" spans="1:10" x14ac:dyDescent="0.25">
      <c r="A16" s="17">
        <f>VLOOKUP($B14,Table_eventID[],4,FALSE)</f>
        <v>10322</v>
      </c>
      <c r="B16" t="str">
        <f>VLOOKUP("Housing Location",Table_Event_Details_Today[],2,FALSE)</f>
        <v>Herriman HS</v>
      </c>
      <c r="C16" t="str">
        <f>VLOOKUP("Location",Table_Event_Details_Today[],2,FALSE)</f>
        <v>Rice Eccles Stadium</v>
      </c>
      <c r="E16" t="s">
        <v>94</v>
      </c>
      <c r="J16" t="s">
        <v>94</v>
      </c>
    </row>
    <row r="17" spans="1:10" x14ac:dyDescent="0.25">
      <c r="B17" t="str">
        <f>VLOOKUP("Housing Location",Table_Event_Details_Today[],3,FALSE)</f>
        <v>11917 Mustang Trail Way</v>
      </c>
      <c r="C17" t="str">
        <f>VLOOKUP("Location",Table_Event_Details_Today[],3,FALSE)</f>
        <v>451 1400 East</v>
      </c>
      <c r="E17" t="str">
        <f>CONCATENATE("origin=",B17,"+",B18 )</f>
        <v>origin=11917 Mustang Trail Way+Herriman, UT 84096</v>
      </c>
      <c r="J17" t="str">
        <f>CONCATENATE("origin=",C17,"+",C18 )</f>
        <v>origin=451 1400 East+Salt Lake City, UT 84112</v>
      </c>
    </row>
    <row r="18" spans="1:10" x14ac:dyDescent="0.25">
      <c r="B18" t="str">
        <f>VLOOKUP("Housing Location",Table_Event_Details_Today[],4,FALSE)</f>
        <v>Herriman, UT 84096</v>
      </c>
      <c r="C18" t="str">
        <f>VLOOKUP("Location",Table_Event_Details_Today[],4,FALSE)</f>
        <v>Salt Lake City, UT 84112</v>
      </c>
      <c r="E18" t="str">
        <f>CONCATENATE("destination=",C17,"+",C18 )</f>
        <v>destination=451 1400 East+Salt Lake City, UT 84112</v>
      </c>
      <c r="J18" t="str">
        <f>CONCATENATE("destination=",B27,"+",B28 )</f>
        <v>destination=1000 E. University Ave+Laramie, WY 82071</v>
      </c>
    </row>
    <row r="19" spans="1:10" x14ac:dyDescent="0.25">
      <c r="E19" t="s">
        <v>93</v>
      </c>
      <c r="J19" t="s">
        <v>93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Herriman HS to Rice Eccles Stadium</v>
      </c>
      <c r="J21" s="13" t="str">
        <f>CONCATENATE(C16, " to ", B26)</f>
        <v>Rice Eccles Stadium to University of Wyoming War Memorial Stadium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92</v>
      </c>
    </row>
    <row r="24" spans="1:10" ht="19.5" thickBot="1" x14ac:dyDescent="0.3">
      <c r="B24" s="13">
        <f>B14 + 1</f>
        <v>45120</v>
      </c>
    </row>
    <row r="25" spans="1:10" ht="15.75" thickBot="1" x14ac:dyDescent="0.3">
      <c r="A25" s="17" t="s">
        <v>46</v>
      </c>
      <c r="B25" s="3" t="s">
        <v>37</v>
      </c>
      <c r="C25" s="4" t="s">
        <v>89</v>
      </c>
      <c r="E25" s="16" t="s">
        <v>98</v>
      </c>
    </row>
    <row r="26" spans="1:10" x14ac:dyDescent="0.25">
      <c r="A26" s="17">
        <f>VLOOKUP($B24,Table_eventID[],4,FALSE)</f>
        <v>10323</v>
      </c>
      <c r="B26" t="str">
        <f>VLOOKUP("Housing Location",Table_Event_Details_Next[],2,FALSE)</f>
        <v>University of Wyoming War Memorial Stadium</v>
      </c>
      <c r="C26" t="str">
        <f>VLOOKUP("Location",Table_Event_Details_Today[],2,FALSE)</f>
        <v>Rice Eccles Stadium</v>
      </c>
      <c r="E26" t="s">
        <v>94</v>
      </c>
    </row>
    <row r="27" spans="1:10" x14ac:dyDescent="0.25">
      <c r="B27" t="str">
        <f>VLOOKUP("Housing Location",Table_Event_Details_Next[],3,FALSE)</f>
        <v>1000 E. University Ave</v>
      </c>
      <c r="C27" t="str">
        <f>VLOOKUP("Location",Table_Event_Details_Today[],3,FALSE)</f>
        <v>451 1400 East</v>
      </c>
      <c r="E27" t="str">
        <f>CONCATENATE("origin=",B17,"+",B18 )</f>
        <v>origin=11917 Mustang Trail Way+Herriman, UT 84096</v>
      </c>
    </row>
    <row r="28" spans="1:10" x14ac:dyDescent="0.25">
      <c r="B28" t="str">
        <f>VLOOKUP("Housing Location",Table_Event_Details_Next[],4,FALSE)</f>
        <v>Laramie, WY 82071</v>
      </c>
      <c r="C28" t="str">
        <f>VLOOKUP("Location",Table_Event_Details_Today[],4,FALSE)</f>
        <v>Salt Lake City, UT 84112</v>
      </c>
      <c r="E28" t="str">
        <f>CONCATENATE("destination=",B27,"+",B28 )</f>
        <v>destination=1000 E. University Ave+Laramie, WY 82071</v>
      </c>
    </row>
    <row r="29" spans="1:10" x14ac:dyDescent="0.25">
      <c r="E29" t="s">
        <v>93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Herriman HS to University of Wyoming War Memorial Stadium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4"/>
  <sheetViews>
    <sheetView workbookViewId="0"/>
  </sheetViews>
  <sheetFormatPr defaultRowHeight="15" x14ac:dyDescent="0.25"/>
  <cols>
    <col min="1" max="2" width="54.140625" bestFit="1" customWidth="1"/>
    <col min="3" max="3" width="20.5703125" bestFit="1" customWidth="1"/>
    <col min="4" max="4" width="17.5703125" bestFit="1" customWidth="1"/>
    <col min="5" max="5" width="81.140625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156</v>
      </c>
      <c r="C2" t="s">
        <v>157</v>
      </c>
      <c r="D2" t="s">
        <v>158</v>
      </c>
      <c r="E2" t="s">
        <v>159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156</v>
      </c>
      <c r="C4" t="s">
        <v>157</v>
      </c>
      <c r="D4" t="s">
        <v>158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160</v>
      </c>
      <c r="B6" t="s">
        <v>161</v>
      </c>
    </row>
    <row r="7" spans="1:5" x14ac:dyDescent="0.25">
      <c r="A7" t="s">
        <v>162</v>
      </c>
      <c r="B7" t="s">
        <v>163</v>
      </c>
    </row>
    <row r="8" spans="1:5" x14ac:dyDescent="0.25">
      <c r="A8" t="s">
        <v>164</v>
      </c>
      <c r="B8" t="s">
        <v>165</v>
      </c>
    </row>
    <row r="9" spans="1:5" x14ac:dyDescent="0.25">
      <c r="A9" t="s">
        <v>113</v>
      </c>
      <c r="B9" t="s">
        <v>166</v>
      </c>
    </row>
    <row r="10" spans="1:5" x14ac:dyDescent="0.25">
      <c r="A10" t="s">
        <v>131</v>
      </c>
      <c r="B10" t="s">
        <v>167</v>
      </c>
    </row>
    <row r="11" spans="1:5" x14ac:dyDescent="0.25">
      <c r="A11" t="s">
        <v>116</v>
      </c>
      <c r="B11" t="s">
        <v>168</v>
      </c>
    </row>
    <row r="12" spans="1:5" x14ac:dyDescent="0.25">
      <c r="A12" t="s">
        <v>47</v>
      </c>
      <c r="B12" t="s">
        <v>169</v>
      </c>
    </row>
    <row r="13" spans="1:5" x14ac:dyDescent="0.25">
      <c r="A13" t="s">
        <v>170</v>
      </c>
      <c r="B13" t="s">
        <v>171</v>
      </c>
    </row>
    <row r="14" spans="1:5" x14ac:dyDescent="0.25">
      <c r="A14" t="s">
        <v>40</v>
      </c>
      <c r="B14" t="s">
        <v>40</v>
      </c>
      <c r="E14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4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73.5703125" bestFit="1" customWidth="1"/>
    <col min="3" max="3" width="19.28515625" bestFit="1" customWidth="1"/>
    <col min="4" max="4" width="24.85546875" bestFit="1" customWidth="1"/>
    <col min="5" max="5" width="54.140625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124</v>
      </c>
      <c r="C2" t="s">
        <v>124</v>
      </c>
      <c r="E2" t="s">
        <v>125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126</v>
      </c>
      <c r="C4" t="s">
        <v>127</v>
      </c>
      <c r="D4" t="s">
        <v>128</v>
      </c>
    </row>
    <row r="5" spans="1:5" x14ac:dyDescent="0.25">
      <c r="B5" t="s">
        <v>129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111</v>
      </c>
      <c r="B7" t="s">
        <v>130</v>
      </c>
    </row>
    <row r="8" spans="1:5" x14ac:dyDescent="0.25">
      <c r="A8" t="s">
        <v>153</v>
      </c>
      <c r="B8" t="s">
        <v>110</v>
      </c>
    </row>
    <row r="9" spans="1:5" x14ac:dyDescent="0.25">
      <c r="A9" t="s">
        <v>154</v>
      </c>
      <c r="B9" t="s">
        <v>17</v>
      </c>
    </row>
    <row r="10" spans="1:5" x14ac:dyDescent="0.25">
      <c r="A10" t="s">
        <v>131</v>
      </c>
      <c r="B10" t="s">
        <v>132</v>
      </c>
    </row>
    <row r="11" spans="1:5" x14ac:dyDescent="0.25">
      <c r="A11" t="s">
        <v>101</v>
      </c>
      <c r="B11" t="s">
        <v>17</v>
      </c>
    </row>
    <row r="12" spans="1:5" x14ac:dyDescent="0.25">
      <c r="A12" t="s">
        <v>47</v>
      </c>
      <c r="B12" t="s">
        <v>133</v>
      </c>
    </row>
    <row r="13" spans="1:5" x14ac:dyDescent="0.25">
      <c r="A13" t="s">
        <v>122</v>
      </c>
      <c r="B13" t="s">
        <v>134</v>
      </c>
    </row>
    <row r="14" spans="1:5" x14ac:dyDescent="0.25">
      <c r="A14" t="s">
        <v>40</v>
      </c>
      <c r="B14" t="s">
        <v>40</v>
      </c>
      <c r="E14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0"/>
  <sheetViews>
    <sheetView workbookViewId="0">
      <selection activeCell="C9" sqref="C9"/>
    </sheetView>
  </sheetViews>
  <sheetFormatPr defaultRowHeight="15" x14ac:dyDescent="0.25"/>
  <cols>
    <col min="1" max="1" width="54.140625" bestFit="1" customWidth="1"/>
    <col min="2" max="2" width="81.140625" bestFit="1" customWidth="1"/>
    <col min="3" max="3" width="23" bestFit="1" customWidth="1"/>
    <col min="4" max="4" width="21.7109375" bestFit="1" customWidth="1"/>
    <col min="5" max="5" width="54.1406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137</v>
      </c>
      <c r="C2" t="s">
        <v>138</v>
      </c>
      <c r="D2" t="s">
        <v>139</v>
      </c>
      <c r="E2" t="s">
        <v>140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141</v>
      </c>
      <c r="C4" t="s">
        <v>142</v>
      </c>
      <c r="D4" t="s">
        <v>143</v>
      </c>
    </row>
    <row r="5" spans="1:5" x14ac:dyDescent="0.25">
      <c r="B5" t="s">
        <v>144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145</v>
      </c>
      <c r="B7" t="s">
        <v>109</v>
      </c>
    </row>
    <row r="8" spans="1:5" x14ac:dyDescent="0.25">
      <c r="A8" t="s">
        <v>112</v>
      </c>
      <c r="B8" t="s">
        <v>110</v>
      </c>
    </row>
    <row r="9" spans="1:5" x14ac:dyDescent="0.25">
      <c r="A9" t="s">
        <v>136</v>
      </c>
      <c r="B9" t="s">
        <v>17</v>
      </c>
    </row>
    <row r="10" spans="1:5" x14ac:dyDescent="0.25">
      <c r="A10" t="s">
        <v>113</v>
      </c>
      <c r="B10" t="s">
        <v>132</v>
      </c>
    </row>
    <row r="11" spans="1:5" x14ac:dyDescent="0.25">
      <c r="A11" t="s">
        <v>114</v>
      </c>
      <c r="B11" t="s">
        <v>123</v>
      </c>
    </row>
    <row r="12" spans="1:5" x14ac:dyDescent="0.25">
      <c r="A12" t="s">
        <v>101</v>
      </c>
      <c r="B12" t="s">
        <v>115</v>
      </c>
    </row>
    <row r="13" spans="1:5" x14ac:dyDescent="0.25">
      <c r="A13" t="s">
        <v>146</v>
      </c>
      <c r="B13" t="s">
        <v>147</v>
      </c>
    </row>
    <row r="14" spans="1:5" x14ac:dyDescent="0.25">
      <c r="A14" t="s">
        <v>118</v>
      </c>
      <c r="B14" t="s">
        <v>117</v>
      </c>
    </row>
    <row r="15" spans="1:5" x14ac:dyDescent="0.25">
      <c r="A15" t="s">
        <v>148</v>
      </c>
      <c r="B15" t="s">
        <v>119</v>
      </c>
    </row>
    <row r="16" spans="1:5" x14ac:dyDescent="0.25">
      <c r="A16" t="s">
        <v>149</v>
      </c>
      <c r="B16" t="s">
        <v>120</v>
      </c>
    </row>
    <row r="17" spans="1:5" x14ac:dyDescent="0.25">
      <c r="A17" t="s">
        <v>150</v>
      </c>
      <c r="B17" t="s">
        <v>121</v>
      </c>
    </row>
    <row r="18" spans="1:5" x14ac:dyDescent="0.25">
      <c r="A18" t="s">
        <v>151</v>
      </c>
      <c r="B18" t="s">
        <v>99</v>
      </c>
    </row>
    <row r="19" spans="1:5" x14ac:dyDescent="0.25">
      <c r="A19" t="s">
        <v>135</v>
      </c>
      <c r="B19" t="s">
        <v>152</v>
      </c>
    </row>
    <row r="20" spans="1:5" x14ac:dyDescent="0.25">
      <c r="A20" t="s">
        <v>40</v>
      </c>
      <c r="B20" t="s">
        <v>40</v>
      </c>
      <c r="E20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108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124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155</v>
      </c>
    </row>
    <row r="18" spans="1:3" x14ac:dyDescent="0.25">
      <c r="A18" s="5">
        <v>45124</v>
      </c>
      <c r="B18" t="s">
        <v>17</v>
      </c>
      <c r="C18" t="s">
        <v>48</v>
      </c>
    </row>
    <row r="19" spans="1:3" x14ac:dyDescent="0.25">
      <c r="A19" s="5">
        <v>45125</v>
      </c>
      <c r="B19" t="s">
        <v>49</v>
      </c>
      <c r="C19" t="s">
        <v>50</v>
      </c>
    </row>
    <row r="20" spans="1:3" x14ac:dyDescent="0.25">
      <c r="A20" s="5">
        <v>45126</v>
      </c>
      <c r="B20" t="s">
        <v>17</v>
      </c>
      <c r="C20" t="s">
        <v>51</v>
      </c>
    </row>
    <row r="21" spans="1:3" x14ac:dyDescent="0.25">
      <c r="A21" s="5">
        <v>45127</v>
      </c>
      <c r="B21" t="s">
        <v>17</v>
      </c>
      <c r="C21" t="s">
        <v>52</v>
      </c>
    </row>
    <row r="22" spans="1:3" x14ac:dyDescent="0.25">
      <c r="A22" s="5">
        <v>45128</v>
      </c>
      <c r="B22" t="s">
        <v>53</v>
      </c>
      <c r="C22" t="s">
        <v>54</v>
      </c>
    </row>
    <row r="23" spans="1:3" x14ac:dyDescent="0.25">
      <c r="A23" s="5">
        <v>45129</v>
      </c>
      <c r="B23" t="s">
        <v>55</v>
      </c>
      <c r="C23" t="s">
        <v>56</v>
      </c>
    </row>
    <row r="24" spans="1:3" x14ac:dyDescent="0.25">
      <c r="A24" s="5">
        <v>45130</v>
      </c>
      <c r="B24" t="s">
        <v>33</v>
      </c>
      <c r="C24" t="s">
        <v>56</v>
      </c>
    </row>
    <row r="25" spans="1:3" x14ac:dyDescent="0.25">
      <c r="A25" s="5">
        <v>45131</v>
      </c>
      <c r="B25" t="s">
        <v>17</v>
      </c>
      <c r="C25" t="s">
        <v>57</v>
      </c>
    </row>
    <row r="26" spans="1:3" x14ac:dyDescent="0.25">
      <c r="A26" s="5">
        <v>45132</v>
      </c>
      <c r="B26" t="s">
        <v>17</v>
      </c>
      <c r="C26" t="s">
        <v>57</v>
      </c>
    </row>
    <row r="27" spans="1:3" x14ac:dyDescent="0.25">
      <c r="A27" s="5">
        <v>45133</v>
      </c>
      <c r="B27" t="s">
        <v>58</v>
      </c>
      <c r="C27" t="s">
        <v>57</v>
      </c>
    </row>
    <row r="28" spans="1:3" x14ac:dyDescent="0.25">
      <c r="A28" s="5">
        <v>45134</v>
      </c>
      <c r="B28" t="s">
        <v>17</v>
      </c>
      <c r="C28" t="s">
        <v>59</v>
      </c>
    </row>
    <row r="29" spans="1:3" x14ac:dyDescent="0.25">
      <c r="A29" s="5">
        <v>45135</v>
      </c>
      <c r="B29" t="s">
        <v>60</v>
      </c>
      <c r="C29" t="s">
        <v>59</v>
      </c>
    </row>
    <row r="30" spans="1:3" x14ac:dyDescent="0.25">
      <c r="A30" s="5">
        <v>45136</v>
      </c>
      <c r="B30" t="s">
        <v>61</v>
      </c>
      <c r="C30" t="s">
        <v>62</v>
      </c>
    </row>
    <row r="31" spans="1:3" x14ac:dyDescent="0.25">
      <c r="A31" s="5">
        <v>45137</v>
      </c>
      <c r="B31" t="s">
        <v>63</v>
      </c>
      <c r="C31" t="s">
        <v>64</v>
      </c>
    </row>
    <row r="32" spans="1:3" x14ac:dyDescent="0.25">
      <c r="A32" s="5">
        <v>45138</v>
      </c>
      <c r="B32" t="s">
        <v>65</v>
      </c>
      <c r="C32" t="s">
        <v>66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67</v>
      </c>
      <c r="C2" t="s">
        <v>68</v>
      </c>
    </row>
    <row r="3" spans="1:3" x14ac:dyDescent="0.25">
      <c r="A3" s="5">
        <v>45140</v>
      </c>
      <c r="B3" t="s">
        <v>17</v>
      </c>
      <c r="C3" t="s">
        <v>69</v>
      </c>
    </row>
    <row r="4" spans="1:3" x14ac:dyDescent="0.25">
      <c r="A4" s="5">
        <v>45141</v>
      </c>
      <c r="B4" t="s">
        <v>17</v>
      </c>
      <c r="C4" t="s">
        <v>69</v>
      </c>
    </row>
    <row r="5" spans="1:3" x14ac:dyDescent="0.25">
      <c r="A5" s="5">
        <v>45142</v>
      </c>
      <c r="B5" t="s">
        <v>70</v>
      </c>
      <c r="C5" t="s">
        <v>71</v>
      </c>
    </row>
    <row r="6" spans="1:3" x14ac:dyDescent="0.25">
      <c r="A6" s="5">
        <v>45143</v>
      </c>
      <c r="B6" t="s">
        <v>17</v>
      </c>
      <c r="C6" t="s">
        <v>72</v>
      </c>
    </row>
    <row r="7" spans="1:3" x14ac:dyDescent="0.25">
      <c r="A7" s="5">
        <v>45144</v>
      </c>
      <c r="B7" t="s">
        <v>73</v>
      </c>
      <c r="C7" t="s">
        <v>72</v>
      </c>
    </row>
    <row r="8" spans="1:3" x14ac:dyDescent="0.25">
      <c r="A8" s="5">
        <v>45145</v>
      </c>
      <c r="B8" t="s">
        <v>17</v>
      </c>
      <c r="C8" t="s">
        <v>74</v>
      </c>
    </row>
    <row r="9" spans="1:3" x14ac:dyDescent="0.25">
      <c r="A9" s="5">
        <v>45146</v>
      </c>
      <c r="B9" t="s">
        <v>17</v>
      </c>
      <c r="C9" t="s">
        <v>74</v>
      </c>
    </row>
    <row r="10" spans="1:3" x14ac:dyDescent="0.25">
      <c r="A10" s="5">
        <v>45147</v>
      </c>
      <c r="B10" t="s">
        <v>17</v>
      </c>
      <c r="C10" t="s">
        <v>74</v>
      </c>
    </row>
    <row r="11" spans="1:3" x14ac:dyDescent="0.25">
      <c r="A11" s="5">
        <v>45148</v>
      </c>
      <c r="B11" t="s">
        <v>75</v>
      </c>
      <c r="C11" t="s">
        <v>74</v>
      </c>
    </row>
    <row r="12" spans="1:3" x14ac:dyDescent="0.25">
      <c r="A12" s="5">
        <v>45149</v>
      </c>
      <c r="B12" t="s">
        <v>76</v>
      </c>
      <c r="C12" t="s">
        <v>74</v>
      </c>
    </row>
    <row r="13" spans="1:3" x14ac:dyDescent="0.25">
      <c r="A13" s="5">
        <v>45150</v>
      </c>
      <c r="B13" t="s">
        <v>77</v>
      </c>
      <c r="C13" t="s">
        <v>74</v>
      </c>
    </row>
    <row r="14" spans="1:3" x14ac:dyDescent="0.25">
      <c r="A14" s="5">
        <v>45150</v>
      </c>
      <c r="B14" t="s">
        <v>78</v>
      </c>
      <c r="C14" t="s">
        <v>79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80</v>
      </c>
      <c r="E1" t="s">
        <v>81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48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49</v>
      </c>
      <c r="C19" t="s">
        <v>50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51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52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53</v>
      </c>
      <c r="C22" t="s">
        <v>54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55</v>
      </c>
      <c r="C23" t="s">
        <v>56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56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57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57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58</v>
      </c>
      <c r="C27" t="s">
        <v>57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59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60</v>
      </c>
      <c r="C29" t="s">
        <v>59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61</v>
      </c>
      <c r="C30" t="s">
        <v>62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63</v>
      </c>
      <c r="C31" t="s">
        <v>64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65</v>
      </c>
      <c r="C32" t="s">
        <v>66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67</v>
      </c>
      <c r="C33" t="s">
        <v>68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69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69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70</v>
      </c>
      <c r="C36" t="s">
        <v>71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72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73</v>
      </c>
      <c r="C38" t="s">
        <v>72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74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74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74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75</v>
      </c>
      <c r="C42" t="s">
        <v>74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76</v>
      </c>
      <c r="C43" t="s">
        <v>74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77</v>
      </c>
      <c r="C44" t="s">
        <v>74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96</v>
      </c>
      <c r="C3" t="s">
        <v>95</v>
      </c>
    </row>
    <row r="6" spans="1:6" x14ac:dyDescent="0.25">
      <c r="A6" t="s">
        <v>172</v>
      </c>
    </row>
    <row r="7" spans="1:6" x14ac:dyDescent="0.25">
      <c r="B7" t="s">
        <v>173</v>
      </c>
    </row>
    <row r="8" spans="1:6" x14ac:dyDescent="0.25">
      <c r="C8" t="s">
        <v>179</v>
      </c>
      <c r="D8" t="s">
        <v>180</v>
      </c>
      <c r="E8" t="s">
        <v>181</v>
      </c>
      <c r="F8" t="s">
        <v>182</v>
      </c>
    </row>
    <row r="10" spans="1:6" x14ac:dyDescent="0.25">
      <c r="B10" t="s">
        <v>174</v>
      </c>
    </row>
    <row r="11" spans="1:6" x14ac:dyDescent="0.25">
      <c r="C11" t="s">
        <v>183</v>
      </c>
      <c r="D11" t="s">
        <v>184</v>
      </c>
      <c r="E11" t="s">
        <v>185</v>
      </c>
      <c r="F11" t="s">
        <v>186</v>
      </c>
    </row>
    <row r="13" spans="1:6" x14ac:dyDescent="0.25">
      <c r="B13" t="s">
        <v>175</v>
      </c>
    </row>
    <row r="14" spans="1:6" x14ac:dyDescent="0.25">
      <c r="C14" t="s">
        <v>189</v>
      </c>
      <c r="D14" t="s">
        <v>190</v>
      </c>
      <c r="E14" t="s">
        <v>191</v>
      </c>
    </row>
    <row r="16" spans="1:6" x14ac:dyDescent="0.25">
      <c r="B16" t="s">
        <v>176</v>
      </c>
    </row>
    <row r="17" spans="2:4" x14ac:dyDescent="0.25">
      <c r="C17" t="s">
        <v>187</v>
      </c>
      <c r="D17" t="s">
        <v>188</v>
      </c>
    </row>
    <row r="19" spans="2:4" x14ac:dyDescent="0.25">
      <c r="B19" t="s">
        <v>177</v>
      </c>
    </row>
    <row r="20" spans="2:4" x14ac:dyDescent="0.25">
      <c r="C20" t="s">
        <v>192</v>
      </c>
      <c r="D20" t="s">
        <v>193</v>
      </c>
    </row>
    <row r="22" spans="2:4" x14ac:dyDescent="0.25">
      <c r="B22" t="s">
        <v>178</v>
      </c>
    </row>
    <row r="23" spans="2:4" x14ac:dyDescent="0.25">
      <c r="C23" t="s">
        <v>194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2023-07-12T02:09:53Z</dcterms:modified>
</cp:coreProperties>
</file>