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\Desktop\bd_dir\"/>
    </mc:Choice>
  </mc:AlternateContent>
  <xr:revisionPtr revIDLastSave="0" documentId="13_ncr:1_{89D9CAA6-7FA2-4BAD-A5F4-FE1FA37AA352}" xr6:coauthVersionLast="47" xr6:coauthVersionMax="47" xr10:uidLastSave="{00000000-0000-0000-0000-000000000000}"/>
  <bookViews>
    <workbookView xWindow="4485" yWindow="270" windowWidth="21150" windowHeight="14805" tabRatio="693" activeTab="1" xr2:uid="{00000000-000D-0000-FFFF-FFFF00000000}"/>
  </bookViews>
  <sheets>
    <sheet name="Home" sheetId="1" r:id="rId1"/>
    <sheet name="Directions" sheetId="5" r:id="rId2"/>
    <sheet name="Helper" sheetId="17" r:id="rId3"/>
    <sheet name="Event_Details_Next" sheetId="19" r:id="rId4"/>
    <sheet name="Event_Details_Previous" sheetId="18" r:id="rId5"/>
    <sheet name="Event_Details_Today" sheetId="14" r:id="rId6"/>
    <sheet name="July_Events" sheetId="16" r:id="rId7"/>
    <sheet name="August_Events" sheetId="13" r:id="rId8"/>
    <sheet name="eventID" sheetId="15" r:id="rId9"/>
    <sheet name="Notes" sheetId="20" r:id="rId10"/>
  </sheets>
  <definedNames>
    <definedName name="EventID_Next">Helper!$A$26</definedName>
    <definedName name="EventID_Previous">Helper!$A$8</definedName>
    <definedName name="EventID_Today">Helper!$A$16</definedName>
    <definedName name="ExternalData_1" localSheetId="4" hidden="1">Event_Details_Previous!$A$1:$E$16</definedName>
    <definedName name="ExternalData_2" localSheetId="3" hidden="1">Event_Details_Next!$A$1:$E$17</definedName>
    <definedName name="ExternalData_2" localSheetId="8" hidden="1">eventID!$A$1:$C$44</definedName>
    <definedName name="ExternalData_3" localSheetId="7" hidden="1">August_Events!$A$1:$C$14</definedName>
    <definedName name="ExternalData_4" localSheetId="5" hidden="1">Event_Details_Today!$A$1:$E$16</definedName>
    <definedName name="ExternalData_4" localSheetId="6" hidden="1">July_Events!$A$1:$C$32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E22" i="17"/>
  <c r="D5" i="1"/>
  <c r="B4" i="5"/>
  <c r="B16" i="17"/>
  <c r="E21" i="17" s="1"/>
  <c r="B28" i="17"/>
  <c r="B27" i="17"/>
  <c r="J18" i="17" s="1"/>
  <c r="B26" i="17"/>
  <c r="B10" i="17"/>
  <c r="B9" i="17"/>
  <c r="B8" i="17"/>
  <c r="C28" i="17"/>
  <c r="C27" i="17"/>
  <c r="C26" i="17"/>
  <c r="C10" i="17"/>
  <c r="C9" i="17"/>
  <c r="C8" i="17"/>
  <c r="C18" i="17"/>
  <c r="B18" i="17"/>
  <c r="C17" i="17"/>
  <c r="B17" i="17"/>
  <c r="C16" i="17"/>
  <c r="B14" i="17"/>
  <c r="B24" i="17" s="1"/>
  <c r="A26" i="17" s="1"/>
  <c r="C11" i="5"/>
  <c r="C10" i="5"/>
  <c r="C9" i="5"/>
  <c r="B11" i="5"/>
  <c r="B10" i="5"/>
  <c r="B9" i="5"/>
  <c r="C95" i="1"/>
  <c r="C92" i="1"/>
  <c r="C89" i="1"/>
  <c r="C86" i="1"/>
  <c r="C83" i="1"/>
  <c r="C80" i="1"/>
  <c r="C77" i="1"/>
  <c r="C74" i="1"/>
  <c r="C71" i="1"/>
  <c r="C68" i="1"/>
  <c r="C65" i="1"/>
  <c r="C62" i="1"/>
  <c r="C59" i="1"/>
  <c r="C56" i="1"/>
  <c r="C53" i="1"/>
  <c r="C50" i="1"/>
  <c r="C47" i="1"/>
  <c r="C44" i="1"/>
  <c r="C41" i="1"/>
  <c r="C38" i="1"/>
  <c r="C35" i="1"/>
  <c r="C32" i="1"/>
  <c r="C29" i="1"/>
  <c r="C26" i="1"/>
  <c r="C23" i="1"/>
  <c r="C20" i="1"/>
  <c r="C17" i="1"/>
  <c r="C14" i="1"/>
  <c r="C11" i="1"/>
  <c r="C8" i="1"/>
  <c r="C5" i="1"/>
  <c r="B95" i="1"/>
  <c r="B92" i="1"/>
  <c r="B89" i="1"/>
  <c r="B86" i="1"/>
  <c r="B83" i="1"/>
  <c r="B80" i="1"/>
  <c r="B77" i="1"/>
  <c r="B74" i="1"/>
  <c r="B71" i="1"/>
  <c r="B68" i="1"/>
  <c r="B65" i="1"/>
  <c r="B62" i="1"/>
  <c r="B59" i="1"/>
  <c r="B56" i="1"/>
  <c r="B53" i="1"/>
  <c r="B50" i="1"/>
  <c r="B47" i="1"/>
  <c r="B44" i="1"/>
  <c r="B41" i="1"/>
  <c r="B38" i="1"/>
  <c r="B35" i="1"/>
  <c r="B32" i="1"/>
  <c r="B29" i="1"/>
  <c r="B26" i="1"/>
  <c r="B23" i="1"/>
  <c r="B20" i="1"/>
  <c r="B17" i="1"/>
  <c r="B14" i="1"/>
  <c r="B11" i="1"/>
  <c r="B8" i="1"/>
  <c r="B5" i="1"/>
  <c r="E33" i="15"/>
  <c r="E34" i="15"/>
  <c r="E35" i="15"/>
  <c r="C104" i="1" s="1"/>
  <c r="E36" i="15"/>
  <c r="C107" i="1" s="1"/>
  <c r="E37" i="15"/>
  <c r="C110" i="1" s="1"/>
  <c r="E38" i="15"/>
  <c r="C113" i="1" s="1"/>
  <c r="E39" i="15"/>
  <c r="C116" i="1" s="1"/>
  <c r="E40" i="15"/>
  <c r="C119" i="1" s="1"/>
  <c r="E41" i="15"/>
  <c r="C122" i="1" s="1"/>
  <c r="E42" i="15"/>
  <c r="E43" i="15"/>
  <c r="E44" i="15"/>
  <c r="E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C131" i="1"/>
  <c r="C128" i="1"/>
  <c r="C125" i="1"/>
  <c r="C101" i="1"/>
  <c r="C98" i="1"/>
  <c r="B131" i="1"/>
  <c r="B128" i="1"/>
  <c r="B125" i="1"/>
  <c r="B122" i="1"/>
  <c r="B119" i="1"/>
  <c r="B116" i="1"/>
  <c r="B113" i="1"/>
  <c r="B110" i="1"/>
  <c r="B107" i="1"/>
  <c r="B104" i="1"/>
  <c r="B101" i="1"/>
  <c r="B98" i="1"/>
  <c r="E27" i="17" l="1"/>
  <c r="E31" i="17"/>
  <c r="E28" i="17"/>
  <c r="J21" i="17"/>
  <c r="J17" i="17"/>
  <c r="J20" i="17" s="1"/>
  <c r="E17" i="17"/>
  <c r="E18" i="17"/>
  <c r="A16" i="17"/>
  <c r="B6" i="17"/>
  <c r="A8" i="17" s="1"/>
  <c r="E30" i="17" l="1"/>
  <c r="E20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6E34E7-898B-46B4-8766-C8BF115A8903}" keepAlive="1" name="Query - August_Events" description="Connection to the 'August_Events' query in the workbook." type="5" refreshedVersion="8" background="1" saveData="1">
    <dbPr connection="Provider=Microsoft.Mashup.OleDb.1;Data Source=$Workbook$;Location=August_Events;Extended Properties=&quot;&quot;" command="SELECT * FROM [August_Events]"/>
  </connection>
  <connection id="2" xr16:uid="{FC8E9EA0-C299-42E5-AF8A-206744345267}" keepAlive="1" name="Query - Event_Details_Next" description="Connection to the 'Event_Details_Next' query in the workbook." type="5" refreshedVersion="8" background="1" saveData="1">
    <dbPr connection="Provider=Microsoft.Mashup.OleDb.1;Data Source=$Workbook$;Location=Event_Details_Next;Extended Properties=&quot;&quot;" command="SELECT * FROM [Event_Details_Next]"/>
  </connection>
  <connection id="3" xr16:uid="{1CB9490F-77FA-4619-9F9B-EC6707CA61E4}" keepAlive="1" name="Query - Event_Details_Previous" description="Connection to the 'Event_Details_Previous' query in the workbook." type="5" refreshedVersion="8" background="1" saveData="1">
    <dbPr connection="Provider=Microsoft.Mashup.OleDb.1;Data Source=$Workbook$;Location=Event_Details_Previous;Extended Properties=&quot;&quot;" command="SELECT * FROM [Event_Details_Previous]"/>
  </connection>
  <connection id="4" xr16:uid="{420E2E18-0BEF-47FF-8554-72E15DFB1C99}" keepAlive="1" name="Query - Event_Details_Today" description="Connection to the 'Event_Details_Today' query in the workbook." type="5" refreshedVersion="8" background="1" saveData="1">
    <dbPr connection="Provider=Microsoft.Mashup.OleDb.1;Data Source=$Workbook$;Location=Event_Details_Today;Extended Properties=&quot;&quot;" command="SELECT * FROM [Event_Details_Today]"/>
  </connection>
  <connection id="5" xr16:uid="{35C128A4-5F8A-422C-9E47-ED968B0CE88B}" keepAlive="1" name="Query - July_Events" description="Connection to the 'July_Events' query in the workbook." type="5" refreshedVersion="8" background="1" saveData="1">
    <dbPr connection="Provider=Microsoft.Mashup.OleDb.1;Data Source=$Workbook$;Location=July_Events;Extended Properties=&quot;&quot;" command="SELECT * FROM [July_Events]"/>
  </connection>
</connections>
</file>

<file path=xl/sharedStrings.xml><?xml version="1.0" encoding="utf-8"?>
<sst xmlns="http://schemas.openxmlformats.org/spreadsheetml/2006/main" count="435" uniqueCount="181">
  <si>
    <t>Blue Devils 2023 Tour Driving Directions</t>
  </si>
  <si>
    <t>Date</t>
  </si>
  <si>
    <t>City</t>
  </si>
  <si>
    <t>Event</t>
  </si>
  <si>
    <t>Directions</t>
  </si>
  <si>
    <t>Vista, CA</t>
  </si>
  <si>
    <t>Corps at the Crest - San Diego</t>
  </si>
  <si>
    <t>From Housing -&gt; To Show</t>
  </si>
  <si>
    <t>From Show -&gt; to Housing</t>
  </si>
  <si>
    <t>San Bernardino, CA</t>
  </si>
  <si>
    <t>Western Corps Connection</t>
  </si>
  <si>
    <t>Mesa, AZ</t>
  </si>
  <si>
    <t>Drums Across the Desert</t>
  </si>
  <si>
    <t>Santa Monica, Ca</t>
  </si>
  <si>
    <t>Free Day and laundry</t>
  </si>
  <si>
    <t>From Housing -&gt; To next Housing</t>
  </si>
  <si>
    <t>Fresno, CA</t>
  </si>
  <si>
    <t>Rehearsal</t>
  </si>
  <si>
    <t>None</t>
  </si>
  <si>
    <t>MidCal Championships</t>
  </si>
  <si>
    <t>Pasadena, CA</t>
  </si>
  <si>
    <t>Drum Corps at the Rose Bowl</t>
  </si>
  <si>
    <t>Stanford, CA</t>
  </si>
  <si>
    <t>DCI West</t>
  </si>
  <si>
    <t>Roseville, CA</t>
  </si>
  <si>
    <t>Capitol Classic</t>
  </si>
  <si>
    <t>Winnemucca, NV</t>
  </si>
  <si>
    <t>Salt Lake City, UT</t>
  </si>
  <si>
    <t>Corps Encore</t>
  </si>
  <si>
    <t>Laramie, WY</t>
  </si>
  <si>
    <t>Ft. Collins, CO</t>
  </si>
  <si>
    <t>Drums Along the Rockies</t>
  </si>
  <si>
    <t>Denver, CO</t>
  </si>
  <si>
    <t>Laundry and free</t>
  </si>
  <si>
    <t>Column1</t>
  </si>
  <si>
    <t>Column3</t>
  </si>
  <si>
    <t>Location</t>
  </si>
  <si>
    <t>Housing</t>
  </si>
  <si>
    <t>Housing Location</t>
  </si>
  <si>
    <t>Schedule</t>
  </si>
  <si>
    <t>NOTE: This is a tentative schedule and is subject to change.</t>
  </si>
  <si>
    <t>Home</t>
  </si>
  <si>
    <t>Start to End</t>
  </si>
  <si>
    <t>XXX Miles</t>
  </si>
  <si>
    <t>Start</t>
  </si>
  <si>
    <t>End</t>
  </si>
  <si>
    <t>6:30 PM</t>
  </si>
  <si>
    <t>8:45 PM</t>
  </si>
  <si>
    <t>EventID</t>
  </si>
  <si>
    <t>10:00 PM</t>
  </si>
  <si>
    <t>Hutchinson, KS</t>
  </si>
  <si>
    <t>DCI at Broken Arrow</t>
  </si>
  <si>
    <t>Broken Arrow, OK</t>
  </si>
  <si>
    <t>Spring, TX</t>
  </si>
  <si>
    <t>Cypress, TX</t>
  </si>
  <si>
    <t>DCI Houston</t>
  </si>
  <si>
    <t>Tomball, TX</t>
  </si>
  <si>
    <t>DCI Southwestern Championships</t>
  </si>
  <si>
    <t>San Antonio, TX</t>
  </si>
  <si>
    <t>Hattiesburg, MS</t>
  </si>
  <si>
    <t>DCI Southern Mississippi</t>
  </si>
  <si>
    <t>Murfreesboro, TN</t>
  </si>
  <si>
    <t>Masters of the Summer Music Games</t>
  </si>
  <si>
    <t>DCI Atlanta Southeastern Championship</t>
  </si>
  <si>
    <t>Atlanta, Ga</t>
  </si>
  <si>
    <t>NightBEAT</t>
  </si>
  <si>
    <t>Winston-Salem, NC</t>
  </si>
  <si>
    <t>Laundry and TBD</t>
  </si>
  <si>
    <t>Ashburn, VA</t>
  </si>
  <si>
    <t>DCI Annapolis</t>
  </si>
  <si>
    <t>Annapolis, MD</t>
  </si>
  <si>
    <t>Hamburg, PA</t>
  </si>
  <si>
    <t>DCI East</t>
  </si>
  <si>
    <t>Allentown, PA</t>
  </si>
  <si>
    <t>Pittsburgh, PA</t>
  </si>
  <si>
    <t>DCI Pittsburgh</t>
  </si>
  <si>
    <t>Indianapolis, IN</t>
  </si>
  <si>
    <t>DCI Prelims</t>
  </si>
  <si>
    <t>DCI Semifinals</t>
  </si>
  <si>
    <t>DCI World Championships</t>
  </si>
  <si>
    <t>Viewing Party - DCI World Championships</t>
  </si>
  <si>
    <t>Concord, Ca</t>
  </si>
  <si>
    <t>eventID</t>
  </si>
  <si>
    <t>Link</t>
  </si>
  <si>
    <t>From Housing -&gt; To Rehearsal</t>
  </si>
  <si>
    <t>From Rehearsal -&gt; To Housing</t>
  </si>
  <si>
    <t>Address1</t>
  </si>
  <si>
    <t>Address2</t>
  </si>
  <si>
    <t>Address3</t>
  </si>
  <si>
    <t>Overall Route</t>
  </si>
  <si>
    <t>Housing to Show</t>
  </si>
  <si>
    <t>Show Site</t>
  </si>
  <si>
    <t>Current Day</t>
  </si>
  <si>
    <t>Previous Day</t>
  </si>
  <si>
    <t>Next Day</t>
  </si>
  <si>
    <t>Breakfast</t>
  </si>
  <si>
    <t>9:00 AM</t>
  </si>
  <si>
    <t>Lunch</t>
  </si>
  <si>
    <t>2:00 PM</t>
  </si>
  <si>
    <t>Dinner</t>
  </si>
  <si>
    <t>Walk to gate</t>
  </si>
  <si>
    <t>At gate</t>
  </si>
  <si>
    <t>Performance</t>
  </si>
  <si>
    <t>10:00 AM</t>
  </si>
  <si>
    <t>5:00 PM</t>
  </si>
  <si>
    <t>Walk on</t>
  </si>
  <si>
    <t>11:30 PM</t>
  </si>
  <si>
    <t>1:30 PM</t>
  </si>
  <si>
    <t>11:00 PM</t>
  </si>
  <si>
    <t>University of Wyoming War Memorial Stadium</t>
  </si>
  <si>
    <t>1000 E. University Ave</t>
  </si>
  <si>
    <t>Laramie, WY 82071</t>
  </si>
  <si>
    <t>University of Wyoming War Memorial Stadium_x000D_
1000 E. University Ave_x000D_
Laramie, WY 82071</t>
  </si>
  <si>
    <t>Time</t>
  </si>
  <si>
    <t>Friday</t>
  </si>
  <si>
    <t>7:30 AM</t>
  </si>
  <si>
    <t>Cafeteria Opens</t>
  </si>
  <si>
    <t>8:30 AM</t>
  </si>
  <si>
    <t>12:00 PM</t>
  </si>
  <si>
    <t>Rehearsal Ends</t>
  </si>
  <si>
    <t>Uber Eats Orders Done</t>
  </si>
  <si>
    <t>In Dorm Rooms</t>
  </si>
  <si>
    <t>travelmode=driving</t>
  </si>
  <si>
    <t>https://www.google.com/maps/dir/?api=1</t>
  </si>
  <si>
    <t>https://developers.google.com/maps/documentation/urls/get-started</t>
  </si>
  <si>
    <t>Maps URL's</t>
  </si>
  <si>
    <t>Show to Next Housing</t>
  </si>
  <si>
    <t>Housing to Next Housing</t>
  </si>
  <si>
    <t>San Bernardino Valley College</t>
  </si>
  <si>
    <t>701 S. Mount Vernon</t>
  </si>
  <si>
    <t>San Bernardino, CA 92410</t>
  </si>
  <si>
    <t>San Bernardino Valley College_x000D_
701 S. Mount Vernon_x000D_
San Bernardino, CA 92410</t>
  </si>
  <si>
    <t>Breakfast - Pack Sack Lunch</t>
  </si>
  <si>
    <t>Lunch and pack</t>
  </si>
  <si>
    <t>3:30 PM</t>
  </si>
  <si>
    <t>Depart for San Bernardino</t>
  </si>
  <si>
    <t>Arrive</t>
  </si>
  <si>
    <t>5:30 PM</t>
  </si>
  <si>
    <t>Dinner At Show Site</t>
  </si>
  <si>
    <t>7:15 PM</t>
  </si>
  <si>
    <t>Warm Up</t>
  </si>
  <si>
    <t>8:55 PM</t>
  </si>
  <si>
    <t>Walk to Gate</t>
  </si>
  <si>
    <t>9:10 PM</t>
  </si>
  <si>
    <t>At Gate</t>
  </si>
  <si>
    <t>9:26 PM</t>
  </si>
  <si>
    <t>9:31 PM</t>
  </si>
  <si>
    <t>Snack</t>
  </si>
  <si>
    <t>Depart for Gilbert, Az - 350 miles</t>
  </si>
  <si>
    <t>Longhorn Stadium at Rancho Buena Vista H.S.</t>
  </si>
  <si>
    <t>1601 Longhorn Drive</t>
  </si>
  <si>
    <t>Vista, CA 92081</t>
  </si>
  <si>
    <t>Longhorn Stadium at Rancho Buena Vista H.S._x000D_
1601 Longhorn Drive_x000D_
Vista, CA 92081</t>
  </si>
  <si>
    <t>Dana Hills HS</t>
  </si>
  <si>
    <t>33333 Golden Lantern</t>
  </si>
  <si>
    <t>Dana Point, CA 92629</t>
  </si>
  <si>
    <t>8:00 AM</t>
  </si>
  <si>
    <t>1:00 PM</t>
  </si>
  <si>
    <t>Warm up</t>
  </si>
  <si>
    <t>9:00 PM</t>
  </si>
  <si>
    <t>9:11 PM</t>
  </si>
  <si>
    <t>Walk On</t>
  </si>
  <si>
    <t>9:16 PM</t>
  </si>
  <si>
    <t>Dana Hills HS to Longhorn Stadium at Rancho Buena Vista H.S.</t>
  </si>
  <si>
    <t>39 Miles</t>
  </si>
  <si>
    <t>Follow Golden Lantern to CA-1 S</t>
  </si>
  <si>
    <r>
      <t>·</t>
    </r>
    <r>
      <rPr>
        <sz val="7"/>
        <color rgb="FF202124"/>
        <rFont val="Times New Roman"/>
        <family val="1"/>
      </rPr>
      <t xml:space="preserve">         </t>
    </r>
    <r>
      <rPr>
        <sz val="11"/>
        <color rgb="FF202124"/>
        <rFont val="Calibri"/>
        <family val="2"/>
        <scheme val="minor"/>
      </rPr>
      <t>Head east on Acapulco Dr for 0.1 mi</t>
    </r>
  </si>
  <si>
    <r>
      <t>·</t>
    </r>
    <r>
      <rPr>
        <sz val="7"/>
        <color rgb="FF202124"/>
        <rFont val="Times New Roman"/>
        <family val="1"/>
      </rPr>
      <t xml:space="preserve">         </t>
    </r>
    <r>
      <rPr>
        <sz val="11"/>
        <color rgb="FF202124"/>
        <rFont val="Calibri"/>
        <family val="2"/>
        <scheme val="minor"/>
      </rPr>
      <t>Turn right onto Golden Lantern for 0.8 mi</t>
    </r>
  </si>
  <si>
    <r>
      <t>·</t>
    </r>
    <r>
      <rPr>
        <sz val="7"/>
        <color rgb="FF202124"/>
        <rFont val="Times New Roman"/>
        <family val="1"/>
      </rPr>
      <t xml:space="preserve">         </t>
    </r>
    <r>
      <rPr>
        <sz val="11"/>
        <color rgb="FF202124"/>
        <rFont val="Calibri"/>
        <family val="2"/>
        <scheme val="minor"/>
      </rPr>
      <t>Turn left onto CA-1 N</t>
    </r>
  </si>
  <si>
    <r>
      <t>·</t>
    </r>
    <r>
      <rPr>
        <sz val="7"/>
        <color rgb="FF202124"/>
        <rFont val="Times New Roman"/>
        <family val="1"/>
      </rPr>
      <t xml:space="preserve">         </t>
    </r>
    <r>
      <rPr>
        <sz val="11"/>
        <color rgb="FF202124"/>
        <rFont val="Calibri"/>
        <family val="2"/>
        <scheme val="minor"/>
      </rPr>
      <t>Continue straight to stay on CA-1 N</t>
    </r>
  </si>
  <si>
    <t xml:space="preserve">Follow I-5 S and CA-78 E to Ronald Packard Pkwy and S Melrose Dr in Vista. </t>
  </si>
  <si>
    <r>
      <t>·</t>
    </r>
    <r>
      <rPr>
        <sz val="7"/>
        <color rgb="FF202124"/>
        <rFont val="Times New Roman"/>
        <family val="1"/>
      </rPr>
      <t xml:space="preserve">         </t>
    </r>
    <r>
      <rPr>
        <sz val="11"/>
        <color rgb="FF202124"/>
        <rFont val="Calibri"/>
        <family val="2"/>
        <scheme val="minor"/>
      </rPr>
      <t>Continue on CA-1 S for 0.8 mi</t>
    </r>
  </si>
  <si>
    <r>
      <t>·</t>
    </r>
    <r>
      <rPr>
        <sz val="7"/>
        <color rgb="FF202124"/>
        <rFont val="Times New Roman"/>
        <family val="1"/>
      </rPr>
      <t xml:space="preserve">         </t>
    </r>
    <r>
      <rPr>
        <sz val="11"/>
        <color rgb="FF202124"/>
        <rFont val="Calibri"/>
        <family val="2"/>
        <scheme val="minor"/>
      </rPr>
      <t>Use the right 2 lanes to merge onto I-5 S for 28.1 mi</t>
    </r>
  </si>
  <si>
    <r>
      <t>·</t>
    </r>
    <r>
      <rPr>
        <sz val="7"/>
        <color rgb="FF202124"/>
        <rFont val="Times New Roman"/>
        <family val="1"/>
      </rPr>
      <t xml:space="preserve">         </t>
    </r>
    <r>
      <rPr>
        <sz val="11"/>
        <color rgb="FF202124"/>
        <rFont val="Calibri"/>
        <family val="2"/>
        <scheme val="minor"/>
      </rPr>
      <t>Use the right 2 lanes to take exit 51B for CA-78/Vista Way toward Escondido</t>
    </r>
  </si>
  <si>
    <r>
      <t>·</t>
    </r>
    <r>
      <rPr>
        <sz val="7"/>
        <color rgb="FF202124"/>
        <rFont val="Times New Roman"/>
        <family val="1"/>
      </rPr>
      <t xml:space="preserve">         </t>
    </r>
    <r>
      <rPr>
        <sz val="11"/>
        <color rgb="FF202124"/>
        <rFont val="Calibri"/>
        <family val="2"/>
        <scheme val="minor"/>
      </rPr>
      <t>Keep right at the fork and merge onto CA-78 E/Ronald Packard Pkwy for 5.7 mi</t>
    </r>
  </si>
  <si>
    <r>
      <t>·</t>
    </r>
    <r>
      <rPr>
        <sz val="7"/>
        <color rgb="FF202124"/>
        <rFont val="Times New Roman"/>
        <family val="1"/>
      </rPr>
      <t xml:space="preserve">         </t>
    </r>
    <r>
      <rPr>
        <sz val="11"/>
        <color rgb="FF202124"/>
        <rFont val="Calibri"/>
        <family val="2"/>
        <scheme val="minor"/>
      </rPr>
      <t>Take exit 6A for Melrose Dr</t>
    </r>
  </si>
  <si>
    <t>Follow S Melrose Dr to Longhorn Dr</t>
  </si>
  <si>
    <r>
      <t>·</t>
    </r>
    <r>
      <rPr>
        <sz val="7"/>
        <color rgb="FF202124"/>
        <rFont val="Times New Roman"/>
        <family val="1"/>
      </rPr>
      <t xml:space="preserve">         </t>
    </r>
    <r>
      <rPr>
        <sz val="11"/>
        <color rgb="FF202124"/>
        <rFont val="Calibri"/>
        <family val="2"/>
        <scheme val="minor"/>
      </rPr>
      <t>Turn right onto S Melrose Dr for 2.2 mi</t>
    </r>
  </si>
  <si>
    <r>
      <t>·</t>
    </r>
    <r>
      <rPr>
        <sz val="7"/>
        <color rgb="FF202124"/>
        <rFont val="Times New Roman"/>
        <family val="1"/>
      </rPr>
      <t xml:space="preserve">         </t>
    </r>
    <r>
      <rPr>
        <sz val="11"/>
        <color rgb="FF202124"/>
        <rFont val="Calibri"/>
        <family val="2"/>
        <scheme val="minor"/>
      </rPr>
      <t>Turn right onto Longhorn Dr</t>
    </r>
  </si>
  <si>
    <r>
      <t>·</t>
    </r>
    <r>
      <rPr>
        <sz val="7"/>
        <color rgb="FF202124"/>
        <rFont val="Times New Roman"/>
        <family val="1"/>
      </rPr>
      <t xml:space="preserve">         </t>
    </r>
    <r>
      <rPr>
        <sz val="11"/>
        <color rgb="FF202124"/>
        <rFont val="Calibri"/>
        <family val="2"/>
        <scheme val="minor"/>
      </rPr>
      <t>Show site ahead on the left 0.2 mi</t>
    </r>
  </si>
  <si>
    <r>
      <t>·</t>
    </r>
    <r>
      <rPr>
        <sz val="7"/>
        <color rgb="FF202124"/>
        <rFont val="Times New Roman"/>
        <family val="1"/>
      </rPr>
      <t xml:space="preserve">         </t>
    </r>
    <r>
      <rPr>
        <sz val="11"/>
        <color rgb="FF202124"/>
        <rFont val="Calibri"/>
        <family val="2"/>
        <scheme val="minor"/>
      </rPr>
      <t>Follow signs and lot attendants as directed.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</si>
</sst>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0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u/>
      <sz val="11"/>
      <color rgb="FF954F72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563C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202124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color rgb="FF202124"/>
      <name val="Symbol"/>
      <family val="1"/>
      <charset val="2"/>
    </font>
    <font>
      <sz val="7"/>
      <color rgb="FF202124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E2F3"/>
        <bgColor rgb="FF000000"/>
      </patternFill>
    </fill>
    <fill>
      <patternFill patternType="solid">
        <fgColor rgb="FFF2F2F2"/>
        <bgColor rgb="FF000000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4472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/>
    <xf numFmtId="0" fontId="21" fillId="0" borderId="0" xfId="0" applyFont="1" applyAlignment="1">
      <alignment vertical="center"/>
    </xf>
    <xf numFmtId="0" fontId="0" fillId="33" borderId="10" xfId="0" applyFill="1" applyBorder="1" applyAlignment="1">
      <alignment horizontal="center" vertical="center"/>
    </xf>
    <xf numFmtId="0" fontId="0" fillId="33" borderId="10" xfId="0" applyFill="1" applyBorder="1" applyAlignment="1">
      <alignment vertical="center"/>
    </xf>
    <xf numFmtId="16" fontId="0" fillId="0" borderId="0" xfId="0" applyNumberFormat="1" applyAlignment="1">
      <alignment horizontal="center" vertical="center"/>
    </xf>
    <xf numFmtId="0" fontId="21" fillId="0" borderId="10" xfId="0" applyFont="1" applyBorder="1"/>
    <xf numFmtId="0" fontId="0" fillId="0" borderId="10" xfId="0" applyBorder="1" applyAlignment="1">
      <alignment vertical="center"/>
    </xf>
    <xf numFmtId="0" fontId="0" fillId="0" borderId="0" xfId="0" applyAlignment="1">
      <alignment horizontal="center" vertical="center"/>
    </xf>
    <xf numFmtId="0" fontId="21" fillId="0" borderId="10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23" fillId="34" borderId="11" xfId="0" applyFont="1" applyFill="1" applyBorder="1" applyAlignment="1">
      <alignment vertical="center" wrapText="1"/>
    </xf>
    <xf numFmtId="0" fontId="23" fillId="34" borderId="12" xfId="0" applyFont="1" applyFill="1" applyBorder="1" applyAlignment="1">
      <alignment vertical="center" wrapText="1"/>
    </xf>
    <xf numFmtId="14" fontId="0" fillId="0" borderId="0" xfId="0" applyNumberFormat="1"/>
    <xf numFmtId="0" fontId="0" fillId="0" borderId="0" xfId="0" applyAlignment="1">
      <alignment horizontal="center"/>
    </xf>
    <xf numFmtId="0" fontId="18" fillId="0" borderId="0" xfId="42"/>
    <xf numFmtId="0" fontId="18" fillId="0" borderId="0" xfId="42" applyFill="1"/>
    <xf numFmtId="0" fontId="0" fillId="0" borderId="0" xfId="0" applyAlignment="1">
      <alignment vertical="top" wrapText="1"/>
    </xf>
    <xf numFmtId="0" fontId="23" fillId="0" borderId="0" xfId="0" applyFont="1" applyAlignment="1">
      <alignment vertical="center" wrapText="1"/>
    </xf>
    <xf numFmtId="0" fontId="23" fillId="34" borderId="16" xfId="0" applyFont="1" applyFill="1" applyBorder="1" applyAlignment="1">
      <alignment vertical="center" wrapText="1"/>
    </xf>
    <xf numFmtId="0" fontId="23" fillId="0" borderId="16" xfId="0" applyFont="1" applyBorder="1" applyAlignment="1">
      <alignment vertical="center" wrapText="1"/>
    </xf>
    <xf numFmtId="0" fontId="23" fillId="0" borderId="12" xfId="0" applyFont="1" applyBorder="1" applyAlignment="1">
      <alignment vertical="center" wrapText="1"/>
    </xf>
    <xf numFmtId="164" fontId="24" fillId="0" borderId="0" xfId="0" applyNumberFormat="1" applyFont="1" applyAlignment="1">
      <alignment horizontal="left" vertical="center"/>
    </xf>
    <xf numFmtId="0" fontId="0" fillId="0" borderId="17" xfId="0" applyBorder="1" applyAlignment="1">
      <alignment horizontal="center"/>
    </xf>
    <xf numFmtId="16" fontId="0" fillId="0" borderId="17" xfId="0" applyNumberFormat="1" applyBorder="1" applyAlignment="1">
      <alignment horizontal="center"/>
    </xf>
    <xf numFmtId="0" fontId="23" fillId="0" borderId="0" xfId="0" applyFont="1"/>
    <xf numFmtId="0" fontId="0" fillId="0" borderId="0" xfId="0" applyAlignment="1">
      <alignment horizontal="left"/>
    </xf>
    <xf numFmtId="0" fontId="0" fillId="0" borderId="16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/>
    <xf numFmtId="0" fontId="0" fillId="0" borderId="0" xfId="0" applyNumberFormat="1"/>
    <xf numFmtId="0" fontId="0" fillId="0" borderId="15" xfId="0" applyBorder="1"/>
    <xf numFmtId="0" fontId="0" fillId="0" borderId="13" xfId="0" applyBorder="1"/>
    <xf numFmtId="0" fontId="0" fillId="0" borderId="14" xfId="0" applyBorder="1"/>
    <xf numFmtId="0" fontId="0" fillId="0" borderId="18" xfId="0" applyBorder="1" applyAlignment="1">
      <alignment horizontal="left" vertical="center" wrapText="1" indent="3"/>
    </xf>
    <xf numFmtId="0" fontId="0" fillId="0" borderId="19" xfId="0" applyBorder="1" applyAlignment="1">
      <alignment horizontal="left" vertical="center" wrapText="1" indent="3"/>
    </xf>
    <xf numFmtId="0" fontId="26" fillId="0" borderId="20" xfId="0" applyFont="1" applyBorder="1" applyAlignment="1">
      <alignment vertical="center"/>
    </xf>
    <xf numFmtId="0" fontId="27" fillId="0" borderId="20" xfId="0" applyFont="1" applyBorder="1" applyAlignment="1">
      <alignment vertical="center"/>
    </xf>
    <xf numFmtId="0" fontId="28" fillId="0" borderId="20" xfId="0" applyFont="1" applyBorder="1" applyAlignment="1">
      <alignment horizontal="left" vertical="center" indent="5"/>
    </xf>
    <xf numFmtId="0" fontId="26" fillId="0" borderId="21" xfId="0" applyFont="1" applyBorder="1" applyAlignment="1">
      <alignment vertical="center"/>
    </xf>
    <xf numFmtId="0" fontId="27" fillId="0" borderId="21" xfId="0" applyFont="1" applyBorder="1" applyAlignment="1">
      <alignment vertical="center"/>
    </xf>
    <xf numFmtId="0" fontId="28" fillId="0" borderId="21" xfId="0" applyFont="1" applyBorder="1" applyAlignment="1">
      <alignment horizontal="left" vertical="center" indent="5"/>
    </xf>
    <xf numFmtId="0" fontId="0" fillId="0" borderId="22" xfId="0" applyBorder="1"/>
    <xf numFmtId="0" fontId="0" fillId="0" borderId="23" xfId="0" applyBorder="1"/>
    <xf numFmtId="0" fontId="0" fillId="0" borderId="0" xfId="0" applyFill="1"/>
    <xf numFmtId="0" fontId="18" fillId="0" borderId="12" xfId="42" applyBorder="1" applyAlignment="1">
      <alignment horizontal="center" vertical="center" wrapText="1"/>
    </xf>
    <xf numFmtId="0" fontId="18" fillId="0" borderId="11" xfId="42" applyBorder="1" applyAlignment="1">
      <alignment horizontal="center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28575</xdr:rowOff>
    </xdr:from>
    <xdr:to>
      <xdr:col>1</xdr:col>
      <xdr:colOff>1019175</xdr:colOff>
      <xdr:row>1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A69594-8BD4-0606-A7C5-E1BF122D9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2875" y="409575"/>
          <a:ext cx="1457325" cy="6762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11</xdr:row>
      <xdr:rowOff>142875</xdr:rowOff>
    </xdr:from>
    <xdr:to>
      <xdr:col>1</xdr:col>
      <xdr:colOff>3334668</xdr:colOff>
      <xdr:row>11</xdr:row>
      <xdr:rowOff>2876550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11267C2-C39B-72C3-FC18-708D8C4A3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399" y="2619375"/>
          <a:ext cx="3315619" cy="2733675"/>
        </a:xfrm>
        <a:prstGeom prst="rect">
          <a:avLst/>
        </a:prstGeom>
      </xdr:spPr>
    </xdr:pic>
    <xdr:clientData/>
  </xdr:twoCellAnchor>
  <xdr:twoCellAnchor editAs="oneCell">
    <xdr:from>
      <xdr:col>2</xdr:col>
      <xdr:colOff>160837</xdr:colOff>
      <xdr:row>11</xdr:row>
      <xdr:rowOff>76200</xdr:rowOff>
    </xdr:from>
    <xdr:to>
      <xdr:col>2</xdr:col>
      <xdr:colOff>3010632</xdr:colOff>
      <xdr:row>11</xdr:row>
      <xdr:rowOff>2972543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587368A-1C7C-517C-CF3B-85F9BB605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75562" y="2552700"/>
          <a:ext cx="2849795" cy="2896343"/>
        </a:xfrm>
        <a:prstGeom prst="rect">
          <a:avLst/>
        </a:prstGeom>
      </xdr:spPr>
    </xdr:pic>
    <xdr:clientData/>
  </xdr:twoCellAnchor>
  <xdr:twoCellAnchor editAs="oneCell">
    <xdr:from>
      <xdr:col>1</xdr:col>
      <xdr:colOff>297459</xdr:colOff>
      <xdr:row>14</xdr:row>
      <xdr:rowOff>66675</xdr:rowOff>
    </xdr:from>
    <xdr:to>
      <xdr:col>2</xdr:col>
      <xdr:colOff>2428875</xdr:colOff>
      <xdr:row>14</xdr:row>
      <xdr:rowOff>4642227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31C7408-6DCA-330F-6F3A-C6CAF14F37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0809" y="6010275"/>
          <a:ext cx="5512791" cy="4575552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D713E8A-7AE9-4C73-8AC2-4C3BBBAE3AD9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Address1" tableColumnId="2"/>
      <queryTableField id="3" name="Address2" tableColumnId="3"/>
      <queryTableField id="4" name="Address3" tableColumnId="4"/>
      <queryTableField id="5" name="Column3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88265E9-B639-45F5-B675-BDA5D200BEA2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Address1" tableColumnId="2"/>
      <queryTableField id="3" name="Address2" tableColumnId="3"/>
      <queryTableField id="4" name="Address3" tableColumnId="4"/>
      <queryTableField id="5" name="Column3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D38BA72C-F90A-47CE-8CA0-AB2186ABB2E3}" autoFormatId="16" applyNumberFormats="0" applyBorderFormats="0" applyFontFormats="0" applyPatternFormats="0" applyAlignmentFormats="0" applyWidthHeightFormats="0">
  <queryTableRefresh nextId="20">
    <queryTableFields count="5">
      <queryTableField id="5" name="Column1" tableColumnId="8"/>
      <queryTableField id="14" name="Address1" tableColumnId="1"/>
      <queryTableField id="15" name="Address2" tableColumnId="2"/>
      <queryTableField id="16" name="Address3" tableColumnId="3"/>
      <queryTableField id="7" name="Column3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0E42BB39-30B6-4773-9338-3FF1AAAE05B3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Event" tableColumnId="2"/>
      <queryTableField id="3" name="Location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B700851B-F1A4-44E3-99AE-B74FAA03F075}" autoFormatId="16" applyNumberFormats="0" applyBorderFormats="0" applyFontFormats="0" applyPatternFormats="0" applyAlignmentFormats="0" applyWidthHeightFormats="0">
  <queryTableRefresh nextId="8">
    <queryTableFields count="3">
      <queryTableField id="5" name="Date" tableColumnId="4"/>
      <queryTableField id="6" name="Event" tableColumnId="5"/>
      <queryTableField id="7" name="Location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9324BF-4E1D-4253-9B49-7E759DA7C6F5}" name="Table_Event_Details_Next" displayName="Table_Event_Details_Next" ref="A1:E17" tableType="queryTable" totalsRowShown="0">
  <autoFilter ref="A1:E17" xr:uid="{A59324BF-4E1D-4253-9B49-7E759DA7C6F5}"/>
  <tableColumns count="5">
    <tableColumn id="1" xr3:uid="{2B85A589-CF17-43A5-8BE0-1CD6E94EDC40}" uniqueName="1" name="Column1" queryTableFieldId="1" dataDxfId="6"/>
    <tableColumn id="2" xr3:uid="{76E8B6BD-C058-4DDF-AE06-E7E940F0AEB2}" uniqueName="2" name="Address1" queryTableFieldId="2" dataDxfId="5"/>
    <tableColumn id="3" xr3:uid="{C68BC5DA-96B5-4D97-9C78-A46412757A8D}" uniqueName="3" name="Address2" queryTableFieldId="3" dataDxfId="4"/>
    <tableColumn id="4" xr3:uid="{E0C83E79-65E5-424B-84C3-9F1741D9FA94}" uniqueName="4" name="Address3" queryTableFieldId="4" dataDxfId="3"/>
    <tableColumn id="5" xr3:uid="{DF9C93B3-C799-4892-8881-A8B629C8740A}" uniqueName="5" name="Column3" queryTableFieldId="5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179059-309C-4330-A720-02808096CF1A}" name="Table_Event_Details_Previous" displayName="Table_Event_Details_Previous" ref="A1:E16" tableType="queryTable" totalsRowShown="0">
  <autoFilter ref="A1:E16" xr:uid="{92179059-309C-4330-A720-02808096CF1A}"/>
  <tableColumns count="5">
    <tableColumn id="1" xr3:uid="{A456D67A-03D6-4D54-88BC-9FA10EB427F7}" uniqueName="1" name="Column1" queryTableFieldId="1" dataDxfId="25"/>
    <tableColumn id="2" xr3:uid="{529C57FA-9049-467F-B550-C6CC6ADF14C7}" uniqueName="2" name="Address1" queryTableFieldId="2" dataDxfId="24"/>
    <tableColumn id="3" xr3:uid="{DDCDE5E5-62AC-41A8-BD56-C1785856031A}" uniqueName="3" name="Address2" queryTableFieldId="3" dataDxfId="23"/>
    <tableColumn id="4" xr3:uid="{750530DF-286C-4CD6-AFF4-F6B4F747FE47}" uniqueName="4" name="Address3" queryTableFieldId="4" dataDxfId="22"/>
    <tableColumn id="5" xr3:uid="{8FFF8E09-389B-45AB-AE11-F8A82D7E9D06}" uniqueName="5" name="Column3" queryTableFieldId="5" dataDxfId="2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CB1E3CF-CDCD-4CDF-A235-BC64E297B19D}" name="Table_Event_Details_Today" displayName="Table_Event_Details_Today" ref="A1:E16" tableType="queryTable" totalsRowShown="0">
  <autoFilter ref="A1:E16" xr:uid="{BCB1E3CF-CDCD-4CDF-A235-BC64E297B19D}"/>
  <tableColumns count="5">
    <tableColumn id="8" xr3:uid="{D27E5B6A-7156-439D-A1BD-ED83D7A6BF37}" uniqueName="8" name="Column1" queryTableFieldId="5" dataDxfId="20"/>
    <tableColumn id="1" xr3:uid="{05566E41-6E4C-43EA-82D1-F5B55022E077}" uniqueName="1" name="Address1" queryTableFieldId="14" dataDxfId="19"/>
    <tableColumn id="2" xr3:uid="{1C9D734B-6608-4C8B-A5BE-2FF7D37E376D}" uniqueName="2" name="Address2" queryTableFieldId="15" dataDxfId="18"/>
    <tableColumn id="3" xr3:uid="{47379C93-0D5D-4402-9B1F-91FA59BAF1A5}" uniqueName="3" name="Address3" queryTableFieldId="16" dataDxfId="17"/>
    <tableColumn id="10" xr3:uid="{AAD3CFB0-5A01-415B-8987-6DE1775F5C19}" uniqueName="10" name="Column3" queryTableFieldId="7" dataDxfId="1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2E877B-4119-46FC-96CD-109AA7686C8A}" name="Table_July_Events" displayName="Table_July_Events" ref="A1:C32" tableType="queryTable" totalsRowShown="0">
  <autoFilter ref="A1:C32" xr:uid="{832E877B-4119-46FC-96CD-109AA7686C8A}"/>
  <tableColumns count="3">
    <tableColumn id="1" xr3:uid="{9F7270EF-054D-4F50-BAA5-6244A82A7D36}" uniqueName="1" name="Date" queryTableFieldId="1" dataDxfId="1"/>
    <tableColumn id="2" xr3:uid="{5C29ED75-1E44-44D2-A594-D5B432145D6E}" uniqueName="2" name="Event" queryTableFieldId="2" dataDxfId="15"/>
    <tableColumn id="3" xr3:uid="{ADAA3110-1E60-4011-8DCF-AE8E53EEB4FA}" uniqueName="3" name="Location" queryTableFieldId="3" dataDxfId="1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F4B0548-A272-4EB5-A8D9-AE5543769C80}" name="Table_August_Events" displayName="Table_August_Events" ref="A1:C14" tableType="queryTable" totalsRowShown="0">
  <autoFilter ref="A1:C14" xr:uid="{1F4B0548-A272-4EB5-A8D9-AE5543769C80}"/>
  <tableColumns count="3">
    <tableColumn id="4" xr3:uid="{0F93C120-E228-4A16-A206-F149848154D6}" uniqueName="4" name="Date" queryTableFieldId="5" dataDxfId="0"/>
    <tableColumn id="5" xr3:uid="{7FED56D8-A121-489E-BAF6-AC4FBEE75673}" uniqueName="5" name="Event" queryTableFieldId="6" dataDxfId="13"/>
    <tableColumn id="6" xr3:uid="{F22730FB-0FA8-47E8-8462-F80C7E229923}" uniqueName="6" name="Location" queryTableFieldId="7" dataDxfId="1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F3BEFF-5D2B-4838-B433-14534537A3D6}" name="Table_eventID" displayName="Table_eventID" ref="A1:E44" totalsRowShown="0">
  <autoFilter ref="A1:E44" xr:uid="{D383F916-6AF8-4E16-89B9-FBCE25FCD61D}"/>
  <tableColumns count="5">
    <tableColumn id="1" xr3:uid="{4139E8C1-C3B8-443B-B316-61DC36B387B2}" name="Date" dataDxfId="11"/>
    <tableColumn id="2" xr3:uid="{187C09FD-1A8B-4E4E-B52E-526A27C81825}" name="Event" dataDxfId="10"/>
    <tableColumn id="3" xr3:uid="{C6F49CAD-F8A3-4CE4-887A-CC0C5CEC2219}" name="Location" dataDxfId="9"/>
    <tableColumn id="4" xr3:uid="{F90EAABC-F279-40FB-8B44-7E674A9CDAA8}" name="eventID" dataDxfId="8"/>
    <tableColumn id="5" xr3:uid="{02EAF049-21B2-43CB-B7D9-C98D7D8C1E2B}" name="Link" dataDxfId="7">
      <calculatedColumnFormula>CONCATENATE("https://bluedevils.org/events/details.php?eventID=", Table_eventID[[#This Row],[eventID]])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/index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33"/>
  <sheetViews>
    <sheetView showGridLines="0" zoomScaleNormal="100" workbookViewId="0">
      <selection activeCell="D5" sqref="D5"/>
    </sheetView>
  </sheetViews>
  <sheetFormatPr defaultRowHeight="15" x14ac:dyDescent="0.25"/>
  <cols>
    <col min="1" max="1" width="8.7109375" customWidth="1"/>
    <col min="2" max="2" width="20.7109375" customWidth="1"/>
    <col min="3" max="3" width="39.85546875" customWidth="1"/>
    <col min="4" max="5" width="30.7109375" customWidth="1"/>
  </cols>
  <sheetData>
    <row r="1" spans="1:9" ht="54.75" customHeight="1" x14ac:dyDescent="0.25">
      <c r="A1" s="32"/>
      <c r="B1" s="32"/>
      <c r="C1" s="2" t="s">
        <v>0</v>
      </c>
      <c r="D1" s="2"/>
    </row>
    <row r="2" spans="1:9" ht="8.25" customHeight="1" x14ac:dyDescent="0.25">
      <c r="A2" s="4"/>
    </row>
    <row r="3" spans="1:9" ht="15.75" thickBot="1" x14ac:dyDescent="0.3">
      <c r="A3" s="5" t="s">
        <v>1</v>
      </c>
      <c r="B3" s="6" t="s">
        <v>2</v>
      </c>
      <c r="C3" s="6" t="s">
        <v>3</v>
      </c>
      <c r="D3" s="6" t="s">
        <v>4</v>
      </c>
      <c r="E3" s="6"/>
    </row>
    <row r="4" spans="1:9" ht="15.75" thickTop="1" x14ac:dyDescent="0.25">
      <c r="A4" s="3"/>
      <c r="B4" s="3"/>
      <c r="C4" s="3"/>
      <c r="D4" s="3"/>
      <c r="E4" s="1"/>
    </row>
    <row r="5" spans="1:9" x14ac:dyDescent="0.25">
      <c r="A5" s="7">
        <v>45108</v>
      </c>
      <c r="B5" s="1" t="str">
        <f>VLOOKUP($A5,Table_July_Events[],3,FALSE)</f>
        <v>Vista, CA</v>
      </c>
      <c r="C5" s="19" t="str">
        <f>HYPERLINK(VLOOKUP($A5,Table_eventID[],5,FALSE), VLOOKUP($A5,Table_July_Events[],2,FALSE))</f>
        <v>Corps at the Crest - San Diego</v>
      </c>
      <c r="D5" s="19" t="str">
        <f>HYPERLINK(CONCATENATE(MONTH(A5), "-", DAY(A5),"/", "h2s.htm"), "From Housing -&gt; to Show")</f>
        <v>From Housing -&gt; to Show</v>
      </c>
      <c r="E5" s="47" t="s">
        <v>8</v>
      </c>
    </row>
    <row r="6" spans="1:9" ht="15.75" thickBot="1" x14ac:dyDescent="0.3">
      <c r="A6" s="8"/>
      <c r="B6" s="8"/>
      <c r="C6" s="8"/>
      <c r="D6" s="9"/>
      <c r="E6" s="9"/>
      <c r="I6" s="18"/>
    </row>
    <row r="7" spans="1:9" ht="15.75" thickTop="1" x14ac:dyDescent="0.25">
      <c r="A7" s="10"/>
      <c r="B7" s="1"/>
      <c r="C7" s="1"/>
      <c r="D7" s="1"/>
      <c r="E7" s="1"/>
    </row>
    <row r="8" spans="1:9" x14ac:dyDescent="0.25">
      <c r="A8" s="7">
        <v>45109</v>
      </c>
      <c r="B8" s="1" t="str">
        <f>VLOOKUP($A8,Table_July_Events[],3,FALSE)</f>
        <v>San Bernardino, CA</v>
      </c>
      <c r="C8" s="19" t="str">
        <f>HYPERLINK(VLOOKUP($A8,Table_eventID[],5,FALSE), VLOOKUP($A8,Table_July_Events[],2,FALSE))</f>
        <v>Western Corps Connection</v>
      </c>
      <c r="D8" s="1" t="s">
        <v>7</v>
      </c>
      <c r="E8" s="1" t="s">
        <v>8</v>
      </c>
    </row>
    <row r="9" spans="1:9" ht="15.75" thickBot="1" x14ac:dyDescent="0.3">
      <c r="A9" s="11"/>
      <c r="B9" s="8"/>
      <c r="C9" s="8"/>
      <c r="D9" s="8"/>
      <c r="E9" s="9"/>
    </row>
    <row r="10" spans="1:9" ht="15.75" thickTop="1" x14ac:dyDescent="0.25">
      <c r="A10" s="10"/>
      <c r="B10" s="1"/>
      <c r="C10" s="1"/>
      <c r="D10" s="1"/>
      <c r="E10" s="1"/>
    </row>
    <row r="11" spans="1:9" x14ac:dyDescent="0.25">
      <c r="A11" s="7">
        <v>45110</v>
      </c>
      <c r="B11" s="1" t="str">
        <f>VLOOKUP($A11,Table_July_Events[],3,FALSE)</f>
        <v>Mesa, AZ</v>
      </c>
      <c r="C11" s="19" t="str">
        <f>HYPERLINK(VLOOKUP($A11,Table_eventID[],5,FALSE), VLOOKUP($A11,Table_July_Events[],2,FALSE))</f>
        <v>Drums Across the Desert</v>
      </c>
      <c r="D11" s="1" t="s">
        <v>7</v>
      </c>
      <c r="E11" s="1" t="s">
        <v>8</v>
      </c>
    </row>
    <row r="12" spans="1:9" ht="15.75" thickBot="1" x14ac:dyDescent="0.3">
      <c r="A12" s="11"/>
      <c r="B12" s="8"/>
      <c r="C12" s="8"/>
      <c r="D12" s="8"/>
      <c r="E12" s="9"/>
    </row>
    <row r="13" spans="1:9" ht="15.75" thickTop="1" x14ac:dyDescent="0.25">
      <c r="A13" s="10"/>
      <c r="B13" s="1"/>
      <c r="C13" s="1"/>
      <c r="D13" s="1"/>
      <c r="E13" s="1"/>
    </row>
    <row r="14" spans="1:9" x14ac:dyDescent="0.25">
      <c r="A14" s="7">
        <v>45111</v>
      </c>
      <c r="B14" s="1" t="str">
        <f>VLOOKUP($A14,Table_July_Events[],3,FALSE)</f>
        <v>Santa Monica, Ca</v>
      </c>
      <c r="C14" s="19" t="str">
        <f>HYPERLINK(VLOOKUP($A14,Table_eventID[],5,FALSE), VLOOKUP($A14,Table_July_Events[],2,FALSE))</f>
        <v>Free Day and laundry</v>
      </c>
      <c r="D14" s="1" t="s">
        <v>15</v>
      </c>
      <c r="E14" s="1"/>
    </row>
    <row r="15" spans="1:9" ht="15.75" thickBot="1" x14ac:dyDescent="0.3">
      <c r="A15" s="8"/>
      <c r="B15" s="8"/>
      <c r="C15" s="8"/>
      <c r="D15" s="8"/>
      <c r="E15" s="9"/>
    </row>
    <row r="16" spans="1:9" ht="15.75" thickTop="1" x14ac:dyDescent="0.25">
      <c r="A16" s="10"/>
      <c r="B16" s="1"/>
      <c r="C16" s="1"/>
      <c r="D16" s="1"/>
      <c r="E16" s="1"/>
    </row>
    <row r="17" spans="1:5" x14ac:dyDescent="0.25">
      <c r="A17" s="7">
        <v>45112</v>
      </c>
      <c r="B17" s="1" t="str">
        <f>VLOOKUP($A17,Table_July_Events[],3,FALSE)</f>
        <v>Fresno, CA</v>
      </c>
      <c r="C17" s="19" t="str">
        <f>HYPERLINK(VLOOKUP($A17,Table_eventID[],5,FALSE), VLOOKUP($A17,Table_July_Events[],2,FALSE))</f>
        <v>Rehearsal</v>
      </c>
      <c r="D17" s="1" t="s">
        <v>18</v>
      </c>
      <c r="E17" s="1"/>
    </row>
    <row r="18" spans="1:5" ht="15.75" thickBot="1" x14ac:dyDescent="0.3">
      <c r="A18" s="11"/>
      <c r="B18" s="8"/>
      <c r="C18" s="8"/>
      <c r="D18" s="8"/>
      <c r="E18" s="9"/>
    </row>
    <row r="19" spans="1:5" ht="15.75" thickTop="1" x14ac:dyDescent="0.25">
      <c r="A19" s="10"/>
      <c r="B19" s="1"/>
      <c r="C19" s="1"/>
      <c r="D19" s="1"/>
      <c r="E19" s="1"/>
    </row>
    <row r="20" spans="1:5" x14ac:dyDescent="0.25">
      <c r="A20" s="7">
        <v>45113</v>
      </c>
      <c r="B20" s="1" t="str">
        <f>VLOOKUP($A20,Table_July_Events[],3,FALSE)</f>
        <v>Fresno, CA</v>
      </c>
      <c r="C20" s="19" t="str">
        <f>HYPERLINK(VLOOKUP($A20,Table_eventID[],5,FALSE), VLOOKUP($A20,Table_July_Events[],2,FALSE))</f>
        <v>Rehearsal</v>
      </c>
      <c r="D20" s="1" t="s">
        <v>18</v>
      </c>
      <c r="E20" s="1"/>
    </row>
    <row r="21" spans="1:5" ht="15.75" thickBot="1" x14ac:dyDescent="0.3">
      <c r="A21" s="11"/>
      <c r="B21" s="8"/>
      <c r="C21" s="8"/>
      <c r="D21" s="8"/>
      <c r="E21" s="9"/>
    </row>
    <row r="22" spans="1:5" ht="15.75" thickTop="1" x14ac:dyDescent="0.25">
      <c r="A22" s="7"/>
      <c r="B22" s="1"/>
      <c r="C22" s="1"/>
      <c r="D22" s="1"/>
      <c r="E22" s="1"/>
    </row>
    <row r="23" spans="1:5" x14ac:dyDescent="0.25">
      <c r="A23" s="7">
        <v>45114</v>
      </c>
      <c r="B23" s="1" t="str">
        <f>VLOOKUP($A23,Table_July_Events[],3,FALSE)</f>
        <v>Fresno, CA</v>
      </c>
      <c r="C23" s="19" t="str">
        <f>HYPERLINK(VLOOKUP($A23,Table_eventID[],5,FALSE), VLOOKUP($A23,Table_July_Events[],2,FALSE))</f>
        <v>MidCal Championships</v>
      </c>
      <c r="D23" s="1" t="s">
        <v>7</v>
      </c>
      <c r="E23" s="1" t="s">
        <v>8</v>
      </c>
    </row>
    <row r="24" spans="1:5" ht="15.75" thickBot="1" x14ac:dyDescent="0.3">
      <c r="A24" s="8"/>
      <c r="B24" s="8"/>
      <c r="C24" s="8"/>
      <c r="D24" s="8"/>
      <c r="E24" s="9"/>
    </row>
    <row r="25" spans="1:5" ht="15.75" thickTop="1" x14ac:dyDescent="0.25">
      <c r="A25" s="10"/>
      <c r="B25" s="1"/>
      <c r="C25" s="1"/>
      <c r="D25" s="1"/>
      <c r="E25" s="1"/>
    </row>
    <row r="26" spans="1:5" x14ac:dyDescent="0.25">
      <c r="A26" s="7">
        <v>45115</v>
      </c>
      <c r="B26" s="1" t="str">
        <f>VLOOKUP($A26,Table_July_Events[],3,FALSE)</f>
        <v>Pasadena, CA</v>
      </c>
      <c r="C26" s="19" t="str">
        <f>HYPERLINK(VLOOKUP($A26,Table_eventID[],5,FALSE), VLOOKUP($A26,Table_July_Events[],2,FALSE))</f>
        <v>Drum Corps at the Rose Bowl</v>
      </c>
      <c r="D26" s="1" t="s">
        <v>7</v>
      </c>
      <c r="E26" s="1" t="s">
        <v>8</v>
      </c>
    </row>
    <row r="27" spans="1:5" ht="15.75" thickBot="1" x14ac:dyDescent="0.3">
      <c r="A27" s="11"/>
      <c r="B27" s="8"/>
      <c r="C27" s="8"/>
      <c r="D27" s="8"/>
      <c r="E27" s="9"/>
    </row>
    <row r="28" spans="1:5" ht="15.75" thickTop="1" x14ac:dyDescent="0.25">
      <c r="A28" s="10"/>
      <c r="B28" s="1"/>
      <c r="C28" s="1"/>
      <c r="D28" s="1"/>
      <c r="E28" s="1"/>
    </row>
    <row r="29" spans="1:5" x14ac:dyDescent="0.25">
      <c r="A29" s="7">
        <v>45116</v>
      </c>
      <c r="B29" s="1" t="str">
        <f>VLOOKUP($A29,Table_July_Events[],3,FALSE)</f>
        <v>Stanford, CA</v>
      </c>
      <c r="C29" s="19" t="str">
        <f>HYPERLINK(VLOOKUP($A29,Table_eventID[],5,FALSE), VLOOKUP($A29,Table_July_Events[],2,FALSE))</f>
        <v>DCI West</v>
      </c>
      <c r="D29" s="1" t="s">
        <v>7</v>
      </c>
      <c r="E29" s="1" t="s">
        <v>8</v>
      </c>
    </row>
    <row r="30" spans="1:5" ht="15.75" thickBot="1" x14ac:dyDescent="0.3">
      <c r="A30" s="11"/>
      <c r="B30" s="8"/>
      <c r="C30" s="8"/>
      <c r="D30" s="8"/>
      <c r="E30" s="9"/>
    </row>
    <row r="31" spans="1:5" ht="15.75" thickTop="1" x14ac:dyDescent="0.25">
      <c r="A31" s="7"/>
      <c r="B31" s="1"/>
      <c r="C31" s="1"/>
      <c r="D31" s="1"/>
      <c r="E31" s="1"/>
    </row>
    <row r="32" spans="1:5" x14ac:dyDescent="0.25">
      <c r="A32" s="7">
        <v>45117</v>
      </c>
      <c r="B32" s="1" t="str">
        <f>VLOOKUP($A32,Table_July_Events[],3,FALSE)</f>
        <v>Roseville, CA</v>
      </c>
      <c r="C32" s="19" t="str">
        <f>HYPERLINK(VLOOKUP($A32,Table_eventID[],5,FALSE), VLOOKUP($A32,Table_July_Events[],2,FALSE))</f>
        <v>Capitol Classic</v>
      </c>
      <c r="D32" s="1" t="s">
        <v>7</v>
      </c>
      <c r="E32" s="1" t="s">
        <v>8</v>
      </c>
    </row>
    <row r="33" spans="1:5" ht="15.75" thickBot="1" x14ac:dyDescent="0.3">
      <c r="A33" s="8"/>
      <c r="B33" s="8"/>
      <c r="C33" s="8"/>
      <c r="D33" s="8"/>
      <c r="E33" s="9"/>
    </row>
    <row r="34" spans="1:5" ht="15.75" thickTop="1" x14ac:dyDescent="0.25">
      <c r="A34" s="10"/>
      <c r="B34" s="1"/>
      <c r="C34" s="1"/>
      <c r="D34" s="1"/>
      <c r="E34" s="1"/>
    </row>
    <row r="35" spans="1:5" x14ac:dyDescent="0.25">
      <c r="A35" s="7">
        <v>45118</v>
      </c>
      <c r="B35" s="1" t="str">
        <f>VLOOKUP($A35,Table_July_Events[],3,FALSE)</f>
        <v>Winnemucca, NV</v>
      </c>
      <c r="C35" s="19" t="str">
        <f>HYPERLINK(VLOOKUP($A35,Table_eventID[],5,FALSE), VLOOKUP($A35,Table_July_Events[],2,FALSE))</f>
        <v>Rehearsal</v>
      </c>
      <c r="D35" s="1" t="s">
        <v>15</v>
      </c>
      <c r="E35" s="1"/>
    </row>
    <row r="36" spans="1:5" ht="15.75" thickBot="1" x14ac:dyDescent="0.3">
      <c r="A36" s="11"/>
      <c r="B36" s="8"/>
      <c r="C36" s="8"/>
      <c r="D36" s="8"/>
      <c r="E36" s="9"/>
    </row>
    <row r="37" spans="1:5" ht="15.75" thickTop="1" x14ac:dyDescent="0.25">
      <c r="A37" s="10"/>
      <c r="B37" s="1"/>
      <c r="C37" s="1"/>
      <c r="D37" s="1"/>
      <c r="E37" s="1"/>
    </row>
    <row r="38" spans="1:5" x14ac:dyDescent="0.25">
      <c r="A38" s="7">
        <v>45119</v>
      </c>
      <c r="B38" s="1" t="str">
        <f>VLOOKUP($A38,Table_July_Events[],3,FALSE)</f>
        <v>Salt Lake City, UT</v>
      </c>
      <c r="C38" s="19" t="str">
        <f>HYPERLINK(VLOOKUP($A38,Table_eventID[],5,FALSE), VLOOKUP($A38,Table_July_Events[],2,FALSE))</f>
        <v>Corps Encore</v>
      </c>
      <c r="D38" s="1" t="s">
        <v>7</v>
      </c>
      <c r="E38" s="1" t="s">
        <v>8</v>
      </c>
    </row>
    <row r="39" spans="1:5" ht="15.75" thickBot="1" x14ac:dyDescent="0.3">
      <c r="A39" s="11"/>
      <c r="B39" s="8"/>
      <c r="C39" s="8"/>
      <c r="D39" s="8"/>
      <c r="E39" s="9"/>
    </row>
    <row r="40" spans="1:5" ht="15.75" thickTop="1" x14ac:dyDescent="0.25">
      <c r="A40" s="7"/>
      <c r="B40" s="1"/>
      <c r="C40" s="1"/>
      <c r="D40" s="1"/>
      <c r="E40" s="1"/>
    </row>
    <row r="41" spans="1:5" x14ac:dyDescent="0.25">
      <c r="A41" s="7">
        <v>45120</v>
      </c>
      <c r="B41" s="1" t="str">
        <f>VLOOKUP($A41,Table_July_Events[],3,FALSE)</f>
        <v>Laramie, WY</v>
      </c>
      <c r="C41" s="19" t="str">
        <f>HYPERLINK(VLOOKUP($A41,Table_eventID[],5,FALSE), VLOOKUP($A41,Table_July_Events[],2,FALSE))</f>
        <v>Rehearsal</v>
      </c>
      <c r="D41" s="1" t="s">
        <v>18</v>
      </c>
      <c r="E41" s="1"/>
    </row>
    <row r="42" spans="1:5" ht="15.75" thickBot="1" x14ac:dyDescent="0.3">
      <c r="A42" s="8"/>
      <c r="B42" s="8"/>
      <c r="C42" s="8"/>
      <c r="D42" s="8"/>
      <c r="E42" s="9"/>
    </row>
    <row r="43" spans="1:5" ht="15.75" thickTop="1" x14ac:dyDescent="0.25">
      <c r="A43" s="10"/>
      <c r="B43" s="1"/>
      <c r="C43" s="1"/>
      <c r="D43" s="1"/>
      <c r="E43" s="1"/>
    </row>
    <row r="44" spans="1:5" x14ac:dyDescent="0.25">
      <c r="A44" s="7">
        <v>45121</v>
      </c>
      <c r="B44" s="1" t="str">
        <f>VLOOKUP($A44,Table_July_Events[],3,FALSE)</f>
        <v>Laramie, WY</v>
      </c>
      <c r="C44" s="19" t="str">
        <f>HYPERLINK(VLOOKUP($A44,Table_eventID[],5,FALSE), VLOOKUP($A44,Table_July_Events[],2,FALSE))</f>
        <v>Rehearsal</v>
      </c>
      <c r="D44" s="1" t="s">
        <v>18</v>
      </c>
      <c r="E44" s="1"/>
    </row>
    <row r="45" spans="1:5" ht="15.75" thickBot="1" x14ac:dyDescent="0.3">
      <c r="A45" s="11"/>
      <c r="B45" s="8"/>
      <c r="C45" s="8"/>
      <c r="D45" s="8"/>
      <c r="E45" s="9"/>
    </row>
    <row r="46" spans="1:5" ht="15.75" thickTop="1" x14ac:dyDescent="0.25">
      <c r="A46" s="10"/>
      <c r="B46" s="1"/>
      <c r="C46" s="1"/>
      <c r="D46" s="1"/>
      <c r="E46" s="1"/>
    </row>
    <row r="47" spans="1:5" x14ac:dyDescent="0.25">
      <c r="A47" s="7">
        <v>45122</v>
      </c>
      <c r="B47" s="1" t="str">
        <f>VLOOKUP($A47,Table_July_Events[],3,FALSE)</f>
        <v>Ft. Collins, CO</v>
      </c>
      <c r="C47" s="19" t="str">
        <f>HYPERLINK(VLOOKUP($A47,Table_eventID[],5,FALSE), VLOOKUP($A47,Table_July_Events[],2,FALSE))</f>
        <v>Drums Along the Rockies</v>
      </c>
      <c r="D47" s="1" t="s">
        <v>7</v>
      </c>
      <c r="E47" s="1" t="s">
        <v>8</v>
      </c>
    </row>
    <row r="48" spans="1:5" ht="15.75" thickBot="1" x14ac:dyDescent="0.3">
      <c r="A48" s="11"/>
      <c r="B48" s="9"/>
      <c r="C48" s="12"/>
      <c r="D48" s="9"/>
      <c r="E48" s="9"/>
    </row>
    <row r="49" spans="1:5" ht="15.75" thickTop="1" x14ac:dyDescent="0.25">
      <c r="A49" s="7"/>
      <c r="B49" s="3"/>
      <c r="C49" s="3"/>
      <c r="D49" s="3"/>
      <c r="E49" s="1"/>
    </row>
    <row r="50" spans="1:5" x14ac:dyDescent="0.25">
      <c r="A50" s="7">
        <v>45123</v>
      </c>
      <c r="B50" s="1" t="str">
        <f>VLOOKUP($A50,Table_July_Events[],3,FALSE)</f>
        <v>Denver, CO</v>
      </c>
      <c r="C50" s="19" t="str">
        <f>HYPERLINK(VLOOKUP($A50,Table_eventID[],5,FALSE), VLOOKUP($A50,Table_July_Events[],2,FALSE))</f>
        <v>Laundry and free</v>
      </c>
      <c r="D50" s="1" t="s">
        <v>15</v>
      </c>
      <c r="E50" s="1"/>
    </row>
    <row r="51" spans="1:5" ht="15.75" thickBot="1" x14ac:dyDescent="0.3">
      <c r="A51" s="8"/>
      <c r="B51" s="9"/>
      <c r="C51" s="12"/>
      <c r="D51" s="9"/>
      <c r="E51" s="9"/>
    </row>
    <row r="52" spans="1:5" ht="15.75" thickTop="1" x14ac:dyDescent="0.25">
      <c r="A52" s="7"/>
      <c r="B52" s="3"/>
      <c r="C52" s="3"/>
      <c r="D52" s="3"/>
      <c r="E52" s="1"/>
    </row>
    <row r="53" spans="1:5" x14ac:dyDescent="0.25">
      <c r="A53" s="7">
        <v>45124</v>
      </c>
      <c r="B53" s="1" t="str">
        <f>VLOOKUP($A53,Table_July_Events[],3,FALSE)</f>
        <v>Hutchinson, KS</v>
      </c>
      <c r="C53" s="19" t="str">
        <f>HYPERLINK(VLOOKUP($A53,Table_eventID[],5,FALSE), VLOOKUP($A53,Table_July_Events[],2,FALSE))</f>
        <v>Rehearsal</v>
      </c>
      <c r="D53" s="1" t="s">
        <v>18</v>
      </c>
      <c r="E53" s="1"/>
    </row>
    <row r="54" spans="1:5" ht="15.75" thickBot="1" x14ac:dyDescent="0.3">
      <c r="A54" s="8"/>
      <c r="B54" s="9"/>
      <c r="C54" s="12"/>
      <c r="D54" s="9"/>
      <c r="E54" s="9"/>
    </row>
    <row r="55" spans="1:5" ht="15.75" thickTop="1" x14ac:dyDescent="0.25">
      <c r="A55" s="7"/>
      <c r="B55" s="3"/>
      <c r="C55" s="3"/>
      <c r="D55" s="3"/>
      <c r="E55" s="1"/>
    </row>
    <row r="56" spans="1:5" x14ac:dyDescent="0.25">
      <c r="A56" s="7">
        <v>45125</v>
      </c>
      <c r="B56" s="1" t="str">
        <f>VLOOKUP($A56,Table_July_Events[],3,FALSE)</f>
        <v>Broken Arrow, OK</v>
      </c>
      <c r="C56" s="19" t="str">
        <f>HYPERLINK(VLOOKUP($A56,Table_eventID[],5,FALSE), VLOOKUP($A56,Table_July_Events[],2,FALSE))</f>
        <v>DCI at Broken Arrow</v>
      </c>
      <c r="D56" s="1" t="s">
        <v>7</v>
      </c>
      <c r="E56" s="1" t="s">
        <v>8</v>
      </c>
    </row>
    <row r="57" spans="1:5" ht="15.75" thickBot="1" x14ac:dyDescent="0.3">
      <c r="A57" s="8"/>
      <c r="B57" s="9"/>
      <c r="C57" s="12"/>
      <c r="D57" s="9"/>
      <c r="E57" s="9"/>
    </row>
    <row r="58" spans="1:5" ht="15.75" thickTop="1" x14ac:dyDescent="0.25">
      <c r="A58" s="7"/>
      <c r="B58" s="3"/>
      <c r="C58" s="3"/>
      <c r="D58" s="3"/>
      <c r="E58" s="1"/>
    </row>
    <row r="59" spans="1:5" x14ac:dyDescent="0.25">
      <c r="A59" s="7">
        <v>45126</v>
      </c>
      <c r="B59" s="1" t="str">
        <f>VLOOKUP($A59,Table_July_Events[],3,FALSE)</f>
        <v>Spring, TX</v>
      </c>
      <c r="C59" s="19" t="str">
        <f>HYPERLINK(VLOOKUP($A59,Table_eventID[],5,FALSE), VLOOKUP($A59,Table_July_Events[],2,FALSE))</f>
        <v>Rehearsal</v>
      </c>
      <c r="D59" s="1" t="s">
        <v>15</v>
      </c>
      <c r="E59" s="1"/>
    </row>
    <row r="60" spans="1:5" ht="15.75" thickBot="1" x14ac:dyDescent="0.3">
      <c r="A60" s="8"/>
      <c r="B60" s="9"/>
      <c r="C60" s="12"/>
      <c r="D60" s="9"/>
      <c r="E60" s="9"/>
    </row>
    <row r="61" spans="1:5" ht="15.75" thickTop="1" x14ac:dyDescent="0.25">
      <c r="A61" s="7"/>
      <c r="B61" s="3"/>
      <c r="C61" s="3"/>
      <c r="D61" s="3"/>
      <c r="E61" s="1"/>
    </row>
    <row r="62" spans="1:5" x14ac:dyDescent="0.25">
      <c r="A62" s="7">
        <v>45127</v>
      </c>
      <c r="B62" s="1" t="str">
        <f>VLOOKUP($A62,Table_July_Events[],3,FALSE)</f>
        <v>Cypress, TX</v>
      </c>
      <c r="C62" s="19" t="str">
        <f>HYPERLINK(VLOOKUP($A62,Table_eventID[],5,FALSE), VLOOKUP($A62,Table_July_Events[],2,FALSE))</f>
        <v>Rehearsal</v>
      </c>
      <c r="D62" s="1" t="s">
        <v>15</v>
      </c>
      <c r="E62" s="1"/>
    </row>
    <row r="63" spans="1:5" ht="15.75" thickBot="1" x14ac:dyDescent="0.3">
      <c r="A63" s="8"/>
      <c r="B63" s="9"/>
      <c r="C63" s="12"/>
      <c r="D63" s="9"/>
      <c r="E63" s="9"/>
    </row>
    <row r="64" spans="1:5" ht="15.75" thickTop="1" x14ac:dyDescent="0.25">
      <c r="A64" s="7"/>
      <c r="B64" s="3"/>
      <c r="C64" s="3"/>
      <c r="D64" s="3"/>
      <c r="E64" s="1"/>
    </row>
    <row r="65" spans="1:5" x14ac:dyDescent="0.25">
      <c r="A65" s="7">
        <v>45128</v>
      </c>
      <c r="B65" s="1" t="str">
        <f>VLOOKUP($A65,Table_July_Events[],3,FALSE)</f>
        <v>Tomball, TX</v>
      </c>
      <c r="C65" s="19" t="str">
        <f>HYPERLINK(VLOOKUP($A65,Table_eventID[],5,FALSE), VLOOKUP($A65,Table_July_Events[],2,FALSE))</f>
        <v>DCI Houston</v>
      </c>
      <c r="D65" s="1" t="s">
        <v>7</v>
      </c>
      <c r="E65" s="1" t="s">
        <v>8</v>
      </c>
    </row>
    <row r="66" spans="1:5" ht="15.75" thickBot="1" x14ac:dyDescent="0.3">
      <c r="A66" s="8"/>
      <c r="B66" s="9"/>
      <c r="C66" s="12"/>
      <c r="D66" s="9"/>
      <c r="E66" s="9"/>
    </row>
    <row r="67" spans="1:5" ht="15.75" thickTop="1" x14ac:dyDescent="0.25">
      <c r="A67" s="7"/>
      <c r="B67" s="3"/>
      <c r="C67" s="3"/>
      <c r="D67" s="3"/>
      <c r="E67" s="1"/>
    </row>
    <row r="68" spans="1:5" x14ac:dyDescent="0.25">
      <c r="A68" s="7">
        <v>45129</v>
      </c>
      <c r="B68" s="1" t="str">
        <f>VLOOKUP($A68,Table_July_Events[],3,FALSE)</f>
        <v>San Antonio, TX</v>
      </c>
      <c r="C68" s="19" t="str">
        <f>HYPERLINK(VLOOKUP($A68,Table_eventID[],5,FALSE), VLOOKUP($A68,Table_July_Events[],2,FALSE))</f>
        <v>DCI Southwestern Championships</v>
      </c>
      <c r="D68" s="1" t="s">
        <v>7</v>
      </c>
      <c r="E68" s="1" t="s">
        <v>8</v>
      </c>
    </row>
    <row r="69" spans="1:5" ht="15.75" thickBot="1" x14ac:dyDescent="0.3">
      <c r="A69" s="8"/>
      <c r="B69" s="9"/>
      <c r="C69" s="12"/>
      <c r="D69" s="9"/>
      <c r="E69" s="9"/>
    </row>
    <row r="70" spans="1:5" ht="15.75" thickTop="1" x14ac:dyDescent="0.25">
      <c r="A70" s="7"/>
      <c r="B70" s="3"/>
      <c r="C70" s="3"/>
      <c r="D70" s="3"/>
      <c r="E70" s="1"/>
    </row>
    <row r="71" spans="1:5" x14ac:dyDescent="0.25">
      <c r="A71" s="7">
        <v>45130</v>
      </c>
      <c r="B71" s="1" t="str">
        <f>VLOOKUP($A71,Table_July_Events[],3,FALSE)</f>
        <v>San Antonio, TX</v>
      </c>
      <c r="C71" s="19" t="str">
        <f>HYPERLINK(VLOOKUP($A71,Table_eventID[],5,FALSE), VLOOKUP($A71,Table_July_Events[],2,FALSE))</f>
        <v>Laundry and free</v>
      </c>
      <c r="D71" s="1" t="s">
        <v>15</v>
      </c>
      <c r="E71" s="1"/>
    </row>
    <row r="72" spans="1:5" ht="15.75" thickBot="1" x14ac:dyDescent="0.3">
      <c r="A72" s="8"/>
      <c r="B72" s="9"/>
      <c r="C72" s="12"/>
      <c r="D72" s="9"/>
      <c r="E72" s="9"/>
    </row>
    <row r="73" spans="1:5" ht="15.75" thickTop="1" x14ac:dyDescent="0.25">
      <c r="A73" s="7"/>
      <c r="B73" s="3"/>
      <c r="C73" s="3"/>
      <c r="D73" s="3"/>
      <c r="E73" s="1"/>
    </row>
    <row r="74" spans="1:5" x14ac:dyDescent="0.25">
      <c r="A74" s="7">
        <v>45131</v>
      </c>
      <c r="B74" s="1" t="str">
        <f>VLOOKUP($A74,Table_July_Events[],3,FALSE)</f>
        <v>Hattiesburg, MS</v>
      </c>
      <c r="C74" s="19" t="str">
        <f>HYPERLINK(VLOOKUP($A74,Table_eventID[],5,FALSE), VLOOKUP($A74,Table_July_Events[],2,FALSE))</f>
        <v>Rehearsal</v>
      </c>
      <c r="D74" s="1" t="s">
        <v>18</v>
      </c>
      <c r="E74" s="1"/>
    </row>
    <row r="75" spans="1:5" ht="15.75" thickBot="1" x14ac:dyDescent="0.3">
      <c r="A75" s="8"/>
      <c r="B75" s="9"/>
      <c r="C75" s="12"/>
      <c r="D75" s="9"/>
      <c r="E75" s="9"/>
    </row>
    <row r="76" spans="1:5" ht="15.75" thickTop="1" x14ac:dyDescent="0.25">
      <c r="A76" s="7"/>
      <c r="B76" s="3"/>
      <c r="C76" s="3"/>
      <c r="D76" s="3"/>
      <c r="E76" s="1"/>
    </row>
    <row r="77" spans="1:5" x14ac:dyDescent="0.25">
      <c r="A77" s="7">
        <v>45132</v>
      </c>
      <c r="B77" s="1" t="str">
        <f>VLOOKUP($A77,Table_July_Events[],3,FALSE)</f>
        <v>Hattiesburg, MS</v>
      </c>
      <c r="C77" s="19" t="str">
        <f>HYPERLINK(VLOOKUP($A77,Table_eventID[],5,FALSE), VLOOKUP($A77,Table_July_Events[],2,FALSE))</f>
        <v>Rehearsal</v>
      </c>
      <c r="D77" s="1" t="s">
        <v>18</v>
      </c>
      <c r="E77" s="1"/>
    </row>
    <row r="78" spans="1:5" ht="15.75" thickBot="1" x14ac:dyDescent="0.3">
      <c r="A78" s="8"/>
      <c r="B78" s="9"/>
      <c r="C78" s="12"/>
      <c r="D78" s="9"/>
      <c r="E78" s="9"/>
    </row>
    <row r="79" spans="1:5" ht="15.75" thickTop="1" x14ac:dyDescent="0.25">
      <c r="A79" s="7"/>
      <c r="B79" s="3"/>
      <c r="C79" s="3"/>
      <c r="D79" s="3"/>
      <c r="E79" s="1"/>
    </row>
    <row r="80" spans="1:5" x14ac:dyDescent="0.25">
      <c r="A80" s="7">
        <v>45133</v>
      </c>
      <c r="B80" s="1" t="str">
        <f>VLOOKUP($A80,Table_July_Events[],3,FALSE)</f>
        <v>Hattiesburg, MS</v>
      </c>
      <c r="C80" s="19" t="str">
        <f>HYPERLINK(VLOOKUP($A80,Table_eventID[],5,FALSE), VLOOKUP($A80,Table_July_Events[],2,FALSE))</f>
        <v>DCI Southern Mississippi</v>
      </c>
      <c r="D80" s="1" t="s">
        <v>7</v>
      </c>
      <c r="E80" s="1" t="s">
        <v>8</v>
      </c>
    </row>
    <row r="81" spans="1:5" ht="15.75" thickBot="1" x14ac:dyDescent="0.3">
      <c r="A81" s="8"/>
      <c r="B81" s="9"/>
      <c r="C81" s="12"/>
      <c r="D81" s="9"/>
      <c r="E81" s="9"/>
    </row>
    <row r="82" spans="1:5" ht="15.75" thickTop="1" x14ac:dyDescent="0.25">
      <c r="A82" s="7"/>
      <c r="B82" s="3"/>
      <c r="C82" s="3"/>
      <c r="D82" s="3"/>
      <c r="E82" s="1"/>
    </row>
    <row r="83" spans="1:5" x14ac:dyDescent="0.25">
      <c r="A83" s="7">
        <v>45134</v>
      </c>
      <c r="B83" s="1" t="str">
        <f>VLOOKUP($A83,Table_July_Events[],3,FALSE)</f>
        <v>Murfreesboro, TN</v>
      </c>
      <c r="C83" s="19" t="str">
        <f>HYPERLINK(VLOOKUP($A83,Table_eventID[],5,FALSE), VLOOKUP($A83,Table_July_Events[],2,FALSE))</f>
        <v>Rehearsal</v>
      </c>
      <c r="D83" s="1" t="s">
        <v>18</v>
      </c>
      <c r="E83" s="1"/>
    </row>
    <row r="84" spans="1:5" ht="15.75" thickBot="1" x14ac:dyDescent="0.3">
      <c r="A84" s="8"/>
      <c r="B84" s="9"/>
      <c r="C84" s="12"/>
      <c r="D84" s="9"/>
      <c r="E84" s="9"/>
    </row>
    <row r="85" spans="1:5" ht="15.75" thickTop="1" x14ac:dyDescent="0.25">
      <c r="A85" s="7"/>
      <c r="B85" s="3"/>
      <c r="C85" s="3"/>
      <c r="D85" s="3"/>
      <c r="E85" s="1"/>
    </row>
    <row r="86" spans="1:5" x14ac:dyDescent="0.25">
      <c r="A86" s="7">
        <v>45135</v>
      </c>
      <c r="B86" s="1" t="str">
        <f>VLOOKUP($A86,Table_July_Events[],3,FALSE)</f>
        <v>Murfreesboro, TN</v>
      </c>
      <c r="C86" s="19" t="str">
        <f>HYPERLINK(VLOOKUP($A86,Table_eventID[],5,FALSE), VLOOKUP($A86,Table_July_Events[],2,FALSE))</f>
        <v>Masters of the Summer Music Games</v>
      </c>
      <c r="D86" s="1" t="s">
        <v>7</v>
      </c>
      <c r="E86" s="1" t="s">
        <v>8</v>
      </c>
    </row>
    <row r="87" spans="1:5" ht="15.75" thickBot="1" x14ac:dyDescent="0.3">
      <c r="A87" s="8"/>
      <c r="B87" s="9"/>
      <c r="C87" s="12"/>
      <c r="D87" s="9"/>
      <c r="E87" s="9"/>
    </row>
    <row r="88" spans="1:5" ht="15.75" thickTop="1" x14ac:dyDescent="0.25">
      <c r="A88" s="7"/>
      <c r="B88" s="3"/>
      <c r="C88" s="3"/>
      <c r="D88" s="3"/>
      <c r="E88" s="1"/>
    </row>
    <row r="89" spans="1:5" x14ac:dyDescent="0.25">
      <c r="A89" s="7">
        <v>45136</v>
      </c>
      <c r="B89" s="1" t="str">
        <f>VLOOKUP($A89,Table_July_Events[],3,FALSE)</f>
        <v>Atlanta, Ga</v>
      </c>
      <c r="C89" s="19" t="str">
        <f>HYPERLINK(VLOOKUP($A89,Table_eventID[],5,FALSE), VLOOKUP($A89,Table_July_Events[],2,FALSE))</f>
        <v>DCI Atlanta Southeastern Championship</v>
      </c>
      <c r="D89" s="1" t="s">
        <v>7</v>
      </c>
      <c r="E89" s="1" t="s">
        <v>8</v>
      </c>
    </row>
    <row r="90" spans="1:5" ht="15.75" thickBot="1" x14ac:dyDescent="0.3">
      <c r="A90" s="8"/>
      <c r="B90" s="9"/>
      <c r="C90" s="12"/>
      <c r="D90" s="9"/>
      <c r="E90" s="9"/>
    </row>
    <row r="91" spans="1:5" ht="15.75" thickTop="1" x14ac:dyDescent="0.25">
      <c r="A91" s="7"/>
      <c r="B91" s="3"/>
      <c r="C91" s="3"/>
      <c r="D91" s="3"/>
      <c r="E91" s="1"/>
    </row>
    <row r="92" spans="1:5" x14ac:dyDescent="0.25">
      <c r="A92" s="7">
        <v>45137</v>
      </c>
      <c r="B92" s="1" t="str">
        <f>VLOOKUP($A92,Table_July_Events[],3,FALSE)</f>
        <v>Winston-Salem, NC</v>
      </c>
      <c r="C92" s="19" t="str">
        <f>HYPERLINK(VLOOKUP($A92,Table_eventID[],5,FALSE), VLOOKUP($A92,Table_July_Events[],2,FALSE))</f>
        <v>NightBEAT</v>
      </c>
      <c r="D92" s="1" t="s">
        <v>7</v>
      </c>
      <c r="E92" s="1" t="s">
        <v>8</v>
      </c>
    </row>
    <row r="93" spans="1:5" ht="15.75" thickBot="1" x14ac:dyDescent="0.3">
      <c r="A93" s="8"/>
      <c r="B93" s="9"/>
      <c r="C93" s="12"/>
      <c r="D93" s="9"/>
      <c r="E93" s="9"/>
    </row>
    <row r="94" spans="1:5" ht="15.75" thickTop="1" x14ac:dyDescent="0.25">
      <c r="A94" s="7"/>
      <c r="B94" s="3"/>
      <c r="C94" s="3"/>
      <c r="D94" s="3"/>
      <c r="E94" s="1"/>
    </row>
    <row r="95" spans="1:5" x14ac:dyDescent="0.25">
      <c r="A95" s="7">
        <v>45138</v>
      </c>
      <c r="B95" s="1" t="str">
        <f>VLOOKUP($A95,Table_July_Events[],3,FALSE)</f>
        <v>Ashburn, VA</v>
      </c>
      <c r="C95" s="19" t="str">
        <f>HYPERLINK(VLOOKUP($A95,Table_eventID[],5,FALSE), VLOOKUP($A95,Table_July_Events[],2,FALSE))</f>
        <v>Laundry and TBD</v>
      </c>
      <c r="D95" s="1" t="s">
        <v>15</v>
      </c>
      <c r="E95" s="1"/>
    </row>
    <row r="96" spans="1:5" ht="15.75" thickBot="1" x14ac:dyDescent="0.3">
      <c r="A96" s="8"/>
      <c r="B96" s="9"/>
      <c r="C96" s="12"/>
      <c r="D96" s="9"/>
      <c r="E96" s="9"/>
    </row>
    <row r="97" spans="1:5" ht="15.75" thickTop="1" x14ac:dyDescent="0.25">
      <c r="A97" s="7"/>
      <c r="B97" s="3"/>
      <c r="C97" s="3"/>
      <c r="D97" s="3"/>
      <c r="E97" s="1"/>
    </row>
    <row r="98" spans="1:5" x14ac:dyDescent="0.25">
      <c r="A98" s="7">
        <v>45139</v>
      </c>
      <c r="B98" s="1" t="str">
        <f>VLOOKUP($A98,Table_August_Events[],3,FALSE)</f>
        <v>Annapolis, MD</v>
      </c>
      <c r="C98" s="19" t="str">
        <f>HYPERLINK(VLOOKUP($A98,Table_eventID[],5,FALSE), VLOOKUP($A98,Table_August_Events[],2,FALSE))</f>
        <v>DCI Annapolis</v>
      </c>
      <c r="D98" s="1" t="s">
        <v>7</v>
      </c>
      <c r="E98" s="1" t="s">
        <v>8</v>
      </c>
    </row>
    <row r="99" spans="1:5" ht="15.75" thickBot="1" x14ac:dyDescent="0.3">
      <c r="A99" s="8"/>
      <c r="B99" s="9"/>
      <c r="C99" s="12"/>
      <c r="D99" s="9"/>
      <c r="E99" s="9"/>
    </row>
    <row r="100" spans="1:5" ht="15.75" thickTop="1" x14ac:dyDescent="0.25">
      <c r="A100" s="7"/>
      <c r="B100" s="3"/>
      <c r="C100" s="3"/>
      <c r="D100" s="3"/>
      <c r="E100" s="1"/>
    </row>
    <row r="101" spans="1:5" x14ac:dyDescent="0.25">
      <c r="A101" s="7">
        <v>45140</v>
      </c>
      <c r="B101" s="1" t="str">
        <f>VLOOKUP($A101,Table_August_Events[],3,FALSE)</f>
        <v>Hamburg, PA</v>
      </c>
      <c r="C101" s="19" t="str">
        <f>HYPERLINK(VLOOKUP($A101,Table_eventID[],5,FALSE), VLOOKUP($A101,Table_August_Events[],2,FALSE))</f>
        <v>Rehearsal</v>
      </c>
      <c r="D101" s="1" t="s">
        <v>18</v>
      </c>
      <c r="E101" s="1"/>
    </row>
    <row r="102" spans="1:5" ht="15.75" thickBot="1" x14ac:dyDescent="0.3">
      <c r="A102" s="8"/>
      <c r="B102" s="9"/>
      <c r="C102" s="12"/>
      <c r="D102" s="9"/>
      <c r="E102" s="9"/>
    </row>
    <row r="103" spans="1:5" ht="15.75" thickTop="1" x14ac:dyDescent="0.25">
      <c r="A103" s="7"/>
      <c r="B103" s="3"/>
      <c r="C103" s="3"/>
      <c r="D103" s="3"/>
      <c r="E103" s="1"/>
    </row>
    <row r="104" spans="1:5" x14ac:dyDescent="0.25">
      <c r="A104" s="7">
        <v>45141</v>
      </c>
      <c r="B104" s="1" t="str">
        <f>VLOOKUP($A104,Table_August_Events[],3,FALSE)</f>
        <v>Hamburg, PA</v>
      </c>
      <c r="C104" s="19" t="str">
        <f>HYPERLINK(VLOOKUP($A104,Table_eventID[],5,FALSE), VLOOKUP($A104,Table_August_Events[],2,FALSE))</f>
        <v>Rehearsal</v>
      </c>
      <c r="D104" s="1" t="s">
        <v>15</v>
      </c>
      <c r="E104" s="1"/>
    </row>
    <row r="105" spans="1:5" ht="15.75" thickBot="1" x14ac:dyDescent="0.3">
      <c r="A105" s="8"/>
      <c r="B105" s="9"/>
      <c r="C105" s="12"/>
      <c r="D105" s="9"/>
      <c r="E105" s="9"/>
    </row>
    <row r="106" spans="1:5" ht="15.75" thickTop="1" x14ac:dyDescent="0.25">
      <c r="A106" s="7"/>
      <c r="B106" s="3"/>
      <c r="C106" s="3"/>
      <c r="D106" s="3"/>
      <c r="E106" s="1"/>
    </row>
    <row r="107" spans="1:5" x14ac:dyDescent="0.25">
      <c r="A107" s="7">
        <v>45142</v>
      </c>
      <c r="B107" s="1" t="str">
        <f>VLOOKUP($A107,Table_August_Events[],3,FALSE)</f>
        <v>Allentown, PA</v>
      </c>
      <c r="C107" s="19" t="str">
        <f>HYPERLINK(VLOOKUP($A107,Table_eventID[],5,FALSE), VLOOKUP($A107,Table_August_Events[],2,FALSE))</f>
        <v>DCI East</v>
      </c>
      <c r="D107" s="1" t="s">
        <v>7</v>
      </c>
      <c r="E107" s="1" t="s">
        <v>8</v>
      </c>
    </row>
    <row r="108" spans="1:5" ht="15.75" thickBot="1" x14ac:dyDescent="0.3">
      <c r="A108" s="8"/>
      <c r="B108" s="9"/>
      <c r="C108" s="12"/>
      <c r="D108" s="9"/>
      <c r="E108" s="9"/>
    </row>
    <row r="109" spans="1:5" ht="15.75" thickTop="1" x14ac:dyDescent="0.25">
      <c r="A109" s="7"/>
      <c r="B109" s="3"/>
      <c r="C109" s="3"/>
      <c r="D109" s="3"/>
      <c r="E109" s="1"/>
    </row>
    <row r="110" spans="1:5" x14ac:dyDescent="0.25">
      <c r="A110" s="7">
        <v>45143</v>
      </c>
      <c r="B110" s="1" t="str">
        <f>VLOOKUP($A110,Table_August_Events[],3,FALSE)</f>
        <v>Pittsburgh, PA</v>
      </c>
      <c r="C110" s="19" t="str">
        <f>HYPERLINK(VLOOKUP($A110,Table_eventID[],5,FALSE), VLOOKUP($A110,Table_August_Events[],2,FALSE))</f>
        <v>Rehearsal</v>
      </c>
      <c r="D110" s="1" t="s">
        <v>7</v>
      </c>
      <c r="E110" s="1" t="s">
        <v>8</v>
      </c>
    </row>
    <row r="111" spans="1:5" ht="15.75" thickBot="1" x14ac:dyDescent="0.3">
      <c r="A111" s="8"/>
      <c r="B111" s="9"/>
      <c r="C111" s="12"/>
      <c r="D111" s="9"/>
      <c r="E111" s="9"/>
    </row>
    <row r="112" spans="1:5" ht="15.75" thickTop="1" x14ac:dyDescent="0.25">
      <c r="A112" s="7"/>
      <c r="B112" s="3"/>
      <c r="C112" s="3"/>
      <c r="D112" s="3"/>
      <c r="E112" s="1"/>
    </row>
    <row r="113" spans="1:5" x14ac:dyDescent="0.25">
      <c r="A113" s="7">
        <v>45144</v>
      </c>
      <c r="B113" s="1" t="str">
        <f>VLOOKUP($A113,Table_August_Events[],3,FALSE)</f>
        <v>Pittsburgh, PA</v>
      </c>
      <c r="C113" s="19" t="str">
        <f>HYPERLINK(VLOOKUP($A113,Table_eventID[],5,FALSE), VLOOKUP($A113,Table_August_Events[],2,FALSE))</f>
        <v>DCI Pittsburgh</v>
      </c>
      <c r="D113" s="1" t="s">
        <v>7</v>
      </c>
      <c r="E113" s="1" t="s">
        <v>8</v>
      </c>
    </row>
    <row r="114" spans="1:5" ht="15.75" thickBot="1" x14ac:dyDescent="0.3">
      <c r="A114" s="8"/>
      <c r="B114" s="9"/>
      <c r="C114" s="12"/>
      <c r="D114" s="9"/>
      <c r="E114" s="9"/>
    </row>
    <row r="115" spans="1:5" ht="15.75" thickTop="1" x14ac:dyDescent="0.25">
      <c r="A115" s="7"/>
      <c r="B115" s="3"/>
      <c r="C115" s="3"/>
      <c r="D115" s="3"/>
      <c r="E115" s="1"/>
    </row>
    <row r="116" spans="1:5" x14ac:dyDescent="0.25">
      <c r="A116" s="7">
        <v>45145</v>
      </c>
      <c r="B116" s="1" t="str">
        <f>VLOOKUP($A116,Table_August_Events[],3,FALSE)</f>
        <v>Indianapolis, IN</v>
      </c>
      <c r="C116" s="19" t="str">
        <f>HYPERLINK(VLOOKUP($A116,Table_eventID[],5,FALSE), VLOOKUP($A116,Table_August_Events[],2,FALSE))</f>
        <v>Rehearsal</v>
      </c>
      <c r="D116" s="1" t="s">
        <v>84</v>
      </c>
      <c r="E116" s="1" t="s">
        <v>85</v>
      </c>
    </row>
    <row r="117" spans="1:5" ht="15.75" thickBot="1" x14ac:dyDescent="0.3">
      <c r="A117" s="8"/>
      <c r="B117" s="9"/>
      <c r="C117" s="12"/>
      <c r="D117" s="9"/>
      <c r="E117" s="9"/>
    </row>
    <row r="118" spans="1:5" ht="15.75" thickTop="1" x14ac:dyDescent="0.25">
      <c r="A118" s="7"/>
      <c r="B118" s="3"/>
      <c r="C118" s="3"/>
      <c r="D118" s="3"/>
      <c r="E118" s="1"/>
    </row>
    <row r="119" spans="1:5" x14ac:dyDescent="0.25">
      <c r="A119" s="7">
        <v>45146</v>
      </c>
      <c r="B119" s="1" t="str">
        <f>VLOOKUP($A119,Table_August_Events[],3,FALSE)</f>
        <v>Indianapolis, IN</v>
      </c>
      <c r="C119" s="19" t="str">
        <f>HYPERLINK(VLOOKUP($A119,Table_eventID[],5,FALSE), VLOOKUP($A119,Table_August_Events[],2,FALSE))</f>
        <v>Rehearsal</v>
      </c>
      <c r="D119" s="1" t="s">
        <v>84</v>
      </c>
      <c r="E119" s="1" t="s">
        <v>85</v>
      </c>
    </row>
    <row r="120" spans="1:5" ht="15.75" thickBot="1" x14ac:dyDescent="0.3">
      <c r="A120" s="8"/>
      <c r="B120" s="9"/>
      <c r="C120" s="12"/>
      <c r="D120" s="9"/>
      <c r="E120" s="9"/>
    </row>
    <row r="121" spans="1:5" ht="15.75" thickTop="1" x14ac:dyDescent="0.25">
      <c r="A121" s="7"/>
      <c r="B121" s="3"/>
      <c r="C121" s="3"/>
      <c r="D121" s="3"/>
      <c r="E121" s="1"/>
    </row>
    <row r="122" spans="1:5" x14ac:dyDescent="0.25">
      <c r="A122" s="7">
        <v>45147</v>
      </c>
      <c r="B122" s="1" t="str">
        <f>VLOOKUP($A122,Table_August_Events[],3,FALSE)</f>
        <v>Indianapolis, IN</v>
      </c>
      <c r="C122" s="19" t="str">
        <f>HYPERLINK(VLOOKUP($A122,Table_eventID[],5,FALSE), VLOOKUP($A122,Table_August_Events[],2,FALSE))</f>
        <v>Rehearsal</v>
      </c>
      <c r="D122" s="1" t="s">
        <v>84</v>
      </c>
      <c r="E122" s="1" t="s">
        <v>85</v>
      </c>
    </row>
    <row r="123" spans="1:5" ht="15.75" thickBot="1" x14ac:dyDescent="0.3">
      <c r="A123" s="8"/>
      <c r="B123" s="9"/>
      <c r="C123" s="12"/>
      <c r="D123" s="9"/>
      <c r="E123" s="9"/>
    </row>
    <row r="124" spans="1:5" ht="15.75" thickTop="1" x14ac:dyDescent="0.25">
      <c r="A124" s="7"/>
      <c r="B124" s="3"/>
      <c r="C124" s="3"/>
      <c r="D124" s="3"/>
      <c r="E124" s="1"/>
    </row>
    <row r="125" spans="1:5" x14ac:dyDescent="0.25">
      <c r="A125" s="7">
        <v>45148</v>
      </c>
      <c r="B125" s="1" t="str">
        <f>VLOOKUP($A125,Table_August_Events[],3,FALSE)</f>
        <v>Indianapolis, IN</v>
      </c>
      <c r="C125" s="19" t="str">
        <f>HYPERLINK(VLOOKUP($A125,Table_eventID[],5,FALSE), VLOOKUP($A125,Table_August_Events[],2,FALSE))</f>
        <v>DCI Prelims</v>
      </c>
      <c r="D125" s="1" t="s">
        <v>7</v>
      </c>
      <c r="E125" s="1" t="s">
        <v>8</v>
      </c>
    </row>
    <row r="126" spans="1:5" ht="15.75" thickBot="1" x14ac:dyDescent="0.3">
      <c r="A126" s="8"/>
      <c r="B126" s="9"/>
      <c r="C126" s="12"/>
      <c r="D126" s="9"/>
      <c r="E126" s="9"/>
    </row>
    <row r="127" spans="1:5" ht="15.75" thickTop="1" x14ac:dyDescent="0.25">
      <c r="A127" s="7"/>
      <c r="B127" s="3"/>
      <c r="C127" s="3"/>
      <c r="D127" s="3"/>
      <c r="E127" s="1"/>
    </row>
    <row r="128" spans="1:5" x14ac:dyDescent="0.25">
      <c r="A128" s="7">
        <v>45149</v>
      </c>
      <c r="B128" s="1" t="str">
        <f>VLOOKUP($A128,Table_August_Events[],3,FALSE)</f>
        <v>Indianapolis, IN</v>
      </c>
      <c r="C128" s="19" t="str">
        <f>HYPERLINK(VLOOKUP($A128,Table_eventID[],5,FALSE), VLOOKUP($A128,Table_August_Events[],2,FALSE))</f>
        <v>DCI Semifinals</v>
      </c>
      <c r="D128" s="1" t="s">
        <v>7</v>
      </c>
      <c r="E128" s="1" t="s">
        <v>8</v>
      </c>
    </row>
    <row r="129" spans="1:5" ht="15.75" thickBot="1" x14ac:dyDescent="0.3">
      <c r="A129" s="8"/>
      <c r="B129" s="9"/>
      <c r="C129" s="12"/>
      <c r="D129" s="9"/>
      <c r="E129" s="9"/>
    </row>
    <row r="130" spans="1:5" ht="15.75" thickTop="1" x14ac:dyDescent="0.25">
      <c r="A130" s="7"/>
      <c r="B130" s="3"/>
      <c r="C130" s="3"/>
      <c r="D130" s="3"/>
      <c r="E130" s="1"/>
    </row>
    <row r="131" spans="1:5" x14ac:dyDescent="0.25">
      <c r="A131" s="7">
        <v>45150</v>
      </c>
      <c r="B131" s="1" t="str">
        <f>VLOOKUP($A131,Table_August_Events[],3,FALSE)</f>
        <v>Indianapolis, IN</v>
      </c>
      <c r="C131" s="19" t="str">
        <f>HYPERLINK(VLOOKUP($A131,Table_eventID[],5,FALSE), VLOOKUP($A131,Table_August_Events[],2,FALSE))</f>
        <v>DCI World Championships</v>
      </c>
      <c r="D131" s="1" t="s">
        <v>7</v>
      </c>
      <c r="E131" s="1" t="s">
        <v>8</v>
      </c>
    </row>
    <row r="132" spans="1:5" ht="15.75" thickBot="1" x14ac:dyDescent="0.3">
      <c r="A132" s="8"/>
      <c r="B132" s="9"/>
      <c r="C132" s="12"/>
      <c r="D132" s="9"/>
      <c r="E132" s="9"/>
    </row>
    <row r="133" spans="1:5" ht="15.75" thickTop="1" x14ac:dyDescent="0.25">
      <c r="A133" s="10"/>
    </row>
  </sheetData>
  <mergeCells count="1">
    <mergeCell ref="A1:B1"/>
  </mergeCells>
  <pageMargins left="0" right="0" top="0" bottom="0" header="0" footer="0"/>
  <pageSetup scale="86" fitToHeight="0" orientation="portrait" r:id="rId1"/>
  <drawing r:id="rId2"/>
  <webPublishItems count="1">
    <webPublishItem id="30628" divId="master_30628" sourceType="sheet" destinationFile="C:\Users\Rich\Desktop\bd_dir\index.htm" autoRepublish="1"/>
  </webPublishItem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730EC-BED4-4903-952C-9E6F89B0DE63}">
  <dimension ref="A3:C3"/>
  <sheetViews>
    <sheetView workbookViewId="0">
      <selection activeCell="C32" sqref="C32"/>
    </sheetView>
  </sheetViews>
  <sheetFormatPr defaultRowHeight="15" x14ac:dyDescent="0.25"/>
  <sheetData>
    <row r="3" spans="1:3" x14ac:dyDescent="0.25">
      <c r="A3" t="s">
        <v>125</v>
      </c>
      <c r="C3" t="s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41"/>
  <sheetViews>
    <sheetView showGridLines="0" tabSelected="1" workbookViewId="0">
      <selection activeCell="F9" sqref="F9"/>
    </sheetView>
  </sheetViews>
  <sheetFormatPr defaultRowHeight="15" x14ac:dyDescent="0.25"/>
  <cols>
    <col min="1" max="1" width="2" customWidth="1"/>
    <col min="2" max="2" width="50.7109375" customWidth="1"/>
    <col min="3" max="3" width="50.42578125" customWidth="1"/>
  </cols>
  <sheetData>
    <row r="1" spans="2:3" ht="15.75" thickBot="1" x14ac:dyDescent="0.3"/>
    <row r="2" spans="2:3" ht="15.75" thickBot="1" x14ac:dyDescent="0.3">
      <c r="B2" s="49" t="s">
        <v>41</v>
      </c>
      <c r="C2" s="48" t="str">
        <f>HYPERLINK("h2s.pdf", "Download PDF Version")</f>
        <v>Download PDF Version</v>
      </c>
    </row>
    <row r="3" spans="2:3" x14ac:dyDescent="0.25">
      <c r="B3" s="1"/>
    </row>
    <row r="4" spans="2:3" ht="18.75" x14ac:dyDescent="0.25">
      <c r="B4" s="25">
        <f>Helper!C2</f>
        <v>45108</v>
      </c>
    </row>
    <row r="5" spans="2:3" ht="18.75" x14ac:dyDescent="0.25">
      <c r="B5" s="13" t="s">
        <v>163</v>
      </c>
    </row>
    <row r="6" spans="2:3" ht="18.75" x14ac:dyDescent="0.25">
      <c r="B6" s="13" t="s">
        <v>164</v>
      </c>
    </row>
    <row r="7" spans="2:3" ht="15.75" thickBot="1" x14ac:dyDescent="0.3">
      <c r="B7" s="1"/>
    </row>
    <row r="8" spans="2:3" ht="15.75" thickBot="1" x14ac:dyDescent="0.3">
      <c r="B8" s="14" t="s">
        <v>44</v>
      </c>
      <c r="C8" s="15" t="s">
        <v>45</v>
      </c>
    </row>
    <row r="9" spans="2:3" x14ac:dyDescent="0.25">
      <c r="B9" s="34" t="str">
        <f>VLOOKUP("Housing Location",Table_Event_Details_Today[],2,FALSE)</f>
        <v>Dana Hills HS</v>
      </c>
      <c r="C9" s="34" t="str">
        <f>VLOOKUP("Location",Table_Event_Details_Today[],2,FALSE)</f>
        <v>Longhorn Stadium at Rancho Buena Vista H.S.</v>
      </c>
    </row>
    <row r="10" spans="2:3" x14ac:dyDescent="0.25">
      <c r="B10" s="35" t="str">
        <f>VLOOKUP("Housing Location",Table_Event_Details_Today[],3,FALSE)</f>
        <v>33333 Golden Lantern</v>
      </c>
      <c r="C10" s="35" t="str">
        <f>VLOOKUP("Location",Table_Event_Details_Today[],3,FALSE)</f>
        <v>1601 Longhorn Drive</v>
      </c>
    </row>
    <row r="11" spans="2:3" ht="15.75" thickBot="1" x14ac:dyDescent="0.3">
      <c r="B11" s="36" t="str">
        <f>VLOOKUP("Housing Location",Table_Event_Details_Today[],4,FALSE)</f>
        <v>Dana Point, CA 92629</v>
      </c>
      <c r="C11" s="36" t="str">
        <f>VLOOKUP("Location",Table_Event_Details_Today[],4,FALSE)</f>
        <v>Vista, CA 92081</v>
      </c>
    </row>
    <row r="12" spans="2:3" ht="241.5" customHeight="1" thickBot="1" x14ac:dyDescent="0.3">
      <c r="B12" s="30"/>
      <c r="C12" s="31"/>
    </row>
    <row r="13" spans="2:3" ht="15.75" customHeight="1" thickBot="1" x14ac:dyDescent="0.3">
      <c r="B13" s="20"/>
      <c r="C13" s="20"/>
    </row>
    <row r="14" spans="2:3" ht="15.75" customHeight="1" thickBot="1" x14ac:dyDescent="0.3">
      <c r="B14" s="22" t="s">
        <v>89</v>
      </c>
      <c r="C14" s="15"/>
    </row>
    <row r="15" spans="2:3" ht="370.5" customHeight="1" thickBot="1" x14ac:dyDescent="0.3">
      <c r="B15" s="23"/>
      <c r="C15" s="24"/>
    </row>
    <row r="16" spans="2:3" ht="15.75" customHeight="1" x14ac:dyDescent="0.25">
      <c r="B16" s="21"/>
      <c r="C16" s="21"/>
    </row>
    <row r="17" spans="2:3" ht="15.75" customHeight="1" thickBot="1" x14ac:dyDescent="0.3">
      <c r="B17" s="1"/>
    </row>
    <row r="18" spans="2:3" ht="15.75" customHeight="1" thickBot="1" x14ac:dyDescent="0.3">
      <c r="B18" s="22" t="s">
        <v>4</v>
      </c>
      <c r="C18" s="15"/>
    </row>
    <row r="19" spans="2:3" x14ac:dyDescent="0.25">
      <c r="B19" s="37"/>
      <c r="C19" s="38"/>
    </row>
    <row r="20" spans="2:3" x14ac:dyDescent="0.25">
      <c r="B20" s="42" t="s">
        <v>165</v>
      </c>
      <c r="C20" s="39"/>
    </row>
    <row r="21" spans="2:3" x14ac:dyDescent="0.25">
      <c r="B21" s="43"/>
      <c r="C21" s="40"/>
    </row>
    <row r="22" spans="2:3" x14ac:dyDescent="0.25">
      <c r="B22" s="44" t="s">
        <v>166</v>
      </c>
      <c r="C22" s="41"/>
    </row>
    <row r="23" spans="2:3" x14ac:dyDescent="0.25">
      <c r="B23" s="44" t="s">
        <v>167</v>
      </c>
      <c r="C23" s="41"/>
    </row>
    <row r="24" spans="2:3" x14ac:dyDescent="0.25">
      <c r="B24" s="44" t="s">
        <v>168</v>
      </c>
      <c r="C24" s="41"/>
    </row>
    <row r="25" spans="2:3" x14ac:dyDescent="0.25">
      <c r="B25" s="44" t="s">
        <v>169</v>
      </c>
      <c r="C25" s="41"/>
    </row>
    <row r="26" spans="2:3" x14ac:dyDescent="0.25">
      <c r="B26" s="43"/>
      <c r="C26" s="40"/>
    </row>
    <row r="27" spans="2:3" x14ac:dyDescent="0.25">
      <c r="B27" s="42" t="s">
        <v>170</v>
      </c>
      <c r="C27" s="39"/>
    </row>
    <row r="28" spans="2:3" x14ac:dyDescent="0.25">
      <c r="B28" s="43"/>
      <c r="C28" s="40"/>
    </row>
    <row r="29" spans="2:3" x14ac:dyDescent="0.25">
      <c r="B29" s="44" t="s">
        <v>171</v>
      </c>
      <c r="C29" s="41"/>
    </row>
    <row r="30" spans="2:3" x14ac:dyDescent="0.25">
      <c r="B30" s="44" t="s">
        <v>172</v>
      </c>
      <c r="C30" s="41"/>
    </row>
    <row r="31" spans="2:3" x14ac:dyDescent="0.25">
      <c r="B31" s="44" t="s">
        <v>173</v>
      </c>
      <c r="C31" s="41"/>
    </row>
    <row r="32" spans="2:3" x14ac:dyDescent="0.25">
      <c r="B32" s="44" t="s">
        <v>174</v>
      </c>
      <c r="C32" s="41"/>
    </row>
    <row r="33" spans="2:3" x14ac:dyDescent="0.25">
      <c r="B33" s="44" t="s">
        <v>175</v>
      </c>
      <c r="C33" s="41"/>
    </row>
    <row r="34" spans="2:3" x14ac:dyDescent="0.25">
      <c r="B34" s="43"/>
      <c r="C34" s="40"/>
    </row>
    <row r="35" spans="2:3" x14ac:dyDescent="0.25">
      <c r="B35" s="42" t="s">
        <v>176</v>
      </c>
      <c r="C35" s="39"/>
    </row>
    <row r="36" spans="2:3" x14ac:dyDescent="0.25">
      <c r="B36" s="43"/>
      <c r="C36" s="40"/>
    </row>
    <row r="37" spans="2:3" x14ac:dyDescent="0.25">
      <c r="B37" s="44" t="s">
        <v>177</v>
      </c>
      <c r="C37" s="41"/>
    </row>
    <row r="38" spans="2:3" x14ac:dyDescent="0.25">
      <c r="B38" s="44" t="s">
        <v>178</v>
      </c>
      <c r="C38" s="41"/>
    </row>
    <row r="39" spans="2:3" x14ac:dyDescent="0.25">
      <c r="B39" s="44" t="s">
        <v>179</v>
      </c>
      <c r="C39" s="41"/>
    </row>
    <row r="40" spans="2:3" x14ac:dyDescent="0.25">
      <c r="B40" s="44" t="s">
        <v>180</v>
      </c>
      <c r="C40" s="41"/>
    </row>
    <row r="41" spans="2:3" ht="15.75" thickBot="1" x14ac:dyDescent="0.3">
      <c r="B41" s="45"/>
      <c r="C41" s="46"/>
    </row>
  </sheetData>
  <mergeCells count="22">
    <mergeCell ref="B39:C39"/>
    <mergeCell ref="B40:C40"/>
    <mergeCell ref="B34:C34"/>
    <mergeCell ref="B35:C35"/>
    <mergeCell ref="B36:C36"/>
    <mergeCell ref="B37:C37"/>
    <mergeCell ref="B38:C3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</mergeCells>
  <hyperlinks>
    <hyperlink ref="B2" r:id="rId1" xr:uid="{00000000-0004-0000-0400-000000000000}"/>
  </hyperlinks>
  <pageMargins left="0" right="0" top="0" bottom="0" header="0" footer="0"/>
  <pageSetup orientation="portrait" r:id="rId2"/>
  <drawing r:id="rId3"/>
  <webPublishItems count="1">
    <webPublishItem id="6244" divId="master_6244" sourceType="sheet" destinationFile="C:\Users\Rich\Desktop\bd_dir\7-1\h2s.htm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41BD8-69F4-4A86-A72D-93240064B39C}">
  <dimension ref="A2:J33"/>
  <sheetViews>
    <sheetView showGridLines="0" workbookViewId="0">
      <selection activeCell="E22" sqref="E22"/>
    </sheetView>
  </sheetViews>
  <sheetFormatPr defaultRowHeight="15" x14ac:dyDescent="0.25"/>
  <cols>
    <col min="2" max="2" width="31.28515625" customWidth="1"/>
    <col min="3" max="3" width="35.140625" customWidth="1"/>
  </cols>
  <sheetData>
    <row r="2" spans="1:10" x14ac:dyDescent="0.25">
      <c r="B2" s="26" t="s">
        <v>1</v>
      </c>
      <c r="C2" s="27">
        <v>45108</v>
      </c>
    </row>
    <row r="4" spans="1:10" x14ac:dyDescent="0.25">
      <c r="B4" s="1"/>
    </row>
    <row r="5" spans="1:10" x14ac:dyDescent="0.25">
      <c r="A5" t="s">
        <v>93</v>
      </c>
    </row>
    <row r="6" spans="1:10" ht="19.5" thickBot="1" x14ac:dyDescent="0.3">
      <c r="B6" s="25">
        <f>B14-1</f>
        <v>45107</v>
      </c>
    </row>
    <row r="7" spans="1:10" ht="15.75" thickBot="1" x14ac:dyDescent="0.3">
      <c r="A7" s="29" t="s">
        <v>48</v>
      </c>
      <c r="B7" s="14" t="s">
        <v>37</v>
      </c>
      <c r="C7" s="15" t="s">
        <v>91</v>
      </c>
    </row>
    <row r="8" spans="1:10" x14ac:dyDescent="0.25">
      <c r="A8" s="29" t="e">
        <f>VLOOKUP($B6,Table_eventID[],4,FALSE)</f>
        <v>#N/A</v>
      </c>
      <c r="B8" t="str">
        <f>VLOOKUP("Housing Location",Table_Event_Details_Previous[],2,FALSE)</f>
        <v>University of Wyoming War Memorial Stadium</v>
      </c>
      <c r="C8" t="str">
        <f>VLOOKUP("Location",Table_Event_Details_Today[],2,FALSE)</f>
        <v>Longhorn Stadium at Rancho Buena Vista H.S.</v>
      </c>
    </row>
    <row r="9" spans="1:10" x14ac:dyDescent="0.25">
      <c r="B9" t="str">
        <f>VLOOKUP("Housing Location",Table_Event_Details_Previous[],3,FALSE)</f>
        <v>1000 E. University Ave</v>
      </c>
      <c r="C9" t="str">
        <f>VLOOKUP("Location",Table_Event_Details_Today[],3,FALSE)</f>
        <v>1601 Longhorn Drive</v>
      </c>
    </row>
    <row r="10" spans="1:10" x14ac:dyDescent="0.25">
      <c r="B10" t="str">
        <f>VLOOKUP("Housing Location",Table_Event_Details_Previous[],4,FALSE)</f>
        <v>Laramie, WY 82071</v>
      </c>
      <c r="C10" t="str">
        <f>VLOOKUP("Location",Table_Event_Details_Today[],4,FALSE)</f>
        <v>Vista, CA 92081</v>
      </c>
    </row>
    <row r="13" spans="1:10" x14ac:dyDescent="0.25">
      <c r="A13" s="1" t="s">
        <v>92</v>
      </c>
    </row>
    <row r="14" spans="1:10" ht="19.5" thickBot="1" x14ac:dyDescent="0.3">
      <c r="B14" s="25">
        <f>C2</f>
        <v>45108</v>
      </c>
    </row>
    <row r="15" spans="1:10" ht="15.75" thickBot="1" x14ac:dyDescent="0.3">
      <c r="A15" s="29" t="s">
        <v>48</v>
      </c>
      <c r="B15" s="14" t="s">
        <v>37</v>
      </c>
      <c r="C15" s="15" t="s">
        <v>91</v>
      </c>
      <c r="E15" s="28" t="s">
        <v>90</v>
      </c>
      <c r="J15" s="28" t="s">
        <v>126</v>
      </c>
    </row>
    <row r="16" spans="1:10" x14ac:dyDescent="0.25">
      <c r="A16" s="29">
        <f>VLOOKUP($B14,Table_eventID[],4,FALSE)</f>
        <v>10314</v>
      </c>
      <c r="B16" t="str">
        <f>VLOOKUP("Housing Location",Table_Event_Details_Today[],2,FALSE)</f>
        <v>Dana Hills HS</v>
      </c>
      <c r="C16" t="str">
        <f>VLOOKUP("Location",Table_Event_Details_Today[],2,FALSE)</f>
        <v>Longhorn Stadium at Rancho Buena Vista H.S.</v>
      </c>
      <c r="E16" t="s">
        <v>123</v>
      </c>
      <c r="J16" t="s">
        <v>123</v>
      </c>
    </row>
    <row r="17" spans="1:10" x14ac:dyDescent="0.25">
      <c r="B17" t="str">
        <f>VLOOKUP("Housing Location",Table_Event_Details_Today[],3,FALSE)</f>
        <v>33333 Golden Lantern</v>
      </c>
      <c r="C17" t="str">
        <f>VLOOKUP("Location",Table_Event_Details_Today[],3,FALSE)</f>
        <v>1601 Longhorn Drive</v>
      </c>
      <c r="E17" t="str">
        <f>CONCATENATE("origin=",B17,"+",B18 )</f>
        <v>origin=33333 Golden Lantern+Dana Point, CA 92629</v>
      </c>
      <c r="J17" t="str">
        <f>CONCATENATE("origin=",C17,"+",C18 )</f>
        <v>origin=1601 Longhorn Drive+Vista, CA 92081</v>
      </c>
    </row>
    <row r="18" spans="1:10" x14ac:dyDescent="0.25">
      <c r="B18" t="str">
        <f>VLOOKUP("Housing Location",Table_Event_Details_Today[],4,FALSE)</f>
        <v>Dana Point, CA 92629</v>
      </c>
      <c r="C18" t="str">
        <f>VLOOKUP("Location",Table_Event_Details_Today[],4,FALSE)</f>
        <v>Vista, CA 92081</v>
      </c>
      <c r="E18" t="str">
        <f>CONCATENATE("destination=",C17,"+",C18 )</f>
        <v>destination=1601 Longhorn Drive+Vista, CA 92081</v>
      </c>
      <c r="J18" t="e">
        <f>CONCATENATE("destination=",B27,"+",B28 )</f>
        <v>#N/A</v>
      </c>
    </row>
    <row r="19" spans="1:10" x14ac:dyDescent="0.25">
      <c r="E19" t="s">
        <v>122</v>
      </c>
      <c r="J19" t="s">
        <v>122</v>
      </c>
    </row>
    <row r="20" spans="1:10" x14ac:dyDescent="0.25">
      <c r="B20" s="20"/>
      <c r="C20" s="20"/>
      <c r="E20" s="18" t="str">
        <f>HYPERLINK(CONCATENATE(E16,"&amp;",E17,"&amp;",E18,"&amp;",E19), "Directions")</f>
        <v>Directions</v>
      </c>
      <c r="J20" s="18" t="e">
        <f>HYPERLINK(CONCATENATE(J16,"&amp;",J17,"&amp;",J18,"&amp;",J19), "Directions")</f>
        <v>#N/A</v>
      </c>
    </row>
    <row r="21" spans="1:10" ht="18.75" x14ac:dyDescent="0.25">
      <c r="B21" s="20"/>
      <c r="C21" s="20"/>
      <c r="E21" s="25" t="str">
        <f>CONCATENATE(B16, " to ", C16)</f>
        <v>Dana Hills HS to Longhorn Stadium at Rancho Buena Vista H.S.</v>
      </c>
      <c r="J21" s="25" t="e">
        <f>CONCATENATE(C16, " to ", B26)</f>
        <v>#N/A</v>
      </c>
    </row>
    <row r="22" spans="1:10" x14ac:dyDescent="0.25">
      <c r="B22" s="20"/>
      <c r="C22" s="20"/>
      <c r="E22" s="18" t="str">
        <f>HYPERLINK(CONCATENATE(MONTH($B$4), "-", DAY(B4),"/", "h2s.pdf"), "Download PDF Version")</f>
        <v>Download PDF Version</v>
      </c>
    </row>
    <row r="23" spans="1:10" x14ac:dyDescent="0.25">
      <c r="A23" t="s">
        <v>94</v>
      </c>
    </row>
    <row r="24" spans="1:10" ht="19.5" thickBot="1" x14ac:dyDescent="0.3">
      <c r="B24" s="25">
        <f>B14 + 1</f>
        <v>45109</v>
      </c>
    </row>
    <row r="25" spans="1:10" ht="15.75" thickBot="1" x14ac:dyDescent="0.3">
      <c r="A25" s="29" t="s">
        <v>48</v>
      </c>
      <c r="B25" s="14" t="s">
        <v>37</v>
      </c>
      <c r="C25" s="15" t="s">
        <v>91</v>
      </c>
      <c r="E25" s="28" t="s">
        <v>127</v>
      </c>
    </row>
    <row r="26" spans="1:10" x14ac:dyDescent="0.25">
      <c r="A26" s="29">
        <f>VLOOKUP($B24,Table_eventID[],4,FALSE)</f>
        <v>10315</v>
      </c>
      <c r="B26" t="e">
        <f>VLOOKUP("Housing Location",Table_Event_Details_Next[],2,FALSE)</f>
        <v>#N/A</v>
      </c>
      <c r="C26" t="str">
        <f>VLOOKUP("Location",Table_Event_Details_Today[],2,FALSE)</f>
        <v>Longhorn Stadium at Rancho Buena Vista H.S.</v>
      </c>
      <c r="E26" t="s">
        <v>123</v>
      </c>
    </row>
    <row r="27" spans="1:10" x14ac:dyDescent="0.25">
      <c r="B27" t="e">
        <f>VLOOKUP("Housing Location",Table_Event_Details_Next[],3,FALSE)</f>
        <v>#N/A</v>
      </c>
      <c r="C27" t="str">
        <f>VLOOKUP("Location",Table_Event_Details_Today[],3,FALSE)</f>
        <v>1601 Longhorn Drive</v>
      </c>
      <c r="E27" t="str">
        <f>CONCATENATE("origin=",B17,"+",B18 )</f>
        <v>origin=33333 Golden Lantern+Dana Point, CA 92629</v>
      </c>
    </row>
    <row r="28" spans="1:10" x14ac:dyDescent="0.25">
      <c r="B28" t="e">
        <f>VLOOKUP("Housing Location",Table_Event_Details_Next[],4,FALSE)</f>
        <v>#N/A</v>
      </c>
      <c r="C28" t="str">
        <f>VLOOKUP("Location",Table_Event_Details_Today[],4,FALSE)</f>
        <v>Vista, CA 92081</v>
      </c>
      <c r="E28" t="e">
        <f>CONCATENATE("destination=",B27,"+",B28 )</f>
        <v>#N/A</v>
      </c>
    </row>
    <row r="29" spans="1:10" x14ac:dyDescent="0.25">
      <c r="E29" t="s">
        <v>122</v>
      </c>
    </row>
    <row r="30" spans="1:10" x14ac:dyDescent="0.25">
      <c r="E30" s="18" t="e">
        <f>HYPERLINK(CONCATENATE(E26,"&amp;",E27,"&amp;",E28,"&amp;",E29), "Directions")</f>
        <v>#N/A</v>
      </c>
    </row>
    <row r="31" spans="1:10" ht="18.75" x14ac:dyDescent="0.25">
      <c r="E31" s="25" t="e">
        <f>CONCATENATE(B16, " to ", B26)</f>
        <v>#N/A</v>
      </c>
    </row>
    <row r="32" spans="1:10" ht="18.75" x14ac:dyDescent="0.25">
      <c r="B32" s="13" t="s">
        <v>42</v>
      </c>
    </row>
    <row r="33" spans="2:2" ht="18.75" x14ac:dyDescent="0.25">
      <c r="B33" s="13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48BC2-3105-4540-8B17-E2C3C9476FCC}">
  <dimension ref="A1:E17"/>
  <sheetViews>
    <sheetView workbookViewId="0"/>
  </sheetViews>
  <sheetFormatPr defaultRowHeight="15" x14ac:dyDescent="0.25"/>
  <cols>
    <col min="1" max="2" width="54.140625" bestFit="1" customWidth="1"/>
    <col min="3" max="3" width="19.5703125" bestFit="1" customWidth="1"/>
    <col min="4" max="4" width="23.7109375" bestFit="1" customWidth="1"/>
    <col min="5" max="5" width="72.5703125" bestFit="1" customWidth="1"/>
  </cols>
  <sheetData>
    <row r="1" spans="1:5" x14ac:dyDescent="0.25">
      <c r="A1" t="s">
        <v>34</v>
      </c>
      <c r="B1" t="s">
        <v>86</v>
      </c>
      <c r="C1" t="s">
        <v>87</v>
      </c>
      <c r="D1" t="s">
        <v>88</v>
      </c>
      <c r="E1" t="s">
        <v>35</v>
      </c>
    </row>
    <row r="2" spans="1:5" x14ac:dyDescent="0.25">
      <c r="A2" s="33" t="s">
        <v>36</v>
      </c>
      <c r="B2" s="33" t="s">
        <v>128</v>
      </c>
      <c r="C2" s="33" t="s">
        <v>129</v>
      </c>
      <c r="D2" s="33" t="s">
        <v>130</v>
      </c>
      <c r="E2" s="33" t="s">
        <v>131</v>
      </c>
    </row>
    <row r="3" spans="1:5" x14ac:dyDescent="0.25">
      <c r="A3" s="33" t="s">
        <v>39</v>
      </c>
      <c r="B3" s="33" t="s">
        <v>39</v>
      </c>
      <c r="C3" s="33"/>
      <c r="D3" s="33"/>
      <c r="E3" s="33" t="s">
        <v>39</v>
      </c>
    </row>
    <row r="4" spans="1:5" x14ac:dyDescent="0.25">
      <c r="A4" s="33" t="s">
        <v>96</v>
      </c>
      <c r="B4" s="33" t="s">
        <v>132</v>
      </c>
      <c r="C4" s="33"/>
      <c r="D4" s="33"/>
      <c r="E4" s="33"/>
    </row>
    <row r="5" spans="1:5" x14ac:dyDescent="0.25">
      <c r="A5" s="33" t="s">
        <v>103</v>
      </c>
      <c r="B5" s="33" t="s">
        <v>17</v>
      </c>
      <c r="C5" s="33"/>
      <c r="D5" s="33"/>
      <c r="E5" s="33"/>
    </row>
    <row r="6" spans="1:5" x14ac:dyDescent="0.25">
      <c r="A6" s="33" t="s">
        <v>98</v>
      </c>
      <c r="B6" s="33" t="s">
        <v>133</v>
      </c>
      <c r="C6" s="33"/>
      <c r="D6" s="33"/>
      <c r="E6" s="33"/>
    </row>
    <row r="7" spans="1:5" x14ac:dyDescent="0.25">
      <c r="A7" s="33" t="s">
        <v>134</v>
      </c>
      <c r="B7" s="33" t="s">
        <v>135</v>
      </c>
      <c r="C7" s="33"/>
      <c r="D7" s="33"/>
      <c r="E7" s="33"/>
    </row>
    <row r="8" spans="1:5" x14ac:dyDescent="0.25">
      <c r="A8" s="33" t="s">
        <v>104</v>
      </c>
      <c r="B8" s="33" t="s">
        <v>136</v>
      </c>
      <c r="C8" s="33"/>
      <c r="D8" s="33"/>
      <c r="E8" s="33"/>
    </row>
    <row r="9" spans="1:5" x14ac:dyDescent="0.25">
      <c r="A9" s="33" t="s">
        <v>137</v>
      </c>
      <c r="B9" s="33" t="s">
        <v>138</v>
      </c>
      <c r="C9" s="33"/>
      <c r="D9" s="33"/>
      <c r="E9" s="33"/>
    </row>
    <row r="10" spans="1:5" x14ac:dyDescent="0.25">
      <c r="A10" s="33" t="s">
        <v>139</v>
      </c>
      <c r="B10" s="33" t="s">
        <v>140</v>
      </c>
      <c r="C10" s="33"/>
      <c r="D10" s="33"/>
      <c r="E10" s="33"/>
    </row>
    <row r="11" spans="1:5" x14ac:dyDescent="0.25">
      <c r="A11" s="33" t="s">
        <v>141</v>
      </c>
      <c r="B11" s="33" t="s">
        <v>142</v>
      </c>
      <c r="C11" s="33"/>
      <c r="D11" s="33"/>
      <c r="E11" s="33"/>
    </row>
    <row r="12" spans="1:5" x14ac:dyDescent="0.25">
      <c r="A12" s="33" t="s">
        <v>143</v>
      </c>
      <c r="B12" s="33" t="s">
        <v>144</v>
      </c>
      <c r="C12" s="33"/>
      <c r="D12" s="33"/>
      <c r="E12" s="33"/>
    </row>
    <row r="13" spans="1:5" x14ac:dyDescent="0.25">
      <c r="A13" s="33" t="s">
        <v>145</v>
      </c>
      <c r="B13" s="33" t="s">
        <v>105</v>
      </c>
      <c r="C13" s="33"/>
      <c r="D13" s="33"/>
      <c r="E13" s="33"/>
    </row>
    <row r="14" spans="1:5" x14ac:dyDescent="0.25">
      <c r="A14" s="33" t="s">
        <v>146</v>
      </c>
      <c r="B14" s="33" t="s">
        <v>102</v>
      </c>
      <c r="C14" s="33"/>
      <c r="D14" s="33"/>
      <c r="E14" s="33"/>
    </row>
    <row r="15" spans="1:5" x14ac:dyDescent="0.25">
      <c r="A15" s="33" t="s">
        <v>49</v>
      </c>
      <c r="B15" s="33" t="s">
        <v>147</v>
      </c>
      <c r="C15" s="33"/>
      <c r="D15" s="33"/>
      <c r="E15" s="33"/>
    </row>
    <row r="16" spans="1:5" x14ac:dyDescent="0.25">
      <c r="A16" s="33" t="s">
        <v>106</v>
      </c>
      <c r="B16" s="33" t="s">
        <v>148</v>
      </c>
      <c r="C16" s="33"/>
      <c r="D16" s="33"/>
      <c r="E16" s="33"/>
    </row>
    <row r="17" spans="1:5" x14ac:dyDescent="0.25">
      <c r="A17" s="33" t="s">
        <v>40</v>
      </c>
      <c r="B17" s="33" t="s">
        <v>40</v>
      </c>
      <c r="C17" s="33"/>
      <c r="D17" s="33"/>
      <c r="E17" s="33" t="s">
        <v>40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31A42-24A5-4091-9B69-BEA6FCF26E33}">
  <dimension ref="A1:E16"/>
  <sheetViews>
    <sheetView workbookViewId="0">
      <selection activeCell="A10" sqref="A10"/>
    </sheetView>
  </sheetViews>
  <sheetFormatPr defaultRowHeight="15" x14ac:dyDescent="0.25"/>
  <cols>
    <col min="1" max="2" width="54.140625" bestFit="1" customWidth="1"/>
    <col min="3" max="3" width="20.5703125" bestFit="1" customWidth="1"/>
    <col min="4" max="4" width="17.5703125" bestFit="1" customWidth="1"/>
    <col min="5" max="5" width="81.140625" bestFit="1" customWidth="1"/>
  </cols>
  <sheetData>
    <row r="1" spans="1:5" x14ac:dyDescent="0.25">
      <c r="A1" t="s">
        <v>34</v>
      </c>
      <c r="B1" t="s">
        <v>86</v>
      </c>
      <c r="C1" t="s">
        <v>87</v>
      </c>
      <c r="D1" t="s">
        <v>88</v>
      </c>
      <c r="E1" t="s">
        <v>35</v>
      </c>
    </row>
    <row r="2" spans="1:5" x14ac:dyDescent="0.25">
      <c r="A2" t="s">
        <v>36</v>
      </c>
      <c r="B2" t="s">
        <v>109</v>
      </c>
      <c r="C2" t="s">
        <v>110</v>
      </c>
      <c r="D2" t="s">
        <v>111</v>
      </c>
      <c r="E2" t="s">
        <v>112</v>
      </c>
    </row>
    <row r="3" spans="1:5" x14ac:dyDescent="0.25">
      <c r="A3" t="s">
        <v>113</v>
      </c>
      <c r="B3" t="s">
        <v>114</v>
      </c>
    </row>
    <row r="4" spans="1:5" x14ac:dyDescent="0.25">
      <c r="A4" t="s">
        <v>37</v>
      </c>
      <c r="B4" t="s">
        <v>37</v>
      </c>
      <c r="E4" t="s">
        <v>37</v>
      </c>
    </row>
    <row r="5" spans="1:5" x14ac:dyDescent="0.25">
      <c r="A5" t="s">
        <v>38</v>
      </c>
      <c r="B5" t="s">
        <v>109</v>
      </c>
      <c r="C5" t="s">
        <v>110</v>
      </c>
      <c r="D5" t="s">
        <v>111</v>
      </c>
    </row>
    <row r="6" spans="1:5" x14ac:dyDescent="0.25">
      <c r="A6" t="s">
        <v>39</v>
      </c>
      <c r="B6" t="s">
        <v>39</v>
      </c>
      <c r="E6" t="s">
        <v>39</v>
      </c>
    </row>
    <row r="7" spans="1:5" x14ac:dyDescent="0.25">
      <c r="A7" t="s">
        <v>115</v>
      </c>
      <c r="B7" t="s">
        <v>116</v>
      </c>
    </row>
    <row r="8" spans="1:5" x14ac:dyDescent="0.25">
      <c r="A8" t="s">
        <v>117</v>
      </c>
      <c r="B8" t="s">
        <v>17</v>
      </c>
    </row>
    <row r="9" spans="1:5" x14ac:dyDescent="0.25">
      <c r="A9" t="s">
        <v>118</v>
      </c>
      <c r="B9" t="s">
        <v>97</v>
      </c>
    </row>
    <row r="10" spans="1:5" x14ac:dyDescent="0.25">
      <c r="A10" t="s">
        <v>107</v>
      </c>
      <c r="B10" t="s">
        <v>17</v>
      </c>
    </row>
    <row r="11" spans="1:5" x14ac:dyDescent="0.25">
      <c r="A11" t="s">
        <v>104</v>
      </c>
      <c r="B11" t="s">
        <v>99</v>
      </c>
    </row>
    <row r="12" spans="1:5" x14ac:dyDescent="0.25">
      <c r="A12" t="s">
        <v>46</v>
      </c>
      <c r="B12" t="s">
        <v>17</v>
      </c>
    </row>
    <row r="13" spans="1:5" x14ac:dyDescent="0.25">
      <c r="A13" t="s">
        <v>49</v>
      </c>
      <c r="B13" t="s">
        <v>119</v>
      </c>
    </row>
    <row r="14" spans="1:5" x14ac:dyDescent="0.25">
      <c r="A14" t="s">
        <v>108</v>
      </c>
      <c r="B14" t="s">
        <v>120</v>
      </c>
    </row>
    <row r="15" spans="1:5" x14ac:dyDescent="0.25">
      <c r="A15" t="s">
        <v>106</v>
      </c>
      <c r="B15" t="s">
        <v>121</v>
      </c>
    </row>
    <row r="16" spans="1:5" x14ac:dyDescent="0.25">
      <c r="A16" t="s">
        <v>40</v>
      </c>
      <c r="B16" t="s">
        <v>40</v>
      </c>
      <c r="E16" t="s">
        <v>40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18066-3157-4432-8F1E-E85DAB55D6F5}">
  <dimension ref="A1:E16"/>
  <sheetViews>
    <sheetView workbookViewId="0">
      <selection activeCell="A10" sqref="A10"/>
    </sheetView>
  </sheetViews>
  <sheetFormatPr defaultRowHeight="15" x14ac:dyDescent="0.25"/>
  <cols>
    <col min="1" max="2" width="54.140625" bestFit="1" customWidth="1"/>
    <col min="3" max="3" width="20.28515625" bestFit="1" customWidth="1"/>
    <col min="4" max="4" width="19.7109375" bestFit="1" customWidth="1"/>
    <col min="5" max="5" width="76.42578125" bestFit="1" customWidth="1"/>
    <col min="6" max="6" width="17.85546875" bestFit="1" customWidth="1"/>
    <col min="7" max="7" width="18.5703125" bestFit="1" customWidth="1"/>
    <col min="8" max="10" width="4.7109375" customWidth="1"/>
    <col min="11" max="11" width="7.85546875" bestFit="1" customWidth="1"/>
    <col min="12" max="12" width="8.28515625" customWidth="1"/>
  </cols>
  <sheetData>
    <row r="1" spans="1:5" x14ac:dyDescent="0.25">
      <c r="A1" t="s">
        <v>34</v>
      </c>
      <c r="B1" t="s">
        <v>86</v>
      </c>
      <c r="C1" t="s">
        <v>87</v>
      </c>
      <c r="D1" t="s">
        <v>88</v>
      </c>
      <c r="E1" t="s">
        <v>35</v>
      </c>
    </row>
    <row r="2" spans="1:5" x14ac:dyDescent="0.25">
      <c r="A2" t="s">
        <v>36</v>
      </c>
      <c r="B2" t="s">
        <v>149</v>
      </c>
      <c r="C2" t="s">
        <v>150</v>
      </c>
      <c r="D2" t="s">
        <v>151</v>
      </c>
      <c r="E2" t="s">
        <v>152</v>
      </c>
    </row>
    <row r="3" spans="1:5" x14ac:dyDescent="0.25">
      <c r="A3" t="s">
        <v>37</v>
      </c>
      <c r="B3" t="s">
        <v>37</v>
      </c>
      <c r="E3" t="s">
        <v>37</v>
      </c>
    </row>
    <row r="4" spans="1:5" x14ac:dyDescent="0.25">
      <c r="A4" t="s">
        <v>38</v>
      </c>
      <c r="B4" t="s">
        <v>153</v>
      </c>
      <c r="C4" t="s">
        <v>154</v>
      </c>
      <c r="D4" t="s">
        <v>155</v>
      </c>
    </row>
    <row r="5" spans="1:5" x14ac:dyDescent="0.25">
      <c r="A5" t="s">
        <v>39</v>
      </c>
      <c r="B5" t="s">
        <v>39</v>
      </c>
      <c r="E5" t="s">
        <v>39</v>
      </c>
    </row>
    <row r="6" spans="1:5" x14ac:dyDescent="0.25">
      <c r="A6" t="s">
        <v>156</v>
      </c>
      <c r="B6" t="s">
        <v>95</v>
      </c>
    </row>
    <row r="7" spans="1:5" x14ac:dyDescent="0.25">
      <c r="A7" t="s">
        <v>96</v>
      </c>
      <c r="B7" t="s">
        <v>17</v>
      </c>
    </row>
    <row r="8" spans="1:5" x14ac:dyDescent="0.25">
      <c r="A8" t="s">
        <v>157</v>
      </c>
      <c r="B8" t="s">
        <v>97</v>
      </c>
    </row>
    <row r="9" spans="1:5" x14ac:dyDescent="0.25">
      <c r="A9" t="s">
        <v>98</v>
      </c>
      <c r="B9" t="s">
        <v>17</v>
      </c>
    </row>
    <row r="10" spans="1:5" x14ac:dyDescent="0.25">
      <c r="A10" t="s">
        <v>137</v>
      </c>
      <c r="B10" t="s">
        <v>99</v>
      </c>
    </row>
    <row r="11" spans="1:5" x14ac:dyDescent="0.25">
      <c r="A11" t="s">
        <v>139</v>
      </c>
      <c r="B11" t="s">
        <v>158</v>
      </c>
    </row>
    <row r="12" spans="1:5" x14ac:dyDescent="0.25">
      <c r="A12" t="s">
        <v>47</v>
      </c>
      <c r="B12" t="s">
        <v>100</v>
      </c>
    </row>
    <row r="13" spans="1:5" x14ac:dyDescent="0.25">
      <c r="A13" t="s">
        <v>159</v>
      </c>
      <c r="B13" t="s">
        <v>101</v>
      </c>
    </row>
    <row r="14" spans="1:5" x14ac:dyDescent="0.25">
      <c r="A14" t="s">
        <v>160</v>
      </c>
      <c r="B14" t="s">
        <v>161</v>
      </c>
    </row>
    <row r="15" spans="1:5" x14ac:dyDescent="0.25">
      <c r="A15" t="s">
        <v>162</v>
      </c>
      <c r="B15" t="s">
        <v>102</v>
      </c>
    </row>
    <row r="16" spans="1:5" x14ac:dyDescent="0.25">
      <c r="A16" t="s">
        <v>40</v>
      </c>
      <c r="B16" t="s">
        <v>40</v>
      </c>
      <c r="E16" t="s">
        <v>40</v>
      </c>
    </row>
  </sheetData>
  <phoneticPr fontId="25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63753-C000-41A4-96B5-1272B0E31E63}">
  <dimension ref="A1:C32"/>
  <sheetViews>
    <sheetView workbookViewId="0">
      <selection activeCell="F17" sqref="F17"/>
    </sheetView>
  </sheetViews>
  <sheetFormatPr defaultRowHeight="15" x14ac:dyDescent="0.25"/>
  <cols>
    <col min="1" max="1" width="9.7109375" bestFit="1" customWidth="1"/>
    <col min="2" max="2" width="37.140625" bestFit="1" customWidth="1"/>
    <col min="3" max="3" width="18.42578125" bestFit="1" customWidth="1"/>
  </cols>
  <sheetData>
    <row r="1" spans="1:3" x14ac:dyDescent="0.25">
      <c r="A1" t="s">
        <v>1</v>
      </c>
      <c r="B1" t="s">
        <v>3</v>
      </c>
      <c r="C1" t="s">
        <v>36</v>
      </c>
    </row>
    <row r="2" spans="1:3" x14ac:dyDescent="0.25">
      <c r="A2" s="16">
        <v>45108</v>
      </c>
      <c r="B2" t="s">
        <v>6</v>
      </c>
      <c r="C2" t="s">
        <v>5</v>
      </c>
    </row>
    <row r="3" spans="1:3" x14ac:dyDescent="0.25">
      <c r="A3" s="16">
        <v>45109</v>
      </c>
      <c r="B3" t="s">
        <v>10</v>
      </c>
      <c r="C3" t="s">
        <v>9</v>
      </c>
    </row>
    <row r="4" spans="1:3" x14ac:dyDescent="0.25">
      <c r="A4" s="16">
        <v>45110</v>
      </c>
      <c r="B4" t="s">
        <v>12</v>
      </c>
      <c r="C4" t="s">
        <v>11</v>
      </c>
    </row>
    <row r="5" spans="1:3" x14ac:dyDescent="0.25">
      <c r="A5" s="16">
        <v>45111</v>
      </c>
      <c r="B5" t="s">
        <v>14</v>
      </c>
      <c r="C5" t="s">
        <v>13</v>
      </c>
    </row>
    <row r="6" spans="1:3" x14ac:dyDescent="0.25">
      <c r="A6" s="16">
        <v>45112</v>
      </c>
      <c r="B6" t="s">
        <v>17</v>
      </c>
      <c r="C6" t="s">
        <v>16</v>
      </c>
    </row>
    <row r="7" spans="1:3" x14ac:dyDescent="0.25">
      <c r="A7" s="16">
        <v>45113</v>
      </c>
      <c r="B7" t="s">
        <v>17</v>
      </c>
      <c r="C7" t="s">
        <v>16</v>
      </c>
    </row>
    <row r="8" spans="1:3" x14ac:dyDescent="0.25">
      <c r="A8" s="16">
        <v>45114</v>
      </c>
      <c r="B8" t="s">
        <v>19</v>
      </c>
      <c r="C8" t="s">
        <v>16</v>
      </c>
    </row>
    <row r="9" spans="1:3" x14ac:dyDescent="0.25">
      <c r="A9" s="16">
        <v>45115</v>
      </c>
      <c r="B9" t="s">
        <v>21</v>
      </c>
      <c r="C9" t="s">
        <v>20</v>
      </c>
    </row>
    <row r="10" spans="1:3" x14ac:dyDescent="0.25">
      <c r="A10" s="16">
        <v>45116</v>
      </c>
      <c r="B10" t="s">
        <v>23</v>
      </c>
      <c r="C10" t="s">
        <v>22</v>
      </c>
    </row>
    <row r="11" spans="1:3" x14ac:dyDescent="0.25">
      <c r="A11" s="16">
        <v>45117</v>
      </c>
      <c r="B11" t="s">
        <v>25</v>
      </c>
      <c r="C11" t="s">
        <v>24</v>
      </c>
    </row>
    <row r="12" spans="1:3" x14ac:dyDescent="0.25">
      <c r="A12" s="16">
        <v>45118</v>
      </c>
      <c r="B12" t="s">
        <v>17</v>
      </c>
      <c r="C12" t="s">
        <v>26</v>
      </c>
    </row>
    <row r="13" spans="1:3" x14ac:dyDescent="0.25">
      <c r="A13" s="16">
        <v>45119</v>
      </c>
      <c r="B13" t="s">
        <v>28</v>
      </c>
      <c r="C13" t="s">
        <v>27</v>
      </c>
    </row>
    <row r="14" spans="1:3" x14ac:dyDescent="0.25">
      <c r="A14" s="16">
        <v>45120</v>
      </c>
      <c r="B14" t="s">
        <v>17</v>
      </c>
      <c r="C14" t="s">
        <v>29</v>
      </c>
    </row>
    <row r="15" spans="1:3" x14ac:dyDescent="0.25">
      <c r="A15" s="16">
        <v>45121</v>
      </c>
      <c r="B15" t="s">
        <v>17</v>
      </c>
      <c r="C15" t="s">
        <v>29</v>
      </c>
    </row>
    <row r="16" spans="1:3" x14ac:dyDescent="0.25">
      <c r="A16" s="16">
        <v>45122</v>
      </c>
      <c r="B16" t="s">
        <v>31</v>
      </c>
      <c r="C16" t="s">
        <v>30</v>
      </c>
    </row>
    <row r="17" spans="1:3" x14ac:dyDescent="0.25">
      <c r="A17" s="16">
        <v>45123</v>
      </c>
      <c r="B17" t="s">
        <v>33</v>
      </c>
      <c r="C17" t="s">
        <v>32</v>
      </c>
    </row>
    <row r="18" spans="1:3" x14ac:dyDescent="0.25">
      <c r="A18" s="16">
        <v>45124</v>
      </c>
      <c r="B18" t="s">
        <v>17</v>
      </c>
      <c r="C18" t="s">
        <v>50</v>
      </c>
    </row>
    <row r="19" spans="1:3" x14ac:dyDescent="0.25">
      <c r="A19" s="16">
        <v>45125</v>
      </c>
      <c r="B19" t="s">
        <v>51</v>
      </c>
      <c r="C19" t="s">
        <v>52</v>
      </c>
    </row>
    <row r="20" spans="1:3" x14ac:dyDescent="0.25">
      <c r="A20" s="16">
        <v>45126</v>
      </c>
      <c r="B20" t="s">
        <v>17</v>
      </c>
      <c r="C20" t="s">
        <v>53</v>
      </c>
    </row>
    <row r="21" spans="1:3" x14ac:dyDescent="0.25">
      <c r="A21" s="16">
        <v>45127</v>
      </c>
      <c r="B21" t="s">
        <v>17</v>
      </c>
      <c r="C21" t="s">
        <v>54</v>
      </c>
    </row>
    <row r="22" spans="1:3" x14ac:dyDescent="0.25">
      <c r="A22" s="16">
        <v>45128</v>
      </c>
      <c r="B22" t="s">
        <v>55</v>
      </c>
      <c r="C22" t="s">
        <v>56</v>
      </c>
    </row>
    <row r="23" spans="1:3" x14ac:dyDescent="0.25">
      <c r="A23" s="16">
        <v>45129</v>
      </c>
      <c r="B23" t="s">
        <v>57</v>
      </c>
      <c r="C23" t="s">
        <v>58</v>
      </c>
    </row>
    <row r="24" spans="1:3" x14ac:dyDescent="0.25">
      <c r="A24" s="16">
        <v>45130</v>
      </c>
      <c r="B24" t="s">
        <v>33</v>
      </c>
      <c r="C24" t="s">
        <v>58</v>
      </c>
    </row>
    <row r="25" spans="1:3" x14ac:dyDescent="0.25">
      <c r="A25" s="16">
        <v>45131</v>
      </c>
      <c r="B25" t="s">
        <v>17</v>
      </c>
      <c r="C25" t="s">
        <v>59</v>
      </c>
    </row>
    <row r="26" spans="1:3" x14ac:dyDescent="0.25">
      <c r="A26" s="16">
        <v>45132</v>
      </c>
      <c r="B26" t="s">
        <v>17</v>
      </c>
      <c r="C26" t="s">
        <v>59</v>
      </c>
    </row>
    <row r="27" spans="1:3" x14ac:dyDescent="0.25">
      <c r="A27" s="16">
        <v>45133</v>
      </c>
      <c r="B27" t="s">
        <v>60</v>
      </c>
      <c r="C27" t="s">
        <v>59</v>
      </c>
    </row>
    <row r="28" spans="1:3" x14ac:dyDescent="0.25">
      <c r="A28" s="16">
        <v>45134</v>
      </c>
      <c r="B28" t="s">
        <v>17</v>
      </c>
      <c r="C28" t="s">
        <v>61</v>
      </c>
    </row>
    <row r="29" spans="1:3" x14ac:dyDescent="0.25">
      <c r="A29" s="16">
        <v>45135</v>
      </c>
      <c r="B29" t="s">
        <v>62</v>
      </c>
      <c r="C29" t="s">
        <v>61</v>
      </c>
    </row>
    <row r="30" spans="1:3" x14ac:dyDescent="0.25">
      <c r="A30" s="16">
        <v>45136</v>
      </c>
      <c r="B30" t="s">
        <v>63</v>
      </c>
      <c r="C30" t="s">
        <v>64</v>
      </c>
    </row>
    <row r="31" spans="1:3" x14ac:dyDescent="0.25">
      <c r="A31" s="16">
        <v>45137</v>
      </c>
      <c r="B31" t="s">
        <v>65</v>
      </c>
      <c r="C31" t="s">
        <v>66</v>
      </c>
    </row>
    <row r="32" spans="1:3" x14ac:dyDescent="0.25">
      <c r="A32" s="16">
        <v>45138</v>
      </c>
      <c r="B32" t="s">
        <v>67</v>
      </c>
      <c r="C32" t="s">
        <v>68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ECDE7-7EE1-4353-9D2B-8941D084BCC7}">
  <dimension ref="A1:C14"/>
  <sheetViews>
    <sheetView workbookViewId="0">
      <selection activeCell="D31" sqref="D31"/>
    </sheetView>
  </sheetViews>
  <sheetFormatPr defaultRowHeight="15" x14ac:dyDescent="0.25"/>
  <cols>
    <col min="1" max="1" width="9.7109375" bestFit="1" customWidth="1"/>
    <col min="2" max="2" width="38.7109375" bestFit="1" customWidth="1"/>
    <col min="3" max="3" width="15" bestFit="1" customWidth="1"/>
    <col min="4" max="4" width="11.140625" bestFit="1" customWidth="1"/>
    <col min="5" max="5" width="38.7109375" bestFit="1" customWidth="1"/>
    <col min="6" max="6" width="15" bestFit="1" customWidth="1"/>
    <col min="7" max="7" width="50.7109375" bestFit="1" customWidth="1"/>
  </cols>
  <sheetData>
    <row r="1" spans="1:3" x14ac:dyDescent="0.25">
      <c r="A1" t="s">
        <v>1</v>
      </c>
      <c r="B1" t="s">
        <v>3</v>
      </c>
      <c r="C1" t="s">
        <v>36</v>
      </c>
    </row>
    <row r="2" spans="1:3" x14ac:dyDescent="0.25">
      <c r="A2" s="16">
        <v>45139</v>
      </c>
      <c r="B2" t="s">
        <v>69</v>
      </c>
      <c r="C2" t="s">
        <v>70</v>
      </c>
    </row>
    <row r="3" spans="1:3" x14ac:dyDescent="0.25">
      <c r="A3" s="16">
        <v>45140</v>
      </c>
      <c r="B3" t="s">
        <v>17</v>
      </c>
      <c r="C3" t="s">
        <v>71</v>
      </c>
    </row>
    <row r="4" spans="1:3" x14ac:dyDescent="0.25">
      <c r="A4" s="16">
        <v>45141</v>
      </c>
      <c r="B4" t="s">
        <v>17</v>
      </c>
      <c r="C4" t="s">
        <v>71</v>
      </c>
    </row>
    <row r="5" spans="1:3" x14ac:dyDescent="0.25">
      <c r="A5" s="16">
        <v>45142</v>
      </c>
      <c r="B5" t="s">
        <v>72</v>
      </c>
      <c r="C5" t="s">
        <v>73</v>
      </c>
    </row>
    <row r="6" spans="1:3" x14ac:dyDescent="0.25">
      <c r="A6" s="16">
        <v>45143</v>
      </c>
      <c r="B6" t="s">
        <v>17</v>
      </c>
      <c r="C6" t="s">
        <v>74</v>
      </c>
    </row>
    <row r="7" spans="1:3" x14ac:dyDescent="0.25">
      <c r="A7" s="16">
        <v>45144</v>
      </c>
      <c r="B7" t="s">
        <v>75</v>
      </c>
      <c r="C7" t="s">
        <v>74</v>
      </c>
    </row>
    <row r="8" spans="1:3" x14ac:dyDescent="0.25">
      <c r="A8" s="16">
        <v>45145</v>
      </c>
      <c r="B8" t="s">
        <v>17</v>
      </c>
      <c r="C8" t="s">
        <v>76</v>
      </c>
    </row>
    <row r="9" spans="1:3" x14ac:dyDescent="0.25">
      <c r="A9" s="16">
        <v>45146</v>
      </c>
      <c r="B9" t="s">
        <v>17</v>
      </c>
      <c r="C9" t="s">
        <v>76</v>
      </c>
    </row>
    <row r="10" spans="1:3" x14ac:dyDescent="0.25">
      <c r="A10" s="16">
        <v>45147</v>
      </c>
      <c r="B10" t="s">
        <v>17</v>
      </c>
      <c r="C10" t="s">
        <v>76</v>
      </c>
    </row>
    <row r="11" spans="1:3" x14ac:dyDescent="0.25">
      <c r="A11" s="16">
        <v>45148</v>
      </c>
      <c r="B11" t="s">
        <v>77</v>
      </c>
      <c r="C11" t="s">
        <v>76</v>
      </c>
    </row>
    <row r="12" spans="1:3" x14ac:dyDescent="0.25">
      <c r="A12" s="16">
        <v>45149</v>
      </c>
      <c r="B12" t="s">
        <v>78</v>
      </c>
      <c r="C12" t="s">
        <v>76</v>
      </c>
    </row>
    <row r="13" spans="1:3" x14ac:dyDescent="0.25">
      <c r="A13" s="16">
        <v>45150</v>
      </c>
      <c r="B13" t="s">
        <v>79</v>
      </c>
      <c r="C13" t="s">
        <v>76</v>
      </c>
    </row>
    <row r="14" spans="1:3" x14ac:dyDescent="0.25">
      <c r="A14" s="16">
        <v>45150</v>
      </c>
      <c r="B14" t="s">
        <v>80</v>
      </c>
      <c r="C14" t="s">
        <v>81</v>
      </c>
    </row>
  </sheetData>
  <phoneticPr fontId="25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9C9EB-3F20-4BAB-8514-0C2B02AB2B04}">
  <dimension ref="A1:E44"/>
  <sheetViews>
    <sheetView workbookViewId="0">
      <selection activeCell="G23" sqref="G23"/>
    </sheetView>
  </sheetViews>
  <sheetFormatPr defaultRowHeight="15" x14ac:dyDescent="0.25"/>
  <cols>
    <col min="1" max="1" width="11.140625" bestFit="1" customWidth="1"/>
    <col min="2" max="2" width="37.140625" bestFit="1" customWidth="1"/>
    <col min="3" max="3" width="18.42578125" bestFit="1" customWidth="1"/>
    <col min="4" max="4" width="10.28515625" bestFit="1" customWidth="1"/>
    <col min="5" max="5" width="53.7109375" bestFit="1" customWidth="1"/>
  </cols>
  <sheetData>
    <row r="1" spans="1:5" x14ac:dyDescent="0.25">
      <c r="A1" t="s">
        <v>1</v>
      </c>
      <c r="B1" t="s">
        <v>3</v>
      </c>
      <c r="C1" t="s">
        <v>36</v>
      </c>
      <c r="D1" t="s">
        <v>82</v>
      </c>
      <c r="E1" t="s">
        <v>83</v>
      </c>
    </row>
    <row r="2" spans="1:5" x14ac:dyDescent="0.25">
      <c r="A2" s="16">
        <v>45108</v>
      </c>
      <c r="B2" t="s">
        <v>6</v>
      </c>
      <c r="C2" t="s">
        <v>5</v>
      </c>
      <c r="D2" s="17">
        <v>10314</v>
      </c>
      <c r="E2" t="str">
        <f>CONCATENATE("https://bluedevils.org/events/details.php?eventID=", Table_eventID[[#This Row],[eventID]])</f>
        <v>https://bluedevils.org/events/details.php?eventID=10314</v>
      </c>
    </row>
    <row r="3" spans="1:5" x14ac:dyDescent="0.25">
      <c r="A3" s="16">
        <v>45109</v>
      </c>
      <c r="B3" t="s">
        <v>10</v>
      </c>
      <c r="C3" t="s">
        <v>9</v>
      </c>
      <c r="D3" s="17">
        <v>10315</v>
      </c>
      <c r="E3" t="str">
        <f>CONCATENATE("https://bluedevils.org/events/details.php?eventID=", Table_eventID[[#This Row],[eventID]])</f>
        <v>https://bluedevils.org/events/details.php?eventID=10315</v>
      </c>
    </row>
    <row r="4" spans="1:5" x14ac:dyDescent="0.25">
      <c r="A4" s="16">
        <v>45110</v>
      </c>
      <c r="B4" t="s">
        <v>12</v>
      </c>
      <c r="C4" t="s">
        <v>11</v>
      </c>
      <c r="D4" s="17">
        <v>10316</v>
      </c>
      <c r="E4" t="str">
        <f>CONCATENATE("https://bluedevils.org/events/details.php?eventID=", Table_eventID[[#This Row],[eventID]])</f>
        <v>https://bluedevils.org/events/details.php?eventID=10316</v>
      </c>
    </row>
    <row r="5" spans="1:5" x14ac:dyDescent="0.25">
      <c r="A5" s="16">
        <v>45111</v>
      </c>
      <c r="B5" t="s">
        <v>14</v>
      </c>
      <c r="C5" t="s">
        <v>13</v>
      </c>
      <c r="D5" s="17">
        <v>10464</v>
      </c>
      <c r="E5" t="str">
        <f>CONCATENATE("https://bluedevils.org/events/details.php?eventID=", Table_eventID[[#This Row],[eventID]])</f>
        <v>https://bluedevils.org/events/details.php?eventID=10464</v>
      </c>
    </row>
    <row r="6" spans="1:5" x14ac:dyDescent="0.25">
      <c r="A6" s="16">
        <v>45112</v>
      </c>
      <c r="B6" t="s">
        <v>17</v>
      </c>
      <c r="C6" t="s">
        <v>16</v>
      </c>
      <c r="D6" s="17">
        <v>10317</v>
      </c>
      <c r="E6" t="str">
        <f>CONCATENATE("https://bluedevils.org/events/details.php?eventID=", Table_eventID[[#This Row],[eventID]])</f>
        <v>https://bluedevils.org/events/details.php?eventID=10317</v>
      </c>
    </row>
    <row r="7" spans="1:5" x14ac:dyDescent="0.25">
      <c r="A7" s="16">
        <v>45113</v>
      </c>
      <c r="B7" t="s">
        <v>17</v>
      </c>
      <c r="C7" t="s">
        <v>16</v>
      </c>
      <c r="D7" s="17">
        <v>10586</v>
      </c>
      <c r="E7" t="str">
        <f>CONCATENATE("https://bluedevils.org/events/details.php?eventID=", Table_eventID[[#This Row],[eventID]])</f>
        <v>https://bluedevils.org/events/details.php?eventID=10586</v>
      </c>
    </row>
    <row r="8" spans="1:5" x14ac:dyDescent="0.25">
      <c r="A8" s="16">
        <v>45114</v>
      </c>
      <c r="B8" t="s">
        <v>19</v>
      </c>
      <c r="C8" t="s">
        <v>16</v>
      </c>
      <c r="D8" s="17">
        <v>10319</v>
      </c>
      <c r="E8" t="str">
        <f>CONCATENATE("https://bluedevils.org/events/details.php?eventID=", Table_eventID[[#This Row],[eventID]])</f>
        <v>https://bluedevils.org/events/details.php?eventID=10319</v>
      </c>
    </row>
    <row r="9" spans="1:5" x14ac:dyDescent="0.25">
      <c r="A9" s="16">
        <v>45115</v>
      </c>
      <c r="B9" t="s">
        <v>21</v>
      </c>
      <c r="C9" t="s">
        <v>20</v>
      </c>
      <c r="D9" s="17">
        <v>10320</v>
      </c>
      <c r="E9" t="str">
        <f>CONCATENATE("https://bluedevils.org/events/details.php?eventID=", Table_eventID[[#This Row],[eventID]])</f>
        <v>https://bluedevils.org/events/details.php?eventID=10320</v>
      </c>
    </row>
    <row r="10" spans="1:5" x14ac:dyDescent="0.25">
      <c r="A10" s="16">
        <v>45116</v>
      </c>
      <c r="B10" t="s">
        <v>23</v>
      </c>
      <c r="C10" t="s">
        <v>22</v>
      </c>
      <c r="D10" s="17">
        <v>10321</v>
      </c>
      <c r="E10" t="str">
        <f>CONCATENATE("https://bluedevils.org/events/details.php?eventID=", Table_eventID[[#This Row],[eventID]])</f>
        <v>https://bluedevils.org/events/details.php?eventID=10321</v>
      </c>
    </row>
    <row r="11" spans="1:5" x14ac:dyDescent="0.25">
      <c r="A11" s="16">
        <v>45117</v>
      </c>
      <c r="B11" t="s">
        <v>25</v>
      </c>
      <c r="C11" t="s">
        <v>24</v>
      </c>
      <c r="D11" s="17">
        <v>10465</v>
      </c>
      <c r="E11" t="str">
        <f>CONCATENATE("https://bluedevils.org/events/details.php?eventID=", Table_eventID[[#This Row],[eventID]])</f>
        <v>https://bluedevils.org/events/details.php?eventID=10465</v>
      </c>
    </row>
    <row r="12" spans="1:5" x14ac:dyDescent="0.25">
      <c r="A12" s="16">
        <v>45118</v>
      </c>
      <c r="B12" t="s">
        <v>17</v>
      </c>
      <c r="C12" t="s">
        <v>26</v>
      </c>
      <c r="D12" s="17">
        <v>10466</v>
      </c>
      <c r="E12" t="str">
        <f>CONCATENATE("https://bluedevils.org/events/details.php?eventID=", Table_eventID[[#This Row],[eventID]])</f>
        <v>https://bluedevils.org/events/details.php?eventID=10466</v>
      </c>
    </row>
    <row r="13" spans="1:5" x14ac:dyDescent="0.25">
      <c r="A13" s="16">
        <v>45119</v>
      </c>
      <c r="B13" t="s">
        <v>28</v>
      </c>
      <c r="C13" t="s">
        <v>27</v>
      </c>
      <c r="D13" s="17">
        <v>10322</v>
      </c>
      <c r="E13" t="str">
        <f>CONCATENATE("https://bluedevils.org/events/details.php?eventID=", Table_eventID[[#This Row],[eventID]])</f>
        <v>https://bluedevils.org/events/details.php?eventID=10322</v>
      </c>
    </row>
    <row r="14" spans="1:5" x14ac:dyDescent="0.25">
      <c r="A14" s="16">
        <v>45120</v>
      </c>
      <c r="B14" t="s">
        <v>17</v>
      </c>
      <c r="C14" t="s">
        <v>29</v>
      </c>
      <c r="D14" s="17">
        <v>10323</v>
      </c>
      <c r="E14" t="str">
        <f>CONCATENATE("https://bluedevils.org/events/details.php?eventID=", Table_eventID[[#This Row],[eventID]])</f>
        <v>https://bluedevils.org/events/details.php?eventID=10323</v>
      </c>
    </row>
    <row r="15" spans="1:5" x14ac:dyDescent="0.25">
      <c r="A15" s="16">
        <v>45121</v>
      </c>
      <c r="B15" t="s">
        <v>17</v>
      </c>
      <c r="C15" t="s">
        <v>29</v>
      </c>
      <c r="D15" s="17">
        <v>10527</v>
      </c>
      <c r="E15" t="str">
        <f>CONCATENATE("https://bluedevils.org/events/details.php?eventID=", Table_eventID[[#This Row],[eventID]])</f>
        <v>https://bluedevils.org/events/details.php?eventID=10527</v>
      </c>
    </row>
    <row r="16" spans="1:5" x14ac:dyDescent="0.25">
      <c r="A16" s="16">
        <v>45122</v>
      </c>
      <c r="B16" t="s">
        <v>31</v>
      </c>
      <c r="C16" t="s">
        <v>30</v>
      </c>
      <c r="D16" s="17">
        <v>10528</v>
      </c>
      <c r="E16" t="str">
        <f>CONCATENATE("https://bluedevils.org/events/details.php?eventID=", Table_eventID[[#This Row],[eventID]])</f>
        <v>https://bluedevils.org/events/details.php?eventID=10528</v>
      </c>
    </row>
    <row r="17" spans="1:5" x14ac:dyDescent="0.25">
      <c r="A17" s="16">
        <v>45123</v>
      </c>
      <c r="B17" t="s">
        <v>33</v>
      </c>
      <c r="C17" t="s">
        <v>32</v>
      </c>
      <c r="D17" s="17">
        <v>10449</v>
      </c>
      <c r="E17" t="str">
        <f>CONCATENATE("https://bluedevils.org/events/details.php?eventID=", Table_eventID[[#This Row],[eventID]])</f>
        <v>https://bluedevils.org/events/details.php?eventID=10449</v>
      </c>
    </row>
    <row r="18" spans="1:5" x14ac:dyDescent="0.25">
      <c r="A18" s="16">
        <v>45124</v>
      </c>
      <c r="B18" t="s">
        <v>17</v>
      </c>
      <c r="C18" t="s">
        <v>50</v>
      </c>
      <c r="D18" s="17">
        <v>10448</v>
      </c>
      <c r="E18" t="str">
        <f>CONCATENATE("https://bluedevils.org/events/details.php?eventID=", Table_eventID[[#This Row],[eventID]])</f>
        <v>https://bluedevils.org/events/details.php?eventID=10448</v>
      </c>
    </row>
    <row r="19" spans="1:5" x14ac:dyDescent="0.25">
      <c r="A19" s="16">
        <v>45125</v>
      </c>
      <c r="B19" t="s">
        <v>51</v>
      </c>
      <c r="C19" t="s">
        <v>52</v>
      </c>
      <c r="D19" s="17">
        <v>10529</v>
      </c>
      <c r="E19" t="str">
        <f>CONCATENATE("https://bluedevils.org/events/details.php?eventID=", Table_eventID[[#This Row],[eventID]])</f>
        <v>https://bluedevils.org/events/details.php?eventID=10529</v>
      </c>
    </row>
    <row r="20" spans="1:5" x14ac:dyDescent="0.25">
      <c r="A20" s="16">
        <v>45126</v>
      </c>
      <c r="B20" t="s">
        <v>17</v>
      </c>
      <c r="C20" t="s">
        <v>53</v>
      </c>
      <c r="D20" s="17">
        <v>10327</v>
      </c>
      <c r="E20" t="str">
        <f>CONCATENATE("https://bluedevils.org/events/details.php?eventID=", Table_eventID[[#This Row],[eventID]])</f>
        <v>https://bluedevils.org/events/details.php?eventID=10327</v>
      </c>
    </row>
    <row r="21" spans="1:5" x14ac:dyDescent="0.25">
      <c r="A21" s="16">
        <v>45127</v>
      </c>
      <c r="B21" t="s">
        <v>17</v>
      </c>
      <c r="C21" t="s">
        <v>54</v>
      </c>
      <c r="D21" s="17">
        <v>10587</v>
      </c>
      <c r="E21" t="str">
        <f>CONCATENATE("https://bluedevils.org/events/details.php?eventID=", Table_eventID[[#This Row],[eventID]])</f>
        <v>https://bluedevils.org/events/details.php?eventID=10587</v>
      </c>
    </row>
    <row r="22" spans="1:5" x14ac:dyDescent="0.25">
      <c r="A22" s="16">
        <v>45128</v>
      </c>
      <c r="B22" t="s">
        <v>55</v>
      </c>
      <c r="C22" t="s">
        <v>56</v>
      </c>
      <c r="D22" s="17">
        <v>10588</v>
      </c>
      <c r="E22" t="str">
        <f>CONCATENATE("https://bluedevils.org/events/details.php?eventID=", Table_eventID[[#This Row],[eventID]])</f>
        <v>https://bluedevils.org/events/details.php?eventID=10588</v>
      </c>
    </row>
    <row r="23" spans="1:5" x14ac:dyDescent="0.25">
      <c r="A23" s="16">
        <v>45129</v>
      </c>
      <c r="B23" t="s">
        <v>57</v>
      </c>
      <c r="C23" t="s">
        <v>58</v>
      </c>
      <c r="D23" s="17">
        <v>10589</v>
      </c>
      <c r="E23" t="str">
        <f>CONCATENATE("https://bluedevils.org/events/details.php?eventID=", Table_eventID[[#This Row],[eventID]])</f>
        <v>https://bluedevils.org/events/details.php?eventID=10589</v>
      </c>
    </row>
    <row r="24" spans="1:5" x14ac:dyDescent="0.25">
      <c r="A24" s="16">
        <v>45130</v>
      </c>
      <c r="B24" t="s">
        <v>33</v>
      </c>
      <c r="C24" t="s">
        <v>58</v>
      </c>
      <c r="D24" s="17">
        <v>10450</v>
      </c>
      <c r="E24" t="str">
        <f>CONCATENATE("https://bluedevils.org/events/details.php?eventID=", Table_eventID[[#This Row],[eventID]])</f>
        <v>https://bluedevils.org/events/details.php?eventID=10450</v>
      </c>
    </row>
    <row r="25" spans="1:5" x14ac:dyDescent="0.25">
      <c r="A25" s="16">
        <v>45131</v>
      </c>
      <c r="B25" t="s">
        <v>17</v>
      </c>
      <c r="C25" t="s">
        <v>59</v>
      </c>
      <c r="D25" s="17">
        <v>10590</v>
      </c>
      <c r="E25" t="str">
        <f>CONCATENATE("https://bluedevils.org/events/details.php?eventID=", Table_eventID[[#This Row],[eventID]])</f>
        <v>https://bluedevils.org/events/details.php?eventID=10590</v>
      </c>
    </row>
    <row r="26" spans="1:5" x14ac:dyDescent="0.25">
      <c r="A26" s="16">
        <v>45132</v>
      </c>
      <c r="B26" t="s">
        <v>17</v>
      </c>
      <c r="C26" t="s">
        <v>59</v>
      </c>
      <c r="D26" s="17">
        <v>10591</v>
      </c>
      <c r="E26" t="str">
        <f>CONCATENATE("https://bluedevils.org/events/details.php?eventID=", Table_eventID[[#This Row],[eventID]])</f>
        <v>https://bluedevils.org/events/details.php?eventID=10591</v>
      </c>
    </row>
    <row r="27" spans="1:5" x14ac:dyDescent="0.25">
      <c r="A27" s="16">
        <v>45133</v>
      </c>
      <c r="B27" t="s">
        <v>60</v>
      </c>
      <c r="C27" t="s">
        <v>59</v>
      </c>
      <c r="D27" s="17">
        <v>10592</v>
      </c>
      <c r="E27" t="str">
        <f>CONCATENATE("https://bluedevils.org/events/details.php?eventID=", Table_eventID[[#This Row],[eventID]])</f>
        <v>https://bluedevils.org/events/details.php?eventID=10592</v>
      </c>
    </row>
    <row r="28" spans="1:5" x14ac:dyDescent="0.25">
      <c r="A28" s="16">
        <v>45134</v>
      </c>
      <c r="B28" t="s">
        <v>17</v>
      </c>
      <c r="C28" t="s">
        <v>61</v>
      </c>
      <c r="D28" s="17">
        <v>10593</v>
      </c>
      <c r="E28" t="str">
        <f>CONCATENATE("https://bluedevils.org/events/details.php?eventID=", Table_eventID[[#This Row],[eventID]])</f>
        <v>https://bluedevils.org/events/details.php?eventID=10593</v>
      </c>
    </row>
    <row r="29" spans="1:5" x14ac:dyDescent="0.25">
      <c r="A29" s="16">
        <v>45135</v>
      </c>
      <c r="B29" t="s">
        <v>62</v>
      </c>
      <c r="C29" t="s">
        <v>61</v>
      </c>
      <c r="D29" s="17">
        <v>10594</v>
      </c>
      <c r="E29" t="str">
        <f>CONCATENATE("https://bluedevils.org/events/details.php?eventID=", Table_eventID[[#This Row],[eventID]])</f>
        <v>https://bluedevils.org/events/details.php?eventID=10594</v>
      </c>
    </row>
    <row r="30" spans="1:5" x14ac:dyDescent="0.25">
      <c r="A30" s="16">
        <v>45136</v>
      </c>
      <c r="B30" t="s">
        <v>63</v>
      </c>
      <c r="C30" t="s">
        <v>64</v>
      </c>
      <c r="D30" s="17">
        <v>10595</v>
      </c>
      <c r="E30" t="str">
        <f>CONCATENATE("https://bluedevils.org/events/details.php?eventID=", Table_eventID[[#This Row],[eventID]])</f>
        <v>https://bluedevils.org/events/details.php?eventID=10595</v>
      </c>
    </row>
    <row r="31" spans="1:5" x14ac:dyDescent="0.25">
      <c r="A31" s="16">
        <v>45137</v>
      </c>
      <c r="B31" t="s">
        <v>65</v>
      </c>
      <c r="C31" t="s">
        <v>66</v>
      </c>
      <c r="D31" s="17">
        <v>10596</v>
      </c>
      <c r="E31" t="str">
        <f>CONCATENATE("https://bluedevils.org/events/details.php?eventID=", Table_eventID[[#This Row],[eventID]])</f>
        <v>https://bluedevils.org/events/details.php?eventID=10596</v>
      </c>
    </row>
    <row r="32" spans="1:5" x14ac:dyDescent="0.25">
      <c r="A32" s="16">
        <v>45138</v>
      </c>
      <c r="B32" t="s">
        <v>67</v>
      </c>
      <c r="C32" t="s">
        <v>68</v>
      </c>
      <c r="D32" s="17">
        <v>10526</v>
      </c>
      <c r="E32" t="str">
        <f>CONCATENATE("https://bluedevils.org/events/details.php?eventID=", Table_eventID[[#This Row],[eventID]])</f>
        <v>https://bluedevils.org/events/details.php?eventID=10526</v>
      </c>
    </row>
    <row r="33" spans="1:5" x14ac:dyDescent="0.25">
      <c r="A33" s="16">
        <v>45139</v>
      </c>
      <c r="B33" t="s">
        <v>69</v>
      </c>
      <c r="C33" t="s">
        <v>70</v>
      </c>
      <c r="D33" s="17">
        <v>10338</v>
      </c>
      <c r="E33" t="str">
        <f>CONCATENATE("https://bluedevils.org/events/details.php?eventID=", Table_eventID[[#This Row],[eventID]])</f>
        <v>https://bluedevils.org/events/details.php?eventID=10338</v>
      </c>
    </row>
    <row r="34" spans="1:5" x14ac:dyDescent="0.25">
      <c r="A34" s="16">
        <v>45140</v>
      </c>
      <c r="B34" t="s">
        <v>17</v>
      </c>
      <c r="C34" t="s">
        <v>71</v>
      </c>
      <c r="D34" s="17">
        <v>10597</v>
      </c>
      <c r="E34" t="str">
        <f>CONCATENATE("https://bluedevils.org/events/details.php?eventID=", Table_eventID[[#This Row],[eventID]])</f>
        <v>https://bluedevils.org/events/details.php?eventID=10597</v>
      </c>
    </row>
    <row r="35" spans="1:5" x14ac:dyDescent="0.25">
      <c r="A35" s="16">
        <v>45141</v>
      </c>
      <c r="B35" t="s">
        <v>17</v>
      </c>
      <c r="C35" t="s">
        <v>71</v>
      </c>
      <c r="D35" s="17">
        <v>10598</v>
      </c>
      <c r="E35" t="str">
        <f>CONCATENATE("https://bluedevils.org/events/details.php?eventID=", Table_eventID[[#This Row],[eventID]])</f>
        <v>https://bluedevils.org/events/details.php?eventID=10598</v>
      </c>
    </row>
    <row r="36" spans="1:5" x14ac:dyDescent="0.25">
      <c r="A36" s="16">
        <v>45142</v>
      </c>
      <c r="B36" t="s">
        <v>72</v>
      </c>
      <c r="C36" t="s">
        <v>73</v>
      </c>
      <c r="D36" s="17">
        <v>10599</v>
      </c>
      <c r="E36" t="str">
        <f>CONCATENATE("https://bluedevils.org/events/details.php?eventID=", Table_eventID[[#This Row],[eventID]])</f>
        <v>https://bluedevils.org/events/details.php?eventID=10599</v>
      </c>
    </row>
    <row r="37" spans="1:5" x14ac:dyDescent="0.25">
      <c r="A37" s="16">
        <v>45143</v>
      </c>
      <c r="B37" t="s">
        <v>17</v>
      </c>
      <c r="C37" t="s">
        <v>74</v>
      </c>
      <c r="D37" s="17">
        <v>10342</v>
      </c>
      <c r="E37" t="str">
        <f>CONCATENATE("https://bluedevils.org/events/details.php?eventID=", Table_eventID[[#This Row],[eventID]])</f>
        <v>https://bluedevils.org/events/details.php?eventID=10342</v>
      </c>
    </row>
    <row r="38" spans="1:5" x14ac:dyDescent="0.25">
      <c r="A38" s="16">
        <v>45144</v>
      </c>
      <c r="B38" t="s">
        <v>75</v>
      </c>
      <c r="C38" t="s">
        <v>74</v>
      </c>
      <c r="D38" s="17">
        <v>10343</v>
      </c>
      <c r="E38" t="str">
        <f>CONCATENATE("https://bluedevils.org/events/details.php?eventID=", Table_eventID[[#This Row],[eventID]])</f>
        <v>https://bluedevils.org/events/details.php?eventID=10343</v>
      </c>
    </row>
    <row r="39" spans="1:5" x14ac:dyDescent="0.25">
      <c r="A39" s="16">
        <v>45145</v>
      </c>
      <c r="B39" t="s">
        <v>17</v>
      </c>
      <c r="C39" t="s">
        <v>76</v>
      </c>
      <c r="D39" s="17">
        <v>10582</v>
      </c>
      <c r="E39" t="str">
        <f>CONCATENATE("https://bluedevils.org/events/details.php?eventID=", Table_eventID[[#This Row],[eventID]])</f>
        <v>https://bluedevils.org/events/details.php?eventID=10582</v>
      </c>
    </row>
    <row r="40" spans="1:5" x14ac:dyDescent="0.25">
      <c r="A40" s="16">
        <v>45146</v>
      </c>
      <c r="B40" t="s">
        <v>17</v>
      </c>
      <c r="C40" t="s">
        <v>76</v>
      </c>
      <c r="D40" s="17">
        <v>10583</v>
      </c>
      <c r="E40" t="str">
        <f>CONCATENATE("https://bluedevils.org/events/details.php?eventID=", Table_eventID[[#This Row],[eventID]])</f>
        <v>https://bluedevils.org/events/details.php?eventID=10583</v>
      </c>
    </row>
    <row r="41" spans="1:5" x14ac:dyDescent="0.25">
      <c r="A41" s="16">
        <v>45147</v>
      </c>
      <c r="B41" t="s">
        <v>17</v>
      </c>
      <c r="C41" t="s">
        <v>76</v>
      </c>
      <c r="D41" s="17">
        <v>10600</v>
      </c>
      <c r="E41" t="str">
        <f>CONCATENATE("https://bluedevils.org/events/details.php?eventID=", Table_eventID[[#This Row],[eventID]])</f>
        <v>https://bluedevils.org/events/details.php?eventID=10600</v>
      </c>
    </row>
    <row r="42" spans="1:5" x14ac:dyDescent="0.25">
      <c r="A42" s="16">
        <v>45148</v>
      </c>
      <c r="B42" t="s">
        <v>77</v>
      </c>
      <c r="C42" t="s">
        <v>76</v>
      </c>
      <c r="D42" s="17">
        <v>10601</v>
      </c>
      <c r="E42" t="str">
        <f>CONCATENATE("https://bluedevils.org/events/details.php?eventID=", Table_eventID[[#This Row],[eventID]])</f>
        <v>https://bluedevils.org/events/details.php?eventID=10601</v>
      </c>
    </row>
    <row r="43" spans="1:5" x14ac:dyDescent="0.25">
      <c r="A43" s="16">
        <v>45149</v>
      </c>
      <c r="B43" t="s">
        <v>78</v>
      </c>
      <c r="C43" t="s">
        <v>76</v>
      </c>
      <c r="D43" s="17">
        <v>10602</v>
      </c>
      <c r="E43" t="str">
        <f>CONCATENATE("https://bluedevils.org/events/details.php?eventID=", Table_eventID[[#This Row],[eventID]])</f>
        <v>https://bluedevils.org/events/details.php?eventID=10602</v>
      </c>
    </row>
    <row r="44" spans="1:5" x14ac:dyDescent="0.25">
      <c r="A44" s="16">
        <v>45150</v>
      </c>
      <c r="B44" t="s">
        <v>79</v>
      </c>
      <c r="C44" t="s">
        <v>76</v>
      </c>
      <c r="D44" s="17">
        <v>10346</v>
      </c>
      <c r="E44" t="str">
        <f>CONCATENATE("https://bluedevils.org/events/details.php?eventID=", Table_eventID[[#This Row],[eventID]])</f>
        <v>https://bluedevils.org/events/details.php?eventID=10346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2 3 1 4 8 8 b - a 8 4 e - 4 2 f b - a f 3 0 - c 6 9 b 3 c 0 9 9 5 6 7 "   x m l n s = " h t t p : / / s c h e m a s . m i c r o s o f t . c o m / D a t a M a s h u p " > A A A A A G I F A A B Q S w M E F A A C A A g A L n v O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L n v O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5 7 z l a b n D M W X A I A A C 4 R A A A T A B w A R m 9 y b X V s Y X M v U 2 V j d G l v b j E u b S C i G A A o o B Q A A A A A A A A A A A A A A A A A A A A A A A A A A A D t l V G L 2 k A Q x 9 8 F v 8 O y B 5 K A R K M P L S 2 h X P U K V 8 p x r Y F 7 E J H V z G m 4 J B t 2 N 2 K Q f P f b Z J N z 1 d N i L d a C v m h m Z v 8 z O / n / k M N U + D R C A / V t f 6 7 X 6 j U + J w w 8 9 D 0 J 0 v H d A i L B k Y M C E P U a k p 8 B T d g U Z O Q J J t Y j m Y G R / + j R S O S V B p 4 L E f N P r d Y k S M C D h R 9 w i 7 J Z C w q h l h 9 5 s L T i e f w l Z n T G S H j f d + x G K E / P n Q + N F A h z O u 1 O F 5 t m U 7 X r E 0 F s 2 U 2 1 X d n Z M I + M y u w N 7 s 1 J N J P T u m k M W N a 5 Z B K A 5 T I S 8 W f K w h 4 N k j D K k 9 w o p J q r F V Z B G z e R k A n k E Q F Z E 1 X x T h U X s B R Z Z r 6 1 G s S B L 5 A q Q p M U 9 S H w Q 1 8 A W / c t S l S F s T V b E 2 n 6 R Z 0 8 q Q 6 4 s t H X 9 E 3 O w D d G 8 G z K s p 8 J F T A Q q V T u 8 Y W p z W j Z m q D V w d q Y e l f 7 N y s 5 d K n 1 p l S 3 9 U 7 0 O f Z u 6 x d E J J R j q E K + H k Q l y r C x P e / m + 8 H y n Q H O d i 5 e 2 B L v D I J / 0 C n J j Y z l J P W a H + 0 b R v f 5 b T J L u D i r 0 z 9 e n X 5 1 + v m d X m i N + y C I 9 O r Y p R 5 J d b + H a V F w 3 y f 8 I Q l l 5 m 4 5 h c D q J Y z J 8 B N l L x N K X w w T r Y Y P s o e D y 3 K l h E c Z G p Z w j F b t 4 q G 4 X O V g T d 5 d i n x J c o / W N 0 Z D Y 7 N z t d n T + P P U N Q s C Q a k 7 u L E 5 x A Z 7 7 T V 7 7 R P Z a 7 / D 3 r a f 9 s S 7 l 8 D k l J n H g 6 k 9 d C + F U j 2 z d 7 M n 8 1 v e / t b z G H D e w T t t q 1 T 3 H c D L l P 3 n I D 8 y a X 6 a l P 9 d p 6 F c a R 2 g + V i Y z 8 f y Q Z T / P c n / K 8 i X z v H F Y S w p P h r i B y g w O h n g X O c K 7 x X e K 7 x / H 9 5 X U E s B A i 0 A F A A C A A g A L n v O V v p j i G u k A A A A 9 g A A A B I A A A A A A A A A A A A A A A A A A A A A A E N v b m Z p Z y 9 Q Y W N r Y W d l L n h t b F B L A Q I t A B Q A A g A I A C 5 7 z l Y P y u m r p A A A A O k A A A A T A A A A A A A A A A A A A A A A A P A A A A B b Q 2 9 u d G V u d F 9 U e X B l c 1 0 u e G 1 s U E s B A i 0 A F A A C A A g A L n v O V p u c M x Z c A g A A L h E A A B M A A A A A A A A A A A A A A A A A 4 Q E A A E Z v c m 1 1 b G F z L 1 N l Y 3 R p b 2 4 x L m 1 Q S w U G A A A A A A M A A w D C A A A A i g Q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t A + A A A A A A A A r j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1 Z 3 V z d F 9 F d m V u d H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G F i b G V f Q X V n d X N 0 X 0 V 2 Z W 5 0 c y I g L z 4 8 R W 5 0 c n k g V H l w Z T 0 i R m l s b G V k Q 2 9 t c G x l d G V S Z X N 1 b H R U b 1 d v c m t z a G V l d C I g V m F s d W U 9 I m w x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R U M j I 6 M j U 6 M j g u O D A w N j I 3 N F o i I C 8 + P E V u d H J 5 I F R 5 c G U 9 I k Z p b G x D b 2 x 1 b W 5 U e X B l c y I g V m F s d W U 9 I n N D U V l H I i A v P j x F b n R y e S B U e X B l P S J G a W x s Q 2 9 s d W 1 u T m F t Z X M i I F Z h b H V l P S J z W y Z x d W 9 0 O 0 R h d G U m c X V v d D s s J n F 1 b 3 Q 7 R X Z l b n Q m c X V v d D s s J n F 1 b 3 Q 7 T G 9 j Y X R p b 2 4 m c X V v d D t d I i A v P j x F b n R y e S B U e X B l P S J R d W V y e U l E I i B W Y W x 1 Z T 0 i c z k x Y j I 4 M T l i L T U y Y T Y t N D M z Y S 0 5 Z m V l L T Y 0 M j I 1 N j M x O D M 3 Z C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W d 1 c 3 R f R X Z l b n R z L 0 F 1 d G 9 S Z W 1 v d m V k Q 2 9 s d W 1 u c z E u e 0 R h d G U s M H 0 m c X V v d D s s J n F 1 b 3 Q 7 U 2 V j d G l v b j E v Q X V n d X N 0 X 0 V 2 Z W 5 0 c y 9 B d X R v U m V t b 3 Z l Z E N v b H V t b n M x L n t F d m V u d C w x f S Z x d W 9 0 O y w m c X V v d D t T Z W N 0 a W 9 u M S 9 B d W d 1 c 3 R f R X Z l b n R z L 0 F 1 d G 9 S Z W 1 v d m V k Q 2 9 s d W 1 u c z E u e 0 x v Y 2 F 0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F 1 Z 3 V z d F 9 F d m V u d H M v Q X V 0 b 1 J l b W 9 2 Z W R D b 2 x 1 b W 5 z M S 5 7 R G F 0 Z S w w f S Z x d W 9 0 O y w m c X V v d D t T Z W N 0 a W 9 u M S 9 B d W d 1 c 3 R f R X Z l b n R z L 0 F 1 d G 9 S Z W 1 v d m V k Q 2 9 s d W 1 u c z E u e 0 V 2 Z W 5 0 L D F 9 J n F 1 b 3 Q 7 L C Z x d W 9 0 O 1 N l Y 3 R p b 2 4 x L 0 F 1 Z 3 V z d F 9 F d m V u d H M v Q X V 0 b 1 J l b W 9 2 Z W R D b 2 x 1 b W 5 z M S 5 7 T G 9 j Y X R p b 2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1 Z 3 V z d F 9 F d m V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V n d X N 0 X 0 V 2 Z W 5 0 c y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Z 3 V z d F 9 F d m V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W d 1 c 3 R f R X Z l b n R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W d 1 c 3 R f R X Z l b n R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Z 3 V z d F 9 F d m V u d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x 5 X 0 V 2 Z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K d W x 5 X 0 V 2 Z W 5 0 c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R h d G U m c X V v d D s s J n F 1 b 3 Q 7 R X Z l b n Q m c X V v d D s s J n F 1 b 3 Q 7 T G 9 j Y X R p b 2 4 m c X V v d D t d I i A v P j x F b n R y e S B U e X B l P S J G a W x s Q 2 9 s d W 1 u V H l w Z X M i I F Z h b H V l P S J z Q 1 F Z R y I g L z 4 8 R W 5 0 c n k g V H l w Z T 0 i R m l s b E x h c 3 R V c G R h d G V k I i B W Y W x 1 Z T 0 i Z D I w M j M t M D Y t M T R U M j I 6 M j U 6 M j g u N z k w M T A 5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x I i A v P j x F b n R y e S B U e X B l P S J B Z G R l Z F R v R G F 0 Y U 1 v Z G V s I i B W Y W x 1 Z T 0 i b D A i I C 8 + P E V u d H J 5 I F R 5 c G U 9 I l F 1 Z X J 5 S U Q i I F Z h b H V l P S J z M D c 5 N 2 Y 2 Z D M t M j g z Z S 0 0 N m R k L T k 3 Z D I t Z G M 1 N j I 2 Z G Z i M j U 4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d W x 5 X 0 V 2 Z W 5 0 c y 9 B d X R v U m V t b 3 Z l Z E N v b H V t b n M x L n t E Y X R l L D B 9 J n F 1 b 3 Q 7 L C Z x d W 9 0 O 1 N l Y 3 R p b 2 4 x L 0 p 1 b H l f R X Z l b n R z L 0 F 1 d G 9 S Z W 1 v d m V k Q 2 9 s d W 1 u c z E u e 0 V 2 Z W 5 0 L D F 9 J n F 1 b 3 Q 7 L C Z x d W 9 0 O 1 N l Y 3 R p b 2 4 x L 0 p 1 b H l f R X Z l b n R z L 0 F 1 d G 9 S Z W 1 v d m V k Q 2 9 s d W 1 u c z E u e 0 x v Y 2 F 0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p 1 b H l f R X Z l b n R z L 0 F 1 d G 9 S Z W 1 v d m V k Q 2 9 s d W 1 u c z E u e 0 R h d G U s M H 0 m c X V v d D s s J n F 1 b 3 Q 7 U 2 V j d G l v b j E v S n V s e V 9 F d m V u d H M v Q X V 0 b 1 J l b W 9 2 Z W R D b 2 x 1 b W 5 z M S 5 7 R X Z l b n Q s M X 0 m c X V v d D s s J n F 1 b 3 Q 7 U 2 V j d G l v b j E v S n V s e V 9 F d m V u d H M v Q X V 0 b 1 J l b W 9 2 Z W R D b 2 x 1 b W 5 z M S 5 7 T G 9 j Y X R p b 2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p 1 b H l f R X Z l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1 b H l f R X Z l b n R z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n V s e V 9 F d m V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x 5 X 0 V 2 Z W 5 0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n V s e V 9 F d m V u d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n V s e V 9 F d m V u d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V u d F 9 E Z X R h a W x z X 1 R v Z G F 5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R X J y b 3 J D b 3 V u d C I g V m F s d W U 9 I m w w I i A v P j x F b n R y e S B U e X B l P S J G a W x s V G F y Z 2 V 0 I i B W Y W x 1 Z T 0 i c 1 R h Y m x l X 0 V 2 Z W 5 0 X 0 R l d G F p b H N f V G 9 k Y X k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W R k c m V z c z E m c X V v d D s s J n F 1 b 3 Q 7 Q W R k c m V z c z I m c X V v d D s s J n F 1 b 3 Q 7 Q W R k c m V z c z M m c X V v d D s s J n F 1 b 3 Q 7 Q 2 9 s d W 1 u M y Z x d W 9 0 O 1 0 i I C 8 + P E V u d H J 5 I F R 5 c G U 9 I l F 1 Z X J 5 S U Q i I F Z h b H V l P S J z M z c 5 N j F h Y T k t Z m Y 4 Y y 0 0 M m I 0 L T k 2 Z D Q t O D M w N D M w Y W Z l Y T M 5 I i A v P j x F b n R y e S B U e X B l P S J G a W x s T G F z d F V w Z G F 0 Z W Q i I F Z h b H V l P S J k M j A y M y 0 w N i 0 x N F Q y M j o y N T o y O C 4 3 O D A 1 O T I 4 W i I g L z 4 8 R W 5 0 c n k g V H l w Z T 0 i R m l s b E V y c m 9 y Q 2 9 k Z S I g V m F s d W U 9 I n N V b m t u b 3 d u I i A v P j x F b n R y e S B U e X B l P S J G a W x s Q 2 9 1 b n Q i I F Z h b H V l P S J s M T U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Z l b n R f R G V 0 Y W l s c 1 9 U b 2 R h e S 9 B d X R v U m V t b 3 Z l Z E N v b H V t b n M x L n t D b 2 x 1 b W 4 x L D B 9 J n F 1 b 3 Q 7 L C Z x d W 9 0 O 1 N l Y 3 R p b 2 4 x L 0 V 2 Z W 5 0 X 0 R l d G F p b H N f V G 9 k Y X k v Q X V 0 b 1 J l b W 9 2 Z W R D b 2 x 1 b W 5 z M S 5 7 Q W R k c m V z c z E s M X 0 m c X V v d D s s J n F 1 b 3 Q 7 U 2 V j d G l v b j E v R X Z l b n R f R G V 0 Y W l s c 1 9 U b 2 R h e S 9 B d X R v U m V t b 3 Z l Z E N v b H V t b n M x L n t B Z G R y Z X N z M i w y f S Z x d W 9 0 O y w m c X V v d D t T Z W N 0 a W 9 u M S 9 F d m V u d F 9 E Z X R h a W x z X 1 R v Z G F 5 L 0 F 1 d G 9 S Z W 1 v d m V k Q 2 9 s d W 1 u c z E u e 0 F k Z H J l c 3 M z L D N 9 J n F 1 b 3 Q 7 L C Z x d W 9 0 O 1 N l Y 3 R p b 2 4 x L 0 V 2 Z W 5 0 X 0 R l d G F p b H N f V G 9 k Y X k v Q X V 0 b 1 J l b W 9 2 Z W R D b 2 x 1 b W 5 z M S 5 7 Q 2 9 s d W 1 u M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d m V u d F 9 E Z X R h a W x z X 1 R v Z G F 5 L 0 F 1 d G 9 S Z W 1 v d m V k Q 2 9 s d W 1 u c z E u e 0 N v b H V t b j E s M H 0 m c X V v d D s s J n F 1 b 3 Q 7 U 2 V j d G l v b j E v R X Z l b n R f R G V 0 Y W l s c 1 9 U b 2 R h e S 9 B d X R v U m V t b 3 Z l Z E N v b H V t b n M x L n t B Z G R y Z X N z M S w x f S Z x d W 9 0 O y w m c X V v d D t T Z W N 0 a W 9 u M S 9 F d m V u d F 9 E Z X R h a W x z X 1 R v Z G F 5 L 0 F 1 d G 9 S Z W 1 v d m V k Q 2 9 s d W 1 u c z E u e 0 F k Z H J l c 3 M y L D J 9 J n F 1 b 3 Q 7 L C Z x d W 9 0 O 1 N l Y 3 R p b 2 4 x L 0 V 2 Z W 5 0 X 0 R l d G F p b H N f V G 9 k Y X k v Q X V 0 b 1 J l b W 9 2 Z W R D b 2 x 1 b W 5 z M S 5 7 Q W R k c m V z c z M s M 3 0 m c X V v d D s s J n F 1 b 3 Q 7 U 2 V j d G l v b j E v R X Z l b n R f R G V 0 Y W l s c 1 9 U b 2 R h e S 9 B d X R v U m V t b 3 Z l Z E N v b H V t b n M x L n t D b 2 x 1 b W 4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d m V u d F 9 E Z X R h a W x z X 1 R v Z G F 5 L 2 1 5 R X Z l b n R J R G F z T n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l b n R f R G V 0 Y W l s c 1 9 U b 2 R h e S 9 t e U V 2 Z W 5 0 S U R h c 1 R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Z W 5 0 X 0 R l d G F p b H N f V G 9 k Y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l b n R f R G V 0 Y W l s c 1 9 U b 2 R h e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Z W 5 0 X 0 R l d G F p b H N f V G 9 k Y X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V u d F 9 E Z X R h a W x z X 1 R v Z G F 5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V u d F 9 E Z X R h a W x z X 1 R v Z G F 5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Z W 5 0 X 0 R l d G F p b H N f V G 9 k Y X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V u d F 9 E Z X R h a W x z X 1 B y Z X Z p b 3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F d m V u d F 9 E Z X R h a W x z X 1 B y Z X Z p b 3 V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2 9 s d W 1 u M S Z x d W 9 0 O y w m c X V v d D t B Z G R y Z X N z M S Z x d W 9 0 O y w m c X V v d D t B Z G R y Z X N z M i Z x d W 9 0 O y w m c X V v d D t B Z G R y Z X N z M y Z x d W 9 0 O y w m c X V v d D t D b 2 x 1 b W 4 z J n F 1 b 3 Q 7 X S I g L z 4 8 R W 5 0 c n k g V H l w Z T 0 i R m l s b E N v b H V t b l R 5 c G V z I i B W Y W x 1 Z T 0 i c 0 J n W U d C Z 1 k 9 I i A v P j x F b n R y e S B U e X B l P S J G a W x s T G F z d F V w Z G F 0 Z W Q i I F Z h b H V l P S J k M j A y M y 0 w N i 0 x N F Q y M j o y N T o y M S 4 2 M D U 4 M T M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R d W V y e U l E I i B W Y W x 1 Z T 0 i c 2 Z m O T B h N 2 U 1 L W R j N G I t N D A 4 N y 1 h N m I 0 L T A 4 Z D U 3 O D M w O W R l M y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d m V u d F 9 E Z X R h a W x z X 1 B y Z X Z p b 3 V z L 0 F 1 d G 9 S Z W 1 v d m V k Q 2 9 s d W 1 u c z E u e 0 N v b H V t b j E s M H 0 m c X V v d D s s J n F 1 b 3 Q 7 U 2 V j d G l v b j E v R X Z l b n R f R G V 0 Y W l s c 1 9 Q c m V 2 a W 9 1 c y 9 B d X R v U m V t b 3 Z l Z E N v b H V t b n M x L n t B Z G R y Z X N z M S w x f S Z x d W 9 0 O y w m c X V v d D t T Z W N 0 a W 9 u M S 9 F d m V u d F 9 E Z X R h a W x z X 1 B y Z X Z p b 3 V z L 0 F 1 d G 9 S Z W 1 v d m V k Q 2 9 s d W 1 u c z E u e 0 F k Z H J l c 3 M y L D J 9 J n F 1 b 3 Q 7 L C Z x d W 9 0 O 1 N l Y 3 R p b 2 4 x L 0 V 2 Z W 5 0 X 0 R l d G F p b H N f U H J l d m l v d X M v Q X V 0 b 1 J l b W 9 2 Z W R D b 2 x 1 b W 5 z M S 5 7 Q W R k c m V z c z M s M 3 0 m c X V v d D s s J n F 1 b 3 Q 7 U 2 V j d G l v b j E v R X Z l b n R f R G V 0 Y W l s c 1 9 Q c m V 2 a W 9 1 c y 9 B d X R v U m V t b 3 Z l Z E N v b H V t b n M x L n t D b 2 x 1 b W 4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2 Z W 5 0 X 0 R l d G F p b H N f U H J l d m l v d X M v Q X V 0 b 1 J l b W 9 2 Z W R D b 2 x 1 b W 5 z M S 5 7 Q 2 9 s d W 1 u M S w w f S Z x d W 9 0 O y w m c X V v d D t T Z W N 0 a W 9 u M S 9 F d m V u d F 9 E Z X R h a W x z X 1 B y Z X Z p b 3 V z L 0 F 1 d G 9 S Z W 1 v d m V k Q 2 9 s d W 1 u c z E u e 0 F k Z H J l c 3 M x L D F 9 J n F 1 b 3 Q 7 L C Z x d W 9 0 O 1 N l Y 3 R p b 2 4 x L 0 V 2 Z W 5 0 X 0 R l d G F p b H N f U H J l d m l v d X M v Q X V 0 b 1 J l b W 9 2 Z W R D b 2 x 1 b W 5 z M S 5 7 Q W R k c m V z c z I s M n 0 m c X V v d D s s J n F 1 b 3 Q 7 U 2 V j d G l v b j E v R X Z l b n R f R G V 0 Y W l s c 1 9 Q c m V 2 a W 9 1 c y 9 B d X R v U m V t b 3 Z l Z E N v b H V t b n M x L n t B Z G R y Z X N z M y w z f S Z x d W 9 0 O y w m c X V v d D t T Z W N 0 a W 9 u M S 9 F d m V u d F 9 E Z X R h a W x z X 1 B y Z X Z p b 3 V z L 0 F 1 d G 9 S Z W 1 v d m V k Q 2 9 s d W 1 u c z E u e 0 N v b H V t b j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2 Z W 5 0 X 0 R l d G F p b H N f U H J l d m l v d X M v b X l F d m V u d E l E Y X N O d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V u d F 9 E Z X R h a W x z X 1 B y Z X Z p b 3 V z L 2 1 5 R X Z l b n R J R G F z V H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l b n R f R G V 0 Y W l s c 1 9 Q c m V 2 a W 9 1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V u d F 9 E Z X R h a W x z X 1 B y Z X Z p b 3 V z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l b n R f R G V 0 Y W l s c 1 9 Q c m V 2 a W 9 1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Z W 5 0 X 0 R l d G F p b H N f U H J l d m l v d X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Z W 5 0 X 0 R l d G F p b H N f U H J l d m l v d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l b n R f R G V 0 Y W l s c 1 9 Q c m V 2 a W 9 1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Z W 5 0 X 0 R l d G F p b H N f T m V 4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V 9 F d m V u d F 9 E Z X R h a W x z X 0 5 l e H Q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b 2 x 1 b W 4 x J n F 1 b 3 Q 7 L C Z x d W 9 0 O 0 F k Z H J l c 3 M x J n F 1 b 3 Q 7 L C Z x d W 9 0 O 0 F k Z H J l c 3 M y J n F 1 b 3 Q 7 L C Z x d W 9 0 O 0 F k Z H J l c 3 M z J n F 1 b 3 Q 7 L C Z x d W 9 0 O 0 N v b H V t b j M m c X V v d D t d I i A v P j x F b n R y e S B U e X B l P S J G a W x s Q 2 9 s d W 1 u V H l w Z X M i I F Z h b H V l P S J z Q m d Z R 0 J n W T 0 i I C 8 + P E V u d H J 5 I F R 5 c G U 9 I k Z p b G x M Y X N 0 V X B k Y X R l Z C I g V m F s d W U 9 I m Q y M D I z L T A 2 L T E 0 V D I y O j I 1 O j I 4 L j c 1 N j U 2 N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i I g L z 4 8 R W 5 0 c n k g V H l w Z T 0 i Q W R k Z W R U b 0 R h d G F N b 2 R l b C I g V m F s d W U 9 I m w w I i A v P j x F b n R y e S B U e X B l P S J R d W V y e U l E I i B W Y W x 1 Z T 0 i c 2 E 5 M G F i N W N l L T h i Z j U t N D Y 3 Y y 1 h Z W F l L W N h M T l k Z j g 3 M W R j Y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Z l b n R f R G V 0 Y W l s c 1 9 O Z X h 0 L 0 F 1 d G 9 S Z W 1 v d m V k Q 2 9 s d W 1 u c z E u e 0 N v b H V t b j E s M H 0 m c X V v d D s s J n F 1 b 3 Q 7 U 2 V j d G l v b j E v R X Z l b n R f R G V 0 Y W l s c 1 9 O Z X h 0 L 0 F 1 d G 9 S Z W 1 v d m V k Q 2 9 s d W 1 u c z E u e 0 F k Z H J l c 3 M x L D F 9 J n F 1 b 3 Q 7 L C Z x d W 9 0 O 1 N l Y 3 R p b 2 4 x L 0 V 2 Z W 5 0 X 0 R l d G F p b H N f T m V 4 d C 9 B d X R v U m V t b 3 Z l Z E N v b H V t b n M x L n t B Z G R y Z X N z M i w y f S Z x d W 9 0 O y w m c X V v d D t T Z W N 0 a W 9 u M S 9 F d m V u d F 9 E Z X R h a W x z X 0 5 l e H Q v Q X V 0 b 1 J l b W 9 2 Z W R D b 2 x 1 b W 5 z M S 5 7 Q W R k c m V z c z M s M 3 0 m c X V v d D s s J n F 1 b 3 Q 7 U 2 V j d G l v b j E v R X Z l b n R f R G V 0 Y W l s c 1 9 O Z X h 0 L 0 F 1 d G 9 S Z W 1 v d m V k Q 2 9 s d W 1 u c z E u e 0 N v b H V t b j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X Z l b n R f R G V 0 Y W l s c 1 9 O Z X h 0 L 0 F 1 d G 9 S Z W 1 v d m V k Q 2 9 s d W 1 u c z E u e 0 N v b H V t b j E s M H 0 m c X V v d D s s J n F 1 b 3 Q 7 U 2 V j d G l v b j E v R X Z l b n R f R G V 0 Y W l s c 1 9 O Z X h 0 L 0 F 1 d G 9 S Z W 1 v d m V k Q 2 9 s d W 1 u c z E u e 0 F k Z H J l c 3 M x L D F 9 J n F 1 b 3 Q 7 L C Z x d W 9 0 O 1 N l Y 3 R p b 2 4 x L 0 V 2 Z W 5 0 X 0 R l d G F p b H N f T m V 4 d C 9 B d X R v U m V t b 3 Z l Z E N v b H V t b n M x L n t B Z G R y Z X N z M i w y f S Z x d W 9 0 O y w m c X V v d D t T Z W N 0 a W 9 u M S 9 F d m V u d F 9 E Z X R h a W x z X 0 5 l e H Q v Q X V 0 b 1 J l b W 9 2 Z W R D b 2 x 1 b W 5 z M S 5 7 Q W R k c m V z c z M s M 3 0 m c X V v d D s s J n F 1 b 3 Q 7 U 2 V j d G l v b j E v R X Z l b n R f R G V 0 Y W l s c 1 9 O Z X h 0 L 0 F 1 d G 9 S Z W 1 v d m V k Q 2 9 s d W 1 u c z E u e 0 N v b H V t b j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2 Z W 5 0 X 0 R l d G F p b H N f T m V 4 d C 9 t e U V 2 Z W 5 0 S U R h c 0 5 1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Z W 5 0 X 0 R l d G F p b H N f T m V 4 d C 9 t e U V 2 Z W 5 0 S U R h c 1 R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Z W 5 0 X 0 R l d G F p b H N f T m V 4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V u d F 9 E Z X R h a W x z X 0 5 l e H Q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V u d F 9 E Z X R h a W x z X 0 5 l e H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V u d F 9 E Z X R h a W x z X 0 5 l e H Q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Z W 5 0 X 0 R l d G F p b H N f T m V 4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V u d F 9 E Z X R h a W x z X 0 5 l e H Q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4 w A R c 0 Q 7 E u p a b C o j r + o K Q A A A A A C A A A A A A A Q Z g A A A A E A A C A A A A D Y r u 3 i c 3 F D M b m w L H F R 7 i A O s F 8 p 3 / Y Q 1 e z V X 0 K t H h L s 6 Q A A A A A O g A A A A A I A A C A A A A A g w U e f 5 p Z 2 5 t / H J t 9 o T u a T h J Z Q k Q b M D 1 x 8 U 2 G d I / h u N V A A A A D U s H l w 3 I b i 0 A T M t h o p m e / 4 q 5 S 5 F w i d C Y 3 0 n y k z D 8 2 f y u Z x t h b x 9 X r C F V L f 0 T v u 6 a + L 3 F 8 V t v a m z P h Z P + P L 7 e G Y L X A B i I x y a 2 b M u n 0 2 P j n 7 Y E A A A A B e Y 0 F a V J 3 A U N 1 y m / p o g o W p K 6 R 7 v y L X Q C P O B C w n 5 4 F + + I / C 5 v q t e O 7 y z J j + a C I Z E J o T 6 r j K 9 O p E 2 Q w f H l m B u J d Z < / D a t a M a s h u p > 
</file>

<file path=customXml/itemProps1.xml><?xml version="1.0" encoding="utf-8"?>
<ds:datastoreItem xmlns:ds="http://schemas.openxmlformats.org/officeDocument/2006/customXml" ds:itemID="{E15BA3F5-193A-4BE8-A1B5-4D6154C8DE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Home</vt:lpstr>
      <vt:lpstr>Directions</vt:lpstr>
      <vt:lpstr>Helper</vt:lpstr>
      <vt:lpstr>Event_Details_Next</vt:lpstr>
      <vt:lpstr>Event_Details_Previous</vt:lpstr>
      <vt:lpstr>Event_Details_Today</vt:lpstr>
      <vt:lpstr>July_Events</vt:lpstr>
      <vt:lpstr>August_Events</vt:lpstr>
      <vt:lpstr>eventID</vt:lpstr>
      <vt:lpstr>Notes</vt:lpstr>
      <vt:lpstr>EventID_Next</vt:lpstr>
      <vt:lpstr>EventID_Previous</vt:lpstr>
      <vt:lpstr>EventID_Today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Davies</dc:creator>
  <cp:lastModifiedBy>Rich</cp:lastModifiedBy>
  <cp:lastPrinted>2023-06-14T23:08:40Z</cp:lastPrinted>
  <dcterms:created xsi:type="dcterms:W3CDTF">2023-06-12T06:40:09Z</dcterms:created>
  <dcterms:modified xsi:type="dcterms:W3CDTF">2023-06-14T23:15:59Z</dcterms:modified>
</cp:coreProperties>
</file>