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41" documentId="13_ncr:1_{110D91BB-8F8A-4D94-A8F6-DB4EED851822}" xr6:coauthVersionLast="47" xr6:coauthVersionMax="47" xr10:uidLastSave="{8D1A656C-61D6-4F13-91FD-B20E7DC85385}"/>
  <bookViews>
    <workbookView xWindow="-120" yWindow="-120" windowWidth="24240" windowHeight="13290" tabRatio="783" xr2:uid="{00000000-000D-0000-FFFF-FFFF00000000}"/>
  </bookViews>
  <sheets>
    <sheet name="Home" sheetId="1" r:id="rId1"/>
    <sheet name="Directions" sheetId="5" r:id="rId2"/>
    <sheet name="Helper" sheetId="17" r:id="rId3"/>
    <sheet name="Event_Details_Next" sheetId="19" r:id="rId4"/>
    <sheet name="Event_Details_Previous" sheetId="18" r:id="rId5"/>
    <sheet name="Event_Details_Today" sheetId="14" r:id="rId6"/>
    <sheet name="July_Events" sheetId="16" r:id="rId7"/>
    <sheet name="August_Events" sheetId="13" r:id="rId8"/>
    <sheet name="eventID" sheetId="15" r:id="rId9"/>
    <sheet name="Notes" sheetId="20" r:id="rId10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4" hidden="1">Event_Details_Previous!$A$1:$E$21</definedName>
    <definedName name="ExternalData_2" localSheetId="3" hidden="1">Event_Details_Next!$A$1:$E$11</definedName>
    <definedName name="ExternalData_2" localSheetId="8" hidden="1">eventID!$A$1:$C$44</definedName>
    <definedName name="ExternalData_3" localSheetId="7" hidden="1">August_Events!$A$1:$C$14</definedName>
    <definedName name="ExternalData_4" localSheetId="5" hidden="1">Event_Details_Today!$A$1:$E$21</definedName>
    <definedName name="ExternalData_4" localSheetId="6" hidden="1">July_Events!$A$1:$C$32</definedName>
    <definedName name="_xlnm.Print_Area" localSheetId="0">Home!$A:$E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2" i="1" l="1"/>
  <c r="E89" i="1"/>
  <c r="D89" i="1"/>
  <c r="D80" i="1"/>
  <c r="E65" i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E33" i="15"/>
  <c r="E34" i="15"/>
  <c r="E35" i="15"/>
  <c r="C104" i="1" s="1"/>
  <c r="E36" i="15"/>
  <c r="C107" i="1" s="1"/>
  <c r="E37" i="15"/>
  <c r="C110" i="1" s="1"/>
  <c r="E38" i="15"/>
  <c r="C113" i="1" s="1"/>
  <c r="E39" i="15"/>
  <c r="C116" i="1" s="1"/>
  <c r="E40" i="15"/>
  <c r="C119" i="1" s="1"/>
  <c r="E41" i="15"/>
  <c r="C122" i="1" s="1"/>
  <c r="E42" i="15"/>
  <c r="E43" i="15"/>
  <c r="E44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</connections>
</file>

<file path=xl/sharedStrings.xml><?xml version="1.0" encoding="utf-8"?>
<sst xmlns="http://schemas.openxmlformats.org/spreadsheetml/2006/main" count="422" uniqueCount="204">
  <si>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</si>
  <si>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</si>
  <si>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</si>
  <si>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</si>
  <si>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</si>
  <si>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</si>
  <si>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</si>
  <si>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From Housing -&gt; To Show</t>
  </si>
  <si>
    <t>From Show -&gt; to Housing</t>
  </si>
  <si>
    <t>San Bernardino, CA</t>
  </si>
  <si>
    <t>Western Corps Connection</t>
  </si>
  <si>
    <t>Mesa, AZ</t>
  </si>
  <si>
    <t>Drums Across the Desert</t>
  </si>
  <si>
    <t>Santa Monica, Ca</t>
  </si>
  <si>
    <t>Free Day and laundry</t>
  </si>
  <si>
    <t>From Housing -&gt; To next Housing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</si>
  <si>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</si>
  <si>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</si>
  <si>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</si>
  <si>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</si>
  <si>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</si>
  <si>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</si>
  <si>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</si>
  <si>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</si>
  <si>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</si>
  <si>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</si>
  <si>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Winnemucca, NV</t>
  </si>
  <si>
    <t>Salt Lake City, UT</t>
  </si>
  <si>
    <t>Corps Encore</t>
  </si>
  <si>
    <t>Laramie, WY</t>
  </si>
  <si>
    <t>Ft. Collins, CO</t>
  </si>
  <si>
    <t>Drums Along the Rockies</t>
  </si>
  <si>
    <t>Denver, CO</t>
  </si>
  <si>
    <t>Laundry and free</t>
  </si>
  <si>
    <t>Column1</t>
  </si>
  <si>
    <t>Column3</t>
  </si>
  <si>
    <t>Location</t>
  </si>
  <si>
    <t>Housing</t>
  </si>
  <si>
    <t>Housing Location</t>
  </si>
  <si>
    <t>Schedule</t>
  </si>
  <si>
    <t>NOTE: This is a tentative schedule and is subject to change.</t>
  </si>
  <si>
    <t>Home</t>
  </si>
  <si>
    <t>Start to End</t>
  </si>
  <si>
    <t>XXX Miles</t>
  </si>
  <si>
    <t>Start</t>
  </si>
  <si>
    <t>End</t>
  </si>
  <si>
    <t>EventID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</si>
  <si>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</si>
  <si>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</si>
  <si>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</si>
  <si>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</si>
  <si>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</si>
  <si>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</si>
  <si>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</si>
  <si>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</si>
  <si>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</si>
  <si>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</si>
  <si>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</si>
  <si>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</si>
  <si>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</si>
  <si>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</si>
  <si>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</si>
  <si>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</si>
  <si>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</si>
  <si>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Laundry and TBD</t>
  </si>
  <si>
    <t>Ashburn, VA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</si>
  <si>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</si>
  <si>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</si>
  <si>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</si>
  <si>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</si>
  <si>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</si>
  <si>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</si>
  <si>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</si>
  <si>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</si>
  <si>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</si>
  <si>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</si>
  <si>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</si>
  <si>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</si>
  <si>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</si>
  <si>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</si>
  <si>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</si>
  <si>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From Housing -&gt; To Rehearsal</t>
  </si>
  <si>
    <t>From Rehearsal -&gt; To Housing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</si>
  <si>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</si>
  <si>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</si>
  <si>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</si>
  <si>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</si>
  <si>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</si>
  <si>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</si>
  <si>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</si>
  <si>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</si>
  <si>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</si>
  <si>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</si>
  <si>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</si>
  <si>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</si>
  <si>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</si>
  <si>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</si>
  <si>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</si>
  <si>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</si>
  <si>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</si>
  <si>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</si>
  <si>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</si>
  <si>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</si>
  <si>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</si>
  <si>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</si>
  <si>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Palm Desert, Ca</t>
  </si>
  <si>
    <t>Performance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</si>
  <si>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</si>
  <si>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</si>
  <si>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</si>
  <si>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</si>
  <si>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</si>
  <si>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</si>
  <si>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</si>
  <si>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</si>
  <si>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</si>
  <si>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</si>
  <si>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</si>
  <si>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</si>
  <si>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Randa</t>
  </si>
  <si>
    <t>Emily</t>
  </si>
  <si>
    <t>Anthony</t>
  </si>
  <si>
    <t>Alfred</t>
  </si>
  <si>
    <t>Mike</t>
  </si>
  <si>
    <t>Joe</t>
  </si>
  <si>
    <t>Jorge</t>
  </si>
  <si>
    <t>TJ</t>
  </si>
  <si>
    <t>Pep</t>
  </si>
  <si>
    <t>Doug</t>
  </si>
  <si>
    <t>Rich</t>
  </si>
  <si>
    <t>Keith</t>
  </si>
  <si>
    <t>Mason</t>
  </si>
  <si>
    <t>Time</t>
  </si>
  <si>
    <t>10:30 PM</t>
  </si>
  <si>
    <t>Breakfast</t>
  </si>
  <si>
    <t>Springdale, MD</t>
  </si>
  <si>
    <t>12:00 PM</t>
  </si>
  <si>
    <t>1:00 PM</t>
  </si>
  <si>
    <t>Snack</t>
  </si>
  <si>
    <t>Rehearse</t>
  </si>
  <si>
    <t>Warm-up</t>
  </si>
  <si>
    <t>Walk to gate</t>
  </si>
  <si>
    <t>At gate</t>
  </si>
  <si>
    <t>Walk on</t>
  </si>
  <si>
    <t>11:30 PM</t>
  </si>
  <si>
    <t>8:45 PM</t>
  </si>
  <si>
    <t>9:05 PM</t>
  </si>
  <si>
    <t>11:59 PM</t>
  </si>
  <si>
    <t>BB&amp;T Field at Wake Forest University</t>
  </si>
  <si>
    <t>499 Deacon</t>
  </si>
  <si>
    <t>Winston-Salem, NC 27105</t>
  </si>
  <si>
    <t>BB&amp;T Field at Wake Forest University_x000D_
499 Deacon_x000D_
Winston-Salem, NC 27105</t>
  </si>
  <si>
    <t>Sunday</t>
  </si>
  <si>
    <t>Newton Conover HS</t>
  </si>
  <si>
    <t>338 W. 15th St</t>
  </si>
  <si>
    <t>Newton, NC 28658</t>
  </si>
  <si>
    <t>Host band director Andy Escamilia 828-358-9849</t>
  </si>
  <si>
    <t>5:00 AM</t>
  </si>
  <si>
    <t>Arrive, sleep</t>
  </si>
  <si>
    <t>11:00 AM</t>
  </si>
  <si>
    <t>Brunch</t>
  </si>
  <si>
    <t>3:30 PM</t>
  </si>
  <si>
    <t>Eat, make snack sack, load, clean</t>
  </si>
  <si>
    <t>5:15 PM</t>
  </si>
  <si>
    <t>Depart for Wake Forest U - 65 miles</t>
  </si>
  <si>
    <t>6:45 PM</t>
  </si>
  <si>
    <t>Arrive</t>
  </si>
  <si>
    <t>7:15 PM</t>
  </si>
  <si>
    <t>9:21 PM</t>
  </si>
  <si>
    <t>9:26 PM</t>
  </si>
  <si>
    <t>11:15 PM</t>
  </si>
  <si>
    <t>Depart to Springdale MD - 350 miles</t>
  </si>
  <si>
    <t>Center Parc Credit Union Stadium</t>
  </si>
  <si>
    <t>755 Hank Aaron Dr SE</t>
  </si>
  <si>
    <t>Atlanta, Ga 30315</t>
  </si>
  <si>
    <t>Center Parc Credit Union Stadium_x000D_
755 Hank Aaron Dr SE_x000D_
Atlanta, Ga 30315</t>
  </si>
  <si>
    <t>Saturday</t>
  </si>
  <si>
    <t>Chattahoochee HS</t>
  </si>
  <si>
    <t>5230 Taylor Road</t>
  </si>
  <si>
    <t>Alpharetta, GA 30022</t>
  </si>
  <si>
    <t>NEW TIME ZONE = Now on Eastern Time!! Staff Showers: Before Wake-Up, 3-3:30pm</t>
  </si>
  <si>
    <t>4:30 AM</t>
  </si>
  <si>
    <t>Arrive Sleep</t>
  </si>
  <si>
    <t>Dinner, make sack lunch, load, clean</t>
  </si>
  <si>
    <t>Depart for show</t>
  </si>
  <si>
    <t>9:43 PM</t>
  </si>
  <si>
    <t>9:48 PM</t>
  </si>
  <si>
    <t>To Newton, NC - 275 miles</t>
  </si>
  <si>
    <t>10:30 AM</t>
  </si>
  <si>
    <t>11:30 AM</t>
  </si>
  <si>
    <t>5:30 PM</t>
  </si>
  <si>
    <t>7:00 PM</t>
  </si>
  <si>
    <t>7:30 PM</t>
  </si>
  <si>
    <t>Maryland</t>
  </si>
  <si>
    <t>10001 Ardwick Ardmore Rd</t>
  </si>
  <si>
    <t>Springdale, MD 20774</t>
  </si>
  <si>
    <t>Maryland_x000D_
10001 Ardwick Ardmore Rd_x000D_
Springdale, MD 20774</t>
  </si>
  <si>
    <t>Charles Herbert Flowers HS</t>
  </si>
  <si>
    <t>7:00 AM</t>
  </si>
  <si>
    <t>Meeting</t>
  </si>
  <si>
    <t>1:30 PM</t>
  </si>
  <si>
    <t>Remaining day TBD</t>
  </si>
  <si>
    <t>11:00 PM</t>
  </si>
  <si>
    <t>Lights 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</si>
</sst>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2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48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7"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11" tableType="queryTable" totalsRowShown="0">
  <autoFilter ref="A1:E11" xr:uid="{A59324BF-4E1D-4253-9B49-7E759DA7C6F5}"/>
  <tableColumns count="5">
    <tableColumn id="1" xr3:uid="{2B85A589-CF17-43A5-8BE0-1CD6E94EDC40}" uniqueName="1" name="Column1" queryTableFieldId="1" dataDxfId="25"/>
    <tableColumn id="2" xr3:uid="{76E8B6BD-C058-4DDF-AE06-E7E940F0AEB2}" uniqueName="2" name="Address1" queryTableFieldId="2" dataDxfId="24"/>
    <tableColumn id="3" xr3:uid="{C68BC5DA-96B5-4D97-9C78-A46412757A8D}" uniqueName="3" name="Address2" queryTableFieldId="3" dataDxfId="23"/>
    <tableColumn id="4" xr3:uid="{E0C83E79-65E5-424B-84C3-9F1741D9FA94}" uniqueName="4" name="Address3" queryTableFieldId="4" dataDxfId="22"/>
    <tableColumn id="5" xr3:uid="{DF9C93B3-C799-4892-8881-A8B629C8740A}" uniqueName="5" name="Column3" queryTableFieldId="5" dataDxfId="2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1" tableType="queryTable" totalsRowShown="0">
  <autoFilter ref="A1:E21" xr:uid="{92179059-309C-4330-A720-02808096CF1A}"/>
  <tableColumns count="5">
    <tableColumn id="1" xr3:uid="{A456D67A-03D6-4D54-88BC-9FA10EB427F7}" uniqueName="1" name="Column1" queryTableFieldId="1" dataDxfId="20"/>
    <tableColumn id="2" xr3:uid="{529C57FA-9049-467F-B550-C6CC6ADF14C7}" uniqueName="2" name="Address1" queryTableFieldId="2" dataDxfId="19"/>
    <tableColumn id="3" xr3:uid="{DDCDE5E5-62AC-41A8-BD56-C1785856031A}" uniqueName="3" name="Address2" queryTableFieldId="3" dataDxfId="18"/>
    <tableColumn id="4" xr3:uid="{750530DF-286C-4CD6-AFF4-F6B4F747FE47}" uniqueName="4" name="Address3" queryTableFieldId="4" dataDxfId="17"/>
    <tableColumn id="5" xr3:uid="{8FFF8E09-389B-45AB-AE11-F8A82D7E9D06}" uniqueName="5" name="Column3" queryTableFieldId="5" dataDxfId="1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21" tableType="queryTable" totalsRowShown="0">
  <autoFilter ref="A1:E21" xr:uid="{BCB1E3CF-CDCD-4CDF-A235-BC64E297B19D}"/>
  <tableColumns count="5">
    <tableColumn id="8" xr3:uid="{D27E5B6A-7156-439D-A1BD-ED83D7A6BF37}" uniqueName="8" name="Column1" queryTableFieldId="5" dataDxfId="15"/>
    <tableColumn id="1" xr3:uid="{05566E41-6E4C-43EA-82D1-F5B55022E077}" uniqueName="1" name="Address1" queryTableFieldId="14" dataDxfId="14"/>
    <tableColumn id="2" xr3:uid="{1C9D734B-6608-4C8B-A5BE-2FF7D37E376D}" uniqueName="2" name="Address2" queryTableFieldId="15" dataDxfId="13"/>
    <tableColumn id="3" xr3:uid="{47379C93-0D5D-4402-9B1F-91FA59BAF1A5}" uniqueName="3" name="Address3" queryTableFieldId="16" dataDxfId="12"/>
    <tableColumn id="10" xr3:uid="{AAD3CFB0-5A01-415B-8987-6DE1775F5C19}" uniqueName="10" name="Column3" queryTableFieldId="7" dataDxfId="1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0"/>
    <tableColumn id="2" xr3:uid="{5C29ED75-1E44-44D2-A594-D5B432145D6E}" uniqueName="2" name="Event" queryTableFieldId="2" dataDxfId="9"/>
    <tableColumn id="3" xr3:uid="{ADAA3110-1E60-4011-8DCF-AE8E53EEB4FA}" uniqueName="3" name="Location" queryTableFieldId="3" dataDxfId="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7"/>
    <tableColumn id="5" xr3:uid="{7FED56D8-A121-489E-BAF6-AC4FBEE75673}" uniqueName="5" name="Event" queryTableFieldId="6" dataDxfId="6"/>
    <tableColumn id="6" xr3:uid="{F22730FB-0FA8-47E8-8462-F80C7E229923}" uniqueName="6" name="Location" queryTableFieldId="7" dataDxfId="5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44" totalsRowShown="0">
  <autoFilter ref="A1:E44" xr:uid="{D383F916-6AF8-4E16-89B9-FBCE25FCD61D}"/>
  <tableColumns count="5">
    <tableColumn id="1" xr3:uid="{4139E8C1-C3B8-443B-B316-61DC36B387B2}" name="Date" dataDxfId="4"/>
    <tableColumn id="2" xr3:uid="{187C09FD-1A8B-4E4E-B52E-526A27C81825}" name="Event" dataDxfId="3"/>
    <tableColumn id="3" xr3:uid="{C6F49CAD-F8A3-4CE4-887A-CC0C5CEC2219}" name="Location" dataDxfId="2"/>
    <tableColumn id="4" xr3:uid="{F90EAABC-F279-40FB-8B44-7E674A9CDAA8}" name="eventID" dataDxfId="1"/>
    <tableColumn id="5" xr3:uid="{02EAF049-21B2-43CB-B7D9-C98D7D8C1E2B}" name="Link" dataDxfId="0">
      <calculatedColumnFormula>CONCATENATE("https://bluedevils.org/events/details.php?eventID=",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ichdrichd.github.io/BDFleet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3"/>
  <sheetViews>
    <sheetView showGridLines="0" tabSelected="1" topLeftCell="A78" zoomScaleNormal="100" workbookViewId="0">
      <selection activeCell="F87" sqref="F87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47"/>
      <c r="B1" s="47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str">
        <f>VLOOKUP($A5,Table_July_Events[],3,FALSE)</f>
        <v>Vista, CA</v>
      </c>
      <c r="C5" s="41" t="str">
        <f>HYPERLINK(VLOOKUP($A5,Table_eventID[],5,FALSE), VLOOKUP($A5,Table_July_Events[],2,FALSE))</f>
        <v>Corps at the Crest - San Diego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str">
        <f>VLOOKUP($A8,Table_July_Events[],3,FALSE)</f>
        <v>San Bernardino, CA</v>
      </c>
      <c r="C8" s="41" t="str">
        <f>HYPERLINK(VLOOKUP($A8,Table_eventID[],5,FALSE), VLOOKUP($A8,Table_July_Events[],2,FALSE))</f>
        <v>Western Corps Connection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str">
        <f>VLOOKUP($A11,Table_July_Events[],3,FALSE)</f>
        <v>Mesa, AZ</v>
      </c>
      <c r="C11" s="41" t="str">
        <f>HYPERLINK(VLOOKUP($A11,Table_eventID[],5,FALSE), VLOOKUP($A11,Table_July_Events[],2,FALSE))</f>
        <v>Drums Across the Desert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str">
        <f>VLOOKUP($A14,Table_July_Events[],3,FALSE)</f>
        <v>Palm Desert, Ca</v>
      </c>
      <c r="C14" s="41" t="str">
        <f>HYPERLINK(VLOOKUP($A14,Table_eventID[],5,FALSE), VLOOKUP($A14,Table_July_Events[],2,FALSE))</f>
        <v>Free Day and laundry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str">
        <f>VLOOKUP($A17,Table_July_Events[],3,FALSE)</f>
        <v>Fresno, CA</v>
      </c>
      <c r="C17" s="41" t="str">
        <f>HYPERLINK(VLOOKUP($A17,Table_eventID[],5,FALSE), VLOOKUP($A17,Table_July_Events[],2,FALSE))</f>
        <v>Rehearsal</v>
      </c>
      <c r="D17" s="36" t="s">
        <v>18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str">
        <f>VLOOKUP($A20,Table_July_Events[],3,FALSE)</f>
        <v>Fresno, CA</v>
      </c>
      <c r="C20" s="41" t="str">
        <f>HYPERLINK(VLOOKUP($A20,Table_eventID[],5,FALSE), VLOOKUP($A20,Table_July_Events[],2,FALSE))</f>
        <v>Rehearsal</v>
      </c>
      <c r="D20" s="36" t="s">
        <v>18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str">
        <f>VLOOKUP($A23,Table_July_Events[],3,FALSE)</f>
        <v>Fresno, CA</v>
      </c>
      <c r="C23" s="41" t="str">
        <f>HYPERLINK(VLOOKUP($A23,Table_eventID[],5,FALSE), VLOOKUP($A23,Table_July_Events[],2,FALSE))</f>
        <v>MidCal Championships</v>
      </c>
      <c r="D23" s="36" t="s">
        <v>18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str">
        <f>VLOOKUP($A26,Table_July_Events[],3,FALSE)</f>
        <v>Pasadena, CA</v>
      </c>
      <c r="C26" s="41" t="str">
        <f>HYPERLINK(VLOOKUP($A26,Table_eventID[],5,FALSE), VLOOKUP($A26,Table_July_Events[],2,FALSE))</f>
        <v>Drum Corps at the Rose Bowl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str">
        <f>VLOOKUP($A29,Table_July_Events[],3,FALSE)</f>
        <v>Stanford, CA</v>
      </c>
      <c r="C29" s="41" t="str">
        <f>HYPERLINK(VLOOKUP($A29,Table_eventID[],5,FALSE), VLOOKUP($A29,Table_July_Events[],2,FALSE))</f>
        <v>DCI West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str">
        <f>VLOOKUP($A32,Table_July_Events[],3,FALSE)</f>
        <v>Roseville, CA</v>
      </c>
      <c r="C32" s="41" t="str">
        <f>HYPERLINK(VLOOKUP($A32,Table_eventID[],5,FALSE), VLOOKUP($A32,Table_July_Events[],2,FALSE))</f>
        <v>Capitol Classic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str">
        <f>VLOOKUP($A35,Table_July_Events[],3,FALSE)</f>
        <v>West Wendover, NV</v>
      </c>
      <c r="C35" s="41" t="str">
        <f>HYPERLINK(VLOOKUP($A35,Table_eventID[],5,FALSE), VLOOKUP($A35,Table_July_Events[],2,FALSE))</f>
        <v>Rehearsal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str">
        <f>VLOOKUP($A38,Table_July_Events[],3,FALSE)</f>
        <v>Salt Lake City, UT</v>
      </c>
      <c r="C38" s="41" t="str">
        <f>HYPERLINK(VLOOKUP($A38,Table_eventID[],5,FALSE), VLOOKUP($A38,Table_July_Events[],2,FALSE))</f>
        <v>Corps Encore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str">
        <f>VLOOKUP($A41,Table_July_Events[],3,FALSE)</f>
        <v>Laramie, WY</v>
      </c>
      <c r="C41" s="41" t="str">
        <f>HYPERLINK(VLOOKUP($A41,Table_eventID[],5,FALSE), VLOOKUP($A41,Table_July_Events[],2,FALSE))</f>
        <v>Rehearsal</v>
      </c>
      <c r="D41" s="36" t="s">
        <v>18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str">
        <f>VLOOKUP($A44,Table_July_Events[],3,FALSE)</f>
        <v>Laramie, WY</v>
      </c>
      <c r="C44" s="41" t="str">
        <f>HYPERLINK(VLOOKUP($A44,Table_eventID[],5,FALSE), VLOOKUP($A44,Table_July_Events[],2,FALSE))</f>
        <v>Rehearsal</v>
      </c>
      <c r="D44" s="36" t="s">
        <v>18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str">
        <f>VLOOKUP($A47,Table_July_Events[],3,FALSE)</f>
        <v>Ft. Collins, CO</v>
      </c>
      <c r="C47" s="41" t="str">
        <f>HYPERLINK(VLOOKUP($A47,Table_eventID[],5,FALSE), VLOOKUP($A47,Table_July_Events[],2,FALSE))</f>
        <v>Drums Along the Rockies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str">
        <f>VLOOKUP($A50,Table_July_Events[],3,FALSE)</f>
        <v>Commerce City, CO</v>
      </c>
      <c r="C50" s="41" t="str">
        <f>HYPERLINK(VLOOKUP($A50,Table_eventID[],5,FALSE), VLOOKUP($A50,Table_July_Events[],2,FALSE))</f>
        <v>Laundry and free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str">
        <f>VLOOKUP($A53,Table_July_Events[],3,FALSE)</f>
        <v>Hutchinson, KS</v>
      </c>
      <c r="C53" s="41" t="str">
        <f>HYPERLINK(VLOOKUP($A53,Table_eventID[],5,FALSE), VLOOKUP($A53,Table_July_Events[],2,FALSE))</f>
        <v>Rehearsal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str">
        <f>VLOOKUP($A56,Table_July_Events[],3,FALSE)</f>
        <v>Broken Arrow, OK</v>
      </c>
      <c r="C56" s="41" t="str">
        <f>HYPERLINK(VLOOKUP($A56,Table_eventID[],5,FALSE), VLOOKUP($A56,Table_July_Events[],2,FALSE))</f>
        <v>DCI at Broken Arrow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str">
        <f>VLOOKUP($A59,Table_July_Events[],3,FALSE)</f>
        <v>Spring, TX</v>
      </c>
      <c r="C59" s="41" t="str">
        <f>HYPERLINK(VLOOKUP($A59,Table_eventID[],5,FALSE), VLOOKUP($A59,Table_July_Events[],2,FALSE))</f>
        <v>Rehearsal</v>
      </c>
      <c r="D59" s="36" t="s">
        <v>18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str">
        <f>VLOOKUP($A62,Table_July_Events[],3,FALSE)</f>
        <v>Cypress, TX</v>
      </c>
      <c r="C62" s="41" t="str">
        <f>HYPERLINK(VLOOKUP($A62,Table_eventID[],5,FALSE), VLOOKUP($A62,Table_July_Events[],2,FALSE))</f>
        <v>Rehearsal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str">
        <f>VLOOKUP($A65,Table_July_Events[],3,FALSE)</f>
        <v>Tomball, TX</v>
      </c>
      <c r="C65" s="41" t="str">
        <f>HYPERLINK(VLOOKUP($A65,Table_eventID[],5,FALSE), VLOOKUP($A65,Table_July_Events[],2,FALSE))</f>
        <v>DCI Houston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str">
        <f>VLOOKUP($A68,Table_July_Events[],3,FALSE)</f>
        <v>San Antonio, TX</v>
      </c>
      <c r="C68" s="41" t="str">
        <f>HYPERLINK(VLOOKUP($A68,Table_eventID[],5,FALSE), VLOOKUP($A68,Table_July_Events[],2,FALSE))</f>
        <v>DCI Southwestern Championships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str">
        <f>VLOOKUP($A71,Table_July_Events[],3,FALSE)</f>
        <v>San Antonio, TX</v>
      </c>
      <c r="C71" s="41" t="str">
        <f>HYPERLINK(VLOOKUP($A71,Table_eventID[],5,FALSE), VLOOKUP($A71,Table_July_Events[],2,FALSE))</f>
        <v>Laundry and free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str">
        <f>VLOOKUP($A74,Table_July_Events[],3,FALSE)</f>
        <v>Hattiesburg, MS</v>
      </c>
      <c r="C74" s="41" t="str">
        <f>HYPERLINK(VLOOKUP($A74,Table_eventID[],5,FALSE), VLOOKUP($A74,Table_July_Events[],2,FALSE))</f>
        <v>Rehearsal</v>
      </c>
      <c r="D74" s="36" t="s">
        <v>18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str">
        <f>VLOOKUP($A77,Table_July_Events[],3,FALSE)</f>
        <v>Hattiesburg, MS</v>
      </c>
      <c r="C77" s="41" t="str">
        <f>HYPERLINK(VLOOKUP($A77,Table_eventID[],5,FALSE), VLOOKUP($A77,Table_July_Events[],2,FALSE))</f>
        <v>Rehearsal</v>
      </c>
      <c r="D77" s="36" t="s">
        <v>18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str">
        <f>VLOOKUP($A80,Table_July_Events[],3,FALSE)</f>
        <v>Hattiesburg, MS</v>
      </c>
      <c r="C80" s="41" t="str">
        <f>HYPERLINK(VLOOKUP($A80,Table_eventID[],5,FALSE), VLOOKUP($A80,Table_July_Events[],2,FALSE))</f>
        <v>DCI Southern Mississippi</v>
      </c>
      <c r="D80" s="46" t="str">
        <f>HYPERLINK(CONCATENATE(MONTH(A80), "-", DAY(A80),"/", "h2s.htm"), "From Housing -&gt; to Show Site")</f>
        <v>From Housing -&gt; to Show Site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str">
        <f>VLOOKUP($A83,Table_July_Events[],3,FALSE)</f>
        <v>Murfreesboro, TN</v>
      </c>
      <c r="C83" s="41" t="str">
        <f>HYPERLINK(VLOOKUP($A83,Table_eventID[],5,FALSE), VLOOKUP($A83,Table_July_Events[],2,FALSE))</f>
        <v>Rehearsal</v>
      </c>
      <c r="D83" s="36" t="s">
        <v>18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str">
        <f>VLOOKUP($A86,Table_July_Events[],3,FALSE)</f>
        <v>Murfreesboro, TN</v>
      </c>
      <c r="C86" s="41" t="str">
        <f>HYPERLINK(VLOOKUP($A86,Table_eventID[],5,FALSE), VLOOKUP($A86,Table_July_Events[],2,FALSE))</f>
        <v>Masters of the Summer Music Games</v>
      </c>
      <c r="D86" s="36" t="s">
        <v>18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str">
        <f>VLOOKUP($A89,Table_July_Events[],3,FALSE)</f>
        <v>Atlanta, Ga</v>
      </c>
      <c r="C89" s="41" t="str">
        <f>HYPERLINK(VLOOKUP($A89,Table_eventID[],5,FALSE), VLOOKUP($A89,Table_July_Events[],2,FALSE))</f>
        <v>DCI Atlanta Southeastern Championship</v>
      </c>
      <c r="D89" s="46" t="str">
        <f>HYPERLINK(CONCATENATE(MONTH(A89), "-", DAY(A89),"/", "h2s.htm"), "From Housing -&gt; to Show Site")</f>
        <v>From Housing -&gt; to Show Site</v>
      </c>
      <c r="E89" s="7" t="str">
        <f>HYPERLINK(CONCATENATE(MONTH(A89), "-", DAY(A89),"/", "s2h.htm"), "From Show -&gt; to Housing")</f>
        <v>From Show -&gt; to Housing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str">
        <f>VLOOKUP($A92,Table_July_Events[],3,FALSE)</f>
        <v>Winston-Salem, NC</v>
      </c>
      <c r="C92" s="41" t="str">
        <f>HYPERLINK(VLOOKUP($A92,Table_eventID[],5,FALSE), VLOOKUP($A92,Table_July_Events[],2,FALSE))</f>
        <v>NightBEAT</v>
      </c>
      <c r="D92" s="46" t="str">
        <f>HYPERLINK(CONCATENATE(MONTH(A92), "-", DAY(A92),"/", "h2s.htm"), "From Housing -&gt; to Show Site")</f>
        <v>From Housing -&gt; to Show Site</v>
      </c>
      <c r="E92" s="36" t="s">
        <v>8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str">
        <f>VLOOKUP($A95,Table_July_Events[],3,FALSE)</f>
        <v>Springdale, MD</v>
      </c>
      <c r="C95" s="41" t="str">
        <f>HYPERLINK(VLOOKUP($A95,Table_eventID[],5,FALSE), VLOOKUP($A95,Table_July_Events[],2,FALSE))</f>
        <v>Laundry and TBD</v>
      </c>
      <c r="D95" s="36" t="s">
        <v>15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str">
        <f>VLOOKUP($A98,Table_August_Events[],3,FALSE)</f>
        <v>Annapolis, MD</v>
      </c>
      <c r="C98" s="41" t="str">
        <f>HYPERLINK(VLOOKUP($A98,Table_eventID[],5,FALSE), VLOOKUP($A98,Table_August_Events[],2,FALSE))</f>
        <v>DCI Annapolis</v>
      </c>
      <c r="D98" s="36" t="s">
        <v>7</v>
      </c>
      <c r="E98" s="36" t="s">
        <v>8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str">
        <f>VLOOKUP($A101,Table_August_Events[],3,FALSE)</f>
        <v>Hamburg, PA</v>
      </c>
      <c r="C101" s="41" t="str">
        <f>HYPERLINK(VLOOKUP($A101,Table_eventID[],5,FALSE), VLOOKUP($A101,Table_August_Events[],2,FALSE))</f>
        <v>Rehearsal</v>
      </c>
      <c r="D101" s="36" t="s">
        <v>18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str">
        <f>VLOOKUP($A104,Table_August_Events[],3,FALSE)</f>
        <v>Hamburg, PA</v>
      </c>
      <c r="C104" s="41" t="str">
        <f>HYPERLINK(VLOOKUP($A104,Table_eventID[],5,FALSE), VLOOKUP($A104,Table_August_Events[],2,FALSE))</f>
        <v>Rehearsal</v>
      </c>
      <c r="D104" s="36" t="s">
        <v>15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str">
        <f>VLOOKUP($A107,Table_August_Events[],3,FALSE)</f>
        <v>Allentown, PA</v>
      </c>
      <c r="C107" s="41" t="str">
        <f>HYPERLINK(VLOOKUP($A107,Table_eventID[],5,FALSE), VLOOKUP($A107,Table_August_Events[],2,FALSE))</f>
        <v>DCI East</v>
      </c>
      <c r="D107" s="36" t="s">
        <v>7</v>
      </c>
      <c r="E107" s="36" t="s">
        <v>8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str">
        <f>VLOOKUP($A110,Table_August_Events[],3,FALSE)</f>
        <v>Pittsburgh, PA</v>
      </c>
      <c r="C110" s="41" t="str">
        <f>HYPERLINK(VLOOKUP($A110,Table_eventID[],5,FALSE), VLOOKUP($A110,Table_August_Events[],2,FALSE))</f>
        <v>Rehearsal</v>
      </c>
      <c r="D110" s="36" t="s">
        <v>7</v>
      </c>
      <c r="E110" s="36" t="s">
        <v>8</v>
      </c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str">
        <f>VLOOKUP($A113,Table_August_Events[],3,FALSE)</f>
        <v>Pittsburgh, PA</v>
      </c>
      <c r="C113" s="41" t="str">
        <f>HYPERLINK(VLOOKUP($A113,Table_eventID[],5,FALSE), VLOOKUP($A113,Table_August_Events[],2,FALSE))</f>
        <v>DCI Pittsburgh</v>
      </c>
      <c r="D113" s="36" t="s">
        <v>7</v>
      </c>
      <c r="E113" s="36" t="s">
        <v>8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str">
        <f>VLOOKUP($A116,Table_August_Events[],3,FALSE)</f>
        <v>Indianapolis, IN</v>
      </c>
      <c r="C116" s="41" t="str">
        <f>HYPERLINK(VLOOKUP($A116,Table_eventID[],5,FALSE), VLOOKUP($A116,Table_August_Events[],2,FALSE))</f>
        <v>Rehearsal</v>
      </c>
      <c r="D116" s="36" t="s">
        <v>81</v>
      </c>
      <c r="E116" s="36" t="s">
        <v>82</v>
      </c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str">
        <f>VLOOKUP($A119,Table_August_Events[],3,FALSE)</f>
        <v>Indianapolis, IN</v>
      </c>
      <c r="C119" s="41" t="str">
        <f>HYPERLINK(VLOOKUP($A119,Table_eventID[],5,FALSE), VLOOKUP($A119,Table_August_Events[],2,FALSE))</f>
        <v>Rehearsal</v>
      </c>
      <c r="D119" s="36" t="s">
        <v>81</v>
      </c>
      <c r="E119" s="36" t="s">
        <v>82</v>
      </c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str">
        <f>VLOOKUP($A122,Table_August_Events[],3,FALSE)</f>
        <v>Indianapolis, IN</v>
      </c>
      <c r="C122" s="41" t="str">
        <f>HYPERLINK(VLOOKUP($A122,Table_eventID[],5,FALSE), VLOOKUP($A122,Table_August_Events[],2,FALSE))</f>
        <v>Rehearsal</v>
      </c>
      <c r="D122" s="36" t="s">
        <v>81</v>
      </c>
      <c r="E122" s="36" t="s">
        <v>82</v>
      </c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str">
        <f>VLOOKUP($A125,Table_August_Events[],3,FALSE)</f>
        <v>Indianapolis, IN</v>
      </c>
      <c r="C125" s="41" t="str">
        <f>HYPERLINK(VLOOKUP($A125,Table_eventID[],5,FALSE), VLOOKUP($A125,Table_August_Events[],2,FALSE))</f>
        <v>DCI Prelims</v>
      </c>
      <c r="D125" s="36" t="s">
        <v>7</v>
      </c>
      <c r="E125" s="36" t="s">
        <v>8</v>
      </c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str">
        <f>VLOOKUP($A128,Table_August_Events[],3,FALSE)</f>
        <v>Indianapolis, IN</v>
      </c>
      <c r="C128" s="41" t="str">
        <f>HYPERLINK(VLOOKUP($A128,Table_eventID[],5,FALSE), VLOOKUP($A128,Table_August_Events[],2,FALSE))</f>
        <v>DCI Semifinals</v>
      </c>
      <c r="D128" s="36" t="s">
        <v>7</v>
      </c>
      <c r="E128" s="36" t="s">
        <v>8</v>
      </c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str">
        <f>VLOOKUP($A131,Table_August_Events[],3,FALSE)</f>
        <v>Indianapolis, IN</v>
      </c>
      <c r="C131" s="41" t="str">
        <f>HYPERLINK(VLOOKUP($A131,Table_eventID[],5,FALSE), VLOOKUP($A131,Table_August_Events[],2,FALSE))</f>
        <v>DCI World Championships</v>
      </c>
      <c r="D131" s="36" t="s">
        <v>7</v>
      </c>
      <c r="E131" s="36" t="s">
        <v>8</v>
      </c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</sheetData>
  <mergeCells count="1">
    <mergeCell ref="A1:B1"/>
  </mergeCells>
  <conditionalFormatting sqref="A1:A1048576">
    <cfRule type="timePeriod" dxfId="26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  <webPublishItems count="1">
    <webPublishItem id="30628" divId="master_30628" sourceType="sheet" destinationFile="C:\Users\Rich\OneDrive\github\BDFleet\index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activeCell="E12" sqref="E12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41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45137</v>
      </c>
    </row>
    <row r="5" spans="2:3" ht="18.75" x14ac:dyDescent="0.25">
      <c r="B5" s="2" t="s">
        <v>99</v>
      </c>
    </row>
    <row r="6" spans="2:3" ht="18.75" x14ac:dyDescent="0.25">
      <c r="B6" s="2" t="s">
        <v>100</v>
      </c>
    </row>
    <row r="7" spans="2:3" ht="15.75" thickBot="1" x14ac:dyDescent="0.3">
      <c r="B7" s="1"/>
    </row>
    <row r="8" spans="2:3" ht="15.75" thickBot="1" x14ac:dyDescent="0.3">
      <c r="B8" s="3" t="s">
        <v>44</v>
      </c>
      <c r="C8" s="4" t="s">
        <v>45</v>
      </c>
    </row>
    <row r="9" spans="2:3" x14ac:dyDescent="0.25">
      <c r="B9" s="20" t="str">
        <f>VLOOKUP("Housing Location",Table_Event_Details_Today[],2,FALSE)</f>
        <v>Newton Conover HS</v>
      </c>
      <c r="C9" s="20" t="str">
        <f>VLOOKUP("Location",Table_Event_Details_Today[],2,FALSE)</f>
        <v>BB&amp;T Field at Wake Forest University</v>
      </c>
    </row>
    <row r="10" spans="2:3" x14ac:dyDescent="0.25">
      <c r="B10" s="21" t="str">
        <f>VLOOKUP("Housing Location",Table_Event_Details_Today[],3,FALSE)</f>
        <v>338 W. 15th St</v>
      </c>
      <c r="C10" s="21" t="str">
        <f>VLOOKUP("Location",Table_Event_Details_Today[],3,FALSE)</f>
        <v>499 Deacon</v>
      </c>
    </row>
    <row r="11" spans="2:3" ht="15.75" thickBot="1" x14ac:dyDescent="0.3">
      <c r="B11" s="22" t="str">
        <f>VLOOKUP("Housing Location",Table_Event_Details_Today[],4,FALSE)</f>
        <v>Newton, NC 28658</v>
      </c>
      <c r="C11" s="22" t="str">
        <f>VLOOKUP("Location",Table_Event_Details_Today[],4,FALSE)</f>
        <v>Winston-Salem, NC 27105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86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101</v>
      </c>
      <c r="C21" s="28"/>
    </row>
    <row r="22" spans="2:3" x14ac:dyDescent="0.25">
      <c r="B22" s="27"/>
      <c r="C22" s="30"/>
    </row>
    <row r="23" spans="2:3" x14ac:dyDescent="0.25">
      <c r="B23" s="27" t="s">
        <v>102</v>
      </c>
      <c r="C23" s="30"/>
    </row>
    <row r="24" spans="2:3" x14ac:dyDescent="0.25">
      <c r="B24" s="27"/>
      <c r="C24" s="30"/>
    </row>
    <row r="25" spans="2:3" x14ac:dyDescent="0.25">
      <c r="B25" s="27" t="s">
        <v>103</v>
      </c>
      <c r="C25" s="30"/>
    </row>
    <row r="26" spans="2:3" x14ac:dyDescent="0.25">
      <c r="B26" s="27"/>
      <c r="C26" s="28"/>
    </row>
    <row r="27" spans="2:3" x14ac:dyDescent="0.25">
      <c r="B27" s="27" t="s">
        <v>104</v>
      </c>
      <c r="C27" s="29"/>
    </row>
    <row r="28" spans="2:3" x14ac:dyDescent="0.25">
      <c r="B28" s="27"/>
      <c r="C28" s="28"/>
    </row>
    <row r="29" spans="2:3" x14ac:dyDescent="0.25">
      <c r="B29" s="27" t="s">
        <v>98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  <webPublishItems count="1">
    <webPublishItem id="6244" divId="master_6244" sourceType="sheet" destinationFile="C:\Users\Rich\OneDrive\github\BDFleet\7-3\h2s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E20" sqref="E20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45137</v>
      </c>
    </row>
    <row r="4" spans="1:10" x14ac:dyDescent="0.25">
      <c r="B4" s="1"/>
    </row>
    <row r="5" spans="1:10" x14ac:dyDescent="0.25">
      <c r="A5" t="s">
        <v>90</v>
      </c>
    </row>
    <row r="6" spans="1:10" ht="19.5" thickBot="1" x14ac:dyDescent="0.3">
      <c r="B6" s="13">
        <f>B14-1</f>
        <v>45136</v>
      </c>
    </row>
    <row r="7" spans="1:10" ht="15.75" thickBot="1" x14ac:dyDescent="0.3">
      <c r="A7" s="17" t="s">
        <v>46</v>
      </c>
      <c r="B7" s="3" t="s">
        <v>37</v>
      </c>
      <c r="C7" s="4" t="s">
        <v>88</v>
      </c>
    </row>
    <row r="8" spans="1:10" x14ac:dyDescent="0.25">
      <c r="A8" s="17">
        <f>VLOOKUP($B6,Table_eventID[],4,FALSE)</f>
        <v>10595</v>
      </c>
      <c r="B8" t="str">
        <f>VLOOKUP("Housing Location",Table_Event_Details_Previous[],2,FALSE)</f>
        <v>Chattahoochee HS</v>
      </c>
      <c r="C8" t="str">
        <f>VLOOKUP("Location",Table_Event_Details_Today[],2,FALSE)</f>
        <v>BB&amp;T Field at Wake Forest University</v>
      </c>
    </row>
    <row r="9" spans="1:10" x14ac:dyDescent="0.25">
      <c r="B9" t="str">
        <f>VLOOKUP("Housing Location",Table_Event_Details_Previous[],3,FALSE)</f>
        <v>5230 Taylor Road</v>
      </c>
      <c r="C9" t="str">
        <f>VLOOKUP("Location",Table_Event_Details_Today[],3,FALSE)</f>
        <v>499 Deacon</v>
      </c>
    </row>
    <row r="10" spans="1:10" x14ac:dyDescent="0.25">
      <c r="B10" t="str">
        <f>VLOOKUP("Housing Location",Table_Event_Details_Previous[],4,FALSE)</f>
        <v>Alpharetta, GA 30022</v>
      </c>
      <c r="C10" t="str">
        <f>VLOOKUP("Location",Table_Event_Details_Today[],4,FALSE)</f>
        <v>Winston-Salem, NC 27105</v>
      </c>
    </row>
    <row r="13" spans="1:10" x14ac:dyDescent="0.25">
      <c r="A13" s="1" t="s">
        <v>89</v>
      </c>
    </row>
    <row r="14" spans="1:10" ht="19.5" thickBot="1" x14ac:dyDescent="0.3">
      <c r="B14" s="13">
        <f>C2</f>
        <v>45137</v>
      </c>
    </row>
    <row r="15" spans="1:10" ht="15.75" thickBot="1" x14ac:dyDescent="0.3">
      <c r="A15" s="17" t="s">
        <v>46</v>
      </c>
      <c r="B15" s="3" t="s">
        <v>37</v>
      </c>
      <c r="C15" s="4" t="s">
        <v>88</v>
      </c>
      <c r="E15" s="16" t="s">
        <v>87</v>
      </c>
      <c r="J15" s="16" t="s">
        <v>96</v>
      </c>
    </row>
    <row r="16" spans="1:10" x14ac:dyDescent="0.25">
      <c r="A16" s="17">
        <f>VLOOKUP($B14,Table_eventID[],4,FALSE)</f>
        <v>10596</v>
      </c>
      <c r="B16" t="str">
        <f>VLOOKUP("Housing Location",Table_Event_Details_Today[],2,FALSE)</f>
        <v>Newton Conover HS</v>
      </c>
      <c r="C16" t="str">
        <f>VLOOKUP("Location",Table_Event_Details_Today[],2,FALSE)</f>
        <v>BB&amp;T Field at Wake Forest University</v>
      </c>
      <c r="E16" t="s">
        <v>93</v>
      </c>
      <c r="J16" t="s">
        <v>93</v>
      </c>
    </row>
    <row r="17" spans="1:10" x14ac:dyDescent="0.25">
      <c r="B17" t="str">
        <f>VLOOKUP("Housing Location",Table_Event_Details_Today[],3,FALSE)</f>
        <v>338 W. 15th St</v>
      </c>
      <c r="C17" t="str">
        <f>VLOOKUP("Location",Table_Event_Details_Today[],3,FALSE)</f>
        <v>499 Deacon</v>
      </c>
      <c r="E17" t="str">
        <f>CONCATENATE("origin=",B17,"+",B18 )</f>
        <v>origin=338 W. 15th St+Newton, NC 28658</v>
      </c>
      <c r="J17" t="str">
        <f>CONCATENATE("origin=",C17,"+",C18 )</f>
        <v>origin=499 Deacon+Winston-Salem, NC 27105</v>
      </c>
    </row>
    <row r="18" spans="1:10" x14ac:dyDescent="0.25">
      <c r="B18" t="str">
        <f>VLOOKUP("Housing Location",Table_Event_Details_Today[],4,FALSE)</f>
        <v>Newton, NC 28658</v>
      </c>
      <c r="C18" t="str">
        <f>VLOOKUP("Location",Table_Event_Details_Today[],4,FALSE)</f>
        <v>Winston-Salem, NC 27105</v>
      </c>
      <c r="E18" t="str">
        <f>CONCATENATE("destination=",C17,"+",C18 )</f>
        <v>destination=499 Deacon+Winston-Salem, NC 27105</v>
      </c>
      <c r="J18" t="str">
        <f>CONCATENATE("destination=",B27,"+",B28 )</f>
        <v>destination=10001 Ardwick Ardmore Rd+Springdale, MD 20774</v>
      </c>
    </row>
    <row r="19" spans="1:10" x14ac:dyDescent="0.25">
      <c r="E19" t="s">
        <v>92</v>
      </c>
      <c r="J19" t="s">
        <v>92</v>
      </c>
    </row>
    <row r="20" spans="1:10" x14ac:dyDescent="0.25">
      <c r="B20" s="8"/>
      <c r="C20" s="8"/>
      <c r="E20" s="7" t="str">
        <f>HYPERLINK(CONCATENATE(E16,"&amp;",E17,"&amp;",E18,"&amp;",E19), "Directions")</f>
        <v>Directions</v>
      </c>
      <c r="J20" s="7" t="str">
        <f>HYPERLINK(CONCATENATE(J16,"&amp;",J17,"&amp;",J18,"&amp;",J19), "Directions")</f>
        <v>Directions</v>
      </c>
    </row>
    <row r="21" spans="1:10" ht="18.75" x14ac:dyDescent="0.25">
      <c r="B21" s="8"/>
      <c r="C21" s="8"/>
      <c r="E21" s="13" t="str">
        <f>CONCATENATE(B16, " to ", C16)</f>
        <v>Newton Conover HS to BB&amp;T Field at Wake Forest University</v>
      </c>
      <c r="J21" s="13" t="str">
        <f>CONCATENATE(C16, " to ", B26)</f>
        <v>BB&amp;T Field at Wake Forest University to Charles Herbert Flowers HS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91</v>
      </c>
    </row>
    <row r="24" spans="1:10" ht="19.5" thickBot="1" x14ac:dyDescent="0.3">
      <c r="B24" s="13">
        <f>B14 + 1</f>
        <v>45138</v>
      </c>
    </row>
    <row r="25" spans="1:10" ht="15.75" thickBot="1" x14ac:dyDescent="0.3">
      <c r="A25" s="17" t="s">
        <v>46</v>
      </c>
      <c r="B25" s="3" t="s">
        <v>37</v>
      </c>
      <c r="C25" s="4" t="s">
        <v>88</v>
      </c>
      <c r="E25" s="16" t="s">
        <v>97</v>
      </c>
    </row>
    <row r="26" spans="1:10" x14ac:dyDescent="0.25">
      <c r="A26" s="17">
        <f>VLOOKUP($B24,Table_eventID[],4,FALSE)</f>
        <v>10526</v>
      </c>
      <c r="B26" t="str">
        <f>VLOOKUP("Housing Location",Table_Event_Details_Next[],2,FALSE)</f>
        <v>Charles Herbert Flowers HS</v>
      </c>
      <c r="C26" t="str">
        <f>VLOOKUP("Location",Table_Event_Details_Today[],2,FALSE)</f>
        <v>BB&amp;T Field at Wake Forest University</v>
      </c>
      <c r="E26" t="s">
        <v>93</v>
      </c>
    </row>
    <row r="27" spans="1:10" x14ac:dyDescent="0.25">
      <c r="B27" t="str">
        <f>VLOOKUP("Housing Location",Table_Event_Details_Next[],3,FALSE)</f>
        <v>10001 Ardwick Ardmore Rd</v>
      </c>
      <c r="C27" t="str">
        <f>VLOOKUP("Location",Table_Event_Details_Today[],3,FALSE)</f>
        <v>499 Deacon</v>
      </c>
      <c r="E27" t="str">
        <f>CONCATENATE("origin=",B17,"+",B18 )</f>
        <v>origin=338 W. 15th St+Newton, NC 28658</v>
      </c>
    </row>
    <row r="28" spans="1:10" x14ac:dyDescent="0.25">
      <c r="B28" t="str">
        <f>VLOOKUP("Housing Location",Table_Event_Details_Next[],4,FALSE)</f>
        <v>Springdale, MD 20774</v>
      </c>
      <c r="C28" t="str">
        <f>VLOOKUP("Location",Table_Event_Details_Today[],4,FALSE)</f>
        <v>Winston-Salem, NC 27105</v>
      </c>
      <c r="E28" t="str">
        <f>CONCATENATE("destination=",B27,"+",B28 )</f>
        <v>destination=10001 Ardwick Ardmore Rd+Springdale, MD 20774</v>
      </c>
    </row>
    <row r="29" spans="1:10" x14ac:dyDescent="0.25">
      <c r="E29" t="s">
        <v>92</v>
      </c>
    </row>
    <row r="30" spans="1:10" x14ac:dyDescent="0.25">
      <c r="E30" s="7" t="str">
        <f>HYPERLINK(CONCATENATE(E26,"&amp;",E27,"&amp;",E28,"&amp;",E29), "Directions")</f>
        <v>Directions</v>
      </c>
    </row>
    <row r="31" spans="1:10" ht="18.75" x14ac:dyDescent="0.25">
      <c r="E31" s="13" t="str">
        <f>CONCATENATE(B16, " to ", B26)</f>
        <v>Newton Conover HS to Charles Herbert Flowers HS</v>
      </c>
    </row>
    <row r="32" spans="1:10" ht="18.75" x14ac:dyDescent="0.25">
      <c r="B32" s="2" t="s">
        <v>42</v>
      </c>
    </row>
    <row r="33" spans="2:2" ht="18.75" x14ac:dyDescent="0.25">
      <c r="B33" s="2" t="s">
        <v>43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1"/>
  <sheetViews>
    <sheetView workbookViewId="0"/>
  </sheetViews>
  <sheetFormatPr defaultRowHeight="15" x14ac:dyDescent="0.25"/>
  <cols>
    <col min="1" max="2" width="54.140625" bestFit="1" customWidth="1"/>
    <col min="3" max="3" width="25" bestFit="1" customWidth="1"/>
    <col min="4" max="4" width="20.140625" bestFit="1" customWidth="1"/>
    <col min="5" max="5" width="55.5703125" bestFit="1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t="s">
        <v>36</v>
      </c>
      <c r="B2" t="s">
        <v>193</v>
      </c>
      <c r="C2" t="s">
        <v>194</v>
      </c>
      <c r="D2" t="s">
        <v>195</v>
      </c>
      <c r="E2" t="s">
        <v>196</v>
      </c>
    </row>
    <row r="3" spans="1:5" x14ac:dyDescent="0.25">
      <c r="A3" t="s">
        <v>37</v>
      </c>
      <c r="B3" t="s">
        <v>37</v>
      </c>
      <c r="E3" t="s">
        <v>37</v>
      </c>
    </row>
    <row r="4" spans="1:5" x14ac:dyDescent="0.25">
      <c r="A4" t="s">
        <v>38</v>
      </c>
      <c r="B4" t="s">
        <v>197</v>
      </c>
      <c r="C4" t="s">
        <v>194</v>
      </c>
      <c r="D4" t="s">
        <v>195</v>
      </c>
    </row>
    <row r="5" spans="1:5" x14ac:dyDescent="0.25">
      <c r="A5" t="s">
        <v>39</v>
      </c>
      <c r="B5" t="s">
        <v>39</v>
      </c>
      <c r="E5" t="s">
        <v>39</v>
      </c>
    </row>
    <row r="6" spans="1:5" x14ac:dyDescent="0.25">
      <c r="A6" t="s">
        <v>198</v>
      </c>
      <c r="B6" t="s">
        <v>158</v>
      </c>
    </row>
    <row r="7" spans="1:5" x14ac:dyDescent="0.25">
      <c r="A7" t="s">
        <v>136</v>
      </c>
      <c r="B7" t="s">
        <v>160</v>
      </c>
    </row>
    <row r="8" spans="1:5" x14ac:dyDescent="0.25">
      <c r="A8" t="s">
        <v>137</v>
      </c>
      <c r="B8" t="s">
        <v>199</v>
      </c>
    </row>
    <row r="9" spans="1:5" x14ac:dyDescent="0.25">
      <c r="A9" t="s">
        <v>200</v>
      </c>
      <c r="B9" t="s">
        <v>201</v>
      </c>
    </row>
    <row r="10" spans="1:5" x14ac:dyDescent="0.25">
      <c r="A10" t="s">
        <v>202</v>
      </c>
      <c r="B10" t="s">
        <v>203</v>
      </c>
    </row>
    <row r="11" spans="1:5" x14ac:dyDescent="0.25">
      <c r="A11" t="s">
        <v>40</v>
      </c>
      <c r="B11" t="s">
        <v>40</v>
      </c>
      <c r="E11" t="s">
        <v>40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21"/>
  <sheetViews>
    <sheetView workbookViewId="0">
      <selection activeCell="A10" sqref="A10"/>
    </sheetView>
  </sheetViews>
  <sheetFormatPr defaultRowHeight="15" x14ac:dyDescent="0.25"/>
  <cols>
    <col min="1" max="1" width="54.140625" bestFit="1" customWidth="1"/>
    <col min="2" max="2" width="76.85546875" bestFit="1" customWidth="1"/>
    <col min="3" max="4" width="19.7109375" bestFit="1" customWidth="1"/>
    <col min="5" max="5" width="68.28515625" bestFit="1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t="s">
        <v>36</v>
      </c>
      <c r="B2" t="s">
        <v>172</v>
      </c>
      <c r="C2" t="s">
        <v>173</v>
      </c>
      <c r="D2" t="s">
        <v>174</v>
      </c>
      <c r="E2" t="s">
        <v>175</v>
      </c>
    </row>
    <row r="3" spans="1:5" x14ac:dyDescent="0.25">
      <c r="A3" t="s">
        <v>132</v>
      </c>
      <c r="B3" t="s">
        <v>176</v>
      </c>
    </row>
    <row r="4" spans="1:5" x14ac:dyDescent="0.25">
      <c r="A4" t="s">
        <v>37</v>
      </c>
      <c r="B4" t="s">
        <v>37</v>
      </c>
      <c r="E4" t="s">
        <v>37</v>
      </c>
    </row>
    <row r="5" spans="1:5" x14ac:dyDescent="0.25">
      <c r="A5" t="s">
        <v>38</v>
      </c>
      <c r="B5" t="s">
        <v>177</v>
      </c>
      <c r="C5" t="s">
        <v>178</v>
      </c>
      <c r="D5" t="s">
        <v>179</v>
      </c>
    </row>
    <row r="6" spans="1:5" x14ac:dyDescent="0.25">
      <c r="B6" t="s">
        <v>180</v>
      </c>
    </row>
    <row r="7" spans="1:5" x14ac:dyDescent="0.25">
      <c r="A7" t="s">
        <v>39</v>
      </c>
      <c r="B7" t="s">
        <v>39</v>
      </c>
      <c r="E7" t="s">
        <v>39</v>
      </c>
    </row>
    <row r="8" spans="1:5" x14ac:dyDescent="0.25">
      <c r="A8" t="s">
        <v>181</v>
      </c>
      <c r="B8" t="s">
        <v>182</v>
      </c>
    </row>
    <row r="9" spans="1:5" x14ac:dyDescent="0.25">
      <c r="A9" t="s">
        <v>188</v>
      </c>
      <c r="B9" t="s">
        <v>134</v>
      </c>
    </row>
    <row r="10" spans="1:5" x14ac:dyDescent="0.25">
      <c r="A10" t="s">
        <v>189</v>
      </c>
      <c r="B10" t="s">
        <v>17</v>
      </c>
    </row>
    <row r="11" spans="1:5" x14ac:dyDescent="0.25">
      <c r="A11" t="s">
        <v>161</v>
      </c>
      <c r="B11" t="s">
        <v>183</v>
      </c>
    </row>
    <row r="12" spans="1:5" x14ac:dyDescent="0.25">
      <c r="A12" t="s">
        <v>190</v>
      </c>
      <c r="B12" t="s">
        <v>184</v>
      </c>
    </row>
    <row r="13" spans="1:5" x14ac:dyDescent="0.25">
      <c r="A13" t="s">
        <v>191</v>
      </c>
      <c r="B13" t="s">
        <v>166</v>
      </c>
    </row>
    <row r="14" spans="1:5" x14ac:dyDescent="0.25">
      <c r="A14" t="s">
        <v>192</v>
      </c>
      <c r="B14" t="s">
        <v>140</v>
      </c>
    </row>
    <row r="15" spans="1:5" x14ac:dyDescent="0.25">
      <c r="A15" t="s">
        <v>146</v>
      </c>
      <c r="B15" t="s">
        <v>141</v>
      </c>
    </row>
    <row r="16" spans="1:5" x14ac:dyDescent="0.25">
      <c r="A16" t="s">
        <v>169</v>
      </c>
      <c r="B16" t="s">
        <v>142</v>
      </c>
    </row>
    <row r="17" spans="1:5" x14ac:dyDescent="0.25">
      <c r="A17" t="s">
        <v>185</v>
      </c>
      <c r="B17" t="s">
        <v>143</v>
      </c>
    </row>
    <row r="18" spans="1:5" x14ac:dyDescent="0.25">
      <c r="A18" t="s">
        <v>186</v>
      </c>
      <c r="B18" t="s">
        <v>106</v>
      </c>
    </row>
    <row r="19" spans="1:5" x14ac:dyDescent="0.25">
      <c r="A19" t="s">
        <v>133</v>
      </c>
      <c r="B19" t="s">
        <v>138</v>
      </c>
    </row>
    <row r="20" spans="1:5" x14ac:dyDescent="0.25">
      <c r="A20" t="s">
        <v>144</v>
      </c>
      <c r="B20" t="s">
        <v>187</v>
      </c>
    </row>
    <row r="21" spans="1:5" x14ac:dyDescent="0.25">
      <c r="A21" t="s">
        <v>40</v>
      </c>
      <c r="B21" t="s">
        <v>40</v>
      </c>
      <c r="E21" t="s">
        <v>40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21"/>
  <sheetViews>
    <sheetView workbookViewId="0">
      <selection activeCell="C9" sqref="C9"/>
    </sheetView>
  </sheetViews>
  <sheetFormatPr defaultRowHeight="15" x14ac:dyDescent="0.25"/>
  <cols>
    <col min="1" max="2" width="54.140625" bestFit="1" customWidth="1"/>
    <col min="3" max="3" width="13.42578125" bestFit="1" customWidth="1"/>
    <col min="4" max="4" width="24" bestFit="1" customWidth="1"/>
    <col min="5" max="5" width="70.4257812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t="s">
        <v>36</v>
      </c>
      <c r="B2" t="s">
        <v>148</v>
      </c>
      <c r="C2" t="s">
        <v>149</v>
      </c>
      <c r="D2" t="s">
        <v>150</v>
      </c>
      <c r="E2" t="s">
        <v>151</v>
      </c>
    </row>
    <row r="3" spans="1:5" x14ac:dyDescent="0.25">
      <c r="A3" t="s">
        <v>132</v>
      </c>
      <c r="B3" t="s">
        <v>152</v>
      </c>
    </row>
    <row r="4" spans="1:5" x14ac:dyDescent="0.25">
      <c r="A4" t="s">
        <v>37</v>
      </c>
      <c r="B4" t="s">
        <v>37</v>
      </c>
      <c r="E4" t="s">
        <v>37</v>
      </c>
    </row>
    <row r="5" spans="1:5" x14ac:dyDescent="0.25">
      <c r="A5" t="s">
        <v>38</v>
      </c>
      <c r="B5" t="s">
        <v>153</v>
      </c>
      <c r="C5" t="s">
        <v>154</v>
      </c>
      <c r="D5" t="s">
        <v>155</v>
      </c>
    </row>
    <row r="6" spans="1:5" x14ac:dyDescent="0.25">
      <c r="B6" t="s">
        <v>156</v>
      </c>
    </row>
    <row r="7" spans="1:5" x14ac:dyDescent="0.25">
      <c r="A7" t="s">
        <v>39</v>
      </c>
      <c r="B7" t="s">
        <v>39</v>
      </c>
      <c r="E7" t="s">
        <v>39</v>
      </c>
    </row>
    <row r="8" spans="1:5" x14ac:dyDescent="0.25">
      <c r="A8" t="s">
        <v>157</v>
      </c>
      <c r="B8" t="s">
        <v>158</v>
      </c>
    </row>
    <row r="9" spans="1:5" x14ac:dyDescent="0.25">
      <c r="A9" t="s">
        <v>159</v>
      </c>
      <c r="B9" t="s">
        <v>160</v>
      </c>
    </row>
    <row r="10" spans="1:5" x14ac:dyDescent="0.25">
      <c r="A10" t="s">
        <v>136</v>
      </c>
      <c r="B10" t="s">
        <v>139</v>
      </c>
    </row>
    <row r="11" spans="1:5" x14ac:dyDescent="0.25">
      <c r="A11" t="s">
        <v>161</v>
      </c>
      <c r="B11" t="s">
        <v>162</v>
      </c>
    </row>
    <row r="12" spans="1:5" x14ac:dyDescent="0.25">
      <c r="A12" t="s">
        <v>163</v>
      </c>
      <c r="B12" t="s">
        <v>164</v>
      </c>
    </row>
    <row r="13" spans="1:5" x14ac:dyDescent="0.25">
      <c r="A13" t="s">
        <v>165</v>
      </c>
      <c r="B13" t="s">
        <v>166</v>
      </c>
    </row>
    <row r="14" spans="1:5" x14ac:dyDescent="0.25">
      <c r="A14" t="s">
        <v>167</v>
      </c>
      <c r="B14" t="s">
        <v>140</v>
      </c>
    </row>
    <row r="15" spans="1:5" x14ac:dyDescent="0.25">
      <c r="A15" t="s">
        <v>145</v>
      </c>
      <c r="B15" t="s">
        <v>141</v>
      </c>
    </row>
    <row r="16" spans="1:5" x14ac:dyDescent="0.25">
      <c r="A16" t="s">
        <v>146</v>
      </c>
      <c r="B16" t="s">
        <v>142</v>
      </c>
    </row>
    <row r="17" spans="1:5" x14ac:dyDescent="0.25">
      <c r="A17" t="s">
        <v>168</v>
      </c>
      <c r="B17" t="s">
        <v>143</v>
      </c>
    </row>
    <row r="18" spans="1:5" x14ac:dyDescent="0.25">
      <c r="A18" t="s">
        <v>169</v>
      </c>
      <c r="B18" t="s">
        <v>106</v>
      </c>
    </row>
    <row r="19" spans="1:5" x14ac:dyDescent="0.25">
      <c r="A19" t="s">
        <v>170</v>
      </c>
      <c r="B19" t="s">
        <v>138</v>
      </c>
    </row>
    <row r="20" spans="1:5" x14ac:dyDescent="0.25">
      <c r="A20" t="s">
        <v>147</v>
      </c>
      <c r="B20" t="s">
        <v>171</v>
      </c>
    </row>
    <row r="21" spans="1:5" x14ac:dyDescent="0.25">
      <c r="A21" t="s">
        <v>40</v>
      </c>
      <c r="B21" t="s">
        <v>40</v>
      </c>
      <c r="E21" t="s">
        <v>40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F17" sqref="F17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45108</v>
      </c>
      <c r="B2" t="s">
        <v>6</v>
      </c>
      <c r="C2" t="s">
        <v>5</v>
      </c>
    </row>
    <row r="3" spans="1:3" x14ac:dyDescent="0.25">
      <c r="A3" s="5">
        <v>45109</v>
      </c>
      <c r="B3" t="s">
        <v>10</v>
      </c>
      <c r="C3" t="s">
        <v>9</v>
      </c>
    </row>
    <row r="4" spans="1:3" x14ac:dyDescent="0.25">
      <c r="A4" s="5">
        <v>45110</v>
      </c>
      <c r="B4" t="s">
        <v>12</v>
      </c>
      <c r="C4" t="s">
        <v>11</v>
      </c>
    </row>
    <row r="5" spans="1:3" x14ac:dyDescent="0.25">
      <c r="A5" s="5">
        <v>45111</v>
      </c>
      <c r="B5" t="s">
        <v>14</v>
      </c>
      <c r="C5" t="s">
        <v>105</v>
      </c>
    </row>
    <row r="6" spans="1:3" x14ac:dyDescent="0.25">
      <c r="A6" s="5">
        <v>45112</v>
      </c>
      <c r="B6" t="s">
        <v>17</v>
      </c>
      <c r="C6" t="s">
        <v>16</v>
      </c>
    </row>
    <row r="7" spans="1:3" x14ac:dyDescent="0.25">
      <c r="A7" s="5">
        <v>45113</v>
      </c>
      <c r="B7" t="s">
        <v>17</v>
      </c>
      <c r="C7" t="s">
        <v>16</v>
      </c>
    </row>
    <row r="8" spans="1:3" x14ac:dyDescent="0.25">
      <c r="A8" s="5">
        <v>45114</v>
      </c>
      <c r="B8" t="s">
        <v>19</v>
      </c>
      <c r="C8" t="s">
        <v>16</v>
      </c>
    </row>
    <row r="9" spans="1:3" x14ac:dyDescent="0.25">
      <c r="A9" s="5">
        <v>45115</v>
      </c>
      <c r="B9" t="s">
        <v>21</v>
      </c>
      <c r="C9" t="s">
        <v>20</v>
      </c>
    </row>
    <row r="10" spans="1:3" x14ac:dyDescent="0.25">
      <c r="A10" s="5">
        <v>45116</v>
      </c>
      <c r="B10" t="s">
        <v>23</v>
      </c>
      <c r="C10" t="s">
        <v>22</v>
      </c>
    </row>
    <row r="11" spans="1:3" x14ac:dyDescent="0.25">
      <c r="A11" s="5">
        <v>45117</v>
      </c>
      <c r="B11" t="s">
        <v>25</v>
      </c>
      <c r="C11" t="s">
        <v>24</v>
      </c>
    </row>
    <row r="12" spans="1:3" x14ac:dyDescent="0.25">
      <c r="A12" s="5">
        <v>45118</v>
      </c>
      <c r="B12" t="s">
        <v>17</v>
      </c>
      <c r="C12" t="s">
        <v>107</v>
      </c>
    </row>
    <row r="13" spans="1:3" x14ac:dyDescent="0.25">
      <c r="A13" s="5">
        <v>45119</v>
      </c>
      <c r="B13" t="s">
        <v>28</v>
      </c>
      <c r="C13" t="s">
        <v>27</v>
      </c>
    </row>
    <row r="14" spans="1:3" x14ac:dyDescent="0.25">
      <c r="A14" s="5">
        <v>45120</v>
      </c>
      <c r="B14" t="s">
        <v>17</v>
      </c>
      <c r="C14" t="s">
        <v>29</v>
      </c>
    </row>
    <row r="15" spans="1:3" x14ac:dyDescent="0.25">
      <c r="A15" s="5">
        <v>45121</v>
      </c>
      <c r="B15" t="s">
        <v>17</v>
      </c>
      <c r="C15" t="s">
        <v>29</v>
      </c>
    </row>
    <row r="16" spans="1:3" x14ac:dyDescent="0.25">
      <c r="A16" s="5">
        <v>45122</v>
      </c>
      <c r="B16" t="s">
        <v>31</v>
      </c>
      <c r="C16" t="s">
        <v>30</v>
      </c>
    </row>
    <row r="17" spans="1:3" x14ac:dyDescent="0.25">
      <c r="A17" s="5">
        <v>45123</v>
      </c>
      <c r="B17" t="s">
        <v>33</v>
      </c>
      <c r="C17" t="s">
        <v>108</v>
      </c>
    </row>
    <row r="18" spans="1:3" x14ac:dyDescent="0.25">
      <c r="A18" s="5">
        <v>45124</v>
      </c>
      <c r="B18" t="s">
        <v>17</v>
      </c>
      <c r="C18" t="s">
        <v>47</v>
      </c>
    </row>
    <row r="19" spans="1:3" x14ac:dyDescent="0.25">
      <c r="A19" s="5">
        <v>45125</v>
      </c>
      <c r="B19" t="s">
        <v>48</v>
      </c>
      <c r="C19" t="s">
        <v>49</v>
      </c>
    </row>
    <row r="20" spans="1:3" x14ac:dyDescent="0.25">
      <c r="A20" s="5">
        <v>45126</v>
      </c>
      <c r="B20" t="s">
        <v>17</v>
      </c>
      <c r="C20" t="s">
        <v>50</v>
      </c>
    </row>
    <row r="21" spans="1:3" x14ac:dyDescent="0.25">
      <c r="A21" s="5">
        <v>45127</v>
      </c>
      <c r="B21" t="s">
        <v>17</v>
      </c>
      <c r="C21" t="s">
        <v>51</v>
      </c>
    </row>
    <row r="22" spans="1:3" x14ac:dyDescent="0.25">
      <c r="A22" s="5">
        <v>45128</v>
      </c>
      <c r="B22" t="s">
        <v>52</v>
      </c>
      <c r="C22" t="s">
        <v>53</v>
      </c>
    </row>
    <row r="23" spans="1:3" x14ac:dyDescent="0.25">
      <c r="A23" s="5">
        <v>45129</v>
      </c>
      <c r="B23" t="s">
        <v>54</v>
      </c>
      <c r="C23" t="s">
        <v>55</v>
      </c>
    </row>
    <row r="24" spans="1:3" x14ac:dyDescent="0.25">
      <c r="A24" s="5">
        <v>45130</v>
      </c>
      <c r="B24" t="s">
        <v>33</v>
      </c>
      <c r="C24" t="s">
        <v>55</v>
      </c>
    </row>
    <row r="25" spans="1:3" x14ac:dyDescent="0.25">
      <c r="A25" s="5">
        <v>45131</v>
      </c>
      <c r="B25" t="s">
        <v>17</v>
      </c>
      <c r="C25" t="s">
        <v>56</v>
      </c>
    </row>
    <row r="26" spans="1:3" x14ac:dyDescent="0.25">
      <c r="A26" s="5">
        <v>45132</v>
      </c>
      <c r="B26" t="s">
        <v>17</v>
      </c>
      <c r="C26" t="s">
        <v>56</v>
      </c>
    </row>
    <row r="27" spans="1:3" x14ac:dyDescent="0.25">
      <c r="A27" s="5">
        <v>45133</v>
      </c>
      <c r="B27" t="s">
        <v>57</v>
      </c>
      <c r="C27" t="s">
        <v>56</v>
      </c>
    </row>
    <row r="28" spans="1:3" x14ac:dyDescent="0.25">
      <c r="A28" s="5">
        <v>45134</v>
      </c>
      <c r="B28" t="s">
        <v>17</v>
      </c>
      <c r="C28" t="s">
        <v>58</v>
      </c>
    </row>
    <row r="29" spans="1:3" x14ac:dyDescent="0.25">
      <c r="A29" s="5">
        <v>45135</v>
      </c>
      <c r="B29" t="s">
        <v>59</v>
      </c>
      <c r="C29" t="s">
        <v>58</v>
      </c>
    </row>
    <row r="30" spans="1:3" x14ac:dyDescent="0.25">
      <c r="A30" s="5">
        <v>45136</v>
      </c>
      <c r="B30" t="s">
        <v>60</v>
      </c>
      <c r="C30" t="s">
        <v>61</v>
      </c>
    </row>
    <row r="31" spans="1:3" x14ac:dyDescent="0.25">
      <c r="A31" s="5">
        <v>45137</v>
      </c>
      <c r="B31" t="s">
        <v>62</v>
      </c>
      <c r="C31" t="s">
        <v>63</v>
      </c>
    </row>
    <row r="32" spans="1:3" x14ac:dyDescent="0.25">
      <c r="A32" s="5">
        <v>45138</v>
      </c>
      <c r="B32" t="s">
        <v>64</v>
      </c>
      <c r="C32" t="s">
        <v>135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C14"/>
  <sheetViews>
    <sheetView workbookViewId="0">
      <selection activeCell="D31" sqref="D31"/>
    </sheetView>
  </sheetViews>
  <sheetFormatPr defaultRowHeight="15" x14ac:dyDescent="0.25"/>
  <cols>
    <col min="1" max="1" width="9.7109375" bestFit="1" customWidth="1"/>
    <col min="2" max="2" width="38.7109375" bestFit="1" customWidth="1"/>
    <col min="3" max="3" width="15" bestFit="1" customWidth="1"/>
    <col min="4" max="4" width="11.140625" bestFit="1" customWidth="1"/>
    <col min="5" max="5" width="38.7109375" bestFit="1" customWidth="1"/>
    <col min="6" max="6" width="15" bestFit="1" customWidth="1"/>
    <col min="7" max="7" width="50.710937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45139</v>
      </c>
      <c r="B2" t="s">
        <v>66</v>
      </c>
      <c r="C2" t="s">
        <v>67</v>
      </c>
    </row>
    <row r="3" spans="1:3" x14ac:dyDescent="0.25">
      <c r="A3" s="5">
        <v>45140</v>
      </c>
      <c r="B3" t="s">
        <v>17</v>
      </c>
      <c r="C3" t="s">
        <v>68</v>
      </c>
    </row>
    <row r="4" spans="1:3" x14ac:dyDescent="0.25">
      <c r="A4" s="5">
        <v>45141</v>
      </c>
      <c r="B4" t="s">
        <v>17</v>
      </c>
      <c r="C4" t="s">
        <v>68</v>
      </c>
    </row>
    <row r="5" spans="1:3" x14ac:dyDescent="0.25">
      <c r="A5" s="5">
        <v>45142</v>
      </c>
      <c r="B5" t="s">
        <v>69</v>
      </c>
      <c r="C5" t="s">
        <v>70</v>
      </c>
    </row>
    <row r="6" spans="1:3" x14ac:dyDescent="0.25">
      <c r="A6" s="5">
        <v>45143</v>
      </c>
      <c r="B6" t="s">
        <v>17</v>
      </c>
      <c r="C6" t="s">
        <v>71</v>
      </c>
    </row>
    <row r="7" spans="1:3" x14ac:dyDescent="0.25">
      <c r="A7" s="5">
        <v>45144</v>
      </c>
      <c r="B7" t="s">
        <v>72</v>
      </c>
      <c r="C7" t="s">
        <v>71</v>
      </c>
    </row>
    <row r="8" spans="1:3" x14ac:dyDescent="0.25">
      <c r="A8" s="5">
        <v>45145</v>
      </c>
      <c r="B8" t="s">
        <v>17</v>
      </c>
      <c r="C8" t="s">
        <v>73</v>
      </c>
    </row>
    <row r="9" spans="1:3" x14ac:dyDescent="0.25">
      <c r="A9" s="5">
        <v>45146</v>
      </c>
      <c r="B9" t="s">
        <v>17</v>
      </c>
      <c r="C9" t="s">
        <v>73</v>
      </c>
    </row>
    <row r="10" spans="1:3" x14ac:dyDescent="0.25">
      <c r="A10" s="5">
        <v>45147</v>
      </c>
      <c r="B10" t="s">
        <v>17</v>
      </c>
      <c r="C10" t="s">
        <v>73</v>
      </c>
    </row>
    <row r="11" spans="1:3" x14ac:dyDescent="0.25">
      <c r="A11" s="5">
        <v>45148</v>
      </c>
      <c r="B11" t="s">
        <v>74</v>
      </c>
      <c r="C11" t="s">
        <v>73</v>
      </c>
    </row>
    <row r="12" spans="1:3" x14ac:dyDescent="0.25">
      <c r="A12" s="5">
        <v>45149</v>
      </c>
      <c r="B12" t="s">
        <v>75</v>
      </c>
      <c r="C12" t="s">
        <v>73</v>
      </c>
    </row>
    <row r="13" spans="1:3" x14ac:dyDescent="0.25">
      <c r="A13" s="5">
        <v>45150</v>
      </c>
      <c r="B13" t="s">
        <v>76</v>
      </c>
      <c r="C13" t="s">
        <v>73</v>
      </c>
    </row>
    <row r="14" spans="1:3" x14ac:dyDescent="0.25">
      <c r="A14" s="5">
        <v>45150</v>
      </c>
      <c r="B14" t="s">
        <v>77</v>
      </c>
      <c r="C14" t="s">
        <v>78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E44"/>
  <sheetViews>
    <sheetView workbookViewId="0">
      <selection activeCell="B9" sqref="B9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5" x14ac:dyDescent="0.25">
      <c r="A1" t="s">
        <v>1</v>
      </c>
      <c r="B1" t="s">
        <v>3</v>
      </c>
      <c r="C1" t="s">
        <v>36</v>
      </c>
      <c r="D1" t="s">
        <v>79</v>
      </c>
      <c r="E1" t="s">
        <v>80</v>
      </c>
    </row>
    <row r="2" spans="1:5" x14ac:dyDescent="0.25">
      <c r="A2" s="5">
        <v>45108</v>
      </c>
      <c r="B2" t="s">
        <v>6</v>
      </c>
      <c r="C2" t="s">
        <v>5</v>
      </c>
      <c r="D2" s="6">
        <v>10314</v>
      </c>
      <c r="E2" t="str">
        <f>CONCATENATE("https://bluedevils.org/events/details.php?eventID=", Table_eventID[[#This Row],[eventID]])</f>
        <v>https://bluedevils.org/events/details.php?eventID=10314</v>
      </c>
    </row>
    <row r="3" spans="1:5" x14ac:dyDescent="0.25">
      <c r="A3" s="5">
        <v>45109</v>
      </c>
      <c r="B3" t="s">
        <v>10</v>
      </c>
      <c r="C3" t="s">
        <v>9</v>
      </c>
      <c r="D3" s="6">
        <v>10315</v>
      </c>
      <c r="E3" t="str">
        <f>CONCATENATE("https://bluedevils.org/events/details.php?eventID=", Table_eventID[[#This Row],[eventID]])</f>
        <v>https://bluedevils.org/events/details.php?eventID=10315</v>
      </c>
    </row>
    <row r="4" spans="1:5" x14ac:dyDescent="0.25">
      <c r="A4" s="5">
        <v>45110</v>
      </c>
      <c r="B4" t="s">
        <v>12</v>
      </c>
      <c r="C4" t="s">
        <v>11</v>
      </c>
      <c r="D4" s="6">
        <v>10316</v>
      </c>
      <c r="E4" t="str">
        <f>CONCATENATE("https://bluedevils.org/events/details.php?eventID=", Table_eventID[[#This Row],[eventID]])</f>
        <v>https://bluedevils.org/events/details.php?eventID=10316</v>
      </c>
    </row>
    <row r="5" spans="1:5" x14ac:dyDescent="0.25">
      <c r="A5" s="5">
        <v>45111</v>
      </c>
      <c r="B5" t="s">
        <v>14</v>
      </c>
      <c r="C5" t="s">
        <v>13</v>
      </c>
      <c r="D5" s="6">
        <v>10464</v>
      </c>
      <c r="E5" t="str">
        <f>CONCATENATE("https://bluedevils.org/events/details.php?eventID=", Table_eventID[[#This Row],[eventID]])</f>
        <v>https://bluedevils.org/events/details.php?eventID=10464</v>
      </c>
    </row>
    <row r="6" spans="1:5" x14ac:dyDescent="0.25">
      <c r="A6" s="5">
        <v>45112</v>
      </c>
      <c r="B6" t="s">
        <v>17</v>
      </c>
      <c r="C6" t="s">
        <v>16</v>
      </c>
      <c r="D6" s="6">
        <v>10317</v>
      </c>
      <c r="E6" t="str">
        <f>CONCATENATE("https://bluedevils.org/events/details.php?eventID=", Table_eventID[[#This Row],[eventID]])</f>
        <v>https://bluedevils.org/events/details.php?eventID=10317</v>
      </c>
    </row>
    <row r="7" spans="1:5" x14ac:dyDescent="0.25">
      <c r="A7" s="5">
        <v>45113</v>
      </c>
      <c r="B7" t="s">
        <v>17</v>
      </c>
      <c r="C7" t="s">
        <v>16</v>
      </c>
      <c r="D7" s="6">
        <v>10586</v>
      </c>
      <c r="E7" t="str">
        <f>CONCATENATE("https://bluedevils.org/events/details.php?eventID=", Table_eventID[[#This Row],[eventID]])</f>
        <v>https://bluedevils.org/events/details.php?eventID=10586</v>
      </c>
    </row>
    <row r="8" spans="1:5" x14ac:dyDescent="0.25">
      <c r="A8" s="5">
        <v>45114</v>
      </c>
      <c r="B8" t="s">
        <v>19</v>
      </c>
      <c r="C8" t="s">
        <v>16</v>
      </c>
      <c r="D8" s="6">
        <v>10319</v>
      </c>
      <c r="E8" t="str">
        <f>CONCATENATE("https://bluedevils.org/events/details.php?eventID=", Table_eventID[[#This Row],[eventID]])</f>
        <v>https://bluedevils.org/events/details.php?eventID=10319</v>
      </c>
    </row>
    <row r="9" spans="1:5" x14ac:dyDescent="0.25">
      <c r="A9" s="5">
        <v>45115</v>
      </c>
      <c r="B9" t="s">
        <v>21</v>
      </c>
      <c r="C9" t="s">
        <v>20</v>
      </c>
      <c r="D9" s="6">
        <v>10320</v>
      </c>
      <c r="E9" t="str">
        <f>CONCATENATE("https://bluedevils.org/events/details.php?eventID=", Table_eventID[[#This Row],[eventID]])</f>
        <v>https://bluedevils.org/events/details.php?eventID=10320</v>
      </c>
    </row>
    <row r="10" spans="1:5" x14ac:dyDescent="0.25">
      <c r="A10" s="5">
        <v>45116</v>
      </c>
      <c r="B10" t="s">
        <v>23</v>
      </c>
      <c r="C10" t="s">
        <v>22</v>
      </c>
      <c r="D10" s="6">
        <v>10321</v>
      </c>
      <c r="E10" t="str">
        <f>CONCATENATE("https://bluedevils.org/events/details.php?eventID=", Table_eventID[[#This Row],[eventID]])</f>
        <v>https://bluedevils.org/events/details.php?eventID=10321</v>
      </c>
    </row>
    <row r="11" spans="1:5" x14ac:dyDescent="0.25">
      <c r="A11" s="5">
        <v>45117</v>
      </c>
      <c r="B11" t="s">
        <v>25</v>
      </c>
      <c r="C11" t="s">
        <v>24</v>
      </c>
      <c r="D11" s="6">
        <v>10465</v>
      </c>
      <c r="E11" t="str">
        <f>CONCATENATE("https://bluedevils.org/events/details.php?eventID=", Table_eventID[[#This Row],[eventID]])</f>
        <v>https://bluedevils.org/events/details.php?eventID=10465</v>
      </c>
    </row>
    <row r="12" spans="1:5" x14ac:dyDescent="0.25">
      <c r="A12" s="5">
        <v>45118</v>
      </c>
      <c r="B12" t="s">
        <v>17</v>
      </c>
      <c r="C12" t="s">
        <v>26</v>
      </c>
      <c r="D12" s="6">
        <v>10466</v>
      </c>
      <c r="E12" t="str">
        <f>CONCATENATE("https://bluedevils.org/events/details.php?eventID=", Table_eventID[[#This Row],[eventID]])</f>
        <v>https://bluedevils.org/events/details.php?eventID=10466</v>
      </c>
    </row>
    <row r="13" spans="1:5" x14ac:dyDescent="0.25">
      <c r="A13" s="5">
        <v>45119</v>
      </c>
      <c r="B13" t="s">
        <v>28</v>
      </c>
      <c r="C13" t="s">
        <v>27</v>
      </c>
      <c r="D13" s="6">
        <v>10322</v>
      </c>
      <c r="E13" t="str">
        <f>CONCATENATE("https://bluedevils.org/events/details.php?eventID=", Table_eventID[[#This Row],[eventID]])</f>
        <v>https://bluedevils.org/events/details.php?eventID=10322</v>
      </c>
    </row>
    <row r="14" spans="1:5" x14ac:dyDescent="0.25">
      <c r="A14" s="5">
        <v>45120</v>
      </c>
      <c r="B14" t="s">
        <v>17</v>
      </c>
      <c r="C14" t="s">
        <v>29</v>
      </c>
      <c r="D14" s="6">
        <v>10323</v>
      </c>
      <c r="E14" t="str">
        <f>CONCATENATE("https://bluedevils.org/events/details.php?eventID=", Table_eventID[[#This Row],[eventID]])</f>
        <v>https://bluedevils.org/events/details.php?eventID=10323</v>
      </c>
    </row>
    <row r="15" spans="1:5" x14ac:dyDescent="0.25">
      <c r="A15" s="5">
        <v>45121</v>
      </c>
      <c r="B15" t="s">
        <v>17</v>
      </c>
      <c r="C15" t="s">
        <v>29</v>
      </c>
      <c r="D15" s="6">
        <v>10527</v>
      </c>
      <c r="E15" t="str">
        <f>CONCATENATE("https://bluedevils.org/events/details.php?eventID=", Table_eventID[[#This Row],[eventID]])</f>
        <v>https://bluedevils.org/events/details.php?eventID=10527</v>
      </c>
    </row>
    <row r="16" spans="1:5" x14ac:dyDescent="0.25">
      <c r="A16" s="5">
        <v>45122</v>
      </c>
      <c r="B16" t="s">
        <v>31</v>
      </c>
      <c r="C16" t="s">
        <v>30</v>
      </c>
      <c r="D16" s="6">
        <v>10528</v>
      </c>
      <c r="E16" t="str">
        <f>CONCATENATE("https://bluedevils.org/events/details.php?eventID=", Table_eventID[[#This Row],[eventID]])</f>
        <v>https://bluedevils.org/events/details.php?eventID=10528</v>
      </c>
    </row>
    <row r="17" spans="1:5" x14ac:dyDescent="0.25">
      <c r="A17" s="5">
        <v>45123</v>
      </c>
      <c r="B17" t="s">
        <v>33</v>
      </c>
      <c r="C17" t="s">
        <v>32</v>
      </c>
      <c r="D17" s="6">
        <v>10449</v>
      </c>
      <c r="E17" t="str">
        <f>CONCATENATE("https://bluedevils.org/events/details.php?eventID=", Table_eventID[[#This Row],[eventID]])</f>
        <v>https://bluedevils.org/events/details.php?eventID=10449</v>
      </c>
    </row>
    <row r="18" spans="1:5" x14ac:dyDescent="0.25">
      <c r="A18" s="5">
        <v>45124</v>
      </c>
      <c r="B18" t="s">
        <v>17</v>
      </c>
      <c r="C18" t="s">
        <v>47</v>
      </c>
      <c r="D18" s="6">
        <v>10448</v>
      </c>
      <c r="E18" t="str">
        <f>CONCATENATE("https://bluedevils.org/events/details.php?eventID=", Table_eventID[[#This Row],[eventID]])</f>
        <v>https://bluedevils.org/events/details.php?eventID=10448</v>
      </c>
    </row>
    <row r="19" spans="1:5" x14ac:dyDescent="0.25">
      <c r="A19" s="5">
        <v>45125</v>
      </c>
      <c r="B19" t="s">
        <v>48</v>
      </c>
      <c r="C19" t="s">
        <v>49</v>
      </c>
      <c r="D19" s="6">
        <v>10529</v>
      </c>
      <c r="E19" t="str">
        <f>CONCATENATE("https://bluedevils.org/events/details.php?eventID=", Table_eventID[[#This Row],[eventID]])</f>
        <v>https://bluedevils.org/events/details.php?eventID=10529</v>
      </c>
    </row>
    <row r="20" spans="1:5" x14ac:dyDescent="0.25">
      <c r="A20" s="5">
        <v>45126</v>
      </c>
      <c r="B20" t="s">
        <v>17</v>
      </c>
      <c r="C20" t="s">
        <v>50</v>
      </c>
      <c r="D20" s="6">
        <v>10327</v>
      </c>
      <c r="E20" t="str">
        <f>CONCATENATE("https://bluedevils.org/events/details.php?eventID=", Table_eventID[[#This Row],[eventID]])</f>
        <v>https://bluedevils.org/events/details.php?eventID=10327</v>
      </c>
    </row>
    <row r="21" spans="1:5" x14ac:dyDescent="0.25">
      <c r="A21" s="5">
        <v>45127</v>
      </c>
      <c r="B21" t="s">
        <v>17</v>
      </c>
      <c r="C21" t="s">
        <v>51</v>
      </c>
      <c r="D21" s="6">
        <v>10587</v>
      </c>
      <c r="E21" t="str">
        <f>CONCATENATE("https://bluedevils.org/events/details.php?eventID=", Table_eventID[[#This Row],[eventID]])</f>
        <v>https://bluedevils.org/events/details.php?eventID=10587</v>
      </c>
    </row>
    <row r="22" spans="1:5" x14ac:dyDescent="0.25">
      <c r="A22" s="5">
        <v>45128</v>
      </c>
      <c r="B22" t="s">
        <v>52</v>
      </c>
      <c r="C22" t="s">
        <v>53</v>
      </c>
      <c r="D22" s="6">
        <v>10588</v>
      </c>
      <c r="E22" t="str">
        <f>CONCATENATE("https://bluedevils.org/events/details.php?eventID=", Table_eventID[[#This Row],[eventID]])</f>
        <v>https://bluedevils.org/events/details.php?eventID=10588</v>
      </c>
    </row>
    <row r="23" spans="1:5" x14ac:dyDescent="0.25">
      <c r="A23" s="5">
        <v>45129</v>
      </c>
      <c r="B23" t="s">
        <v>54</v>
      </c>
      <c r="C23" t="s">
        <v>55</v>
      </c>
      <c r="D23" s="6">
        <v>10589</v>
      </c>
      <c r="E23" t="str">
        <f>CONCATENATE("https://bluedevils.org/events/details.php?eventID=", Table_eventID[[#This Row],[eventID]])</f>
        <v>https://bluedevils.org/events/details.php?eventID=10589</v>
      </c>
    </row>
    <row r="24" spans="1:5" x14ac:dyDescent="0.25">
      <c r="A24" s="5">
        <v>45130</v>
      </c>
      <c r="B24" t="s">
        <v>33</v>
      </c>
      <c r="C24" t="s">
        <v>55</v>
      </c>
      <c r="D24" s="6">
        <v>10450</v>
      </c>
      <c r="E24" t="str">
        <f>CONCATENATE("https://bluedevils.org/events/details.php?eventID=", Table_eventID[[#This Row],[eventID]])</f>
        <v>https://bluedevils.org/events/details.php?eventID=10450</v>
      </c>
    </row>
    <row r="25" spans="1:5" x14ac:dyDescent="0.25">
      <c r="A25" s="5">
        <v>45131</v>
      </c>
      <c r="B25" t="s">
        <v>17</v>
      </c>
      <c r="C25" t="s">
        <v>56</v>
      </c>
      <c r="D25" s="6">
        <v>10590</v>
      </c>
      <c r="E25" t="str">
        <f>CONCATENATE("https://bluedevils.org/events/details.php?eventID=", Table_eventID[[#This Row],[eventID]])</f>
        <v>https://bluedevils.org/events/details.php?eventID=10590</v>
      </c>
    </row>
    <row r="26" spans="1:5" x14ac:dyDescent="0.25">
      <c r="A26" s="5">
        <v>45132</v>
      </c>
      <c r="B26" t="s">
        <v>17</v>
      </c>
      <c r="C26" t="s">
        <v>56</v>
      </c>
      <c r="D26" s="6">
        <v>10591</v>
      </c>
      <c r="E26" t="str">
        <f>CONCATENATE("https://bluedevils.org/events/details.php?eventID=", Table_eventID[[#This Row],[eventID]])</f>
        <v>https://bluedevils.org/events/details.php?eventID=10591</v>
      </c>
    </row>
    <row r="27" spans="1:5" x14ac:dyDescent="0.25">
      <c r="A27" s="5">
        <v>45133</v>
      </c>
      <c r="B27" t="s">
        <v>57</v>
      </c>
      <c r="C27" t="s">
        <v>56</v>
      </c>
      <c r="D27" s="6">
        <v>10592</v>
      </c>
      <c r="E27" t="str">
        <f>CONCATENATE("https://bluedevils.org/events/details.php?eventID=", Table_eventID[[#This Row],[eventID]])</f>
        <v>https://bluedevils.org/events/details.php?eventID=10592</v>
      </c>
    </row>
    <row r="28" spans="1:5" x14ac:dyDescent="0.25">
      <c r="A28" s="5">
        <v>45134</v>
      </c>
      <c r="B28" t="s">
        <v>17</v>
      </c>
      <c r="C28" t="s">
        <v>58</v>
      </c>
      <c r="D28" s="6">
        <v>10593</v>
      </c>
      <c r="E28" t="str">
        <f>CONCATENATE("https://bluedevils.org/events/details.php?eventID=", Table_eventID[[#This Row],[eventID]])</f>
        <v>https://bluedevils.org/events/details.php?eventID=10593</v>
      </c>
    </row>
    <row r="29" spans="1:5" x14ac:dyDescent="0.25">
      <c r="A29" s="5">
        <v>45135</v>
      </c>
      <c r="B29" t="s">
        <v>59</v>
      </c>
      <c r="C29" t="s">
        <v>58</v>
      </c>
      <c r="D29" s="6">
        <v>10594</v>
      </c>
      <c r="E29" t="str">
        <f>CONCATENATE("https://bluedevils.org/events/details.php?eventID=", Table_eventID[[#This Row],[eventID]])</f>
        <v>https://bluedevils.org/events/details.php?eventID=10594</v>
      </c>
    </row>
    <row r="30" spans="1:5" x14ac:dyDescent="0.25">
      <c r="A30" s="5">
        <v>45136</v>
      </c>
      <c r="B30" t="s">
        <v>60</v>
      </c>
      <c r="C30" t="s">
        <v>61</v>
      </c>
      <c r="D30" s="6">
        <v>10595</v>
      </c>
      <c r="E30" t="str">
        <f>CONCATENATE("https://bluedevils.org/events/details.php?eventID=", Table_eventID[[#This Row],[eventID]])</f>
        <v>https://bluedevils.org/events/details.php?eventID=10595</v>
      </c>
    </row>
    <row r="31" spans="1:5" x14ac:dyDescent="0.25">
      <c r="A31" s="5">
        <v>45137</v>
      </c>
      <c r="B31" t="s">
        <v>62</v>
      </c>
      <c r="C31" t="s">
        <v>63</v>
      </c>
      <c r="D31" s="6">
        <v>10596</v>
      </c>
      <c r="E31" t="str">
        <f>CONCATENATE("https://bluedevils.org/events/details.php?eventID=", Table_eventID[[#This Row],[eventID]])</f>
        <v>https://bluedevils.org/events/details.php?eventID=10596</v>
      </c>
    </row>
    <row r="32" spans="1:5" x14ac:dyDescent="0.25">
      <c r="A32" s="5">
        <v>45138</v>
      </c>
      <c r="B32" t="s">
        <v>64</v>
      </c>
      <c r="C32" t="s">
        <v>65</v>
      </c>
      <c r="D32" s="6">
        <v>10526</v>
      </c>
      <c r="E32" t="str">
        <f>CONCATENATE("https://bluedevils.org/events/details.php?eventID=", Table_eventID[[#This Row],[eventID]])</f>
        <v>https://bluedevils.org/events/details.php?eventID=10526</v>
      </c>
    </row>
    <row r="33" spans="1:5" x14ac:dyDescent="0.25">
      <c r="A33" s="5">
        <v>45139</v>
      </c>
      <c r="B33" t="s">
        <v>66</v>
      </c>
      <c r="C33" t="s">
        <v>67</v>
      </c>
      <c r="D33" s="6">
        <v>10338</v>
      </c>
      <c r="E33" t="str">
        <f>CONCATENATE("https://bluedevils.org/events/details.php?eventID=", Table_eventID[[#This Row],[eventID]])</f>
        <v>https://bluedevils.org/events/details.php?eventID=10338</v>
      </c>
    </row>
    <row r="34" spans="1:5" x14ac:dyDescent="0.25">
      <c r="A34" s="5">
        <v>45140</v>
      </c>
      <c r="B34" t="s">
        <v>17</v>
      </c>
      <c r="C34" t="s">
        <v>68</v>
      </c>
      <c r="D34" s="6">
        <v>10597</v>
      </c>
      <c r="E34" t="str">
        <f>CONCATENATE("https://bluedevils.org/events/details.php?eventID=", Table_eventID[[#This Row],[eventID]])</f>
        <v>https://bluedevils.org/events/details.php?eventID=10597</v>
      </c>
    </row>
    <row r="35" spans="1:5" x14ac:dyDescent="0.25">
      <c r="A35" s="5">
        <v>45141</v>
      </c>
      <c r="B35" t="s">
        <v>17</v>
      </c>
      <c r="C35" t="s">
        <v>68</v>
      </c>
      <c r="D35" s="6">
        <v>10598</v>
      </c>
      <c r="E35" t="str">
        <f>CONCATENATE("https://bluedevils.org/events/details.php?eventID=", Table_eventID[[#This Row],[eventID]])</f>
        <v>https://bluedevils.org/events/details.php?eventID=10598</v>
      </c>
    </row>
    <row r="36" spans="1:5" x14ac:dyDescent="0.25">
      <c r="A36" s="5">
        <v>45142</v>
      </c>
      <c r="B36" t="s">
        <v>69</v>
      </c>
      <c r="C36" t="s">
        <v>70</v>
      </c>
      <c r="D36" s="6">
        <v>10599</v>
      </c>
      <c r="E36" t="str">
        <f>CONCATENATE("https://bluedevils.org/events/details.php?eventID=", Table_eventID[[#This Row],[eventID]])</f>
        <v>https://bluedevils.org/events/details.php?eventID=10599</v>
      </c>
    </row>
    <row r="37" spans="1:5" x14ac:dyDescent="0.25">
      <c r="A37" s="5">
        <v>45143</v>
      </c>
      <c r="B37" t="s">
        <v>17</v>
      </c>
      <c r="C37" t="s">
        <v>71</v>
      </c>
      <c r="D37" s="6">
        <v>10342</v>
      </c>
      <c r="E37" t="str">
        <f>CONCATENATE("https://bluedevils.org/events/details.php?eventID=", Table_eventID[[#This Row],[eventID]])</f>
        <v>https://bluedevils.org/events/details.php?eventID=10342</v>
      </c>
    </row>
    <row r="38" spans="1:5" x14ac:dyDescent="0.25">
      <c r="A38" s="5">
        <v>45144</v>
      </c>
      <c r="B38" t="s">
        <v>72</v>
      </c>
      <c r="C38" t="s">
        <v>71</v>
      </c>
      <c r="D38" s="6">
        <v>10343</v>
      </c>
      <c r="E38" t="str">
        <f>CONCATENATE("https://bluedevils.org/events/details.php?eventID=", Table_eventID[[#This Row],[eventID]])</f>
        <v>https://bluedevils.org/events/details.php?eventID=10343</v>
      </c>
    </row>
    <row r="39" spans="1:5" x14ac:dyDescent="0.25">
      <c r="A39" s="5">
        <v>45145</v>
      </c>
      <c r="B39" t="s">
        <v>17</v>
      </c>
      <c r="C39" t="s">
        <v>73</v>
      </c>
      <c r="D39" s="6">
        <v>10582</v>
      </c>
      <c r="E39" t="str">
        <f>CONCATENATE("https://bluedevils.org/events/details.php?eventID=", Table_eventID[[#This Row],[eventID]])</f>
        <v>https://bluedevils.org/events/details.php?eventID=10582</v>
      </c>
    </row>
    <row r="40" spans="1:5" x14ac:dyDescent="0.25">
      <c r="A40" s="5">
        <v>45146</v>
      </c>
      <c r="B40" t="s">
        <v>17</v>
      </c>
      <c r="C40" t="s">
        <v>73</v>
      </c>
      <c r="D40" s="6">
        <v>10583</v>
      </c>
      <c r="E40" t="str">
        <f>CONCATENATE("https://bluedevils.org/events/details.php?eventID=", Table_eventID[[#This Row],[eventID]])</f>
        <v>https://bluedevils.org/events/details.php?eventID=10583</v>
      </c>
    </row>
    <row r="41" spans="1:5" x14ac:dyDescent="0.25">
      <c r="A41" s="5">
        <v>45147</v>
      </c>
      <c r="B41" t="s">
        <v>17</v>
      </c>
      <c r="C41" t="s">
        <v>73</v>
      </c>
      <c r="D41" s="6">
        <v>10600</v>
      </c>
      <c r="E41" t="str">
        <f>CONCATENATE("https://bluedevils.org/events/details.php?eventID=", Table_eventID[[#This Row],[eventID]])</f>
        <v>https://bluedevils.org/events/details.php?eventID=10600</v>
      </c>
    </row>
    <row r="42" spans="1:5" x14ac:dyDescent="0.25">
      <c r="A42" s="5">
        <v>45148</v>
      </c>
      <c r="B42" t="s">
        <v>74</v>
      </c>
      <c r="C42" t="s">
        <v>73</v>
      </c>
      <c r="D42" s="6">
        <v>10601</v>
      </c>
      <c r="E42" t="str">
        <f>CONCATENATE("https://bluedevils.org/events/details.php?eventID=", Table_eventID[[#This Row],[eventID]])</f>
        <v>https://bluedevils.org/events/details.php?eventID=10601</v>
      </c>
    </row>
    <row r="43" spans="1:5" x14ac:dyDescent="0.25">
      <c r="A43" s="5">
        <v>45149</v>
      </c>
      <c r="B43" t="s">
        <v>75</v>
      </c>
      <c r="C43" t="s">
        <v>73</v>
      </c>
      <c r="D43" s="6">
        <v>10602</v>
      </c>
      <c r="E43" t="str">
        <f>CONCATENATE("https://bluedevils.org/events/details.php?eventID=", Table_eventID[[#This Row],[eventID]])</f>
        <v>https://bluedevils.org/events/details.php?eventID=10602</v>
      </c>
    </row>
    <row r="44" spans="1:5" x14ac:dyDescent="0.25">
      <c r="A44" s="5">
        <v>45150</v>
      </c>
      <c r="B44" t="s">
        <v>76</v>
      </c>
      <c r="C44" t="s">
        <v>73</v>
      </c>
      <c r="D44" s="6">
        <v>10346</v>
      </c>
      <c r="E44" t="str">
        <f>CONCATENATE("https://bluedevils.org/events/details.php?eventID=", Table_eventID[[#This Row],[eventID]])</f>
        <v>https://bluedevils.org/events/details.php?eventID=10346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C24" sqref="C24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95</v>
      </c>
      <c r="C3" t="s">
        <v>94</v>
      </c>
    </row>
    <row r="6" spans="1:6" x14ac:dyDescent="0.25">
      <c r="A6" t="s">
        <v>109</v>
      </c>
    </row>
    <row r="7" spans="1:6" x14ac:dyDescent="0.25">
      <c r="B7" t="s">
        <v>110</v>
      </c>
    </row>
    <row r="8" spans="1:6" x14ac:dyDescent="0.25">
      <c r="C8" t="s">
        <v>116</v>
      </c>
      <c r="D8" t="s">
        <v>117</v>
      </c>
      <c r="E8" t="s">
        <v>118</v>
      </c>
      <c r="F8" t="s">
        <v>119</v>
      </c>
    </row>
    <row r="10" spans="1:6" x14ac:dyDescent="0.25">
      <c r="B10" t="s">
        <v>111</v>
      </c>
    </row>
    <row r="11" spans="1:6" x14ac:dyDescent="0.25">
      <c r="C11" t="s">
        <v>120</v>
      </c>
      <c r="D11" t="s">
        <v>121</v>
      </c>
      <c r="E11" t="s">
        <v>122</v>
      </c>
      <c r="F11" t="s">
        <v>123</v>
      </c>
    </row>
    <row r="13" spans="1:6" x14ac:dyDescent="0.25">
      <c r="B13" t="s">
        <v>112</v>
      </c>
    </row>
    <row r="14" spans="1:6" x14ac:dyDescent="0.25">
      <c r="C14" t="s">
        <v>126</v>
      </c>
      <c r="D14" t="s">
        <v>127</v>
      </c>
      <c r="E14" t="s">
        <v>128</v>
      </c>
    </row>
    <row r="16" spans="1:6" x14ac:dyDescent="0.25">
      <c r="B16" t="s">
        <v>113</v>
      </c>
    </row>
    <row r="17" spans="2:4" x14ac:dyDescent="0.25">
      <c r="C17" t="s">
        <v>124</v>
      </c>
      <c r="D17" t="s">
        <v>125</v>
      </c>
    </row>
    <row r="19" spans="2:4" x14ac:dyDescent="0.25">
      <c r="B19" t="s">
        <v>114</v>
      </c>
    </row>
    <row r="20" spans="2:4" x14ac:dyDescent="0.25">
      <c r="C20" t="s">
        <v>129</v>
      </c>
      <c r="D20" t="s">
        <v>130</v>
      </c>
    </row>
    <row r="22" spans="2:4" x14ac:dyDescent="0.25">
      <c r="B22" t="s">
        <v>115</v>
      </c>
    </row>
    <row r="23" spans="2:4" x14ac:dyDescent="0.25">
      <c r="C23" t="s">
        <v>131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Home</vt:lpstr>
      <vt:lpstr>Directions</vt:lpstr>
      <vt:lpstr>Helper</vt:lpstr>
      <vt:lpstr>Event_Details_Next</vt:lpstr>
      <vt:lpstr>Event_Details_Previous</vt:lpstr>
      <vt:lpstr>Event_Details_Today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2023-07-29T00:07:26Z</dcterms:modified>
</cp:coreProperties>
</file>