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36" documentId="8_{7D6A3065-8CC6-4DDF-B72A-3B704923DDEC}" xr6:coauthVersionLast="47" xr6:coauthVersionMax="47" xr10:uidLastSave="{21B76AF4-8BA6-48AA-A04D-EC5FD24D0CE3}"/>
  <bookViews>
    <workbookView xWindow="4485" yWindow="270" windowWidth="21150" windowHeight="14805" tabRatio="69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Event_Details_Previous!$A$1:$E$17</definedName>
    <definedName name="ExternalData_2" localSheetId="3" hidden="1">Event_Details_Next!$A$1:$E$11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Event_Details_Today!$A$1:$E$18</definedName>
    <definedName name="ExternalData_4" localSheetId="6" hidden="1">July_Events!$A$1:$C$32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C2" i="5"/>
  <c r="E22" i="17"/>
  <c r="D5" i="1"/>
  <c r="B4" i="5"/>
  <c r="B16" i="17"/>
  <c r="E21" i="17" s="1"/>
  <c r="B28" i="17"/>
  <c r="B27" i="17"/>
  <c r="J18" i="17" s="1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11" i="5"/>
  <c r="C10" i="5"/>
  <c r="C9" i="5"/>
  <c r="B11" i="5"/>
  <c r="B10" i="5"/>
  <c r="B9" i="5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E27" i="17" l="1"/>
  <c r="E31" i="17"/>
  <c r="E28" i="17"/>
  <c r="J21" i="17"/>
  <c r="J17" i="17"/>
  <c r="J20" i="17" s="1"/>
  <c r="E17" i="17"/>
  <c r="E18" i="17"/>
  <c r="A16" i="17"/>
  <c r="B6" i="17"/>
  <c r="A8" i="17" s="1"/>
  <c r="E30" i="17" l="1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<sst xmlns="http://schemas.openxmlformats.org/spreadsheetml/2006/main" count="416" uniqueCount="168">
  <si>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</si>
  <si>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</si>
  <si>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</si>
  <si>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</si>
  <si>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</si>
  <si>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</si>
  <si>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</si>
  <si>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</si>
  <si>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</si>
  <si>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</si>
  <si>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</si>
  <si>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</si>
  <si>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</si>
  <si>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</si>
  <si>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</si>
  <si>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</si>
  <si>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</si>
  <si>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</si>
  <si>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</si>
  <si>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</si>
  <si>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</si>
  <si>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</si>
  <si>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</si>
  <si>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</si>
  <si>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</si>
  <si>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</si>
  <si>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</si>
  <si>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</si>
  <si>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</si>
  <si>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</si>
  <si>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</si>
  <si>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</si>
  <si>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</si>
  <si>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</si>
  <si>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</si>
  <si>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</si>
  <si>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</si>
  <si>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</si>
  <si>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</si>
  <si>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</si>
  <si>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</si>
  <si>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</si>
  <si>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</si>
  <si>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</si>
  <si>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</si>
  <si>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</si>
  <si>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6:30 PM</t>
  </si>
  <si>
    <t>8:45 PM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</si>
  <si>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</si>
  <si>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</si>
  <si>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</si>
  <si>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</si>
  <si>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</si>
  <si>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</si>
  <si>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</si>
  <si>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</si>
  <si>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</si>
  <si>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</si>
  <si>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</si>
  <si>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</si>
  <si>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</si>
  <si>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</si>
  <si>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</si>
  <si>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</si>
  <si>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</si>
  <si>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</si>
  <si>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</si>
  <si>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</si>
  <si>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</si>
  <si>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</si>
  <si>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</si>
  <si>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</si>
  <si>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</si>
  <si>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</si>
  <si>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</si>
  <si>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</si>
  <si>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</si>
  <si>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</si>
  <si>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</si>
  <si>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</si>
  <si>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</si>
  <si>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</si>
  <si>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</si>
  <si>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</si>
  <si>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</si>
  <si>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</si>
  <si>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</si>
  <si>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</si>
  <si>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</si>
  <si>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</si>
  <si>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</si>
  <si>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</si>
  <si>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</si>
  <si>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</si>
  <si>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</si>
  <si>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9:00 AM</t>
  </si>
  <si>
    <t>2:00 PM</t>
  </si>
  <si>
    <t>Performance</t>
  </si>
  <si>
    <t>10:00 AM</t>
  </si>
  <si>
    <t>5:00 PM</t>
  </si>
  <si>
    <t>Walk on</t>
  </si>
  <si>
    <t>11:30 PM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</si>
  <si>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</si>
  <si>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</si>
  <si>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</si>
  <si>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</si>
  <si>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</si>
  <si>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</si>
  <si>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San Bernardino Valley College</t>
  </si>
  <si>
    <t>701 S. Mount Vernon</t>
  </si>
  <si>
    <t>San Bernardino, CA 92410</t>
  </si>
  <si>
    <t>San Bernardino Valley College_x000D_
701 S. Mount Vernon_x000D_
San Bernardino, CA 92410</t>
  </si>
  <si>
    <t>Breakfast - Pack Sack Lunch</t>
  </si>
  <si>
    <t>Lunch and pack</t>
  </si>
  <si>
    <t>3:30 PM</t>
  </si>
  <si>
    <t>Depart for San Bernardino</t>
  </si>
  <si>
    <t>Arrive</t>
  </si>
  <si>
    <t>5:30 PM</t>
  </si>
  <si>
    <t>Dinner At Show Site</t>
  </si>
  <si>
    <t>7:15 PM</t>
  </si>
  <si>
    <t>Warm Up</t>
  </si>
  <si>
    <t>8:55 PM</t>
  </si>
  <si>
    <t>Walk to Gate</t>
  </si>
  <si>
    <t>9:10 PM</t>
  </si>
  <si>
    <t>At Gate</t>
  </si>
  <si>
    <t>9:26 PM</t>
  </si>
  <si>
    <t>9:31 PM</t>
  </si>
  <si>
    <t>Snack</t>
  </si>
  <si>
    <t>Depart for Gilbert, Az - 350 miles</t>
  </si>
  <si>
    <t>1:00 PM</t>
  </si>
  <si>
    <t>9:00 PM</t>
  </si>
  <si>
    <t>Walk On</t>
  </si>
  <si>
    <t>Follow signs and lot attendants as directed.</t>
  </si>
  <si>
    <t>Santa Monica, Ca_x000D_
Santa Monica, Ca</t>
  </si>
  <si>
    <t>Adolfo Camarillo High School</t>
  </si>
  <si>
    <t>4660 Mission Oaks Blvd</t>
  </si>
  <si>
    <t>Camarillo, CA 93012</t>
  </si>
  <si>
    <t>7:00 AM</t>
  </si>
  <si>
    <t>Arrive, sleep</t>
  </si>
  <si>
    <t>11:30 AM</t>
  </si>
  <si>
    <t>Brunch</t>
  </si>
  <si>
    <t>Laundry</t>
  </si>
  <si>
    <t>Depart to beach</t>
  </si>
  <si>
    <t>Depart to Fresno, Ca - 225 miles</t>
  </si>
  <si>
    <t>Mesa Community College</t>
  </si>
  <si>
    <t>1833 West Southern Ave</t>
  </si>
  <si>
    <t>Mesa, AZ 85202</t>
  </si>
  <si>
    <t>Mesa Community College_x000D_
1833 West Southern Ave_x000D_
Mesa, AZ 85202</t>
  </si>
  <si>
    <t>Williams Field HS</t>
  </si>
  <si>
    <t>2076 S. Higley Rd</t>
  </si>
  <si>
    <t>Gilbert, AZ 85295</t>
  </si>
  <si>
    <t>6:00 AM</t>
  </si>
  <si>
    <t>Arrive and Sleep</t>
  </si>
  <si>
    <t>12:30 PM</t>
  </si>
  <si>
    <t>4:00 PM</t>
  </si>
  <si>
    <t>Dinner Pack and Load</t>
  </si>
  <si>
    <t>6:00 PM</t>
  </si>
  <si>
    <t>Depart for Show</t>
  </si>
  <si>
    <t>Arrive and Unload</t>
  </si>
  <si>
    <t>7:00 PM</t>
  </si>
  <si>
    <t>8:30 PM</t>
  </si>
  <si>
    <t>Depart for Camarillo CA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</si>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</sst>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0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8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563C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  <xf numFmtId="0" fontId="21" fillId="0" borderId="0" xfId="0" applyFont="1" applyAlignment="1">
      <alignment vertical="center"/>
    </xf>
    <xf numFmtId="0" fontId="0" fillId="33" borderId="10" xfId="0" applyFill="1" applyBorder="1" applyAlignment="1">
      <alignment horizontal="center" vertical="center"/>
    </xf>
    <xf numFmtId="0" fontId="0" fillId="33" borderId="10" xfId="0" applyFill="1" applyBorder="1" applyAlignment="1">
      <alignment vertical="center"/>
    </xf>
    <xf numFmtId="16" fontId="0" fillId="0" borderId="0" xfId="0" applyNumberFormat="1" applyAlignment="1">
      <alignment horizontal="center" vertical="center"/>
    </xf>
    <xf numFmtId="0" fontId="21" fillId="0" borderId="10" xfId="0" applyFont="1" applyBorder="1"/>
    <xf numFmtId="0" fontId="0" fillId="0" borderId="10" xfId="0" applyBorder="1" applyAlignment="1">
      <alignment vertical="center"/>
    </xf>
    <xf numFmtId="0" fontId="0" fillId="0" borderId="0" xfId="0" applyAlignment="1">
      <alignment horizontal="center" vertical="center"/>
    </xf>
    <xf numFmtId="0" fontId="21" fillId="0" borderId="10" xfId="0" applyFont="1" applyBorder="1" applyAlignment="1">
      <alignment vertical="center"/>
    </xf>
    <xf numFmtId="0" fontId="22" fillId="0" borderId="10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3" fillId="34" borderId="11" xfId="0" applyFont="1" applyFill="1" applyBorder="1" applyAlignment="1">
      <alignment vertical="center" wrapText="1"/>
    </xf>
    <xf numFmtId="0" fontId="23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18" fillId="0" borderId="0" xfId="42" applyFill="1"/>
    <xf numFmtId="0" fontId="0" fillId="0" borderId="0" xfId="0" applyAlignment="1">
      <alignment vertical="top" wrapText="1"/>
    </xf>
    <xf numFmtId="0" fontId="23" fillId="0" borderId="0" xfId="0" applyFont="1" applyAlignment="1">
      <alignment vertical="center" wrapText="1"/>
    </xf>
    <xf numFmtId="0" fontId="23" fillId="34" borderId="16" xfId="0" applyFont="1" applyFill="1" applyBorder="1" applyAlignment="1">
      <alignment vertical="center" wrapText="1"/>
    </xf>
    <xf numFmtId="0" fontId="23" fillId="0" borderId="16" xfId="0" applyFont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164" fontId="24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3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7" fillId="0" borderId="21" xfId="0" applyFont="1" applyBorder="1" applyAlignment="1">
      <alignment vertical="center"/>
    </xf>
    <xf numFmtId="0" fontId="27" fillId="0" borderId="20" xfId="0" applyFont="1" applyBorder="1" applyAlignment="1">
      <alignment vertical="center"/>
    </xf>
    <xf numFmtId="0" fontId="26" fillId="0" borderId="20" xfId="0" applyFont="1" applyBorder="1" applyAlignment="1">
      <alignment vertical="center"/>
    </xf>
    <xf numFmtId="0" fontId="0" fillId="0" borderId="0" xfId="0"/>
    <xf numFmtId="0" fontId="0" fillId="0" borderId="0" xfId="0" applyNumberFormat="1"/>
    <xf numFmtId="0" fontId="28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Font="1" applyBorder="1" applyAlignment="1">
      <alignment vertical="center"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1019175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E47FB61-3A29-72CB-BCB4-C1D1F3E0B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BF07037-A394-D201-B476-D24DBAE33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8CDB4A9-F39C-A818-4795-C6EFFF2F8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2</xdr:row>
          <xdr:rowOff>38100</xdr:rowOff>
        </xdr:from>
        <xdr:to>
          <xdr:col>10</xdr:col>
          <xdr:colOff>314325</xdr:colOff>
          <xdr:row>4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1" tableType="queryTable" totalsRowShown="0">
  <autoFilter ref="A1:E11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7" tableType="queryTable" totalsRowShown="0">
  <autoFilter ref="A1:E17" xr:uid="{92179059-309C-4330-A720-02808096CF1A}"/>
  <tableColumns count="5">
    <tableColumn id="1" xr3:uid="{A456D67A-03D6-4D54-88BC-9FA10EB427F7}" uniqueName="1" name="Column1" queryTableFieldId="1" dataDxfId="11"/>
    <tableColumn id="2" xr3:uid="{529C57FA-9049-467F-B550-C6CC6ADF14C7}" uniqueName="2" name="Address1" queryTableFieldId="2" dataDxfId="10"/>
    <tableColumn id="3" xr3:uid="{DDCDE5E5-62AC-41A8-BD56-C1785856031A}" uniqueName="3" name="Address2" queryTableFieldId="3" dataDxfId="9"/>
    <tableColumn id="4" xr3:uid="{750530DF-286C-4CD6-AFF4-F6B4F747FE47}" uniqueName="4" name="Address3" queryTableFieldId="4" dataDxfId="8"/>
    <tableColumn id="5" xr3:uid="{8FFF8E09-389B-45AB-AE11-F8A82D7E9D06}" uniqueName="5" name="Column3" queryTableFieldId="5" dataDxf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8" tableType="queryTable" totalsRowShown="0">
  <autoFilter ref="A1:E18" xr:uid="{BCB1E3CF-CDCD-4CDF-A235-BC64E297B19D}"/>
  <tableColumns count="5">
    <tableColumn id="8" xr3:uid="{D27E5B6A-7156-439D-A1BD-ED83D7A6BF37}" uniqueName="8" name="Column1" queryTableFieldId="5" dataDxfId="6"/>
    <tableColumn id="1" xr3:uid="{05566E41-6E4C-43EA-82D1-F5B55022E077}" uniqueName="1" name="Address1" queryTableFieldId="14" dataDxfId="5"/>
    <tableColumn id="2" xr3:uid="{1C9D734B-6608-4C8B-A5BE-2FF7D37E376D}" uniqueName="2" name="Address2" queryTableFieldId="15" dataDxfId="4"/>
    <tableColumn id="3" xr3:uid="{47379C93-0D5D-4402-9B1F-91FA59BAF1A5}" uniqueName="3" name="Address3" queryTableFieldId="16" dataDxfId="3"/>
    <tableColumn id="10" xr3:uid="{AAD3CFB0-5A01-415B-8987-6DE1775F5C19}" uniqueName="10" name="Column3" queryTableFieldId="7" data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20"/>
    <tableColumn id="3" xr3:uid="{ADAA3110-1E60-4011-8DCF-AE8E53EEB4FA}" uniqueName="3" name="Location" queryTableFieldId="3" dataDxfId="1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0"/>
    <tableColumn id="5" xr3:uid="{7FED56D8-A121-489E-BAF6-AC4FBEE75673}" uniqueName="5" name="Event" queryTableFieldId="6" dataDxfId="18"/>
    <tableColumn id="6" xr3:uid="{F22730FB-0FA8-47E8-8462-F80C7E229923}" uniqueName="6" name="Location" queryTableFieldId="7" dataDxfId="1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6"/>
    <tableColumn id="2" xr3:uid="{187C09FD-1A8B-4E4E-B52E-526A27C81825}" name="Event" dataDxfId="15"/>
    <tableColumn id="3" xr3:uid="{C6F49CAD-F8A3-4CE4-887A-CC0C5CEC2219}" name="Location" dataDxfId="14"/>
    <tableColumn id="4" xr3:uid="{F90EAABC-F279-40FB-8B44-7E674A9CDAA8}" name="eventID" dataDxfId="13"/>
    <tableColumn id="5" xr3:uid="{02EAF049-21B2-43CB-B7D9-C98D7D8C1E2B}" name="Link" dataDxfId="12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33"/>
  <sheetViews>
    <sheetView showGridLines="0" tabSelected="1" zoomScaleNormal="100" workbookViewId="0">
      <selection activeCell="D11" sqref="D11"/>
    </sheetView>
  </sheetViews>
  <sheetFormatPr defaultRowHeight="15" x14ac:dyDescent="0.25"/>
  <cols>
    <col min="1" max="1" width="8.7109375" customWidth="1"/>
    <col min="2" max="2" width="20.7109375" customWidth="1"/>
    <col min="3" max="3" width="39.85546875" customWidth="1"/>
    <col min="4" max="5" width="30.7109375" customWidth="1"/>
  </cols>
  <sheetData>
    <row r="1" spans="1:9" ht="54.75" customHeight="1" x14ac:dyDescent="0.25">
      <c r="A1" s="42"/>
      <c r="B1" s="42"/>
      <c r="C1" s="2" t="s">
        <v>0</v>
      </c>
      <c r="D1" s="2"/>
    </row>
    <row r="2" spans="1:9" ht="8.25" customHeight="1" x14ac:dyDescent="0.25">
      <c r="A2" s="4"/>
    </row>
    <row r="3" spans="1:9" ht="15.75" thickBot="1" x14ac:dyDescent="0.3">
      <c r="A3" s="5" t="s">
        <v>1</v>
      </c>
      <c r="B3" s="6" t="s">
        <v>2</v>
      </c>
      <c r="C3" s="6" t="s">
        <v>3</v>
      </c>
      <c r="D3" s="6" t="s">
        <v>4</v>
      </c>
      <c r="E3" s="6"/>
    </row>
    <row r="4" spans="1:9" ht="15.75" thickTop="1" x14ac:dyDescent="0.25">
      <c r="A4" s="3"/>
      <c r="B4" s="3"/>
      <c r="C4" s="3"/>
      <c r="D4" s="3"/>
      <c r="E4" s="1"/>
    </row>
    <row r="5" spans="1:9" x14ac:dyDescent="0.25">
      <c r="A5" s="7">
        <v>45108</v>
      </c>
      <c r="B5" s="1" t="str">
        <f>VLOOKUP($A5,Table_July_Events[],3,FALSE)</f>
        <v>Vista, CA</v>
      </c>
      <c r="C5" s="19" t="str">
        <f>HYPERLINK(VLOOKUP($A5,Table_eventID[],5,FALSE), VLOOKUP($A5,Table_July_Events[],2,FALSE))</f>
        <v>Corps at the Crest - San Diego</v>
      </c>
      <c r="D5" s="19" t="str">
        <f>HYPERLINK(CONCATENATE(MONTH(A5), "-", DAY(A5),"/", "h2s.htm"), "From Housing -&gt; to Show")</f>
        <v>From Housing -&gt; to Show</v>
      </c>
      <c r="E5" t="s">
        <v>8</v>
      </c>
    </row>
    <row r="6" spans="1:9" ht="15.75" thickBot="1" x14ac:dyDescent="0.3">
      <c r="A6" s="8"/>
      <c r="B6" s="8"/>
      <c r="C6" s="8"/>
      <c r="D6" s="9"/>
      <c r="E6" s="9"/>
      <c r="I6" s="18"/>
    </row>
    <row r="7" spans="1:9" ht="15.75" thickTop="1" x14ac:dyDescent="0.25">
      <c r="A7" s="10"/>
      <c r="B7" s="1"/>
      <c r="C7" s="1"/>
      <c r="D7" s="1"/>
      <c r="E7" s="1"/>
    </row>
    <row r="8" spans="1:9" x14ac:dyDescent="0.25">
      <c r="A8" s="7">
        <v>45109</v>
      </c>
      <c r="B8" s="1" t="str">
        <f>VLOOKUP($A8,Table_July_Events[],3,FALSE)</f>
        <v>San Bernardino, CA</v>
      </c>
      <c r="C8" s="19" t="str">
        <f>HYPERLINK(VLOOKUP($A8,Table_eventID[],5,FALSE), VLOOKUP($A8,Table_July_Events[],2,FALSE))</f>
        <v>Western Corps Connection</v>
      </c>
      <c r="D8" s="1" t="s">
        <v>7</v>
      </c>
      <c r="E8" s="1" t="s">
        <v>8</v>
      </c>
    </row>
    <row r="9" spans="1:9" ht="15.75" thickBot="1" x14ac:dyDescent="0.3">
      <c r="A9" s="11"/>
      <c r="B9" s="8"/>
      <c r="C9" s="8"/>
      <c r="D9" s="8"/>
      <c r="E9" s="9"/>
    </row>
    <row r="10" spans="1:9" ht="15.75" thickTop="1" x14ac:dyDescent="0.25">
      <c r="A10" s="10"/>
      <c r="B10" s="1"/>
      <c r="C10" s="1"/>
      <c r="D10" s="1"/>
      <c r="E10" s="1"/>
    </row>
    <row r="11" spans="1:9" x14ac:dyDescent="0.25">
      <c r="A11" s="7">
        <v>45110</v>
      </c>
      <c r="B11" s="1" t="str">
        <f>VLOOKUP($A11,Table_July_Events[],3,FALSE)</f>
        <v>Mesa, AZ</v>
      </c>
      <c r="C11" s="19" t="str">
        <f>HYPERLINK(VLOOKUP($A11,Table_eventID[],5,FALSE), VLOOKUP($A11,Table_July_Events[],2,FALSE))</f>
        <v>Drums Across the Desert</v>
      </c>
      <c r="D11" s="19" t="str">
        <f>HYPERLINK(CONCATENATE(MONTH(A11), "-", DAY(A11),"/", "h2s.htm"), "From Housing -&gt; to Show")</f>
        <v>From Housing -&gt; to Show</v>
      </c>
      <c r="E11" s="1" t="s">
        <v>8</v>
      </c>
    </row>
    <row r="12" spans="1:9" ht="15.75" thickBot="1" x14ac:dyDescent="0.3">
      <c r="A12" s="11"/>
      <c r="B12" s="8"/>
      <c r="C12" s="8"/>
      <c r="D12" s="8"/>
      <c r="E12" s="9"/>
    </row>
    <row r="13" spans="1:9" ht="15.75" thickTop="1" x14ac:dyDescent="0.25">
      <c r="A13" s="10"/>
      <c r="B13" s="1"/>
      <c r="C13" s="1"/>
      <c r="D13" s="1"/>
      <c r="E13" s="1"/>
    </row>
    <row r="14" spans="1:9" x14ac:dyDescent="0.25">
      <c r="A14" s="7">
        <v>45111</v>
      </c>
      <c r="B14" s="1" t="str">
        <f>VLOOKUP($A14,Table_July_Events[],3,FALSE)</f>
        <v>Santa Monica, Ca</v>
      </c>
      <c r="C14" s="19" t="str">
        <f>HYPERLINK(VLOOKUP($A14,Table_eventID[],5,FALSE), VLOOKUP($A14,Table_July_Events[],2,FALSE))</f>
        <v>Free Day and laundry</v>
      </c>
      <c r="D14" s="1" t="s">
        <v>15</v>
      </c>
      <c r="E14" s="1"/>
    </row>
    <row r="15" spans="1:9" ht="15.75" thickBot="1" x14ac:dyDescent="0.3">
      <c r="A15" s="8"/>
      <c r="B15" s="8"/>
      <c r="C15" s="8"/>
      <c r="D15" s="8"/>
      <c r="E15" s="9"/>
    </row>
    <row r="16" spans="1:9" ht="15.75" thickTop="1" x14ac:dyDescent="0.25">
      <c r="A16" s="10"/>
      <c r="B16" s="1"/>
      <c r="C16" s="1"/>
      <c r="D16" s="1"/>
      <c r="E16" s="1"/>
    </row>
    <row r="17" spans="1:5" x14ac:dyDescent="0.25">
      <c r="A17" s="7">
        <v>45112</v>
      </c>
      <c r="B17" s="1" t="str">
        <f>VLOOKUP($A17,Table_July_Events[],3,FALSE)</f>
        <v>Fresno, CA</v>
      </c>
      <c r="C17" s="19" t="str">
        <f>HYPERLINK(VLOOKUP($A17,Table_eventID[],5,FALSE), VLOOKUP($A17,Table_July_Events[],2,FALSE))</f>
        <v>Rehearsal</v>
      </c>
      <c r="D17" s="1" t="s">
        <v>18</v>
      </c>
      <c r="E17" s="1"/>
    </row>
    <row r="18" spans="1:5" ht="15.75" thickBot="1" x14ac:dyDescent="0.3">
      <c r="A18" s="11"/>
      <c r="B18" s="8"/>
      <c r="C18" s="8"/>
      <c r="D18" s="8"/>
      <c r="E18" s="9"/>
    </row>
    <row r="19" spans="1:5" ht="15.75" thickTop="1" x14ac:dyDescent="0.25">
      <c r="A19" s="10"/>
      <c r="B19" s="1"/>
      <c r="C19" s="1"/>
      <c r="D19" s="1"/>
      <c r="E19" s="1"/>
    </row>
    <row r="20" spans="1:5" x14ac:dyDescent="0.25">
      <c r="A20" s="7">
        <v>45113</v>
      </c>
      <c r="B20" s="1" t="str">
        <f>VLOOKUP($A20,Table_July_Events[],3,FALSE)</f>
        <v>Fresno, CA</v>
      </c>
      <c r="C20" s="19" t="str">
        <f>HYPERLINK(VLOOKUP($A20,Table_eventID[],5,FALSE), VLOOKUP($A20,Table_July_Events[],2,FALSE))</f>
        <v>Rehearsal</v>
      </c>
      <c r="D20" s="1" t="s">
        <v>18</v>
      </c>
      <c r="E20" s="1"/>
    </row>
    <row r="21" spans="1:5" ht="15.75" thickBot="1" x14ac:dyDescent="0.3">
      <c r="A21" s="11"/>
      <c r="B21" s="8"/>
      <c r="C21" s="8"/>
      <c r="D21" s="8"/>
      <c r="E21" s="9"/>
    </row>
    <row r="22" spans="1:5" ht="15.75" thickTop="1" x14ac:dyDescent="0.25">
      <c r="A22" s="7"/>
      <c r="B22" s="1"/>
      <c r="C22" s="1"/>
      <c r="D22" s="1"/>
      <c r="E22" s="1"/>
    </row>
    <row r="23" spans="1:5" x14ac:dyDescent="0.25">
      <c r="A23" s="7">
        <v>45114</v>
      </c>
      <c r="B23" s="1" t="str">
        <f>VLOOKUP($A23,Table_July_Events[],3,FALSE)</f>
        <v>Fresno, CA</v>
      </c>
      <c r="C23" s="19" t="str">
        <f>HYPERLINK(VLOOKUP($A23,Table_eventID[],5,FALSE), VLOOKUP($A23,Table_July_Events[],2,FALSE))</f>
        <v>MidCal Championships</v>
      </c>
      <c r="D23" s="1" t="s">
        <v>7</v>
      </c>
      <c r="E23" s="1" t="s">
        <v>8</v>
      </c>
    </row>
    <row r="24" spans="1:5" ht="15.75" thickBot="1" x14ac:dyDescent="0.3">
      <c r="A24" s="8"/>
      <c r="B24" s="8"/>
      <c r="C24" s="8"/>
      <c r="D24" s="8"/>
      <c r="E24" s="9"/>
    </row>
    <row r="25" spans="1:5" ht="15.75" thickTop="1" x14ac:dyDescent="0.25">
      <c r="A25" s="10"/>
      <c r="B25" s="1"/>
      <c r="C25" s="1"/>
      <c r="D25" s="1"/>
      <c r="E25" s="1"/>
    </row>
    <row r="26" spans="1:5" x14ac:dyDescent="0.25">
      <c r="A26" s="7">
        <v>45115</v>
      </c>
      <c r="B26" s="1" t="str">
        <f>VLOOKUP($A26,Table_July_Events[],3,FALSE)</f>
        <v>Pasadena, CA</v>
      </c>
      <c r="C26" s="19" t="str">
        <f>HYPERLINK(VLOOKUP($A26,Table_eventID[],5,FALSE), VLOOKUP($A26,Table_July_Events[],2,FALSE))</f>
        <v>Drum Corps at the Rose Bowl</v>
      </c>
      <c r="D26" s="1" t="s">
        <v>7</v>
      </c>
      <c r="E26" s="1" t="s">
        <v>8</v>
      </c>
    </row>
    <row r="27" spans="1:5" ht="15.75" thickBot="1" x14ac:dyDescent="0.3">
      <c r="A27" s="11"/>
      <c r="B27" s="8"/>
      <c r="C27" s="8"/>
      <c r="D27" s="8"/>
      <c r="E27" s="9"/>
    </row>
    <row r="28" spans="1:5" ht="15.75" thickTop="1" x14ac:dyDescent="0.25">
      <c r="A28" s="10"/>
      <c r="B28" s="1"/>
      <c r="C28" s="1"/>
      <c r="D28" s="1"/>
      <c r="E28" s="1"/>
    </row>
    <row r="29" spans="1:5" x14ac:dyDescent="0.25">
      <c r="A29" s="7">
        <v>45116</v>
      </c>
      <c r="B29" s="1" t="str">
        <f>VLOOKUP($A29,Table_July_Events[],3,FALSE)</f>
        <v>Stanford, CA</v>
      </c>
      <c r="C29" s="19" t="str">
        <f>HYPERLINK(VLOOKUP($A29,Table_eventID[],5,FALSE), VLOOKUP($A29,Table_July_Events[],2,FALSE))</f>
        <v>DCI West</v>
      </c>
      <c r="D29" s="1" t="s">
        <v>7</v>
      </c>
      <c r="E29" s="1" t="s">
        <v>8</v>
      </c>
    </row>
    <row r="30" spans="1:5" ht="15.75" thickBot="1" x14ac:dyDescent="0.3">
      <c r="A30" s="11"/>
      <c r="B30" s="8"/>
      <c r="C30" s="8"/>
      <c r="D30" s="8"/>
      <c r="E30" s="9"/>
    </row>
    <row r="31" spans="1:5" ht="15.75" thickTop="1" x14ac:dyDescent="0.25">
      <c r="A31" s="7"/>
      <c r="B31" s="1"/>
      <c r="C31" s="1"/>
      <c r="D31" s="1"/>
      <c r="E31" s="1"/>
    </row>
    <row r="32" spans="1:5" x14ac:dyDescent="0.25">
      <c r="A32" s="7">
        <v>45117</v>
      </c>
      <c r="B32" s="1" t="str">
        <f>VLOOKUP($A32,Table_July_Events[],3,FALSE)</f>
        <v>Roseville, CA</v>
      </c>
      <c r="C32" s="19" t="str">
        <f>HYPERLINK(VLOOKUP($A32,Table_eventID[],5,FALSE), VLOOKUP($A32,Table_July_Events[],2,FALSE))</f>
        <v>Capitol Classic</v>
      </c>
      <c r="D32" s="1" t="s">
        <v>7</v>
      </c>
      <c r="E32" s="1" t="s">
        <v>8</v>
      </c>
    </row>
    <row r="33" spans="1:5" ht="15.75" thickBot="1" x14ac:dyDescent="0.3">
      <c r="A33" s="8"/>
      <c r="B33" s="8"/>
      <c r="C33" s="8"/>
      <c r="D33" s="8"/>
      <c r="E33" s="9"/>
    </row>
    <row r="34" spans="1:5" ht="15.75" thickTop="1" x14ac:dyDescent="0.25">
      <c r="A34" s="10"/>
      <c r="B34" s="1"/>
      <c r="C34" s="1"/>
      <c r="D34" s="1"/>
      <c r="E34" s="1"/>
    </row>
    <row r="35" spans="1:5" x14ac:dyDescent="0.25">
      <c r="A35" s="7">
        <v>45118</v>
      </c>
      <c r="B35" s="1" t="str">
        <f>VLOOKUP($A35,Table_July_Events[],3,FALSE)</f>
        <v>Winnemucca, NV</v>
      </c>
      <c r="C35" s="19" t="str">
        <f>HYPERLINK(VLOOKUP($A35,Table_eventID[],5,FALSE), VLOOKUP($A35,Table_July_Events[],2,FALSE))</f>
        <v>Rehearsal</v>
      </c>
      <c r="D35" s="1" t="s">
        <v>15</v>
      </c>
      <c r="E35" s="1"/>
    </row>
    <row r="36" spans="1:5" ht="15.75" thickBot="1" x14ac:dyDescent="0.3">
      <c r="A36" s="11"/>
      <c r="B36" s="8"/>
      <c r="C36" s="8"/>
      <c r="D36" s="8"/>
      <c r="E36" s="9"/>
    </row>
    <row r="37" spans="1:5" ht="15.75" thickTop="1" x14ac:dyDescent="0.25">
      <c r="A37" s="10"/>
      <c r="B37" s="1"/>
      <c r="C37" s="1"/>
      <c r="D37" s="1"/>
      <c r="E37" s="1"/>
    </row>
    <row r="38" spans="1:5" x14ac:dyDescent="0.25">
      <c r="A38" s="7">
        <v>45119</v>
      </c>
      <c r="B38" s="1" t="str">
        <f>VLOOKUP($A38,Table_July_Events[],3,FALSE)</f>
        <v>Salt Lake City, UT</v>
      </c>
      <c r="C38" s="19" t="str">
        <f>HYPERLINK(VLOOKUP($A38,Table_eventID[],5,FALSE), VLOOKUP($A38,Table_July_Events[],2,FALSE))</f>
        <v>Corps Encore</v>
      </c>
      <c r="D38" s="1" t="s">
        <v>7</v>
      </c>
      <c r="E38" s="1" t="s">
        <v>8</v>
      </c>
    </row>
    <row r="39" spans="1:5" ht="15.75" thickBot="1" x14ac:dyDescent="0.3">
      <c r="A39" s="11"/>
      <c r="B39" s="8"/>
      <c r="C39" s="8"/>
      <c r="D39" s="8"/>
      <c r="E39" s="9"/>
    </row>
    <row r="40" spans="1:5" ht="15.75" thickTop="1" x14ac:dyDescent="0.25">
      <c r="A40" s="7"/>
      <c r="B40" s="1"/>
      <c r="C40" s="1"/>
      <c r="D40" s="1"/>
      <c r="E40" s="1"/>
    </row>
    <row r="41" spans="1:5" x14ac:dyDescent="0.25">
      <c r="A41" s="7">
        <v>45120</v>
      </c>
      <c r="B41" s="1" t="str">
        <f>VLOOKUP($A41,Table_July_Events[],3,FALSE)</f>
        <v>Laramie, WY</v>
      </c>
      <c r="C41" s="19" t="str">
        <f>HYPERLINK(VLOOKUP($A41,Table_eventID[],5,FALSE), VLOOKUP($A41,Table_July_Events[],2,FALSE))</f>
        <v>Rehearsal</v>
      </c>
      <c r="D41" s="1" t="s">
        <v>18</v>
      </c>
      <c r="E41" s="1"/>
    </row>
    <row r="42" spans="1:5" ht="15.75" thickBot="1" x14ac:dyDescent="0.3">
      <c r="A42" s="8"/>
      <c r="B42" s="8"/>
      <c r="C42" s="8"/>
      <c r="D42" s="8"/>
      <c r="E42" s="9"/>
    </row>
    <row r="43" spans="1:5" ht="15.75" thickTop="1" x14ac:dyDescent="0.25">
      <c r="A43" s="10"/>
      <c r="B43" s="1"/>
      <c r="C43" s="1"/>
      <c r="D43" s="1"/>
      <c r="E43" s="1"/>
    </row>
    <row r="44" spans="1:5" x14ac:dyDescent="0.25">
      <c r="A44" s="7">
        <v>45121</v>
      </c>
      <c r="B44" s="1" t="str">
        <f>VLOOKUP($A44,Table_July_Events[],3,FALSE)</f>
        <v>Laramie, WY</v>
      </c>
      <c r="C44" s="19" t="str">
        <f>HYPERLINK(VLOOKUP($A44,Table_eventID[],5,FALSE), VLOOKUP($A44,Table_July_Events[],2,FALSE))</f>
        <v>Rehearsal</v>
      </c>
      <c r="D44" s="1" t="s">
        <v>18</v>
      </c>
      <c r="E44" s="1"/>
    </row>
    <row r="45" spans="1:5" ht="15.75" thickBot="1" x14ac:dyDescent="0.3">
      <c r="A45" s="11"/>
      <c r="B45" s="8"/>
      <c r="C45" s="8"/>
      <c r="D45" s="8"/>
      <c r="E45" s="9"/>
    </row>
    <row r="46" spans="1:5" ht="15.75" thickTop="1" x14ac:dyDescent="0.25">
      <c r="A46" s="10"/>
      <c r="B46" s="1"/>
      <c r="C46" s="1"/>
      <c r="D46" s="1"/>
      <c r="E46" s="1"/>
    </row>
    <row r="47" spans="1:5" x14ac:dyDescent="0.25">
      <c r="A47" s="7">
        <v>45122</v>
      </c>
      <c r="B47" s="1" t="str">
        <f>VLOOKUP($A47,Table_July_Events[],3,FALSE)</f>
        <v>Ft. Collins, CO</v>
      </c>
      <c r="C47" s="19" t="str">
        <f>HYPERLINK(VLOOKUP($A47,Table_eventID[],5,FALSE), VLOOKUP($A47,Table_July_Events[],2,FALSE))</f>
        <v>Drums Along the Rockies</v>
      </c>
      <c r="D47" s="1" t="s">
        <v>7</v>
      </c>
      <c r="E47" s="1" t="s">
        <v>8</v>
      </c>
    </row>
    <row r="48" spans="1:5" ht="15.75" thickBot="1" x14ac:dyDescent="0.3">
      <c r="A48" s="11"/>
      <c r="B48" s="9"/>
      <c r="C48" s="12"/>
      <c r="D48" s="9"/>
      <c r="E48" s="9"/>
    </row>
    <row r="49" spans="1:5" ht="15.75" thickTop="1" x14ac:dyDescent="0.25">
      <c r="A49" s="7"/>
      <c r="B49" s="3"/>
      <c r="C49" s="3"/>
      <c r="D49" s="3"/>
      <c r="E49" s="1"/>
    </row>
    <row r="50" spans="1:5" x14ac:dyDescent="0.25">
      <c r="A50" s="7">
        <v>45123</v>
      </c>
      <c r="B50" s="1" t="str">
        <f>VLOOKUP($A50,Table_July_Events[],3,FALSE)</f>
        <v>Denver, CO</v>
      </c>
      <c r="C50" s="19" t="str">
        <f>HYPERLINK(VLOOKUP($A50,Table_eventID[],5,FALSE), VLOOKUP($A50,Table_July_Events[],2,FALSE))</f>
        <v>Laundry and free</v>
      </c>
      <c r="D50" s="1" t="s">
        <v>15</v>
      </c>
      <c r="E50" s="1"/>
    </row>
    <row r="51" spans="1:5" ht="15.75" thickBot="1" x14ac:dyDescent="0.3">
      <c r="A51" s="8"/>
      <c r="B51" s="9"/>
      <c r="C51" s="12"/>
      <c r="D51" s="9"/>
      <c r="E51" s="9"/>
    </row>
    <row r="52" spans="1:5" ht="15.75" thickTop="1" x14ac:dyDescent="0.25">
      <c r="A52" s="7"/>
      <c r="B52" s="3"/>
      <c r="C52" s="3"/>
      <c r="D52" s="3"/>
      <c r="E52" s="1"/>
    </row>
    <row r="53" spans="1:5" x14ac:dyDescent="0.25">
      <c r="A53" s="7">
        <v>45124</v>
      </c>
      <c r="B53" s="1" t="str">
        <f>VLOOKUP($A53,Table_July_Events[],3,FALSE)</f>
        <v>Hutchinson, KS</v>
      </c>
      <c r="C53" s="19" t="str">
        <f>HYPERLINK(VLOOKUP($A53,Table_eventID[],5,FALSE), VLOOKUP($A53,Table_July_Events[],2,FALSE))</f>
        <v>Rehearsal</v>
      </c>
      <c r="D53" s="1" t="s">
        <v>18</v>
      </c>
      <c r="E53" s="1"/>
    </row>
    <row r="54" spans="1:5" ht="15.75" thickBot="1" x14ac:dyDescent="0.3">
      <c r="A54" s="8"/>
      <c r="B54" s="9"/>
      <c r="C54" s="12"/>
      <c r="D54" s="9"/>
      <c r="E54" s="9"/>
    </row>
    <row r="55" spans="1:5" ht="15.75" thickTop="1" x14ac:dyDescent="0.25">
      <c r="A55" s="7"/>
      <c r="B55" s="3"/>
      <c r="C55" s="3"/>
      <c r="D55" s="3"/>
      <c r="E55" s="1"/>
    </row>
    <row r="56" spans="1:5" x14ac:dyDescent="0.25">
      <c r="A56" s="7">
        <v>45125</v>
      </c>
      <c r="B56" s="1" t="str">
        <f>VLOOKUP($A56,Table_July_Events[],3,FALSE)</f>
        <v>Broken Arrow, OK</v>
      </c>
      <c r="C56" s="19" t="str">
        <f>HYPERLINK(VLOOKUP($A56,Table_eventID[],5,FALSE), VLOOKUP($A56,Table_July_Events[],2,FALSE))</f>
        <v>DCI at Broken Arrow</v>
      </c>
      <c r="D56" s="1" t="s">
        <v>7</v>
      </c>
      <c r="E56" s="1" t="s">
        <v>8</v>
      </c>
    </row>
    <row r="57" spans="1:5" ht="15.75" thickBot="1" x14ac:dyDescent="0.3">
      <c r="A57" s="8"/>
      <c r="B57" s="9"/>
      <c r="C57" s="12"/>
      <c r="D57" s="9"/>
      <c r="E57" s="9"/>
    </row>
    <row r="58" spans="1:5" ht="15.75" thickTop="1" x14ac:dyDescent="0.25">
      <c r="A58" s="7"/>
      <c r="B58" s="3"/>
      <c r="C58" s="3"/>
      <c r="D58" s="3"/>
      <c r="E58" s="1"/>
    </row>
    <row r="59" spans="1:5" x14ac:dyDescent="0.25">
      <c r="A59" s="7">
        <v>45126</v>
      </c>
      <c r="B59" s="1" t="str">
        <f>VLOOKUP($A59,Table_July_Events[],3,FALSE)</f>
        <v>Spring, TX</v>
      </c>
      <c r="C59" s="19" t="str">
        <f>HYPERLINK(VLOOKUP($A59,Table_eventID[],5,FALSE), VLOOKUP($A59,Table_July_Events[],2,FALSE))</f>
        <v>Rehearsal</v>
      </c>
      <c r="D59" s="1" t="s">
        <v>15</v>
      </c>
      <c r="E59" s="1"/>
    </row>
    <row r="60" spans="1:5" ht="15.75" thickBot="1" x14ac:dyDescent="0.3">
      <c r="A60" s="8"/>
      <c r="B60" s="9"/>
      <c r="C60" s="12"/>
      <c r="D60" s="9"/>
      <c r="E60" s="9"/>
    </row>
    <row r="61" spans="1:5" ht="15.75" thickTop="1" x14ac:dyDescent="0.25">
      <c r="A61" s="7"/>
      <c r="B61" s="3"/>
      <c r="C61" s="3"/>
      <c r="D61" s="3"/>
      <c r="E61" s="1"/>
    </row>
    <row r="62" spans="1:5" x14ac:dyDescent="0.25">
      <c r="A62" s="7">
        <v>45127</v>
      </c>
      <c r="B62" s="1" t="str">
        <f>VLOOKUP($A62,Table_July_Events[],3,FALSE)</f>
        <v>Cypress, TX</v>
      </c>
      <c r="C62" s="19" t="str">
        <f>HYPERLINK(VLOOKUP($A62,Table_eventID[],5,FALSE), VLOOKUP($A62,Table_July_Events[],2,FALSE))</f>
        <v>Rehearsal</v>
      </c>
      <c r="D62" s="1" t="s">
        <v>15</v>
      </c>
      <c r="E62" s="1"/>
    </row>
    <row r="63" spans="1:5" ht="15.75" thickBot="1" x14ac:dyDescent="0.3">
      <c r="A63" s="8"/>
      <c r="B63" s="9"/>
      <c r="C63" s="12"/>
      <c r="D63" s="9"/>
      <c r="E63" s="9"/>
    </row>
    <row r="64" spans="1:5" ht="15.75" thickTop="1" x14ac:dyDescent="0.25">
      <c r="A64" s="7"/>
      <c r="B64" s="3"/>
      <c r="C64" s="3"/>
      <c r="D64" s="3"/>
      <c r="E64" s="1"/>
    </row>
    <row r="65" spans="1:5" x14ac:dyDescent="0.25">
      <c r="A65" s="7">
        <v>45128</v>
      </c>
      <c r="B65" s="1" t="str">
        <f>VLOOKUP($A65,Table_July_Events[],3,FALSE)</f>
        <v>Tomball, TX</v>
      </c>
      <c r="C65" s="19" t="str">
        <f>HYPERLINK(VLOOKUP($A65,Table_eventID[],5,FALSE), VLOOKUP($A65,Table_July_Events[],2,FALSE))</f>
        <v>DCI Houston</v>
      </c>
      <c r="D65" s="1" t="s">
        <v>7</v>
      </c>
      <c r="E65" s="1" t="s">
        <v>8</v>
      </c>
    </row>
    <row r="66" spans="1:5" ht="15.75" thickBot="1" x14ac:dyDescent="0.3">
      <c r="A66" s="8"/>
      <c r="B66" s="9"/>
      <c r="C66" s="12"/>
      <c r="D66" s="9"/>
      <c r="E66" s="9"/>
    </row>
    <row r="67" spans="1:5" ht="15.75" thickTop="1" x14ac:dyDescent="0.25">
      <c r="A67" s="7"/>
      <c r="B67" s="3"/>
      <c r="C67" s="3"/>
      <c r="D67" s="3"/>
      <c r="E67" s="1"/>
    </row>
    <row r="68" spans="1:5" x14ac:dyDescent="0.25">
      <c r="A68" s="7">
        <v>45129</v>
      </c>
      <c r="B68" s="1" t="str">
        <f>VLOOKUP($A68,Table_July_Events[],3,FALSE)</f>
        <v>San Antonio, TX</v>
      </c>
      <c r="C68" s="19" t="str">
        <f>HYPERLINK(VLOOKUP($A68,Table_eventID[],5,FALSE), VLOOKUP($A68,Table_July_Events[],2,FALSE))</f>
        <v>DCI Southwestern Championships</v>
      </c>
      <c r="D68" s="1" t="s">
        <v>7</v>
      </c>
      <c r="E68" s="1" t="s">
        <v>8</v>
      </c>
    </row>
    <row r="69" spans="1:5" ht="15.75" thickBot="1" x14ac:dyDescent="0.3">
      <c r="A69" s="8"/>
      <c r="B69" s="9"/>
      <c r="C69" s="12"/>
      <c r="D69" s="9"/>
      <c r="E69" s="9"/>
    </row>
    <row r="70" spans="1:5" ht="15.75" thickTop="1" x14ac:dyDescent="0.25">
      <c r="A70" s="7"/>
      <c r="B70" s="3"/>
      <c r="C70" s="3"/>
      <c r="D70" s="3"/>
      <c r="E70" s="1"/>
    </row>
    <row r="71" spans="1:5" x14ac:dyDescent="0.25">
      <c r="A71" s="7">
        <v>45130</v>
      </c>
      <c r="B71" s="1" t="str">
        <f>VLOOKUP($A71,Table_July_Events[],3,FALSE)</f>
        <v>San Antonio, TX</v>
      </c>
      <c r="C71" s="19" t="str">
        <f>HYPERLINK(VLOOKUP($A71,Table_eventID[],5,FALSE), VLOOKUP($A71,Table_July_Events[],2,FALSE))</f>
        <v>Laundry and free</v>
      </c>
      <c r="D71" s="1" t="s">
        <v>15</v>
      </c>
      <c r="E71" s="1"/>
    </row>
    <row r="72" spans="1:5" ht="15.75" thickBot="1" x14ac:dyDescent="0.3">
      <c r="A72" s="8"/>
      <c r="B72" s="9"/>
      <c r="C72" s="12"/>
      <c r="D72" s="9"/>
      <c r="E72" s="9"/>
    </row>
    <row r="73" spans="1:5" ht="15.75" thickTop="1" x14ac:dyDescent="0.25">
      <c r="A73" s="7"/>
      <c r="B73" s="3"/>
      <c r="C73" s="3"/>
      <c r="D73" s="3"/>
      <c r="E73" s="1"/>
    </row>
    <row r="74" spans="1:5" x14ac:dyDescent="0.25">
      <c r="A74" s="7">
        <v>45131</v>
      </c>
      <c r="B74" s="1" t="str">
        <f>VLOOKUP($A74,Table_July_Events[],3,FALSE)</f>
        <v>Hattiesburg, MS</v>
      </c>
      <c r="C74" s="19" t="str">
        <f>HYPERLINK(VLOOKUP($A74,Table_eventID[],5,FALSE), VLOOKUP($A74,Table_July_Events[],2,FALSE))</f>
        <v>Rehearsal</v>
      </c>
      <c r="D74" s="1" t="s">
        <v>18</v>
      </c>
      <c r="E74" s="1"/>
    </row>
    <row r="75" spans="1:5" ht="15.75" thickBot="1" x14ac:dyDescent="0.3">
      <c r="A75" s="8"/>
      <c r="B75" s="9"/>
      <c r="C75" s="12"/>
      <c r="D75" s="9"/>
      <c r="E75" s="9"/>
    </row>
    <row r="76" spans="1:5" ht="15.75" thickTop="1" x14ac:dyDescent="0.25">
      <c r="A76" s="7"/>
      <c r="B76" s="3"/>
      <c r="C76" s="3"/>
      <c r="D76" s="3"/>
      <c r="E76" s="1"/>
    </row>
    <row r="77" spans="1:5" x14ac:dyDescent="0.25">
      <c r="A77" s="7">
        <v>45132</v>
      </c>
      <c r="B77" s="1" t="str">
        <f>VLOOKUP($A77,Table_July_Events[],3,FALSE)</f>
        <v>Hattiesburg, MS</v>
      </c>
      <c r="C77" s="19" t="str">
        <f>HYPERLINK(VLOOKUP($A77,Table_eventID[],5,FALSE), VLOOKUP($A77,Table_July_Events[],2,FALSE))</f>
        <v>Rehearsal</v>
      </c>
      <c r="D77" s="1" t="s">
        <v>18</v>
      </c>
      <c r="E77" s="1"/>
    </row>
    <row r="78" spans="1:5" ht="15.75" thickBot="1" x14ac:dyDescent="0.3">
      <c r="A78" s="8"/>
      <c r="B78" s="9"/>
      <c r="C78" s="12"/>
      <c r="D78" s="9"/>
      <c r="E78" s="9"/>
    </row>
    <row r="79" spans="1:5" ht="15.75" thickTop="1" x14ac:dyDescent="0.25">
      <c r="A79" s="7"/>
      <c r="B79" s="3"/>
      <c r="C79" s="3"/>
      <c r="D79" s="3"/>
      <c r="E79" s="1"/>
    </row>
    <row r="80" spans="1:5" x14ac:dyDescent="0.25">
      <c r="A80" s="7">
        <v>45133</v>
      </c>
      <c r="B80" s="1" t="str">
        <f>VLOOKUP($A80,Table_July_Events[],3,FALSE)</f>
        <v>Hattiesburg, MS</v>
      </c>
      <c r="C80" s="19" t="str">
        <f>HYPERLINK(VLOOKUP($A80,Table_eventID[],5,FALSE), VLOOKUP($A80,Table_July_Events[],2,FALSE))</f>
        <v>DCI Southern Mississippi</v>
      </c>
      <c r="D80" s="1" t="s">
        <v>7</v>
      </c>
      <c r="E80" s="1" t="s">
        <v>8</v>
      </c>
    </row>
    <row r="81" spans="1:5" ht="15.75" thickBot="1" x14ac:dyDescent="0.3">
      <c r="A81" s="8"/>
      <c r="B81" s="9"/>
      <c r="C81" s="12"/>
      <c r="D81" s="9"/>
      <c r="E81" s="9"/>
    </row>
    <row r="82" spans="1:5" ht="15.75" thickTop="1" x14ac:dyDescent="0.25">
      <c r="A82" s="7"/>
      <c r="B82" s="3"/>
      <c r="C82" s="3"/>
      <c r="D82" s="3"/>
      <c r="E82" s="1"/>
    </row>
    <row r="83" spans="1:5" x14ac:dyDescent="0.25">
      <c r="A83" s="7">
        <v>45134</v>
      </c>
      <c r="B83" s="1" t="str">
        <f>VLOOKUP($A83,Table_July_Events[],3,FALSE)</f>
        <v>Murfreesboro, TN</v>
      </c>
      <c r="C83" s="19" t="str">
        <f>HYPERLINK(VLOOKUP($A83,Table_eventID[],5,FALSE), VLOOKUP($A83,Table_July_Events[],2,FALSE))</f>
        <v>Rehearsal</v>
      </c>
      <c r="D83" s="1" t="s">
        <v>18</v>
      </c>
      <c r="E83" s="1"/>
    </row>
    <row r="84" spans="1:5" ht="15.75" thickBot="1" x14ac:dyDescent="0.3">
      <c r="A84" s="8"/>
      <c r="B84" s="9"/>
      <c r="C84" s="12"/>
      <c r="D84" s="9"/>
      <c r="E84" s="9"/>
    </row>
    <row r="85" spans="1:5" ht="15.75" thickTop="1" x14ac:dyDescent="0.25">
      <c r="A85" s="7"/>
      <c r="B85" s="3"/>
      <c r="C85" s="3"/>
      <c r="D85" s="3"/>
      <c r="E85" s="1"/>
    </row>
    <row r="86" spans="1:5" x14ac:dyDescent="0.25">
      <c r="A86" s="7">
        <v>45135</v>
      </c>
      <c r="B86" s="1" t="str">
        <f>VLOOKUP($A86,Table_July_Events[],3,FALSE)</f>
        <v>Murfreesboro, TN</v>
      </c>
      <c r="C86" s="19" t="str">
        <f>HYPERLINK(VLOOKUP($A86,Table_eventID[],5,FALSE), VLOOKUP($A86,Table_July_Events[],2,FALSE))</f>
        <v>Masters of the Summer Music Games</v>
      </c>
      <c r="D86" s="1" t="s">
        <v>7</v>
      </c>
      <c r="E86" s="1" t="s">
        <v>8</v>
      </c>
    </row>
    <row r="87" spans="1:5" ht="15.75" thickBot="1" x14ac:dyDescent="0.3">
      <c r="A87" s="8"/>
      <c r="B87" s="9"/>
      <c r="C87" s="12"/>
      <c r="D87" s="9"/>
      <c r="E87" s="9"/>
    </row>
    <row r="88" spans="1:5" ht="15.75" thickTop="1" x14ac:dyDescent="0.25">
      <c r="A88" s="7"/>
      <c r="B88" s="3"/>
      <c r="C88" s="3"/>
      <c r="D88" s="3"/>
      <c r="E88" s="1"/>
    </row>
    <row r="89" spans="1:5" x14ac:dyDescent="0.25">
      <c r="A89" s="7">
        <v>45136</v>
      </c>
      <c r="B89" s="1" t="str">
        <f>VLOOKUP($A89,Table_July_Events[],3,FALSE)</f>
        <v>Atlanta, Ga</v>
      </c>
      <c r="C89" s="19" t="str">
        <f>HYPERLINK(VLOOKUP($A89,Table_eventID[],5,FALSE), VLOOKUP($A89,Table_July_Events[],2,FALSE))</f>
        <v>DCI Atlanta Southeastern Championship</v>
      </c>
      <c r="D89" s="1" t="s">
        <v>7</v>
      </c>
      <c r="E89" s="1" t="s">
        <v>8</v>
      </c>
    </row>
    <row r="90" spans="1:5" ht="15.75" thickBot="1" x14ac:dyDescent="0.3">
      <c r="A90" s="8"/>
      <c r="B90" s="9"/>
      <c r="C90" s="12"/>
      <c r="D90" s="9"/>
      <c r="E90" s="9"/>
    </row>
    <row r="91" spans="1:5" ht="15.75" thickTop="1" x14ac:dyDescent="0.25">
      <c r="A91" s="7"/>
      <c r="B91" s="3"/>
      <c r="C91" s="3"/>
      <c r="D91" s="3"/>
      <c r="E91" s="1"/>
    </row>
    <row r="92" spans="1:5" x14ac:dyDescent="0.25">
      <c r="A92" s="7">
        <v>45137</v>
      </c>
      <c r="B92" s="1" t="str">
        <f>VLOOKUP($A92,Table_July_Events[],3,FALSE)</f>
        <v>Winston-Salem, NC</v>
      </c>
      <c r="C92" s="19" t="str">
        <f>HYPERLINK(VLOOKUP($A92,Table_eventID[],5,FALSE), VLOOKUP($A92,Table_July_Events[],2,FALSE))</f>
        <v>NightBEAT</v>
      </c>
      <c r="D92" s="1" t="s">
        <v>7</v>
      </c>
      <c r="E92" s="1" t="s">
        <v>8</v>
      </c>
    </row>
    <row r="93" spans="1:5" ht="15.75" thickBot="1" x14ac:dyDescent="0.3">
      <c r="A93" s="8"/>
      <c r="B93" s="9"/>
      <c r="C93" s="12"/>
      <c r="D93" s="9"/>
      <c r="E93" s="9"/>
    </row>
    <row r="94" spans="1:5" ht="15.75" thickTop="1" x14ac:dyDescent="0.25">
      <c r="A94" s="7"/>
      <c r="B94" s="3"/>
      <c r="C94" s="3"/>
      <c r="D94" s="3"/>
      <c r="E94" s="1"/>
    </row>
    <row r="95" spans="1:5" x14ac:dyDescent="0.25">
      <c r="A95" s="7">
        <v>45138</v>
      </c>
      <c r="B95" s="1" t="str">
        <f>VLOOKUP($A95,Table_July_Events[],3,FALSE)</f>
        <v>Ashburn, VA</v>
      </c>
      <c r="C95" s="19" t="str">
        <f>HYPERLINK(VLOOKUP($A95,Table_eventID[],5,FALSE), VLOOKUP($A95,Table_July_Events[],2,FALSE))</f>
        <v>Laundry and TBD</v>
      </c>
      <c r="D95" s="1" t="s">
        <v>15</v>
      </c>
      <c r="E95" s="1"/>
    </row>
    <row r="96" spans="1:5" ht="15.75" thickBot="1" x14ac:dyDescent="0.3">
      <c r="A96" s="8"/>
      <c r="B96" s="9"/>
      <c r="C96" s="12"/>
      <c r="D96" s="9"/>
      <c r="E96" s="9"/>
    </row>
    <row r="97" spans="1:5" ht="15.75" thickTop="1" x14ac:dyDescent="0.25">
      <c r="A97" s="7"/>
      <c r="B97" s="3"/>
      <c r="C97" s="3"/>
      <c r="D97" s="3"/>
      <c r="E97" s="1"/>
    </row>
    <row r="98" spans="1:5" x14ac:dyDescent="0.25">
      <c r="A98" s="7">
        <v>45139</v>
      </c>
      <c r="B98" s="1" t="str">
        <f>VLOOKUP($A98,Table_August_Events[],3,FALSE)</f>
        <v>Annapolis, MD</v>
      </c>
      <c r="C98" s="19" t="str">
        <f>HYPERLINK(VLOOKUP($A98,Table_eventID[],5,FALSE), VLOOKUP($A98,Table_August_Events[],2,FALSE))</f>
        <v>DCI Annapolis</v>
      </c>
      <c r="D98" s="1" t="s">
        <v>7</v>
      </c>
      <c r="E98" s="1" t="s">
        <v>8</v>
      </c>
    </row>
    <row r="99" spans="1:5" ht="15.75" thickBot="1" x14ac:dyDescent="0.3">
      <c r="A99" s="8"/>
      <c r="B99" s="9"/>
      <c r="C99" s="12"/>
      <c r="D99" s="9"/>
      <c r="E99" s="9"/>
    </row>
    <row r="100" spans="1:5" ht="15.75" thickTop="1" x14ac:dyDescent="0.25">
      <c r="A100" s="7"/>
      <c r="B100" s="3"/>
      <c r="C100" s="3"/>
      <c r="D100" s="3"/>
      <c r="E100" s="1"/>
    </row>
    <row r="101" spans="1:5" x14ac:dyDescent="0.25">
      <c r="A101" s="7">
        <v>45140</v>
      </c>
      <c r="B101" s="1" t="str">
        <f>VLOOKUP($A101,Table_August_Events[],3,FALSE)</f>
        <v>Hamburg, PA</v>
      </c>
      <c r="C101" s="19" t="str">
        <f>HYPERLINK(VLOOKUP($A101,Table_eventID[],5,FALSE), VLOOKUP($A101,Table_August_Events[],2,FALSE))</f>
        <v>Rehearsal</v>
      </c>
      <c r="D101" s="1" t="s">
        <v>18</v>
      </c>
      <c r="E101" s="1"/>
    </row>
    <row r="102" spans="1:5" ht="15.75" thickBot="1" x14ac:dyDescent="0.3">
      <c r="A102" s="8"/>
      <c r="B102" s="9"/>
      <c r="C102" s="12"/>
      <c r="D102" s="9"/>
      <c r="E102" s="9"/>
    </row>
    <row r="103" spans="1:5" ht="15.75" thickTop="1" x14ac:dyDescent="0.25">
      <c r="A103" s="7"/>
      <c r="B103" s="3"/>
      <c r="C103" s="3"/>
      <c r="D103" s="3"/>
      <c r="E103" s="1"/>
    </row>
    <row r="104" spans="1:5" x14ac:dyDescent="0.25">
      <c r="A104" s="7">
        <v>45141</v>
      </c>
      <c r="B104" s="1" t="str">
        <f>VLOOKUP($A104,Table_August_Events[],3,FALSE)</f>
        <v>Hamburg, PA</v>
      </c>
      <c r="C104" s="19" t="str">
        <f>HYPERLINK(VLOOKUP($A104,Table_eventID[],5,FALSE), VLOOKUP($A104,Table_August_Events[],2,FALSE))</f>
        <v>Rehearsal</v>
      </c>
      <c r="D104" s="1" t="s">
        <v>15</v>
      </c>
      <c r="E104" s="1"/>
    </row>
    <row r="105" spans="1:5" ht="15.75" thickBot="1" x14ac:dyDescent="0.3">
      <c r="A105" s="8"/>
      <c r="B105" s="9"/>
      <c r="C105" s="12"/>
      <c r="D105" s="9"/>
      <c r="E105" s="9"/>
    </row>
    <row r="106" spans="1:5" ht="15.75" thickTop="1" x14ac:dyDescent="0.25">
      <c r="A106" s="7"/>
      <c r="B106" s="3"/>
      <c r="C106" s="3"/>
      <c r="D106" s="3"/>
      <c r="E106" s="1"/>
    </row>
    <row r="107" spans="1:5" x14ac:dyDescent="0.25">
      <c r="A107" s="7">
        <v>45142</v>
      </c>
      <c r="B107" s="1" t="str">
        <f>VLOOKUP($A107,Table_August_Events[],3,FALSE)</f>
        <v>Allentown, PA</v>
      </c>
      <c r="C107" s="19" t="str">
        <f>HYPERLINK(VLOOKUP($A107,Table_eventID[],5,FALSE), VLOOKUP($A107,Table_August_Events[],2,FALSE))</f>
        <v>DCI East</v>
      </c>
      <c r="D107" s="1" t="s">
        <v>7</v>
      </c>
      <c r="E107" s="1" t="s">
        <v>8</v>
      </c>
    </row>
    <row r="108" spans="1:5" ht="15.75" thickBot="1" x14ac:dyDescent="0.3">
      <c r="A108" s="8"/>
      <c r="B108" s="9"/>
      <c r="C108" s="12"/>
      <c r="D108" s="9"/>
      <c r="E108" s="9"/>
    </row>
    <row r="109" spans="1:5" ht="15.75" thickTop="1" x14ac:dyDescent="0.25">
      <c r="A109" s="7"/>
      <c r="B109" s="3"/>
      <c r="C109" s="3"/>
      <c r="D109" s="3"/>
      <c r="E109" s="1"/>
    </row>
    <row r="110" spans="1:5" x14ac:dyDescent="0.25">
      <c r="A110" s="7">
        <v>45143</v>
      </c>
      <c r="B110" s="1" t="str">
        <f>VLOOKUP($A110,Table_August_Events[],3,FALSE)</f>
        <v>Pittsburgh, PA</v>
      </c>
      <c r="C110" s="19" t="str">
        <f>HYPERLINK(VLOOKUP($A110,Table_eventID[],5,FALSE), VLOOKUP($A110,Table_August_Events[],2,FALSE))</f>
        <v>Rehearsal</v>
      </c>
      <c r="D110" s="1" t="s">
        <v>7</v>
      </c>
      <c r="E110" s="1" t="s">
        <v>8</v>
      </c>
    </row>
    <row r="111" spans="1:5" ht="15.75" thickBot="1" x14ac:dyDescent="0.3">
      <c r="A111" s="8"/>
      <c r="B111" s="9"/>
      <c r="C111" s="12"/>
      <c r="D111" s="9"/>
      <c r="E111" s="9"/>
    </row>
    <row r="112" spans="1:5" ht="15.75" thickTop="1" x14ac:dyDescent="0.25">
      <c r="A112" s="7"/>
      <c r="B112" s="3"/>
      <c r="C112" s="3"/>
      <c r="D112" s="3"/>
      <c r="E112" s="1"/>
    </row>
    <row r="113" spans="1:5" x14ac:dyDescent="0.25">
      <c r="A113" s="7">
        <v>45144</v>
      </c>
      <c r="B113" s="1" t="str">
        <f>VLOOKUP($A113,Table_August_Events[],3,FALSE)</f>
        <v>Pittsburgh, PA</v>
      </c>
      <c r="C113" s="19" t="str">
        <f>HYPERLINK(VLOOKUP($A113,Table_eventID[],5,FALSE), VLOOKUP($A113,Table_August_Events[],2,FALSE))</f>
        <v>DCI Pittsburgh</v>
      </c>
      <c r="D113" s="1" t="s">
        <v>7</v>
      </c>
      <c r="E113" s="1" t="s">
        <v>8</v>
      </c>
    </row>
    <row r="114" spans="1:5" ht="15.75" thickBot="1" x14ac:dyDescent="0.3">
      <c r="A114" s="8"/>
      <c r="B114" s="9"/>
      <c r="C114" s="12"/>
      <c r="D114" s="9"/>
      <c r="E114" s="9"/>
    </row>
    <row r="115" spans="1:5" ht="15.75" thickTop="1" x14ac:dyDescent="0.25">
      <c r="A115" s="7"/>
      <c r="B115" s="3"/>
      <c r="C115" s="3"/>
      <c r="D115" s="3"/>
      <c r="E115" s="1"/>
    </row>
    <row r="116" spans="1:5" x14ac:dyDescent="0.25">
      <c r="A116" s="7">
        <v>45145</v>
      </c>
      <c r="B116" s="1" t="str">
        <f>VLOOKUP($A116,Table_August_Events[],3,FALSE)</f>
        <v>Indianapolis, IN</v>
      </c>
      <c r="C116" s="19" t="str">
        <f>HYPERLINK(VLOOKUP($A116,Table_eventID[],5,FALSE), VLOOKUP($A116,Table_August_Events[],2,FALSE))</f>
        <v>Rehearsal</v>
      </c>
      <c r="D116" s="1" t="s">
        <v>84</v>
      </c>
      <c r="E116" s="1" t="s">
        <v>85</v>
      </c>
    </row>
    <row r="117" spans="1:5" ht="15.75" thickBot="1" x14ac:dyDescent="0.3">
      <c r="A117" s="8"/>
      <c r="B117" s="9"/>
      <c r="C117" s="12"/>
      <c r="D117" s="9"/>
      <c r="E117" s="9"/>
    </row>
    <row r="118" spans="1:5" ht="15.75" thickTop="1" x14ac:dyDescent="0.25">
      <c r="A118" s="7"/>
      <c r="B118" s="3"/>
      <c r="C118" s="3"/>
      <c r="D118" s="3"/>
      <c r="E118" s="1"/>
    </row>
    <row r="119" spans="1:5" x14ac:dyDescent="0.25">
      <c r="A119" s="7">
        <v>45146</v>
      </c>
      <c r="B119" s="1" t="str">
        <f>VLOOKUP($A119,Table_August_Events[],3,FALSE)</f>
        <v>Indianapolis, IN</v>
      </c>
      <c r="C119" s="19" t="str">
        <f>HYPERLINK(VLOOKUP($A119,Table_eventID[],5,FALSE), VLOOKUP($A119,Table_August_Events[],2,FALSE))</f>
        <v>Rehearsal</v>
      </c>
      <c r="D119" s="1" t="s">
        <v>84</v>
      </c>
      <c r="E119" s="1" t="s">
        <v>85</v>
      </c>
    </row>
    <row r="120" spans="1:5" ht="15.75" thickBot="1" x14ac:dyDescent="0.3">
      <c r="A120" s="8"/>
      <c r="B120" s="9"/>
      <c r="C120" s="12"/>
      <c r="D120" s="9"/>
      <c r="E120" s="9"/>
    </row>
    <row r="121" spans="1:5" ht="15.75" thickTop="1" x14ac:dyDescent="0.25">
      <c r="A121" s="7"/>
      <c r="B121" s="3"/>
      <c r="C121" s="3"/>
      <c r="D121" s="3"/>
      <c r="E121" s="1"/>
    </row>
    <row r="122" spans="1:5" x14ac:dyDescent="0.25">
      <c r="A122" s="7">
        <v>45147</v>
      </c>
      <c r="B122" s="1" t="str">
        <f>VLOOKUP($A122,Table_August_Events[],3,FALSE)</f>
        <v>Indianapolis, IN</v>
      </c>
      <c r="C122" s="19" t="str">
        <f>HYPERLINK(VLOOKUP($A122,Table_eventID[],5,FALSE), VLOOKUP($A122,Table_August_Events[],2,FALSE))</f>
        <v>Rehearsal</v>
      </c>
      <c r="D122" s="1" t="s">
        <v>84</v>
      </c>
      <c r="E122" s="1" t="s">
        <v>85</v>
      </c>
    </row>
    <row r="123" spans="1:5" ht="15.75" thickBot="1" x14ac:dyDescent="0.3">
      <c r="A123" s="8"/>
      <c r="B123" s="9"/>
      <c r="C123" s="12"/>
      <c r="D123" s="9"/>
      <c r="E123" s="9"/>
    </row>
    <row r="124" spans="1:5" ht="15.75" thickTop="1" x14ac:dyDescent="0.25">
      <c r="A124" s="7"/>
      <c r="B124" s="3"/>
      <c r="C124" s="3"/>
      <c r="D124" s="3"/>
      <c r="E124" s="1"/>
    </row>
    <row r="125" spans="1:5" x14ac:dyDescent="0.25">
      <c r="A125" s="7">
        <v>45148</v>
      </c>
      <c r="B125" s="1" t="str">
        <f>VLOOKUP($A125,Table_August_Events[],3,FALSE)</f>
        <v>Indianapolis, IN</v>
      </c>
      <c r="C125" s="19" t="str">
        <f>HYPERLINK(VLOOKUP($A125,Table_eventID[],5,FALSE), VLOOKUP($A125,Table_August_Events[],2,FALSE))</f>
        <v>DCI Prelims</v>
      </c>
      <c r="D125" s="1" t="s">
        <v>7</v>
      </c>
      <c r="E125" s="1" t="s">
        <v>8</v>
      </c>
    </row>
    <row r="126" spans="1:5" ht="15.75" thickBot="1" x14ac:dyDescent="0.3">
      <c r="A126" s="8"/>
      <c r="B126" s="9"/>
      <c r="C126" s="12"/>
      <c r="D126" s="9"/>
      <c r="E126" s="9"/>
    </row>
    <row r="127" spans="1:5" ht="15.75" thickTop="1" x14ac:dyDescent="0.25">
      <c r="A127" s="7"/>
      <c r="B127" s="3"/>
      <c r="C127" s="3"/>
      <c r="D127" s="3"/>
      <c r="E127" s="1"/>
    </row>
    <row r="128" spans="1:5" x14ac:dyDescent="0.25">
      <c r="A128" s="7">
        <v>45149</v>
      </c>
      <c r="B128" s="1" t="str">
        <f>VLOOKUP($A128,Table_August_Events[],3,FALSE)</f>
        <v>Indianapolis, IN</v>
      </c>
      <c r="C128" s="19" t="str">
        <f>HYPERLINK(VLOOKUP($A128,Table_eventID[],5,FALSE), VLOOKUP($A128,Table_August_Events[],2,FALSE))</f>
        <v>DCI Semifinals</v>
      </c>
      <c r="D128" s="1" t="s">
        <v>7</v>
      </c>
      <c r="E128" s="1" t="s">
        <v>8</v>
      </c>
    </row>
    <row r="129" spans="1:5" ht="15.75" thickBot="1" x14ac:dyDescent="0.3">
      <c r="A129" s="8"/>
      <c r="B129" s="9"/>
      <c r="C129" s="12"/>
      <c r="D129" s="9"/>
      <c r="E129" s="9"/>
    </row>
    <row r="130" spans="1:5" ht="15.75" thickTop="1" x14ac:dyDescent="0.25">
      <c r="A130" s="7"/>
      <c r="B130" s="3"/>
      <c r="C130" s="3"/>
      <c r="D130" s="3"/>
      <c r="E130" s="1"/>
    </row>
    <row r="131" spans="1:5" x14ac:dyDescent="0.25">
      <c r="A131" s="7">
        <v>45150</v>
      </c>
      <c r="B131" s="1" t="str">
        <f>VLOOKUP($A131,Table_August_Events[],3,FALSE)</f>
        <v>Indianapolis, IN</v>
      </c>
      <c r="C131" s="19" t="str">
        <f>HYPERLINK(VLOOKUP($A131,Table_eventID[],5,FALSE), VLOOKUP($A131,Table_August_Events[],2,FALSE))</f>
        <v>DCI World Championships</v>
      </c>
      <c r="D131" s="1" t="s">
        <v>7</v>
      </c>
      <c r="E131" s="1" t="s">
        <v>8</v>
      </c>
    </row>
    <row r="132" spans="1:5" ht="15.75" thickBot="1" x14ac:dyDescent="0.3">
      <c r="A132" s="8"/>
      <c r="B132" s="9"/>
      <c r="C132" s="12"/>
      <c r="D132" s="9"/>
      <c r="E132" s="9"/>
    </row>
    <row r="133" spans="1:5" ht="15.75" thickTop="1" x14ac:dyDescent="0.25">
      <c r="A133" s="10"/>
    </row>
  </sheetData>
  <mergeCells count="1">
    <mergeCell ref="A1:B1"/>
  </mergeCells>
  <pageMargins left="0" right="0" top="0" bottom="0" header="0" footer="0"/>
  <pageSetup scale="86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C5" sqref="C5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38" t="s">
        <v>41</v>
      </c>
      <c r="C2" s="37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25">
        <f>Helper!C2</f>
        <v>45110</v>
      </c>
    </row>
    <row r="5" spans="2:3" ht="18.75" x14ac:dyDescent="0.25">
      <c r="B5" s="13" t="s">
        <v>162</v>
      </c>
    </row>
    <row r="6" spans="2:3" ht="18.75" x14ac:dyDescent="0.25">
      <c r="B6" s="13" t="s">
        <v>163</v>
      </c>
    </row>
    <row r="7" spans="2:3" ht="15.75" thickBot="1" x14ac:dyDescent="0.3">
      <c r="B7" s="1"/>
    </row>
    <row r="8" spans="2:3" ht="15.75" thickBot="1" x14ac:dyDescent="0.3">
      <c r="B8" s="14" t="s">
        <v>44</v>
      </c>
      <c r="C8" s="15" t="s">
        <v>45</v>
      </c>
    </row>
    <row r="9" spans="2:3" x14ac:dyDescent="0.25">
      <c r="B9" s="32" t="str">
        <f>VLOOKUP("Housing Location",Table_Event_Details_Today[],2,FALSE)</f>
        <v>Williams Field HS</v>
      </c>
      <c r="C9" s="32" t="str">
        <f>VLOOKUP("Location",Table_Event_Details_Today[],2,FALSE)</f>
        <v>Mesa Community College</v>
      </c>
    </row>
    <row r="10" spans="2:3" x14ac:dyDescent="0.25">
      <c r="B10" s="33" t="str">
        <f>VLOOKUP("Housing Location",Table_Event_Details_Today[],3,FALSE)</f>
        <v>2076 S. Higley Rd</v>
      </c>
      <c r="C10" s="33" t="str">
        <f>VLOOKUP("Location",Table_Event_Details_Today[],3,FALSE)</f>
        <v>1833 West Southern Ave</v>
      </c>
    </row>
    <row r="11" spans="2:3" ht="15.75" thickBot="1" x14ac:dyDescent="0.3">
      <c r="B11" s="34" t="str">
        <f>VLOOKUP("Housing Location",Table_Event_Details_Today[],4,FALSE)</f>
        <v>Gilbert, AZ 85295</v>
      </c>
      <c r="C11" s="34" t="str">
        <f>VLOOKUP("Location",Table_Event_Details_Today[],4,FALSE)</f>
        <v>Mesa, AZ 85202</v>
      </c>
    </row>
    <row r="12" spans="2:3" ht="241.5" customHeight="1" thickBot="1" x14ac:dyDescent="0.3">
      <c r="B12" s="30"/>
      <c r="C12" s="31"/>
    </row>
    <row r="13" spans="2:3" ht="15.75" customHeight="1" thickBot="1" x14ac:dyDescent="0.3">
      <c r="B13" s="20"/>
      <c r="C13" s="20"/>
    </row>
    <row r="14" spans="2:3" ht="15.75" customHeight="1" thickBot="1" x14ac:dyDescent="0.3">
      <c r="B14" s="22" t="s">
        <v>89</v>
      </c>
      <c r="C14" s="15"/>
    </row>
    <row r="15" spans="2:3" ht="370.5" customHeight="1" thickBot="1" x14ac:dyDescent="0.3">
      <c r="B15" s="23"/>
      <c r="C15" s="24"/>
    </row>
    <row r="16" spans="2:3" ht="15.75" customHeight="1" x14ac:dyDescent="0.25">
      <c r="B16" s="21"/>
      <c r="C16" s="21"/>
    </row>
    <row r="17" spans="2:3" ht="15.75" customHeight="1" thickBot="1" x14ac:dyDescent="0.3">
      <c r="B17" s="1"/>
    </row>
    <row r="18" spans="2:3" ht="15.75" customHeight="1" thickBot="1" x14ac:dyDescent="0.3">
      <c r="B18" s="22" t="s">
        <v>4</v>
      </c>
      <c r="C18" s="15"/>
    </row>
    <row r="19" spans="2:3" x14ac:dyDescent="0.25">
      <c r="B19" s="46"/>
      <c r="C19" s="45"/>
    </row>
    <row r="20" spans="2:3" x14ac:dyDescent="0.25">
      <c r="B20" s="39"/>
      <c r="C20" s="41"/>
    </row>
    <row r="21" spans="2:3" x14ac:dyDescent="0.25">
      <c r="B21" s="39" t="s">
        <v>164</v>
      </c>
      <c r="C21" s="40"/>
    </row>
    <row r="22" spans="2:3" x14ac:dyDescent="0.25">
      <c r="B22" s="39"/>
      <c r="C22" s="44"/>
    </row>
    <row r="23" spans="2:3" x14ac:dyDescent="0.25">
      <c r="B23" s="39" t="s">
        <v>165</v>
      </c>
      <c r="C23" s="44"/>
    </row>
    <row r="24" spans="2:3" x14ac:dyDescent="0.25">
      <c r="B24" s="39"/>
      <c r="C24" s="44"/>
    </row>
    <row r="25" spans="2:3" x14ac:dyDescent="0.25">
      <c r="B25" s="39" t="s">
        <v>166</v>
      </c>
      <c r="C25" s="44"/>
    </row>
    <row r="26" spans="2:3" x14ac:dyDescent="0.25">
      <c r="B26" s="39"/>
      <c r="C26" s="40"/>
    </row>
    <row r="27" spans="2:3" x14ac:dyDescent="0.25">
      <c r="B27" s="39" t="s">
        <v>167</v>
      </c>
      <c r="C27" s="41"/>
    </row>
    <row r="28" spans="2:3" x14ac:dyDescent="0.25">
      <c r="B28" s="39"/>
      <c r="C28" s="40"/>
    </row>
    <row r="29" spans="2:3" x14ac:dyDescent="0.25">
      <c r="B29" s="39" t="s">
        <v>132</v>
      </c>
      <c r="C29" s="44"/>
    </row>
    <row r="30" spans="2:3" x14ac:dyDescent="0.25">
      <c r="B30" s="39"/>
      <c r="C30" s="44"/>
    </row>
    <row r="31" spans="2:3" x14ac:dyDescent="0.25">
      <c r="B31" s="39"/>
      <c r="C31" s="44"/>
    </row>
    <row r="32" spans="2:3" ht="15.75" thickBot="1" x14ac:dyDescent="0.3">
      <c r="B32" s="35"/>
      <c r="C32" s="36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E22" sqref="E22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26" t="s">
        <v>1</v>
      </c>
      <c r="C2" s="27">
        <v>45110</v>
      </c>
    </row>
    <row r="4" spans="1:10" x14ac:dyDescent="0.25">
      <c r="B4" s="1"/>
    </row>
    <row r="5" spans="1:10" x14ac:dyDescent="0.25">
      <c r="A5" t="s">
        <v>93</v>
      </c>
    </row>
    <row r="6" spans="1:10" ht="19.5" thickBot="1" x14ac:dyDescent="0.3">
      <c r="B6" s="25">
        <f>B14-1</f>
        <v>45109</v>
      </c>
    </row>
    <row r="7" spans="1:10" ht="15.75" thickBot="1" x14ac:dyDescent="0.3">
      <c r="A7" s="29" t="s">
        <v>48</v>
      </c>
      <c r="B7" s="14" t="s">
        <v>37</v>
      </c>
      <c r="C7" s="15" t="s">
        <v>91</v>
      </c>
    </row>
    <row r="8" spans="1:10" x14ac:dyDescent="0.25">
      <c r="A8" s="29">
        <f>VLOOKUP($B6,Table_eventID[],4,FALSE)</f>
        <v>10315</v>
      </c>
      <c r="B8" t="e">
        <f>VLOOKUP("Housing Location",Table_Event_Details_Previous[],2,FALSE)</f>
        <v>#N/A</v>
      </c>
      <c r="C8" t="str">
        <f>VLOOKUP("Location",Table_Event_Details_Today[],2,FALSE)</f>
        <v>Mesa Community College</v>
      </c>
    </row>
    <row r="9" spans="1:10" x14ac:dyDescent="0.25">
      <c r="B9" t="e">
        <f>VLOOKUP("Housing Location",Table_Event_Details_Previous[],3,FALSE)</f>
        <v>#N/A</v>
      </c>
      <c r="C9" t="str">
        <f>VLOOKUP("Location",Table_Event_Details_Today[],3,FALSE)</f>
        <v>1833 West Southern Ave</v>
      </c>
    </row>
    <row r="10" spans="1:10" x14ac:dyDescent="0.25">
      <c r="B10" t="e">
        <f>VLOOKUP("Housing Location",Table_Event_Details_Previous[],4,FALSE)</f>
        <v>#N/A</v>
      </c>
      <c r="C10" t="str">
        <f>VLOOKUP("Location",Table_Event_Details_Today[],4,FALSE)</f>
        <v>Mesa, AZ 85202</v>
      </c>
    </row>
    <row r="13" spans="1:10" x14ac:dyDescent="0.25">
      <c r="A13" s="1" t="s">
        <v>92</v>
      </c>
    </row>
    <row r="14" spans="1:10" ht="19.5" thickBot="1" x14ac:dyDescent="0.3">
      <c r="B14" s="25">
        <f>C2</f>
        <v>45110</v>
      </c>
    </row>
    <row r="15" spans="1:10" ht="15.75" thickBot="1" x14ac:dyDescent="0.3">
      <c r="A15" s="29" t="s">
        <v>48</v>
      </c>
      <c r="B15" s="14" t="s">
        <v>37</v>
      </c>
      <c r="C15" s="15" t="s">
        <v>91</v>
      </c>
      <c r="E15" s="28" t="s">
        <v>90</v>
      </c>
      <c r="J15" s="28" t="s">
        <v>106</v>
      </c>
    </row>
    <row r="16" spans="1:10" x14ac:dyDescent="0.25">
      <c r="A16" s="29">
        <f>VLOOKUP($B14,Table_eventID[],4,FALSE)</f>
        <v>10316</v>
      </c>
      <c r="B16" t="str">
        <f>VLOOKUP("Housing Location",Table_Event_Details_Today[],2,FALSE)</f>
        <v>Williams Field HS</v>
      </c>
      <c r="C16" t="str">
        <f>VLOOKUP("Location",Table_Event_Details_Today[],2,FALSE)</f>
        <v>Mesa Community College</v>
      </c>
      <c r="E16" t="s">
        <v>103</v>
      </c>
      <c r="J16" t="s">
        <v>103</v>
      </c>
    </row>
    <row r="17" spans="1:10" x14ac:dyDescent="0.25">
      <c r="B17" t="str">
        <f>VLOOKUP("Housing Location",Table_Event_Details_Today[],3,FALSE)</f>
        <v>2076 S. Higley Rd</v>
      </c>
      <c r="C17" t="str">
        <f>VLOOKUP("Location",Table_Event_Details_Today[],3,FALSE)</f>
        <v>1833 West Southern Ave</v>
      </c>
      <c r="E17" t="str">
        <f>CONCATENATE("origin=",B17,"+",B18 )</f>
        <v>origin=2076 S. Higley Rd+Gilbert, AZ 85295</v>
      </c>
      <c r="J17" t="str">
        <f>CONCATENATE("origin=",C17,"+",C18 )</f>
        <v>origin=1833 West Southern Ave+Mesa, AZ 85202</v>
      </c>
    </row>
    <row r="18" spans="1:10" x14ac:dyDescent="0.25">
      <c r="B18" t="str">
        <f>VLOOKUP("Housing Location",Table_Event_Details_Today[],4,FALSE)</f>
        <v>Gilbert, AZ 85295</v>
      </c>
      <c r="C18" t="str">
        <f>VLOOKUP("Location",Table_Event_Details_Today[],4,FALSE)</f>
        <v>Mesa, AZ 85202</v>
      </c>
      <c r="E18" t="str">
        <f>CONCATENATE("destination=",C17,"+",C18 )</f>
        <v>destination=1833 West Southern Ave+Mesa, AZ 85202</v>
      </c>
      <c r="J18" t="str">
        <f>CONCATENATE("destination=",B27,"+",B28 )</f>
        <v>destination=4660 Mission Oaks Blvd+Camarillo, CA 93012</v>
      </c>
    </row>
    <row r="19" spans="1:10" x14ac:dyDescent="0.25">
      <c r="E19" t="s">
        <v>102</v>
      </c>
      <c r="J19" t="s">
        <v>102</v>
      </c>
    </row>
    <row r="20" spans="1:10" x14ac:dyDescent="0.25">
      <c r="B20" s="20"/>
      <c r="C20" s="20"/>
      <c r="E20" s="18" t="str">
        <f>HYPERLINK(CONCATENATE(E16,"&amp;",E17,"&amp;",E18,"&amp;",E19), "Directions")</f>
        <v>Directions</v>
      </c>
      <c r="J20" s="18" t="str">
        <f>HYPERLINK(CONCATENATE(J16,"&amp;",J17,"&amp;",J18,"&amp;",J19), "Directions")</f>
        <v>Directions</v>
      </c>
    </row>
    <row r="21" spans="1:10" ht="18.75" x14ac:dyDescent="0.25">
      <c r="B21" s="20"/>
      <c r="C21" s="20"/>
      <c r="E21" s="25" t="str">
        <f>CONCATENATE(B16, " to ", C16)</f>
        <v>Williams Field HS to Mesa Community College</v>
      </c>
      <c r="J21" s="25" t="str">
        <f>CONCATENATE(C16, " to ", B26)</f>
        <v>Mesa Community College to Adolfo Camarillo High School</v>
      </c>
    </row>
    <row r="22" spans="1:10" x14ac:dyDescent="0.25">
      <c r="B22" s="20"/>
      <c r="C22" s="20"/>
      <c r="E22" s="18" t="str">
        <f>HYPERLINK(CONCATENATE(MONTH($B$4), "-", DAY(B4),"/", "h2s.pdf"), "Download PDF Version")</f>
        <v>Download PDF Version</v>
      </c>
    </row>
    <row r="23" spans="1:10" x14ac:dyDescent="0.25">
      <c r="A23" t="s">
        <v>94</v>
      </c>
    </row>
    <row r="24" spans="1:10" ht="19.5" thickBot="1" x14ac:dyDescent="0.3">
      <c r="B24" s="25">
        <f>B14 + 1</f>
        <v>45111</v>
      </c>
    </row>
    <row r="25" spans="1:10" ht="15.75" thickBot="1" x14ac:dyDescent="0.3">
      <c r="A25" s="29" t="s">
        <v>48</v>
      </c>
      <c r="B25" s="14" t="s">
        <v>37</v>
      </c>
      <c r="C25" s="15" t="s">
        <v>91</v>
      </c>
      <c r="E25" s="28" t="s">
        <v>107</v>
      </c>
    </row>
    <row r="26" spans="1:10" x14ac:dyDescent="0.25">
      <c r="A26" s="29">
        <f>VLOOKUP($B24,Table_eventID[],4,FALSE)</f>
        <v>10464</v>
      </c>
      <c r="B26" t="str">
        <f>VLOOKUP("Housing Location",Table_Event_Details_Next[],2,FALSE)</f>
        <v>Adolfo Camarillo High School</v>
      </c>
      <c r="C26" t="str">
        <f>VLOOKUP("Location",Table_Event_Details_Today[],2,FALSE)</f>
        <v>Mesa Community College</v>
      </c>
      <c r="E26" t="s">
        <v>103</v>
      </c>
    </row>
    <row r="27" spans="1:10" x14ac:dyDescent="0.25">
      <c r="B27" t="str">
        <f>VLOOKUP("Housing Location",Table_Event_Details_Next[],3,FALSE)</f>
        <v>4660 Mission Oaks Blvd</v>
      </c>
      <c r="C27" t="str">
        <f>VLOOKUP("Location",Table_Event_Details_Today[],3,FALSE)</f>
        <v>1833 West Southern Ave</v>
      </c>
      <c r="E27" t="str">
        <f>CONCATENATE("origin=",B17,"+",B18 )</f>
        <v>origin=2076 S. Higley Rd+Gilbert, AZ 85295</v>
      </c>
    </row>
    <row r="28" spans="1:10" x14ac:dyDescent="0.25">
      <c r="B28" t="str">
        <f>VLOOKUP("Housing Location",Table_Event_Details_Next[],4,FALSE)</f>
        <v>Camarillo, CA 93012</v>
      </c>
      <c r="C28" t="str">
        <f>VLOOKUP("Location",Table_Event_Details_Today[],4,FALSE)</f>
        <v>Mesa, AZ 85202</v>
      </c>
      <c r="E28" t="str">
        <f>CONCATENATE("destination=",B27,"+",B28 )</f>
        <v>destination=4660 Mission Oaks Blvd+Camarillo, CA 93012</v>
      </c>
    </row>
    <row r="29" spans="1:10" x14ac:dyDescent="0.25">
      <c r="E29" t="s">
        <v>102</v>
      </c>
    </row>
    <row r="30" spans="1:10" x14ac:dyDescent="0.25">
      <c r="E30" s="18" t="str">
        <f>HYPERLINK(CONCATENATE(E26,"&amp;",E27,"&amp;",E28,"&amp;",E29), "Directions")</f>
        <v>Directions</v>
      </c>
    </row>
    <row r="31" spans="1:10" ht="18.75" x14ac:dyDescent="0.25">
      <c r="E31" s="25" t="str">
        <f>CONCATENATE(B16, " to ", B26)</f>
        <v>Williams Field HS to Adolfo Camarillo High School</v>
      </c>
    </row>
    <row r="32" spans="1:10" ht="18.75" x14ac:dyDescent="0.25">
      <c r="B32" s="13" t="s">
        <v>42</v>
      </c>
    </row>
    <row r="33" spans="2:2" ht="18.75" x14ac:dyDescent="0.25">
      <c r="B33" s="13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veDirectionsHTM">
                <anchor moveWithCells="1" sizeWithCells="1">
                  <from>
                    <xdr:col>8</xdr:col>
                    <xdr:colOff>314325</xdr:colOff>
                    <xdr:row>2</xdr:row>
                    <xdr:rowOff>38100</xdr:rowOff>
                  </from>
                  <to>
                    <xdr:col>10</xdr:col>
                    <xdr:colOff>314325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1"/>
  <sheetViews>
    <sheetView workbookViewId="0"/>
  </sheetViews>
  <sheetFormatPr defaultRowHeight="15" x14ac:dyDescent="0.25"/>
  <cols>
    <col min="1" max="2" width="54.140625" bestFit="1" customWidth="1"/>
    <col min="3" max="3" width="21.7109375" bestFit="1" customWidth="1"/>
    <col min="4" max="4" width="18.5703125" bestFit="1" customWidth="1"/>
    <col min="5" max="5" width="54.140625" bestFit="1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t="s">
        <v>36</v>
      </c>
      <c r="B2" t="s">
        <v>13</v>
      </c>
      <c r="C2" t="s">
        <v>13</v>
      </c>
      <c r="E2" t="s">
        <v>133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134</v>
      </c>
      <c r="C4" t="s">
        <v>135</v>
      </c>
      <c r="D4" t="s">
        <v>136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137</v>
      </c>
      <c r="B6" t="s">
        <v>138</v>
      </c>
    </row>
    <row r="7" spans="1:5" x14ac:dyDescent="0.25">
      <c r="A7" t="s">
        <v>139</v>
      </c>
      <c r="B7" t="s">
        <v>140</v>
      </c>
    </row>
    <row r="8" spans="1:5" x14ac:dyDescent="0.25">
      <c r="A8" t="s">
        <v>129</v>
      </c>
      <c r="B8" t="s">
        <v>141</v>
      </c>
    </row>
    <row r="9" spans="1:5" x14ac:dyDescent="0.25">
      <c r="A9" t="s">
        <v>99</v>
      </c>
      <c r="B9" t="s">
        <v>142</v>
      </c>
    </row>
    <row r="10" spans="1:5" x14ac:dyDescent="0.25">
      <c r="A10" t="s">
        <v>49</v>
      </c>
      <c r="B10" t="s">
        <v>143</v>
      </c>
    </row>
    <row r="11" spans="1:5" x14ac:dyDescent="0.25">
      <c r="A11" t="s">
        <v>40</v>
      </c>
      <c r="B11" t="s">
        <v>40</v>
      </c>
      <c r="E11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7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9.5703125" bestFit="1" customWidth="1"/>
    <col min="4" max="4" width="23.7109375" bestFit="1" customWidth="1"/>
    <col min="5" max="5" width="72.5703125" bestFit="1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s="43" t="s">
        <v>36</v>
      </c>
      <c r="B2" s="43" t="s">
        <v>108</v>
      </c>
      <c r="C2" s="43" t="s">
        <v>109</v>
      </c>
      <c r="D2" s="43" t="s">
        <v>110</v>
      </c>
      <c r="E2" s="43" t="s">
        <v>111</v>
      </c>
    </row>
    <row r="3" spans="1:5" x14ac:dyDescent="0.25">
      <c r="A3" s="43" t="s">
        <v>39</v>
      </c>
      <c r="B3" s="43" t="s">
        <v>39</v>
      </c>
      <c r="C3" s="43"/>
      <c r="D3" s="43"/>
      <c r="E3" s="43" t="s">
        <v>39</v>
      </c>
    </row>
    <row r="4" spans="1:5" x14ac:dyDescent="0.25">
      <c r="A4" s="43" t="s">
        <v>95</v>
      </c>
      <c r="B4" s="43" t="s">
        <v>112</v>
      </c>
      <c r="C4" s="43"/>
      <c r="D4" s="43"/>
      <c r="E4" s="43"/>
    </row>
    <row r="5" spans="1:5" x14ac:dyDescent="0.25">
      <c r="A5" s="43" t="s">
        <v>98</v>
      </c>
      <c r="B5" s="43" t="s">
        <v>17</v>
      </c>
      <c r="C5" s="43"/>
      <c r="D5" s="43"/>
      <c r="E5" s="43"/>
    </row>
    <row r="6" spans="1:5" x14ac:dyDescent="0.25">
      <c r="A6" s="43" t="s">
        <v>96</v>
      </c>
      <c r="B6" s="43" t="s">
        <v>113</v>
      </c>
      <c r="C6" s="43"/>
      <c r="D6" s="43"/>
      <c r="E6" s="43"/>
    </row>
    <row r="7" spans="1:5" x14ac:dyDescent="0.25">
      <c r="A7" s="43" t="s">
        <v>114</v>
      </c>
      <c r="B7" s="43" t="s">
        <v>115</v>
      </c>
      <c r="C7" s="43"/>
      <c r="D7" s="43"/>
      <c r="E7" s="43"/>
    </row>
    <row r="8" spans="1:5" x14ac:dyDescent="0.25">
      <c r="A8" s="43" t="s">
        <v>99</v>
      </c>
      <c r="B8" s="43" t="s">
        <v>116</v>
      </c>
      <c r="C8" s="43"/>
      <c r="D8" s="43"/>
      <c r="E8" s="43"/>
    </row>
    <row r="9" spans="1:5" x14ac:dyDescent="0.25">
      <c r="A9" s="43" t="s">
        <v>117</v>
      </c>
      <c r="B9" s="43" t="s">
        <v>118</v>
      </c>
      <c r="C9" s="43"/>
      <c r="D9" s="43"/>
      <c r="E9" s="43"/>
    </row>
    <row r="10" spans="1:5" x14ac:dyDescent="0.25">
      <c r="A10" s="43" t="s">
        <v>119</v>
      </c>
      <c r="B10" s="43" t="s">
        <v>120</v>
      </c>
      <c r="C10" s="43"/>
      <c r="D10" s="43"/>
      <c r="E10" s="43"/>
    </row>
    <row r="11" spans="1:5" x14ac:dyDescent="0.25">
      <c r="A11" s="43" t="s">
        <v>121</v>
      </c>
      <c r="B11" s="43" t="s">
        <v>122</v>
      </c>
      <c r="C11" s="43"/>
      <c r="D11" s="43"/>
      <c r="E11" s="43"/>
    </row>
    <row r="12" spans="1:5" x14ac:dyDescent="0.25">
      <c r="A12" s="43" t="s">
        <v>123</v>
      </c>
      <c r="B12" s="43" t="s">
        <v>124</v>
      </c>
      <c r="C12" s="43"/>
      <c r="D12" s="43"/>
      <c r="E12" s="43"/>
    </row>
    <row r="13" spans="1:5" x14ac:dyDescent="0.25">
      <c r="A13" s="43" t="s">
        <v>125</v>
      </c>
      <c r="B13" s="43" t="s">
        <v>100</v>
      </c>
      <c r="C13" s="43"/>
      <c r="D13" s="43"/>
      <c r="E13" s="43"/>
    </row>
    <row r="14" spans="1:5" x14ac:dyDescent="0.25">
      <c r="A14" s="43" t="s">
        <v>126</v>
      </c>
      <c r="B14" s="43" t="s">
        <v>97</v>
      </c>
      <c r="C14" s="43"/>
      <c r="D14" s="43"/>
      <c r="E14" s="43"/>
    </row>
    <row r="15" spans="1:5" x14ac:dyDescent="0.25">
      <c r="A15" s="43" t="s">
        <v>49</v>
      </c>
      <c r="B15" s="43" t="s">
        <v>127</v>
      </c>
      <c r="C15" s="43"/>
      <c r="D15" s="43"/>
      <c r="E15" s="43"/>
    </row>
    <row r="16" spans="1:5" x14ac:dyDescent="0.25">
      <c r="A16" s="43" t="s">
        <v>101</v>
      </c>
      <c r="B16" s="43" t="s">
        <v>128</v>
      </c>
      <c r="C16" s="43"/>
      <c r="D16" s="43"/>
      <c r="E16" s="43"/>
    </row>
    <row r="17" spans="1:5" x14ac:dyDescent="0.25">
      <c r="A17" s="43" t="s">
        <v>40</v>
      </c>
      <c r="B17" s="43" t="s">
        <v>40</v>
      </c>
      <c r="C17" s="43"/>
      <c r="D17" s="43"/>
      <c r="E17" s="43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8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2.85546875" bestFit="1" customWidth="1"/>
    <col min="4" max="4" width="16" bestFit="1" customWidth="1"/>
    <col min="5" max="5" width="62.42578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s="43" t="s">
        <v>36</v>
      </c>
      <c r="B2" s="43" t="s">
        <v>144</v>
      </c>
      <c r="C2" s="43" t="s">
        <v>145</v>
      </c>
      <c r="D2" s="43" t="s">
        <v>146</v>
      </c>
      <c r="E2" s="43" t="s">
        <v>147</v>
      </c>
    </row>
    <row r="3" spans="1:5" x14ac:dyDescent="0.25">
      <c r="A3" s="43" t="s">
        <v>37</v>
      </c>
      <c r="B3" s="43" t="s">
        <v>37</v>
      </c>
      <c r="C3" s="43"/>
      <c r="D3" s="43"/>
      <c r="E3" s="43" t="s">
        <v>37</v>
      </c>
    </row>
    <row r="4" spans="1:5" x14ac:dyDescent="0.25">
      <c r="A4" s="43" t="s">
        <v>38</v>
      </c>
      <c r="B4" s="43" t="s">
        <v>148</v>
      </c>
      <c r="C4" s="43" t="s">
        <v>149</v>
      </c>
      <c r="D4" s="43" t="s">
        <v>150</v>
      </c>
      <c r="E4" s="43"/>
    </row>
    <row r="5" spans="1:5" x14ac:dyDescent="0.25">
      <c r="A5" s="43" t="s">
        <v>39</v>
      </c>
      <c r="B5" s="43" t="s">
        <v>39</v>
      </c>
      <c r="C5" s="43"/>
      <c r="D5" s="43"/>
      <c r="E5" s="43" t="s">
        <v>39</v>
      </c>
    </row>
    <row r="6" spans="1:5" x14ac:dyDescent="0.25">
      <c r="A6" s="43" t="s">
        <v>151</v>
      </c>
      <c r="B6" s="43" t="s">
        <v>152</v>
      </c>
      <c r="C6" s="43"/>
      <c r="D6" s="43"/>
      <c r="E6" s="43"/>
    </row>
    <row r="7" spans="1:5" x14ac:dyDescent="0.25">
      <c r="A7" s="43" t="s">
        <v>139</v>
      </c>
      <c r="B7" s="43" t="s">
        <v>140</v>
      </c>
      <c r="C7" s="43"/>
      <c r="D7" s="43"/>
      <c r="E7" s="43"/>
    </row>
    <row r="8" spans="1:5" x14ac:dyDescent="0.25">
      <c r="A8" s="43" t="s">
        <v>153</v>
      </c>
      <c r="B8" s="43" t="s">
        <v>17</v>
      </c>
      <c r="C8" s="43"/>
      <c r="D8" s="43"/>
      <c r="E8" s="43"/>
    </row>
    <row r="9" spans="1:5" x14ac:dyDescent="0.25">
      <c r="A9" s="43" t="s">
        <v>154</v>
      </c>
      <c r="B9" s="43" t="s">
        <v>155</v>
      </c>
      <c r="C9" s="43"/>
      <c r="D9" s="43"/>
      <c r="E9" s="43"/>
    </row>
    <row r="10" spans="1:5" x14ac:dyDescent="0.25">
      <c r="A10" s="43" t="s">
        <v>156</v>
      </c>
      <c r="B10" s="43" t="s">
        <v>157</v>
      </c>
      <c r="C10" s="43"/>
      <c r="D10" s="43"/>
      <c r="E10" s="43"/>
    </row>
    <row r="11" spans="1:5" x14ac:dyDescent="0.25">
      <c r="A11" s="43" t="s">
        <v>46</v>
      </c>
      <c r="B11" s="43" t="s">
        <v>158</v>
      </c>
      <c r="C11" s="43"/>
      <c r="D11" s="43"/>
      <c r="E11" s="43"/>
    </row>
    <row r="12" spans="1:5" x14ac:dyDescent="0.25">
      <c r="A12" s="43" t="s">
        <v>159</v>
      </c>
      <c r="B12" s="43" t="s">
        <v>120</v>
      </c>
      <c r="C12" s="43"/>
      <c r="D12" s="43"/>
      <c r="E12" s="43"/>
    </row>
    <row r="13" spans="1:5" x14ac:dyDescent="0.25">
      <c r="A13" s="43" t="s">
        <v>160</v>
      </c>
      <c r="B13" s="43" t="s">
        <v>122</v>
      </c>
      <c r="C13" s="43"/>
      <c r="D13" s="43"/>
      <c r="E13" s="43"/>
    </row>
    <row r="14" spans="1:5" x14ac:dyDescent="0.25">
      <c r="A14" s="43" t="s">
        <v>47</v>
      </c>
      <c r="B14" s="43" t="s">
        <v>124</v>
      </c>
      <c r="C14" s="43"/>
      <c r="D14" s="43"/>
      <c r="E14" s="43"/>
    </row>
    <row r="15" spans="1:5" x14ac:dyDescent="0.25">
      <c r="A15" s="43" t="s">
        <v>121</v>
      </c>
      <c r="B15" s="43" t="s">
        <v>131</v>
      </c>
      <c r="C15" s="43"/>
      <c r="D15" s="43"/>
      <c r="E15" s="43"/>
    </row>
    <row r="16" spans="1:5" x14ac:dyDescent="0.25">
      <c r="A16" s="43" t="s">
        <v>130</v>
      </c>
      <c r="B16" s="43" t="s">
        <v>97</v>
      </c>
      <c r="C16" s="43"/>
      <c r="D16" s="43"/>
      <c r="E16" s="43"/>
    </row>
    <row r="17" spans="1:5" x14ac:dyDescent="0.25">
      <c r="A17" s="43" t="s">
        <v>101</v>
      </c>
      <c r="B17" s="43" t="s">
        <v>161</v>
      </c>
      <c r="C17" s="43"/>
      <c r="D17" s="43"/>
      <c r="E17" s="43"/>
    </row>
    <row r="18" spans="1:5" x14ac:dyDescent="0.25">
      <c r="A18" s="43" t="s">
        <v>40</v>
      </c>
      <c r="B18" s="43" t="s">
        <v>40</v>
      </c>
      <c r="C18" s="43"/>
      <c r="D18" s="43"/>
      <c r="E18" s="43" t="s">
        <v>40</v>
      </c>
    </row>
  </sheetData>
  <phoneticPr fontId="2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16">
        <v>45108</v>
      </c>
      <c r="B2" t="s">
        <v>6</v>
      </c>
      <c r="C2" t="s">
        <v>5</v>
      </c>
    </row>
    <row r="3" spans="1:3" x14ac:dyDescent="0.25">
      <c r="A3" s="16">
        <v>45109</v>
      </c>
      <c r="B3" t="s">
        <v>10</v>
      </c>
      <c r="C3" t="s">
        <v>9</v>
      </c>
    </row>
    <row r="4" spans="1:3" x14ac:dyDescent="0.25">
      <c r="A4" s="16">
        <v>45110</v>
      </c>
      <c r="B4" t="s">
        <v>12</v>
      </c>
      <c r="C4" t="s">
        <v>11</v>
      </c>
    </row>
    <row r="5" spans="1:3" x14ac:dyDescent="0.25">
      <c r="A5" s="16">
        <v>45111</v>
      </c>
      <c r="B5" t="s">
        <v>14</v>
      </c>
      <c r="C5" t="s">
        <v>13</v>
      </c>
    </row>
    <row r="6" spans="1:3" x14ac:dyDescent="0.25">
      <c r="A6" s="16">
        <v>45112</v>
      </c>
      <c r="B6" t="s">
        <v>17</v>
      </c>
      <c r="C6" t="s">
        <v>16</v>
      </c>
    </row>
    <row r="7" spans="1:3" x14ac:dyDescent="0.25">
      <c r="A7" s="16">
        <v>45113</v>
      </c>
      <c r="B7" t="s">
        <v>17</v>
      </c>
      <c r="C7" t="s">
        <v>16</v>
      </c>
    </row>
    <row r="8" spans="1:3" x14ac:dyDescent="0.25">
      <c r="A8" s="16">
        <v>45114</v>
      </c>
      <c r="B8" t="s">
        <v>19</v>
      </c>
      <c r="C8" t="s">
        <v>16</v>
      </c>
    </row>
    <row r="9" spans="1:3" x14ac:dyDescent="0.25">
      <c r="A9" s="16">
        <v>45115</v>
      </c>
      <c r="B9" t="s">
        <v>21</v>
      </c>
      <c r="C9" t="s">
        <v>20</v>
      </c>
    </row>
    <row r="10" spans="1:3" x14ac:dyDescent="0.25">
      <c r="A10" s="16">
        <v>45116</v>
      </c>
      <c r="B10" t="s">
        <v>23</v>
      </c>
      <c r="C10" t="s">
        <v>22</v>
      </c>
    </row>
    <row r="11" spans="1:3" x14ac:dyDescent="0.25">
      <c r="A11" s="16">
        <v>45117</v>
      </c>
      <c r="B11" t="s">
        <v>25</v>
      </c>
      <c r="C11" t="s">
        <v>24</v>
      </c>
    </row>
    <row r="12" spans="1:3" x14ac:dyDescent="0.25">
      <c r="A12" s="16">
        <v>45118</v>
      </c>
      <c r="B12" t="s">
        <v>17</v>
      </c>
      <c r="C12" t="s">
        <v>26</v>
      </c>
    </row>
    <row r="13" spans="1:3" x14ac:dyDescent="0.25">
      <c r="A13" s="16">
        <v>45119</v>
      </c>
      <c r="B13" t="s">
        <v>28</v>
      </c>
      <c r="C13" t="s">
        <v>27</v>
      </c>
    </row>
    <row r="14" spans="1:3" x14ac:dyDescent="0.25">
      <c r="A14" s="16">
        <v>45120</v>
      </c>
      <c r="B14" t="s">
        <v>17</v>
      </c>
      <c r="C14" t="s">
        <v>29</v>
      </c>
    </row>
    <row r="15" spans="1:3" x14ac:dyDescent="0.25">
      <c r="A15" s="16">
        <v>45121</v>
      </c>
      <c r="B15" t="s">
        <v>17</v>
      </c>
      <c r="C15" t="s">
        <v>29</v>
      </c>
    </row>
    <row r="16" spans="1:3" x14ac:dyDescent="0.25">
      <c r="A16" s="16">
        <v>45122</v>
      </c>
      <c r="B16" t="s">
        <v>31</v>
      </c>
      <c r="C16" t="s">
        <v>30</v>
      </c>
    </row>
    <row r="17" spans="1:3" x14ac:dyDescent="0.25">
      <c r="A17" s="16">
        <v>45123</v>
      </c>
      <c r="B17" t="s">
        <v>33</v>
      </c>
      <c r="C17" t="s">
        <v>32</v>
      </c>
    </row>
    <row r="18" spans="1:3" x14ac:dyDescent="0.25">
      <c r="A18" s="16">
        <v>45124</v>
      </c>
      <c r="B18" t="s">
        <v>17</v>
      </c>
      <c r="C18" t="s">
        <v>50</v>
      </c>
    </row>
    <row r="19" spans="1:3" x14ac:dyDescent="0.25">
      <c r="A19" s="16">
        <v>45125</v>
      </c>
      <c r="B19" t="s">
        <v>51</v>
      </c>
      <c r="C19" t="s">
        <v>52</v>
      </c>
    </row>
    <row r="20" spans="1:3" x14ac:dyDescent="0.25">
      <c r="A20" s="16">
        <v>45126</v>
      </c>
      <c r="B20" t="s">
        <v>17</v>
      </c>
      <c r="C20" t="s">
        <v>53</v>
      </c>
    </row>
    <row r="21" spans="1:3" x14ac:dyDescent="0.25">
      <c r="A21" s="16">
        <v>45127</v>
      </c>
      <c r="B21" t="s">
        <v>17</v>
      </c>
      <c r="C21" t="s">
        <v>54</v>
      </c>
    </row>
    <row r="22" spans="1:3" x14ac:dyDescent="0.25">
      <c r="A22" s="16">
        <v>45128</v>
      </c>
      <c r="B22" t="s">
        <v>55</v>
      </c>
      <c r="C22" t="s">
        <v>56</v>
      </c>
    </row>
    <row r="23" spans="1:3" x14ac:dyDescent="0.25">
      <c r="A23" s="16">
        <v>45129</v>
      </c>
      <c r="B23" t="s">
        <v>57</v>
      </c>
      <c r="C23" t="s">
        <v>58</v>
      </c>
    </row>
    <row r="24" spans="1:3" x14ac:dyDescent="0.25">
      <c r="A24" s="16">
        <v>45130</v>
      </c>
      <c r="B24" t="s">
        <v>33</v>
      </c>
      <c r="C24" t="s">
        <v>58</v>
      </c>
    </row>
    <row r="25" spans="1:3" x14ac:dyDescent="0.25">
      <c r="A25" s="16">
        <v>45131</v>
      </c>
      <c r="B25" t="s">
        <v>17</v>
      </c>
      <c r="C25" t="s">
        <v>59</v>
      </c>
    </row>
    <row r="26" spans="1:3" x14ac:dyDescent="0.25">
      <c r="A26" s="16">
        <v>45132</v>
      </c>
      <c r="B26" t="s">
        <v>17</v>
      </c>
      <c r="C26" t="s">
        <v>59</v>
      </c>
    </row>
    <row r="27" spans="1:3" x14ac:dyDescent="0.25">
      <c r="A27" s="16">
        <v>45133</v>
      </c>
      <c r="B27" t="s">
        <v>60</v>
      </c>
      <c r="C27" t="s">
        <v>59</v>
      </c>
    </row>
    <row r="28" spans="1:3" x14ac:dyDescent="0.25">
      <c r="A28" s="16">
        <v>45134</v>
      </c>
      <c r="B28" t="s">
        <v>17</v>
      </c>
      <c r="C28" t="s">
        <v>61</v>
      </c>
    </row>
    <row r="29" spans="1:3" x14ac:dyDescent="0.25">
      <c r="A29" s="16">
        <v>45135</v>
      </c>
      <c r="B29" t="s">
        <v>62</v>
      </c>
      <c r="C29" t="s">
        <v>61</v>
      </c>
    </row>
    <row r="30" spans="1:3" x14ac:dyDescent="0.25">
      <c r="A30" s="16">
        <v>45136</v>
      </c>
      <c r="B30" t="s">
        <v>63</v>
      </c>
      <c r="C30" t="s">
        <v>64</v>
      </c>
    </row>
    <row r="31" spans="1:3" x14ac:dyDescent="0.25">
      <c r="A31" s="16">
        <v>45137</v>
      </c>
      <c r="B31" t="s">
        <v>65</v>
      </c>
      <c r="C31" t="s">
        <v>66</v>
      </c>
    </row>
    <row r="32" spans="1:3" x14ac:dyDescent="0.25">
      <c r="A32" s="16">
        <v>45138</v>
      </c>
      <c r="B32" t="s">
        <v>67</v>
      </c>
      <c r="C32" t="s">
        <v>68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16">
        <v>45139</v>
      </c>
      <c r="B2" t="s">
        <v>69</v>
      </c>
      <c r="C2" t="s">
        <v>70</v>
      </c>
    </row>
    <row r="3" spans="1:3" x14ac:dyDescent="0.25">
      <c r="A3" s="16">
        <v>45140</v>
      </c>
      <c r="B3" t="s">
        <v>17</v>
      </c>
      <c r="C3" t="s">
        <v>71</v>
      </c>
    </row>
    <row r="4" spans="1:3" x14ac:dyDescent="0.25">
      <c r="A4" s="16">
        <v>45141</v>
      </c>
      <c r="B4" t="s">
        <v>17</v>
      </c>
      <c r="C4" t="s">
        <v>71</v>
      </c>
    </row>
    <row r="5" spans="1:3" x14ac:dyDescent="0.25">
      <c r="A5" s="16">
        <v>45142</v>
      </c>
      <c r="B5" t="s">
        <v>72</v>
      </c>
      <c r="C5" t="s">
        <v>73</v>
      </c>
    </row>
    <row r="6" spans="1:3" x14ac:dyDescent="0.25">
      <c r="A6" s="16">
        <v>45143</v>
      </c>
      <c r="B6" t="s">
        <v>17</v>
      </c>
      <c r="C6" t="s">
        <v>74</v>
      </c>
    </row>
    <row r="7" spans="1:3" x14ac:dyDescent="0.25">
      <c r="A7" s="16">
        <v>45144</v>
      </c>
      <c r="B7" t="s">
        <v>75</v>
      </c>
      <c r="C7" t="s">
        <v>74</v>
      </c>
    </row>
    <row r="8" spans="1:3" x14ac:dyDescent="0.25">
      <c r="A8" s="16">
        <v>45145</v>
      </c>
      <c r="B8" t="s">
        <v>17</v>
      </c>
      <c r="C8" t="s">
        <v>76</v>
      </c>
    </row>
    <row r="9" spans="1:3" x14ac:dyDescent="0.25">
      <c r="A9" s="16">
        <v>45146</v>
      </c>
      <c r="B9" t="s">
        <v>17</v>
      </c>
      <c r="C9" t="s">
        <v>76</v>
      </c>
    </row>
    <row r="10" spans="1:3" x14ac:dyDescent="0.25">
      <c r="A10" s="16">
        <v>45147</v>
      </c>
      <c r="B10" t="s">
        <v>17</v>
      </c>
      <c r="C10" t="s">
        <v>76</v>
      </c>
    </row>
    <row r="11" spans="1:3" x14ac:dyDescent="0.25">
      <c r="A11" s="16">
        <v>45148</v>
      </c>
      <c r="B11" t="s">
        <v>77</v>
      </c>
      <c r="C11" t="s">
        <v>76</v>
      </c>
    </row>
    <row r="12" spans="1:3" x14ac:dyDescent="0.25">
      <c r="A12" s="16">
        <v>45149</v>
      </c>
      <c r="B12" t="s">
        <v>78</v>
      </c>
      <c r="C12" t="s">
        <v>76</v>
      </c>
    </row>
    <row r="13" spans="1:3" x14ac:dyDescent="0.25">
      <c r="A13" s="16">
        <v>45150</v>
      </c>
      <c r="B13" t="s">
        <v>79</v>
      </c>
      <c r="C13" t="s">
        <v>76</v>
      </c>
    </row>
    <row r="14" spans="1:3" x14ac:dyDescent="0.25">
      <c r="A14" s="16">
        <v>45150</v>
      </c>
      <c r="B14" t="s">
        <v>80</v>
      </c>
      <c r="C14" t="s">
        <v>81</v>
      </c>
    </row>
  </sheetData>
  <phoneticPr fontId="2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G23" sqref="G2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82</v>
      </c>
      <c r="E1" t="s">
        <v>83</v>
      </c>
    </row>
    <row r="2" spans="1:5" x14ac:dyDescent="0.25">
      <c r="A2" s="16">
        <v>45108</v>
      </c>
      <c r="B2" t="s">
        <v>6</v>
      </c>
      <c r="C2" t="s">
        <v>5</v>
      </c>
      <c r="D2" s="17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16">
        <v>45109</v>
      </c>
      <c r="B3" t="s">
        <v>10</v>
      </c>
      <c r="C3" t="s">
        <v>9</v>
      </c>
      <c r="D3" s="17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16">
        <v>45110</v>
      </c>
      <c r="B4" t="s">
        <v>12</v>
      </c>
      <c r="C4" t="s">
        <v>11</v>
      </c>
      <c r="D4" s="17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16">
        <v>45111</v>
      </c>
      <c r="B5" t="s">
        <v>14</v>
      </c>
      <c r="C5" t="s">
        <v>13</v>
      </c>
      <c r="D5" s="17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16">
        <v>45112</v>
      </c>
      <c r="B6" t="s">
        <v>17</v>
      </c>
      <c r="C6" t="s">
        <v>16</v>
      </c>
      <c r="D6" s="17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16">
        <v>45113</v>
      </c>
      <c r="B7" t="s">
        <v>17</v>
      </c>
      <c r="C7" t="s">
        <v>16</v>
      </c>
      <c r="D7" s="17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16">
        <v>45114</v>
      </c>
      <c r="B8" t="s">
        <v>19</v>
      </c>
      <c r="C8" t="s">
        <v>16</v>
      </c>
      <c r="D8" s="17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16">
        <v>45115</v>
      </c>
      <c r="B9" t="s">
        <v>21</v>
      </c>
      <c r="C9" t="s">
        <v>20</v>
      </c>
      <c r="D9" s="17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16">
        <v>45116</v>
      </c>
      <c r="B10" t="s">
        <v>23</v>
      </c>
      <c r="C10" t="s">
        <v>22</v>
      </c>
      <c r="D10" s="17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16">
        <v>45117</v>
      </c>
      <c r="B11" t="s">
        <v>25</v>
      </c>
      <c r="C11" t="s">
        <v>24</v>
      </c>
      <c r="D11" s="17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16">
        <v>45118</v>
      </c>
      <c r="B12" t="s">
        <v>17</v>
      </c>
      <c r="C12" t="s">
        <v>26</v>
      </c>
      <c r="D12" s="17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16">
        <v>45119</v>
      </c>
      <c r="B13" t="s">
        <v>28</v>
      </c>
      <c r="C13" t="s">
        <v>27</v>
      </c>
      <c r="D13" s="17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16">
        <v>45120</v>
      </c>
      <c r="B14" t="s">
        <v>17</v>
      </c>
      <c r="C14" t="s">
        <v>29</v>
      </c>
      <c r="D14" s="17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16">
        <v>45121</v>
      </c>
      <c r="B15" t="s">
        <v>17</v>
      </c>
      <c r="C15" t="s">
        <v>29</v>
      </c>
      <c r="D15" s="17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16">
        <v>45122</v>
      </c>
      <c r="B16" t="s">
        <v>31</v>
      </c>
      <c r="C16" t="s">
        <v>30</v>
      </c>
      <c r="D16" s="17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16">
        <v>45123</v>
      </c>
      <c r="B17" t="s">
        <v>33</v>
      </c>
      <c r="C17" t="s">
        <v>32</v>
      </c>
      <c r="D17" s="17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16">
        <v>45124</v>
      </c>
      <c r="B18" t="s">
        <v>17</v>
      </c>
      <c r="C18" t="s">
        <v>50</v>
      </c>
      <c r="D18" s="17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16">
        <v>45125</v>
      </c>
      <c r="B19" t="s">
        <v>51</v>
      </c>
      <c r="C19" t="s">
        <v>52</v>
      </c>
      <c r="D19" s="17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16">
        <v>45126</v>
      </c>
      <c r="B20" t="s">
        <v>17</v>
      </c>
      <c r="C20" t="s">
        <v>53</v>
      </c>
      <c r="D20" s="17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16">
        <v>45127</v>
      </c>
      <c r="B21" t="s">
        <v>17</v>
      </c>
      <c r="C21" t="s">
        <v>54</v>
      </c>
      <c r="D21" s="17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16">
        <v>45128</v>
      </c>
      <c r="B22" t="s">
        <v>55</v>
      </c>
      <c r="C22" t="s">
        <v>56</v>
      </c>
      <c r="D22" s="17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16">
        <v>45129</v>
      </c>
      <c r="B23" t="s">
        <v>57</v>
      </c>
      <c r="C23" t="s">
        <v>58</v>
      </c>
      <c r="D23" s="17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16">
        <v>45130</v>
      </c>
      <c r="B24" t="s">
        <v>33</v>
      </c>
      <c r="C24" t="s">
        <v>58</v>
      </c>
      <c r="D24" s="17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16">
        <v>45131</v>
      </c>
      <c r="B25" t="s">
        <v>17</v>
      </c>
      <c r="C25" t="s">
        <v>59</v>
      </c>
      <c r="D25" s="17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16">
        <v>45132</v>
      </c>
      <c r="B26" t="s">
        <v>17</v>
      </c>
      <c r="C26" t="s">
        <v>59</v>
      </c>
      <c r="D26" s="17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16">
        <v>45133</v>
      </c>
      <c r="B27" t="s">
        <v>60</v>
      </c>
      <c r="C27" t="s">
        <v>59</v>
      </c>
      <c r="D27" s="17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16">
        <v>45134</v>
      </c>
      <c r="B28" t="s">
        <v>17</v>
      </c>
      <c r="C28" t="s">
        <v>61</v>
      </c>
      <c r="D28" s="17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16">
        <v>45135</v>
      </c>
      <c r="B29" t="s">
        <v>62</v>
      </c>
      <c r="C29" t="s">
        <v>61</v>
      </c>
      <c r="D29" s="17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16">
        <v>45136</v>
      </c>
      <c r="B30" t="s">
        <v>63</v>
      </c>
      <c r="C30" t="s">
        <v>64</v>
      </c>
      <c r="D30" s="17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16">
        <v>45137</v>
      </c>
      <c r="B31" t="s">
        <v>65</v>
      </c>
      <c r="C31" t="s">
        <v>66</v>
      </c>
      <c r="D31" s="17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16">
        <v>45138</v>
      </c>
      <c r="B32" t="s">
        <v>67</v>
      </c>
      <c r="C32" t="s">
        <v>68</v>
      </c>
      <c r="D32" s="17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16">
        <v>45139</v>
      </c>
      <c r="B33" t="s">
        <v>69</v>
      </c>
      <c r="C33" t="s">
        <v>70</v>
      </c>
      <c r="D33" s="17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16">
        <v>45140</v>
      </c>
      <c r="B34" t="s">
        <v>17</v>
      </c>
      <c r="C34" t="s">
        <v>71</v>
      </c>
      <c r="D34" s="17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16">
        <v>45141</v>
      </c>
      <c r="B35" t="s">
        <v>17</v>
      </c>
      <c r="C35" t="s">
        <v>71</v>
      </c>
      <c r="D35" s="17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16">
        <v>45142</v>
      </c>
      <c r="B36" t="s">
        <v>72</v>
      </c>
      <c r="C36" t="s">
        <v>73</v>
      </c>
      <c r="D36" s="17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16">
        <v>45143</v>
      </c>
      <c r="B37" t="s">
        <v>17</v>
      </c>
      <c r="C37" t="s">
        <v>74</v>
      </c>
      <c r="D37" s="17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16">
        <v>45144</v>
      </c>
      <c r="B38" t="s">
        <v>75</v>
      </c>
      <c r="C38" t="s">
        <v>74</v>
      </c>
      <c r="D38" s="17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16">
        <v>45145</v>
      </c>
      <c r="B39" t="s">
        <v>17</v>
      </c>
      <c r="C39" t="s">
        <v>76</v>
      </c>
      <c r="D39" s="17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16">
        <v>45146</v>
      </c>
      <c r="B40" t="s">
        <v>17</v>
      </c>
      <c r="C40" t="s">
        <v>76</v>
      </c>
      <c r="D40" s="17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16">
        <v>45147</v>
      </c>
      <c r="B41" t="s">
        <v>17</v>
      </c>
      <c r="C41" t="s">
        <v>76</v>
      </c>
      <c r="D41" s="17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16">
        <v>45148</v>
      </c>
      <c r="B42" t="s">
        <v>77</v>
      </c>
      <c r="C42" t="s">
        <v>76</v>
      </c>
      <c r="D42" s="17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16">
        <v>45149</v>
      </c>
      <c r="B43" t="s">
        <v>78</v>
      </c>
      <c r="C43" t="s">
        <v>76</v>
      </c>
      <c r="D43" s="17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16">
        <v>45150</v>
      </c>
      <c r="B44" t="s">
        <v>79</v>
      </c>
      <c r="C44" t="s">
        <v>76</v>
      </c>
      <c r="D44" s="17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C32" sqref="C32"/>
    </sheetView>
  </sheetViews>
  <sheetFormatPr defaultRowHeight="15" x14ac:dyDescent="0.25"/>
  <sheetData>
    <row r="3" spans="1:3" x14ac:dyDescent="0.25">
      <c r="A3" t="s">
        <v>105</v>
      </c>
      <c r="C3" t="s">
        <v>104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2023-06-16T01:17:58Z</dcterms:modified>
</cp:coreProperties>
</file>