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30" documentId="13_ncr:1_{110D91BB-8F8A-4D94-A8F6-DB4EED851822}" xr6:coauthVersionLast="47" xr6:coauthVersionMax="47" xr10:uidLastSave="{E36A3466-C9D0-4A22-862B-B651D177A56D}"/>
  <bookViews>
    <workbookView xWindow="-120" yWindow="-120" windowWidth="24240" windowHeight="13290" tabRatio="783" activeTab="2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Event_Details_Previous!$A$1:$E$22</definedName>
    <definedName name="ExternalData_2" localSheetId="3" hidden="1">Event_Details_Next!$A$1:$E$21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Event_Details_Today!$A$1:$E$21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9" i="1" l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<sst xmlns="http://schemas.openxmlformats.org/spreadsheetml/2006/main" count="445" uniqueCount="218">
  <si>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</si>
  <si>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</si>
  <si>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</si>
  <si>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</si>
  <si>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</si>
  <si>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</si>
  <si>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</si>
  <si>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</si>
  <si>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</si>
  <si>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</si>
  <si>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</si>
  <si>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</si>
  <si>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</si>
  <si>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</si>
  <si>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</si>
  <si>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</si>
  <si>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</si>
  <si>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</si>
  <si>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</si>
  <si>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</si>
  <si>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</si>
  <si>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</si>
  <si>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</si>
  <si>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</si>
  <si>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</si>
  <si>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</si>
  <si>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</si>
  <si>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</si>
  <si>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</si>
  <si>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</si>
  <si>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</si>
  <si>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</si>
  <si>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</si>
  <si>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</si>
  <si>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</si>
  <si>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</si>
  <si>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</si>
  <si>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</si>
  <si>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</si>
  <si>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</si>
  <si>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</si>
  <si>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</si>
  <si>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</si>
  <si>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</si>
  <si>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</si>
  <si>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</si>
  <si>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</si>
  <si>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</si>
  <si>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</si>
  <si>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</si>
  <si>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</si>
  <si>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</si>
  <si>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</si>
  <si>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</si>
  <si>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</si>
  <si>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</si>
  <si>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</si>
  <si>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</si>
  <si>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</si>
  <si>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</si>
  <si>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</si>
  <si>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</si>
  <si>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</si>
  <si>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</si>
  <si>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</si>
  <si>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</si>
  <si>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</si>
  <si>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</si>
  <si>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</si>
  <si>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</si>
  <si>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</si>
  <si>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</si>
  <si>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</si>
  <si>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</si>
  <si>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</si>
  <si>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</si>
  <si>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</si>
  <si>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</si>
  <si>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</si>
  <si>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</si>
  <si>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</si>
  <si>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</si>
  <si>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</si>
  <si>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</si>
  <si>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</si>
  <si>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</si>
  <si>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</si>
  <si>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</si>
  <si>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</si>
  <si>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</si>
  <si>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</si>
  <si>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</si>
  <si>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</si>
  <si>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</si>
  <si>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</si>
  <si>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</si>
  <si>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</si>
  <si>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</si>
  <si>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</si>
  <si>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</si>
  <si>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</si>
  <si>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</si>
  <si>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</si>
  <si>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</si>
  <si>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</si>
  <si>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</si>
  <si>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Performance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</si>
  <si>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</si>
  <si>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</si>
  <si>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</si>
  <si>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</si>
  <si>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</si>
  <si>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</si>
  <si>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</si>
  <si>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</si>
  <si>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</si>
  <si>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</si>
  <si>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</si>
  <si>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</si>
  <si>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</si>
  <si>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</si>
  <si>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</si>
  <si>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</si>
  <si>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</si>
  <si>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</si>
  <si>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</si>
  <si>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</si>
  <si>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</si>
  <si>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</si>
  <si>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</si>
  <si>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</si>
  <si>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</si>
  <si>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</si>
  <si>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Lunch</t>
  </si>
  <si>
    <t>10:30 PM</t>
  </si>
  <si>
    <t>Breakfast</t>
  </si>
  <si>
    <t>Springdale, MD</t>
  </si>
  <si>
    <t>12:00 PM</t>
  </si>
  <si>
    <t>1:00 PM</t>
  </si>
  <si>
    <t>5:00 PM</t>
  </si>
  <si>
    <t>Snack</t>
  </si>
  <si>
    <t>9:00 AM</t>
  </si>
  <si>
    <t>Rehearse</t>
  </si>
  <si>
    <t>Dinner, pre-pack</t>
  </si>
  <si>
    <t>Warm-up</t>
  </si>
  <si>
    <t>Walk to gate</t>
  </si>
  <si>
    <t>At gate</t>
  </si>
  <si>
    <t>Walk on</t>
  </si>
  <si>
    <t>Snack, load, clean</t>
  </si>
  <si>
    <t>Middle Tennessee State University</t>
  </si>
  <si>
    <t>1301 East Main St.</t>
  </si>
  <si>
    <t>Murfreesboro, TN 37132</t>
  </si>
  <si>
    <t>Middle Tennessee State University_x000D_
1301 East Main St._x000D_
Murfreesboro, TN 37132</t>
  </si>
  <si>
    <t>11:30 PM</t>
  </si>
  <si>
    <t>8:45 PM</t>
  </si>
  <si>
    <t>9:05 PM</t>
  </si>
  <si>
    <t>11:59 PM</t>
  </si>
  <si>
    <t>Friday</t>
  </si>
  <si>
    <t>10:00 AM</t>
  </si>
  <si>
    <t>2:00 PM</t>
  </si>
  <si>
    <t>7:45 PM</t>
  </si>
  <si>
    <t>9:15 PM</t>
  </si>
  <si>
    <t>9:35 PM</t>
  </si>
  <si>
    <t>9:51 PM</t>
  </si>
  <si>
    <t>9:56 PM</t>
  </si>
  <si>
    <t>11:50 PM</t>
  </si>
  <si>
    <t>Depart for Alpharetta, Ga - 270 miles</t>
  </si>
  <si>
    <t>BB&amp;T Field at Wake Forest University</t>
  </si>
  <si>
    <t>499 Deacon</t>
  </si>
  <si>
    <t>Winston-Salem, NC 27105</t>
  </si>
  <si>
    <t>BB&amp;T Field at Wake Forest University_x000D_
499 Deacon_x000D_
Winston-Salem, NC 27105</t>
  </si>
  <si>
    <t>Sunday</t>
  </si>
  <si>
    <t>Newton Conover HS</t>
  </si>
  <si>
    <t>338 W. 15th St</t>
  </si>
  <si>
    <t>Newton, NC 28658</t>
  </si>
  <si>
    <t>Host band director Andy Escamilia 828-358-9849</t>
  </si>
  <si>
    <t>5:00 AM</t>
  </si>
  <si>
    <t>Arrive, sleep</t>
  </si>
  <si>
    <t>11:00 AM</t>
  </si>
  <si>
    <t>Brunch</t>
  </si>
  <si>
    <t>3:30 PM</t>
  </si>
  <si>
    <t>Eat, make snack sack, load, clean</t>
  </si>
  <si>
    <t>5:15 PM</t>
  </si>
  <si>
    <t>Depart for Wake Forest U - 65 miles</t>
  </si>
  <si>
    <t>6:45 PM</t>
  </si>
  <si>
    <t>Arrive</t>
  </si>
  <si>
    <t>7:15 PM</t>
  </si>
  <si>
    <t>9:21 PM</t>
  </si>
  <si>
    <t>9:26 PM</t>
  </si>
  <si>
    <t>11:15 PM</t>
  </si>
  <si>
    <t>Depart to Springdale MD - 350 miles</t>
  </si>
  <si>
    <t>Center Parc Credit Union Stadium</t>
  </si>
  <si>
    <t>755 Hank Aaron Dr SE</t>
  </si>
  <si>
    <t>Atlanta, Ga 30315</t>
  </si>
  <si>
    <t>Center Parc Credit Union Stadium_x000D_
755 Hank Aaron Dr SE_x000D_
Atlanta, Ga 30315</t>
  </si>
  <si>
    <t>Saturday</t>
  </si>
  <si>
    <t>Chattahoochee HS</t>
  </si>
  <si>
    <t>5230 Taylor Road</t>
  </si>
  <si>
    <t>Alpharetta, GA 30022</t>
  </si>
  <si>
    <t>NEW TIME ZONE = Now on Eastern Time!! Staff Showers: Before Wake-Up, 3-3:30pm</t>
  </si>
  <si>
    <t>4:30 AM</t>
  </si>
  <si>
    <t>Arrive Sleep</t>
  </si>
  <si>
    <t>Dinner, make sack lunch, load, clean</t>
  </si>
  <si>
    <t>Depart for show</t>
  </si>
  <si>
    <t>9:43 PM</t>
  </si>
  <si>
    <t>9:48 PM</t>
  </si>
  <si>
    <t>To Newton, NC - 275 miles</t>
  </si>
  <si>
    <t>Staying in Corlew Hall</t>
  </si>
  <si>
    <t>NOW Visual</t>
  </si>
  <si>
    <t>Music - Sectionals</t>
  </si>
  <si>
    <t>Ensemble</t>
  </si>
  <si>
    <t>4:30 PM</t>
  </si>
  <si>
    <t>Run-Through</t>
  </si>
  <si>
    <t>10:30 AM</t>
  </si>
  <si>
    <t>11:30 AM</t>
  </si>
  <si>
    <t>5:30 PM</t>
  </si>
  <si>
    <t>7:00 PM</t>
  </si>
  <si>
    <t>7:30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</si>
</sst>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1" tableType="queryTable" totalsRowShown="0">
  <autoFilter ref="A1:E21" xr:uid="{A59324BF-4E1D-4253-9B49-7E759DA7C6F5}"/>
  <tableColumns count="5">
    <tableColumn id="1" xr3:uid="{2B85A589-CF17-43A5-8BE0-1CD6E94EDC40}" uniqueName="1" name="Column1" queryTableFieldId="1" dataDxfId="26"/>
    <tableColumn id="2" xr3:uid="{76E8B6BD-C058-4DDF-AE06-E7E940F0AEB2}" uniqueName="2" name="Address1" queryTableFieldId="2" dataDxfId="25"/>
    <tableColumn id="3" xr3:uid="{C68BC5DA-96B5-4D97-9C78-A46412757A8D}" uniqueName="3" name="Address2" queryTableFieldId="3" dataDxfId="24"/>
    <tableColumn id="4" xr3:uid="{E0C83E79-65E5-424B-84C3-9F1741D9FA94}" uniqueName="4" name="Address3" queryTableFieldId="4" dataDxfId="23"/>
    <tableColumn id="5" xr3:uid="{DF9C93B3-C799-4892-8881-A8B629C8740A}" uniqueName="5" name="Column3" queryTableFieldId="5" dataDxfId="2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6"/>
    <tableColumn id="2" xr3:uid="{529C57FA-9049-467F-B550-C6CC6ADF14C7}" uniqueName="2" name="Address1" queryTableFieldId="2" dataDxfId="5"/>
    <tableColumn id="3" xr3:uid="{DDCDE5E5-62AC-41A8-BD56-C1785856031A}" uniqueName="3" name="Address2" queryTableFieldId="3" dataDxfId="4"/>
    <tableColumn id="4" xr3:uid="{750530DF-286C-4CD6-AFF4-F6B4F747FE47}" uniqueName="4" name="Address3" queryTableFieldId="4" dataDxfId="3"/>
    <tableColumn id="5" xr3:uid="{8FFF8E09-389B-45AB-AE11-F8A82D7E9D06}" uniqueName="5" name="Column3" queryTableFieldId="5" dataDxf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1" tableType="queryTable" totalsRowShown="0">
  <autoFilter ref="A1:E21" xr:uid="{BCB1E3CF-CDCD-4CDF-A235-BC64E297B19D}"/>
  <tableColumns count="5">
    <tableColumn id="8" xr3:uid="{D27E5B6A-7156-439D-A1BD-ED83D7A6BF37}" uniqueName="8" name="Column1" queryTableFieldId="5" dataDxfId="21"/>
    <tableColumn id="1" xr3:uid="{05566E41-6E4C-43EA-82D1-F5B55022E077}" uniqueName="1" name="Address1" queryTableFieldId="14" dataDxfId="20"/>
    <tableColumn id="2" xr3:uid="{1C9D734B-6608-4C8B-A5BE-2FF7D37E376D}" uniqueName="2" name="Address2" queryTableFieldId="15" dataDxfId="19"/>
    <tableColumn id="3" xr3:uid="{47379C93-0D5D-4402-9B1F-91FA59BAF1A5}" uniqueName="3" name="Address3" queryTableFieldId="16" dataDxfId="18"/>
    <tableColumn id="10" xr3:uid="{AAD3CFB0-5A01-415B-8987-6DE1775F5C19}" uniqueName="10" name="Column3" queryTableFieldId="7" dataDxfId="1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0"/>
    <tableColumn id="2" xr3:uid="{5C29ED75-1E44-44D2-A594-D5B432145D6E}" uniqueName="2" name="Event" queryTableFieldId="2" dataDxfId="16"/>
    <tableColumn id="3" xr3:uid="{ADAA3110-1E60-4011-8DCF-AE8E53EEB4FA}" uniqueName="3" name="Location" queryTableFieldId="3" dataDxfId="1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1"/>
    <tableColumn id="5" xr3:uid="{7FED56D8-A121-489E-BAF6-AC4FBEE75673}" uniqueName="5" name="Event" queryTableFieldId="6" dataDxfId="14"/>
    <tableColumn id="6" xr3:uid="{F22730FB-0FA8-47E8-8462-F80C7E229923}" uniqueName="6" name="Location" queryTableFieldId="7" dataDxfId="1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12"/>
    <tableColumn id="2" xr3:uid="{187C09FD-1A8B-4E4E-B52E-526A27C81825}" name="Event" dataDxfId="11"/>
    <tableColumn id="3" xr3:uid="{C6F49CAD-F8A3-4CE4-887A-CC0C5CEC2219}" name="Location" dataDxfId="10"/>
    <tableColumn id="4" xr3:uid="{F90EAABC-F279-40FB-8B44-7E674A9CDAA8}" name="eventID" dataDxfId="9"/>
    <tableColumn id="5" xr3:uid="{02EAF049-21B2-43CB-B7D9-C98D7D8C1E2B}" name="Link" dataDxfId="8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opLeftCell="A78" zoomScaleNormal="100" workbookViewId="0">
      <selection activeCell="G87" sqref="G87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18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46" t="str">
        <f>HYPERLINK(CONCATENATE(MONTH(A89), "-", DAY(A89),"/", "h2s.htm"), "From Housing -&gt; to Show Site")</f>
        <v>From Housing -&gt; to Show Site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7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45136</v>
      </c>
    </row>
    <row r="5" spans="2:3" ht="18.75" x14ac:dyDescent="0.25">
      <c r="B5" s="2" t="s">
        <v>99</v>
      </c>
    </row>
    <row r="6" spans="2:3" ht="18.75" x14ac:dyDescent="0.25">
      <c r="B6" s="2" t="s">
        <v>100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Chattahoochee HS</v>
      </c>
      <c r="C9" s="20" t="str">
        <f>VLOOKUP("Location",Table_Event_Details_Today[],2,FALSE)</f>
        <v>Center Parc Credit Union Stadium</v>
      </c>
    </row>
    <row r="10" spans="2:3" x14ac:dyDescent="0.25">
      <c r="B10" s="21" t="str">
        <f>VLOOKUP("Housing Location",Table_Event_Details_Today[],3,FALSE)</f>
        <v>5230 Taylor Road</v>
      </c>
      <c r="C10" s="21" t="str">
        <f>VLOOKUP("Location",Table_Event_Details_Today[],3,FALSE)</f>
        <v>755 Hank Aaron Dr SE</v>
      </c>
    </row>
    <row r="11" spans="2:3" ht="15.75" thickBot="1" x14ac:dyDescent="0.3">
      <c r="B11" s="22" t="str">
        <f>VLOOKUP("Housing Location",Table_Event_Details_Today[],4,FALSE)</f>
        <v>Alpharetta, GA 30022</v>
      </c>
      <c r="C11" s="22" t="str">
        <f>VLOOKUP("Location",Table_Event_Details_Today[],4,FALSE)</f>
        <v>Atlanta, Ga 30315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101</v>
      </c>
      <c r="C21" s="28"/>
    </row>
    <row r="22" spans="2:3" x14ac:dyDescent="0.25">
      <c r="B22" s="27"/>
      <c r="C22" s="30"/>
    </row>
    <row r="23" spans="2:3" x14ac:dyDescent="0.25">
      <c r="B23" s="27" t="s">
        <v>102</v>
      </c>
      <c r="C23" s="30"/>
    </row>
    <row r="24" spans="2:3" x14ac:dyDescent="0.25">
      <c r="B24" s="27"/>
      <c r="C24" s="30"/>
    </row>
    <row r="25" spans="2:3" x14ac:dyDescent="0.25">
      <c r="B25" s="27" t="s">
        <v>103</v>
      </c>
      <c r="C25" s="30"/>
    </row>
    <row r="26" spans="2:3" x14ac:dyDescent="0.25">
      <c r="B26" s="27"/>
      <c r="C26" s="28"/>
    </row>
    <row r="27" spans="2:3" x14ac:dyDescent="0.25">
      <c r="B27" s="27" t="s">
        <v>104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abSelected="1" topLeftCell="A5" workbookViewId="0">
      <selection activeCell="B26" sqref="B26:B28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45136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45135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10594</v>
      </c>
      <c r="B8" t="str">
        <f>VLOOKUP("Housing Location",Table_Event_Details_Previous[],2,FALSE)</f>
        <v>Middle Tennessee State University</v>
      </c>
      <c r="C8" t="str">
        <f>VLOOKUP("Location",Table_Event_Details_Today[],2,FALSE)</f>
        <v>Center Parc Credit Union Stadium</v>
      </c>
    </row>
    <row r="9" spans="1:10" x14ac:dyDescent="0.25">
      <c r="B9" t="str">
        <f>VLOOKUP("Housing Location",Table_Event_Details_Previous[],3,FALSE)</f>
        <v>1301 East Main St.</v>
      </c>
      <c r="C9" t="str">
        <f>VLOOKUP("Location",Table_Event_Details_Today[],3,FALSE)</f>
        <v>755 Hank Aaron Dr SE</v>
      </c>
    </row>
    <row r="10" spans="1:10" x14ac:dyDescent="0.25">
      <c r="B10" t="str">
        <f>VLOOKUP("Housing Location",Table_Event_Details_Previous[],4,FALSE)</f>
        <v>Murfreesboro, TN 37132</v>
      </c>
      <c r="C10" t="str">
        <f>VLOOKUP("Location",Table_Event_Details_Today[],4,FALSE)</f>
        <v>Atlanta, Ga 30315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45136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10595</v>
      </c>
      <c r="B16" t="str">
        <f>VLOOKUP("Housing Location",Table_Event_Details_Today[],2,FALSE)</f>
        <v>Chattahoochee HS</v>
      </c>
      <c r="C16" t="str">
        <f>VLOOKUP("Location",Table_Event_Details_Today[],2,FALSE)</f>
        <v>Center Parc Credit Union Stadium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5230 Taylor Road</v>
      </c>
      <c r="C17" t="str">
        <f>VLOOKUP("Location",Table_Event_Details_Today[],3,FALSE)</f>
        <v>755 Hank Aaron Dr SE</v>
      </c>
      <c r="E17" t="str">
        <f>CONCATENATE("origin=",B17,"+",B18 )</f>
        <v>origin=5230 Taylor Road+Alpharetta, GA 30022</v>
      </c>
      <c r="J17" t="str">
        <f>CONCATENATE("origin=",C17,"+",C18 )</f>
        <v>origin=755 Hank Aaron Dr SE+Atlanta, Ga 30315</v>
      </c>
    </row>
    <row r="18" spans="1:10" x14ac:dyDescent="0.25">
      <c r="B18" t="str">
        <f>VLOOKUP("Housing Location",Table_Event_Details_Today[],4,FALSE)</f>
        <v>Alpharetta, GA 30022</v>
      </c>
      <c r="C18" t="str">
        <f>VLOOKUP("Location",Table_Event_Details_Today[],4,FALSE)</f>
        <v>Atlanta, Ga 30315</v>
      </c>
      <c r="E18" t="str">
        <f>CONCATENATE("destination=",C17,"+",C18 )</f>
        <v>destination=755 Hank Aaron Dr SE+Atlanta, Ga 30315</v>
      </c>
      <c r="J18" t="str">
        <f>CONCATENATE("destination=",B27,"+",B28 )</f>
        <v>destination=338 W. 15th St+Newton, NC 28658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Chattahoochee HS to Center Parc Credit Union Stadium</v>
      </c>
      <c r="J21" s="13" t="str">
        <f>CONCATENATE(C16, " to ", B26)</f>
        <v>Center Parc Credit Union Stadium to Newton Conover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45137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10596</v>
      </c>
      <c r="B26" t="str">
        <f>VLOOKUP("Housing Location",Table_Event_Details_Next[],2,FALSE)</f>
        <v>Newton Conover HS</v>
      </c>
      <c r="C26" t="str">
        <f>VLOOKUP("Location",Table_Event_Details_Today[],2,FALSE)</f>
        <v>Center Parc Credit Union Stadium</v>
      </c>
      <c r="E26" t="s">
        <v>93</v>
      </c>
    </row>
    <row r="27" spans="1:10" x14ac:dyDescent="0.25">
      <c r="B27" t="str">
        <f>VLOOKUP("Housing Location",Table_Event_Details_Next[],3,FALSE)</f>
        <v>338 W. 15th St</v>
      </c>
      <c r="C27" t="str">
        <f>VLOOKUP("Location",Table_Event_Details_Today[],3,FALSE)</f>
        <v>755 Hank Aaron Dr SE</v>
      </c>
      <c r="E27" t="str">
        <f>CONCATENATE("origin=",B17,"+",B18 )</f>
        <v>origin=5230 Taylor Road+Alpharetta, GA 30022</v>
      </c>
    </row>
    <row r="28" spans="1:10" x14ac:dyDescent="0.25">
      <c r="B28" t="str">
        <f>VLOOKUP("Housing Location",Table_Event_Details_Next[],4,FALSE)</f>
        <v>Newton, NC 28658</v>
      </c>
      <c r="C28" t="str">
        <f>VLOOKUP("Location",Table_Event_Details_Today[],4,FALSE)</f>
        <v>Atlanta, Ga 30315</v>
      </c>
      <c r="E28" t="str">
        <f>CONCATENATE("destination=",B27,"+",B28 )</f>
        <v>destination=338 W. 15th St+Newton, NC 28658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Chattahoochee HS to Newton Conover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21"/>
  <sheetViews>
    <sheetView workbookViewId="0"/>
  </sheetViews>
  <sheetFormatPr defaultRowHeight="15" x14ac:dyDescent="0.25"/>
  <cols>
    <col min="1" max="2" width="54.140625" bestFit="1" customWidth="1"/>
    <col min="3" max="3" width="13.42578125" bestFit="1" customWidth="1"/>
    <col min="4" max="4" width="24" bestFit="1" customWidth="1"/>
    <col min="5" max="5" width="70.425781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167</v>
      </c>
      <c r="C2" t="s">
        <v>168</v>
      </c>
      <c r="D2" t="s">
        <v>169</v>
      </c>
      <c r="E2" t="s">
        <v>170</v>
      </c>
    </row>
    <row r="3" spans="1:5" x14ac:dyDescent="0.25">
      <c r="A3" t="s">
        <v>132</v>
      </c>
      <c r="B3" t="s">
        <v>171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172</v>
      </c>
      <c r="C5" t="s">
        <v>173</v>
      </c>
      <c r="D5" t="s">
        <v>174</v>
      </c>
    </row>
    <row r="6" spans="1:5" x14ac:dyDescent="0.25">
      <c r="B6" t="s">
        <v>175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176</v>
      </c>
      <c r="B8" t="s">
        <v>177</v>
      </c>
    </row>
    <row r="9" spans="1:5" x14ac:dyDescent="0.25">
      <c r="A9" t="s">
        <v>178</v>
      </c>
      <c r="B9" t="s">
        <v>179</v>
      </c>
    </row>
    <row r="10" spans="1:5" x14ac:dyDescent="0.25">
      <c r="A10" t="s">
        <v>137</v>
      </c>
      <c r="B10" t="s">
        <v>142</v>
      </c>
    </row>
    <row r="11" spans="1:5" x14ac:dyDescent="0.25">
      <c r="A11" t="s">
        <v>180</v>
      </c>
      <c r="B11" t="s">
        <v>181</v>
      </c>
    </row>
    <row r="12" spans="1:5" x14ac:dyDescent="0.25">
      <c r="A12" t="s">
        <v>182</v>
      </c>
      <c r="B12" t="s">
        <v>183</v>
      </c>
    </row>
    <row r="13" spans="1:5" x14ac:dyDescent="0.25">
      <c r="A13" t="s">
        <v>184</v>
      </c>
      <c r="B13" t="s">
        <v>185</v>
      </c>
    </row>
    <row r="14" spans="1:5" x14ac:dyDescent="0.25">
      <c r="A14" t="s">
        <v>186</v>
      </c>
      <c r="B14" t="s">
        <v>144</v>
      </c>
    </row>
    <row r="15" spans="1:5" x14ac:dyDescent="0.25">
      <c r="A15" t="s">
        <v>154</v>
      </c>
      <c r="B15" t="s">
        <v>145</v>
      </c>
    </row>
    <row r="16" spans="1:5" x14ac:dyDescent="0.25">
      <c r="A16" t="s">
        <v>155</v>
      </c>
      <c r="B16" t="s">
        <v>146</v>
      </c>
    </row>
    <row r="17" spans="1:5" x14ac:dyDescent="0.25">
      <c r="A17" t="s">
        <v>187</v>
      </c>
      <c r="B17" t="s">
        <v>147</v>
      </c>
    </row>
    <row r="18" spans="1:5" x14ac:dyDescent="0.25">
      <c r="A18" t="s">
        <v>188</v>
      </c>
      <c r="B18" t="s">
        <v>106</v>
      </c>
    </row>
    <row r="19" spans="1:5" x14ac:dyDescent="0.25">
      <c r="A19" t="s">
        <v>189</v>
      </c>
      <c r="B19" t="s">
        <v>140</v>
      </c>
    </row>
    <row r="20" spans="1:5" x14ac:dyDescent="0.25">
      <c r="A20" t="s">
        <v>156</v>
      </c>
      <c r="B20" t="s">
        <v>190</v>
      </c>
    </row>
    <row r="21" spans="1:5" x14ac:dyDescent="0.25">
      <c r="A21" t="s">
        <v>40</v>
      </c>
      <c r="B21" t="s">
        <v>40</v>
      </c>
      <c r="E21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2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6.7109375" bestFit="1" customWidth="1"/>
    <col min="4" max="4" width="22.5703125" bestFit="1" customWidth="1"/>
    <col min="5" max="5" width="72.8554687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s="48" t="s">
        <v>36</v>
      </c>
      <c r="B2" s="48" t="s">
        <v>149</v>
      </c>
      <c r="C2" s="48" t="s">
        <v>150</v>
      </c>
      <c r="D2" s="48" t="s">
        <v>151</v>
      </c>
      <c r="E2" s="48" t="s">
        <v>152</v>
      </c>
    </row>
    <row r="3" spans="1:5" x14ac:dyDescent="0.25">
      <c r="A3" s="48" t="s">
        <v>132</v>
      </c>
      <c r="B3" s="48" t="s">
        <v>157</v>
      </c>
      <c r="C3" s="48"/>
      <c r="D3" s="48"/>
      <c r="E3" s="48"/>
    </row>
    <row r="4" spans="1:5" x14ac:dyDescent="0.25">
      <c r="A4" s="48" t="s">
        <v>37</v>
      </c>
      <c r="B4" s="48" t="s">
        <v>37</v>
      </c>
      <c r="C4" s="48"/>
      <c r="D4" s="48"/>
      <c r="E4" s="48" t="s">
        <v>37</v>
      </c>
    </row>
    <row r="5" spans="1:5" x14ac:dyDescent="0.25">
      <c r="A5" s="48" t="s">
        <v>38</v>
      </c>
      <c r="B5" s="48" t="s">
        <v>149</v>
      </c>
      <c r="C5" s="48" t="s">
        <v>150</v>
      </c>
      <c r="D5" s="48" t="s">
        <v>151</v>
      </c>
      <c r="E5" s="48"/>
    </row>
    <row r="6" spans="1:5" x14ac:dyDescent="0.25">
      <c r="A6" s="48"/>
      <c r="B6" s="48" t="s">
        <v>207</v>
      </c>
      <c r="C6" s="48"/>
      <c r="D6" s="48"/>
      <c r="E6" s="48"/>
    </row>
    <row r="7" spans="1:5" x14ac:dyDescent="0.25">
      <c r="A7" s="48" t="s">
        <v>39</v>
      </c>
      <c r="B7" s="48" t="s">
        <v>39</v>
      </c>
      <c r="C7" s="48"/>
      <c r="D7" s="48"/>
      <c r="E7" s="48" t="s">
        <v>39</v>
      </c>
    </row>
    <row r="8" spans="1:5" x14ac:dyDescent="0.25">
      <c r="A8" s="48" t="s">
        <v>141</v>
      </c>
      <c r="B8" s="48" t="s">
        <v>135</v>
      </c>
      <c r="C8" s="48"/>
      <c r="D8" s="48"/>
      <c r="E8" s="48"/>
    </row>
    <row r="9" spans="1:5" x14ac:dyDescent="0.25">
      <c r="A9" s="48" t="s">
        <v>158</v>
      </c>
      <c r="B9" s="48" t="s">
        <v>208</v>
      </c>
      <c r="C9" s="48"/>
      <c r="D9" s="48"/>
      <c r="E9" s="48"/>
    </row>
    <row r="10" spans="1:5" x14ac:dyDescent="0.25">
      <c r="A10" s="48" t="s">
        <v>138</v>
      </c>
      <c r="B10" s="48" t="s">
        <v>133</v>
      </c>
      <c r="C10" s="48"/>
      <c r="D10" s="48"/>
      <c r="E10" s="48"/>
    </row>
    <row r="11" spans="1:5" x14ac:dyDescent="0.25">
      <c r="A11" s="48" t="s">
        <v>159</v>
      </c>
      <c r="B11" s="48" t="s">
        <v>209</v>
      </c>
      <c r="C11" s="48"/>
      <c r="D11" s="48"/>
      <c r="E11" s="48"/>
    </row>
    <row r="12" spans="1:5" x14ac:dyDescent="0.25">
      <c r="A12" s="48" t="s">
        <v>180</v>
      </c>
      <c r="B12" s="48" t="s">
        <v>210</v>
      </c>
      <c r="C12" s="48"/>
      <c r="D12" s="48"/>
      <c r="E12" s="48"/>
    </row>
    <row r="13" spans="1:5" x14ac:dyDescent="0.25">
      <c r="A13" s="48" t="s">
        <v>211</v>
      </c>
      <c r="B13" s="48" t="s">
        <v>212</v>
      </c>
      <c r="C13" s="48"/>
      <c r="D13" s="48"/>
      <c r="E13" s="48"/>
    </row>
    <row r="14" spans="1:5" x14ac:dyDescent="0.25">
      <c r="A14" s="48" t="s">
        <v>139</v>
      </c>
      <c r="B14" s="48" t="s">
        <v>143</v>
      </c>
      <c r="C14" s="48"/>
      <c r="D14" s="48"/>
      <c r="E14" s="48"/>
    </row>
    <row r="15" spans="1:5" x14ac:dyDescent="0.25">
      <c r="A15" s="48" t="s">
        <v>160</v>
      </c>
      <c r="B15" s="48" t="s">
        <v>144</v>
      </c>
      <c r="C15" s="48"/>
      <c r="D15" s="48"/>
      <c r="E15" s="48"/>
    </row>
    <row r="16" spans="1:5" x14ac:dyDescent="0.25">
      <c r="A16" s="48" t="s">
        <v>161</v>
      </c>
      <c r="B16" s="48" t="s">
        <v>145</v>
      </c>
      <c r="C16" s="48"/>
      <c r="D16" s="48"/>
      <c r="E16" s="48"/>
    </row>
    <row r="17" spans="1:5" x14ac:dyDescent="0.25">
      <c r="A17" s="48" t="s">
        <v>162</v>
      </c>
      <c r="B17" s="48" t="s">
        <v>146</v>
      </c>
      <c r="C17" s="48"/>
      <c r="D17" s="48"/>
      <c r="E17" s="48"/>
    </row>
    <row r="18" spans="1:5" x14ac:dyDescent="0.25">
      <c r="A18" s="48" t="s">
        <v>163</v>
      </c>
      <c r="B18" s="48" t="s">
        <v>147</v>
      </c>
      <c r="C18" s="48"/>
      <c r="D18" s="48"/>
      <c r="E18" s="48"/>
    </row>
    <row r="19" spans="1:5" x14ac:dyDescent="0.25">
      <c r="A19" s="48" t="s">
        <v>164</v>
      </c>
      <c r="B19" s="48" t="s">
        <v>106</v>
      </c>
      <c r="C19" s="48"/>
      <c r="D19" s="48"/>
      <c r="E19" s="48"/>
    </row>
    <row r="20" spans="1:5" x14ac:dyDescent="0.25">
      <c r="A20" s="48" t="s">
        <v>134</v>
      </c>
      <c r="B20" s="48" t="s">
        <v>148</v>
      </c>
      <c r="C20" s="48"/>
      <c r="D20" s="48"/>
      <c r="E20" s="48"/>
    </row>
    <row r="21" spans="1:5" x14ac:dyDescent="0.25">
      <c r="A21" s="48" t="s">
        <v>165</v>
      </c>
      <c r="B21" s="48" t="s">
        <v>166</v>
      </c>
      <c r="C21" s="48"/>
      <c r="D21" s="48"/>
      <c r="E21" s="48"/>
    </row>
    <row r="22" spans="1:5" x14ac:dyDescent="0.25">
      <c r="A22" s="48" t="s">
        <v>40</v>
      </c>
      <c r="B22" s="48" t="s">
        <v>40</v>
      </c>
      <c r="C22" s="48"/>
      <c r="D22" s="48"/>
      <c r="E22" s="48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1"/>
  <sheetViews>
    <sheetView workbookViewId="0">
      <selection activeCell="C9" sqref="C9"/>
    </sheetView>
  </sheetViews>
  <sheetFormatPr defaultRowHeight="15" x14ac:dyDescent="0.25"/>
  <cols>
    <col min="1" max="1" width="54.140625" bestFit="1" customWidth="1"/>
    <col min="2" max="2" width="76.85546875" bestFit="1" customWidth="1"/>
    <col min="3" max="4" width="19.7109375" bestFit="1" customWidth="1"/>
    <col min="5" max="5" width="68.285156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191</v>
      </c>
      <c r="C2" t="s">
        <v>192</v>
      </c>
      <c r="D2" t="s">
        <v>193</v>
      </c>
      <c r="E2" t="s">
        <v>194</v>
      </c>
    </row>
    <row r="3" spans="1:5" x14ac:dyDescent="0.25">
      <c r="A3" t="s">
        <v>132</v>
      </c>
      <c r="B3" t="s">
        <v>195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196</v>
      </c>
      <c r="C5" t="s">
        <v>197</v>
      </c>
      <c r="D5" t="s">
        <v>198</v>
      </c>
    </row>
    <row r="6" spans="1:5" x14ac:dyDescent="0.25">
      <c r="B6" t="s">
        <v>199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200</v>
      </c>
      <c r="B8" t="s">
        <v>201</v>
      </c>
    </row>
    <row r="9" spans="1:5" x14ac:dyDescent="0.25">
      <c r="A9" t="s">
        <v>213</v>
      </c>
      <c r="B9" t="s">
        <v>135</v>
      </c>
    </row>
    <row r="10" spans="1:5" x14ac:dyDescent="0.25">
      <c r="A10" t="s">
        <v>214</v>
      </c>
      <c r="B10" t="s">
        <v>17</v>
      </c>
    </row>
    <row r="11" spans="1:5" x14ac:dyDescent="0.25">
      <c r="A11" t="s">
        <v>180</v>
      </c>
      <c r="B11" t="s">
        <v>202</v>
      </c>
    </row>
    <row r="12" spans="1:5" x14ac:dyDescent="0.25">
      <c r="A12" t="s">
        <v>215</v>
      </c>
      <c r="B12" t="s">
        <v>203</v>
      </c>
    </row>
    <row r="13" spans="1:5" x14ac:dyDescent="0.25">
      <c r="A13" t="s">
        <v>216</v>
      </c>
      <c r="B13" t="s">
        <v>185</v>
      </c>
    </row>
    <row r="14" spans="1:5" x14ac:dyDescent="0.25">
      <c r="A14" t="s">
        <v>217</v>
      </c>
      <c r="B14" t="s">
        <v>144</v>
      </c>
    </row>
    <row r="15" spans="1:5" x14ac:dyDescent="0.25">
      <c r="A15" t="s">
        <v>155</v>
      </c>
      <c r="B15" t="s">
        <v>145</v>
      </c>
    </row>
    <row r="16" spans="1:5" x14ac:dyDescent="0.25">
      <c r="A16" t="s">
        <v>188</v>
      </c>
      <c r="B16" t="s">
        <v>146</v>
      </c>
    </row>
    <row r="17" spans="1:5" x14ac:dyDescent="0.25">
      <c r="A17" t="s">
        <v>204</v>
      </c>
      <c r="B17" t="s">
        <v>147</v>
      </c>
    </row>
    <row r="18" spans="1:5" x14ac:dyDescent="0.25">
      <c r="A18" t="s">
        <v>205</v>
      </c>
      <c r="B18" t="s">
        <v>106</v>
      </c>
    </row>
    <row r="19" spans="1:5" x14ac:dyDescent="0.25">
      <c r="A19" t="s">
        <v>134</v>
      </c>
      <c r="B19" t="s">
        <v>140</v>
      </c>
    </row>
    <row r="20" spans="1:5" x14ac:dyDescent="0.25">
      <c r="A20" t="s">
        <v>153</v>
      </c>
      <c r="B20" t="s">
        <v>206</v>
      </c>
    </row>
    <row r="21" spans="1:5" x14ac:dyDescent="0.25">
      <c r="A21" t="s">
        <v>40</v>
      </c>
      <c r="B21" t="s">
        <v>40</v>
      </c>
      <c r="E21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105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107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108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136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109</v>
      </c>
    </row>
    <row r="7" spans="1:6" x14ac:dyDescent="0.25">
      <c r="B7" t="s">
        <v>110</v>
      </c>
    </row>
    <row r="8" spans="1:6" x14ac:dyDescent="0.25">
      <c r="C8" t="s">
        <v>116</v>
      </c>
      <c r="D8" t="s">
        <v>117</v>
      </c>
      <c r="E8" t="s">
        <v>118</v>
      </c>
      <c r="F8" t="s">
        <v>119</v>
      </c>
    </row>
    <row r="10" spans="1:6" x14ac:dyDescent="0.25">
      <c r="B10" t="s">
        <v>111</v>
      </c>
    </row>
    <row r="11" spans="1:6" x14ac:dyDescent="0.25">
      <c r="C11" t="s">
        <v>120</v>
      </c>
      <c r="D11" t="s">
        <v>121</v>
      </c>
      <c r="E11" t="s">
        <v>122</v>
      </c>
      <c r="F11" t="s">
        <v>123</v>
      </c>
    </row>
    <row r="13" spans="1:6" x14ac:dyDescent="0.25">
      <c r="B13" t="s">
        <v>112</v>
      </c>
    </row>
    <row r="14" spans="1:6" x14ac:dyDescent="0.25">
      <c r="C14" t="s">
        <v>126</v>
      </c>
      <c r="D14" t="s">
        <v>127</v>
      </c>
      <c r="E14" t="s">
        <v>128</v>
      </c>
    </row>
    <row r="16" spans="1:6" x14ac:dyDescent="0.25">
      <c r="B16" t="s">
        <v>113</v>
      </c>
    </row>
    <row r="17" spans="2:4" x14ac:dyDescent="0.25">
      <c r="C17" t="s">
        <v>124</v>
      </c>
      <c r="D17" t="s">
        <v>125</v>
      </c>
    </row>
    <row r="19" spans="2:4" x14ac:dyDescent="0.25">
      <c r="B19" t="s">
        <v>114</v>
      </c>
    </row>
    <row r="20" spans="2:4" x14ac:dyDescent="0.25">
      <c r="C20" t="s">
        <v>129</v>
      </c>
      <c r="D20" t="s">
        <v>130</v>
      </c>
    </row>
    <row r="22" spans="2:4" x14ac:dyDescent="0.25">
      <c r="B22" t="s">
        <v>115</v>
      </c>
    </row>
    <row r="23" spans="2:4" x14ac:dyDescent="0.25">
      <c r="C23" t="s">
        <v>131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2023-07-28T16:59:37Z</dcterms:modified>
</cp:coreProperties>
</file>