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142" documentId="8_{7D6A3065-8CC6-4DDF-B72A-3B704923DDEC}" xr6:coauthVersionLast="47" xr6:coauthVersionMax="47" xr10:uidLastSave="{04C6FE4C-5FDD-4746-B888-2A44AC0BD078}"/>
  <bookViews>
    <workbookView xWindow="1380" yWindow="285" windowWidth="18900" windowHeight="11850" tabRatio="69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Event_Details_Previous!$A$1:$E$17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Event_Details_Today!$A$1:$E$22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5" i="1" l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<sst xmlns="http://schemas.openxmlformats.org/spreadsheetml/2006/main" count="433" uniqueCount="172">
  <si>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</si>
  <si>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</si>
  <si>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</si>
  <si>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</si>
  <si>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</si>
  <si>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</si>
  <si>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</si>
  <si>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</si>
  <si>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</si>
  <si>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</si>
  <si>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</si>
  <si>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</si>
  <si>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</si>
  <si>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</si>
  <si>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</si>
  <si>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</si>
  <si>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</si>
  <si>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</si>
  <si>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</si>
  <si>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</si>
  <si>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</si>
  <si>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</si>
  <si>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</si>
  <si>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</si>
  <si>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</si>
  <si>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</si>
  <si>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</si>
  <si>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</si>
  <si>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</si>
  <si>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</si>
  <si>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</si>
  <si>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</si>
  <si>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</si>
  <si>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</si>
  <si>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</si>
  <si>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</si>
  <si>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</si>
  <si>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</si>
  <si>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</si>
  <si>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</si>
  <si>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</si>
  <si>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</si>
  <si>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</si>
  <si>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</si>
  <si>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</si>
  <si>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</si>
  <si>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8:45 PM</t>
  </si>
  <si>
    <t>EventID</t>
  </si>
  <si>
    <t>10:00 PM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</si>
  <si>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</si>
  <si>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</si>
  <si>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</si>
  <si>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</si>
  <si>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</si>
  <si>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</si>
  <si>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</si>
  <si>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</si>
  <si>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</si>
  <si>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</si>
  <si>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</si>
  <si>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</si>
  <si>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</si>
  <si>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</si>
  <si>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</si>
  <si>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</si>
  <si>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</si>
  <si>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</si>
  <si>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</si>
  <si>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</si>
  <si>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</si>
  <si>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</si>
  <si>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</si>
  <si>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</si>
  <si>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</si>
  <si>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</si>
  <si>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</si>
  <si>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</si>
  <si>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</si>
  <si>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</si>
  <si>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</si>
  <si>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</si>
  <si>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</si>
  <si>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</si>
  <si>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</si>
  <si>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</si>
  <si>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</si>
  <si>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</si>
  <si>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</si>
  <si>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</si>
  <si>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</si>
  <si>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</si>
  <si>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</si>
  <si>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</si>
  <si>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</si>
  <si>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9:00 AM</t>
  </si>
  <si>
    <t>2:00 PM</t>
  </si>
  <si>
    <t>Performance</t>
  </si>
  <si>
    <t>10:00 AM</t>
  </si>
  <si>
    <t>5:00 PM</t>
  </si>
  <si>
    <t>Walk on</t>
  </si>
  <si>
    <t>11:30 PM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</si>
  <si>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</si>
  <si>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</si>
  <si>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</si>
  <si>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</si>
  <si>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</si>
  <si>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</si>
  <si>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San Bernardino Valley College</t>
  </si>
  <si>
    <t>701 S. Mount Vernon</t>
  </si>
  <si>
    <t>San Bernardino, CA 92410</t>
  </si>
  <si>
    <t>San Bernardino Valley College_x000D_
701 S. Mount Vernon_x000D_
San Bernardino, CA 92410</t>
  </si>
  <si>
    <t>Breakfast - Pack Sack Lunch</t>
  </si>
  <si>
    <t>Lunch and pack</t>
  </si>
  <si>
    <t>3:30 PM</t>
  </si>
  <si>
    <t>Depart for San Bernardino</t>
  </si>
  <si>
    <t>Arrive</t>
  </si>
  <si>
    <t>5:30 PM</t>
  </si>
  <si>
    <t>Dinner At Show Site</t>
  </si>
  <si>
    <t>7:15 PM</t>
  </si>
  <si>
    <t>Warm Up</t>
  </si>
  <si>
    <t>8:55 PM</t>
  </si>
  <si>
    <t>Walk to Gate</t>
  </si>
  <si>
    <t>9:10 PM</t>
  </si>
  <si>
    <t>At Gate</t>
  </si>
  <si>
    <t>9:26 PM</t>
  </si>
  <si>
    <t>9:31 PM</t>
  </si>
  <si>
    <t>Snack</t>
  </si>
  <si>
    <t>Depart for Gilbert, Az - 350 miles</t>
  </si>
  <si>
    <t>1:00 PM</t>
  </si>
  <si>
    <t>9:00 PM</t>
  </si>
  <si>
    <t>Walk On</t>
  </si>
  <si>
    <t>Follow signs and lot attendants as directed.</t>
  </si>
  <si>
    <t>6:00 PM</t>
  </si>
  <si>
    <t>7:00 PM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</si>
  <si>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</si>
  <si>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</si>
  <si>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</si>
  <si>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</si>
  <si>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</si>
  <si>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</si>
  <si>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Staff Showers: Before Wake-Up, During Rehearsal Blocks, 2pm-2:30pm</t>
  </si>
  <si>
    <t>8:30 AM</t>
  </si>
  <si>
    <t>9:30 AM</t>
  </si>
  <si>
    <t>1:30 PM</t>
  </si>
  <si>
    <t>11:00 PM</t>
  </si>
  <si>
    <t>Longhorn Stadium at Rancho Buena Vista H.S.</t>
  </si>
  <si>
    <t>1601 Longhorn Drive</t>
  </si>
  <si>
    <t>Vista, CA 92081</t>
  </si>
  <si>
    <t>Longhorn Stadium at Rancho Buena Vista H.S._x000D_
1601 Longhorn Drive_x000D_
Vista, CA 92081</t>
  </si>
  <si>
    <t>Dana Hills HS</t>
  </si>
  <si>
    <t>33333 Golden Lantern</t>
  </si>
  <si>
    <t>Dana Point, CA 92629</t>
  </si>
  <si>
    <t>Staff Showers: Before Wake-Up, During Rehearsal Blocks, 5:30pm-6pm, After Lights-Out</t>
  </si>
  <si>
    <t>8:00 AM</t>
  </si>
  <si>
    <t>Breakfast</t>
  </si>
  <si>
    <t>NOW Rehearsal</t>
  </si>
  <si>
    <t>12:00 PM</t>
  </si>
  <si>
    <t>Lunch</t>
  </si>
  <si>
    <t>4:30 PM</t>
  </si>
  <si>
    <t>Dinner, load</t>
  </si>
  <si>
    <t>Equipment Trucks Depart</t>
  </si>
  <si>
    <t>Depart for Vista Ca - 40 miles</t>
  </si>
  <si>
    <t>Warm up</t>
  </si>
  <si>
    <t>Walk to gate</t>
  </si>
  <si>
    <t>At gate</t>
  </si>
  <si>
    <t>9:11 PM</t>
  </si>
  <si>
    <t>9:16 PM</t>
  </si>
  <si>
    <t>10:30 PM</t>
  </si>
  <si>
    <t>Depart back to Dana Hills Ca</t>
  </si>
  <si>
    <t>11:55 PM</t>
  </si>
  <si>
    <t>Lights out</t>
  </si>
  <si>
    <t>Palm Desert, 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</si>
</sst>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1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9"/>
    <tableColumn id="2" xr3:uid="{76E8B6BD-C058-4DDF-AE06-E7E940F0AEB2}" uniqueName="2" name="Address1" queryTableFieldId="2" dataDxfId="8"/>
    <tableColumn id="3" xr3:uid="{C68BC5DA-96B5-4D97-9C78-A46412757A8D}" uniqueName="3" name="Address2" queryTableFieldId="3" dataDxfId="7"/>
    <tableColumn id="4" xr3:uid="{E0C83E79-65E5-424B-84C3-9F1741D9FA94}" uniqueName="4" name="Address3" queryTableFieldId="4" dataDxfId="6"/>
    <tableColumn id="5" xr3:uid="{DF9C93B3-C799-4892-8881-A8B629C8740A}" uniqueName="5" name="Column3" queryTableFieldId="5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7" tableType="queryTable" totalsRowShown="0">
  <autoFilter ref="A1:E17" xr:uid="{92179059-309C-4330-A720-02808096CF1A}"/>
  <tableColumns count="5">
    <tableColumn id="1" xr3:uid="{A456D67A-03D6-4D54-88BC-9FA10EB427F7}" uniqueName="1" name="Column1" queryTableFieldId="1" dataDxfId="25"/>
    <tableColumn id="2" xr3:uid="{529C57FA-9049-467F-B550-C6CC6ADF14C7}" uniqueName="2" name="Address1" queryTableFieldId="2" dataDxfId="24"/>
    <tableColumn id="3" xr3:uid="{DDCDE5E5-62AC-41A8-BD56-C1785856031A}" uniqueName="3" name="Address2" queryTableFieldId="3" dataDxfId="23"/>
    <tableColumn id="4" xr3:uid="{750530DF-286C-4CD6-AFF4-F6B4F747FE47}" uniqueName="4" name="Address3" queryTableFieldId="4" dataDxfId="22"/>
    <tableColumn id="5" xr3:uid="{8FFF8E09-389B-45AB-AE11-F8A82D7E9D06}" uniqueName="5" name="Column3" queryTableFieldId="5" dataDxfId="2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2" tableType="queryTable" totalsRowShown="0">
  <autoFilter ref="A1:E22" xr:uid="{BCB1E3CF-CDCD-4CDF-A235-BC64E297B19D}"/>
  <tableColumns count="5">
    <tableColumn id="8" xr3:uid="{D27E5B6A-7156-439D-A1BD-ED83D7A6BF37}" uniqueName="8" name="Column1" queryTableFieldId="5" dataDxfId="4"/>
    <tableColumn id="1" xr3:uid="{05566E41-6E4C-43EA-82D1-F5B55022E077}" uniqueName="1" name="Address1" queryTableFieldId="14" dataDxfId="3"/>
    <tableColumn id="2" xr3:uid="{1C9D734B-6608-4C8B-A5BE-2FF7D37E376D}" uniqueName="2" name="Address2" queryTableFieldId="15" dataDxfId="2"/>
    <tableColumn id="3" xr3:uid="{47379C93-0D5D-4402-9B1F-91FA59BAF1A5}" uniqueName="3" name="Address3" queryTableFieldId="16" dataDxfId="1"/>
    <tableColumn id="10" xr3:uid="{AAD3CFB0-5A01-415B-8987-6DE1775F5C19}" uniqueName="10" name="Column3" queryTableFieldId="7" dataDxfId="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1"/>
    <tableColumn id="2" xr3:uid="{5C29ED75-1E44-44D2-A594-D5B432145D6E}" uniqueName="2" name="Event" queryTableFieldId="2" dataDxfId="20"/>
    <tableColumn id="3" xr3:uid="{ADAA3110-1E60-4011-8DCF-AE8E53EEB4FA}" uniqueName="3" name="Location" queryTableFieldId="3" dataDxfId="1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0"/>
    <tableColumn id="5" xr3:uid="{7FED56D8-A121-489E-BAF6-AC4FBEE75673}" uniqueName="5" name="Event" queryTableFieldId="6" dataDxfId="18"/>
    <tableColumn id="6" xr3:uid="{F22730FB-0FA8-47E8-8462-F80C7E229923}" uniqueName="6" name="Location" queryTableFieldId="7" dataDxfId="1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6"/>
    <tableColumn id="2" xr3:uid="{187C09FD-1A8B-4E4E-B52E-526A27C81825}" name="Event" dataDxfId="15"/>
    <tableColumn id="3" xr3:uid="{C6F49CAD-F8A3-4CE4-887A-CC0C5CEC2219}" name="Location" dataDxfId="14"/>
    <tableColumn id="4" xr3:uid="{F90EAABC-F279-40FB-8B44-7E674A9CDAA8}" name="eventID" dataDxfId="13"/>
    <tableColumn id="5" xr3:uid="{02EAF049-21B2-43CB-B7D9-C98D7D8C1E2B}" name="Link" dataDxfId="12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zoomScaleNormal="100" workbookViewId="0">
      <selection activeCell="F3" sqref="F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44" style="34" customWidth="1"/>
    <col min="4" max="5" width="34.7109375" style="34" customWidth="1"/>
    <col min="6" max="16384" width="9.140625" style="34"/>
  </cols>
  <sheetData>
    <row r="1" spans="1:5" ht="54.75" customHeight="1" x14ac:dyDescent="0.25">
      <c r="A1" s="46"/>
      <c r="B1" s="46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36" t="s">
        <v>7</v>
      </c>
      <c r="E8" s="36" t="s">
        <v>8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36" t="s">
        <v>8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36" t="s">
        <v>15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7</v>
      </c>
      <c r="E23" s="36" t="s">
        <v>8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36" t="s">
        <v>7</v>
      </c>
      <c r="E26" s="36" t="s">
        <v>8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36" t="s">
        <v>7</v>
      </c>
      <c r="E29" s="36" t="s">
        <v>8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36" t="s">
        <v>7</v>
      </c>
      <c r="E32" s="36" t="s">
        <v>8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Winnemucca, NV</v>
      </c>
      <c r="C35" s="41" t="str">
        <f>HYPERLINK(VLOOKUP($A35,Table_eventID[],5,FALSE), VLOOKUP($A35,Table_July_Events[],2,FALSE))</f>
        <v>Rehearsal</v>
      </c>
      <c r="D35" s="36" t="s">
        <v>15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36" t="s">
        <v>7</v>
      </c>
      <c r="E38" s="36" t="s">
        <v>8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36" t="s">
        <v>7</v>
      </c>
      <c r="E47" s="36" t="s">
        <v>8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Denver, CO</v>
      </c>
      <c r="C50" s="41" t="str">
        <f>HYPERLINK(VLOOKUP($A50,Table_eventID[],5,FALSE), VLOOKUP($A50,Table_July_Events[],2,FALSE))</f>
        <v>Laundry and free</v>
      </c>
      <c r="D50" s="36" t="s">
        <v>15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36" t="s">
        <v>18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36" t="s">
        <v>7</v>
      </c>
      <c r="E56" s="36" t="s">
        <v>8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15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36" t="s">
        <v>15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36" t="s">
        <v>7</v>
      </c>
      <c r="E65" s="36" t="s">
        <v>8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36" t="s">
        <v>7</v>
      </c>
      <c r="E68" s="36" t="s">
        <v>8</v>
      </c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36" t="s">
        <v>15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7</v>
      </c>
      <c r="E80" s="36" t="s">
        <v>8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7</v>
      </c>
      <c r="E86" s="36" t="s">
        <v>8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Ashburn, VA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83</v>
      </c>
      <c r="E116" s="36" t="s">
        <v>84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83</v>
      </c>
      <c r="E119" s="36" t="s">
        <v>84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83</v>
      </c>
      <c r="E122" s="36" t="s">
        <v>84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45108</v>
      </c>
    </row>
    <row r="5" spans="2:3" ht="18.75" x14ac:dyDescent="0.25">
      <c r="B5" s="2" t="s">
        <v>134</v>
      </c>
    </row>
    <row r="6" spans="2:3" ht="18.75" x14ac:dyDescent="0.25">
      <c r="B6" s="2" t="s">
        <v>135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Dana Hills HS</v>
      </c>
      <c r="C9" s="20" t="str">
        <f>VLOOKUP("Location",Table_Event_Details_Today[],2,FALSE)</f>
        <v>Longhorn Stadium at Rancho Buena Vista H.S.</v>
      </c>
    </row>
    <row r="10" spans="2:3" x14ac:dyDescent="0.25">
      <c r="B10" s="21" t="str">
        <f>VLOOKUP("Housing Location",Table_Event_Details_Today[],3,FALSE)</f>
        <v>33333 Golden Lantern</v>
      </c>
      <c r="C10" s="21" t="str">
        <f>VLOOKUP("Location",Table_Event_Details_Today[],3,FALSE)</f>
        <v>1601 Longhorn Drive</v>
      </c>
    </row>
    <row r="11" spans="2:3" ht="15.75" thickBot="1" x14ac:dyDescent="0.3">
      <c r="B11" s="22" t="str">
        <f>VLOOKUP("Housing Location",Table_Event_Details_Today[],4,FALSE)</f>
        <v>Dana Point, CA 92629</v>
      </c>
      <c r="C11" s="22" t="str">
        <f>VLOOKUP("Location",Table_Event_Details_Today[],4,FALSE)</f>
        <v>Vista, CA 92081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88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136</v>
      </c>
      <c r="C21" s="28"/>
    </row>
    <row r="22" spans="2:3" x14ac:dyDescent="0.25">
      <c r="B22" s="27"/>
      <c r="C22" s="30"/>
    </row>
    <row r="23" spans="2:3" x14ac:dyDescent="0.25">
      <c r="B23" s="27" t="s">
        <v>137</v>
      </c>
      <c r="C23" s="30"/>
    </row>
    <row r="24" spans="2:3" x14ac:dyDescent="0.25">
      <c r="B24" s="27"/>
      <c r="C24" s="30"/>
    </row>
    <row r="25" spans="2:3" x14ac:dyDescent="0.25">
      <c r="B25" s="27" t="s">
        <v>138</v>
      </c>
      <c r="C25" s="30"/>
    </row>
    <row r="26" spans="2:3" x14ac:dyDescent="0.25">
      <c r="B26" s="27"/>
      <c r="C26" s="28"/>
    </row>
    <row r="27" spans="2:3" x14ac:dyDescent="0.25">
      <c r="B27" s="27" t="s">
        <v>139</v>
      </c>
      <c r="C27" s="29"/>
    </row>
    <row r="28" spans="2:3" x14ac:dyDescent="0.25">
      <c r="B28" s="27"/>
      <c r="C28" s="28"/>
    </row>
    <row r="29" spans="2:3" x14ac:dyDescent="0.25">
      <c r="B29" s="27" t="s">
        <v>131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3" workbookViewId="0">
      <selection activeCell="C32" sqref="C3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45108</v>
      </c>
    </row>
    <row r="4" spans="1:10" x14ac:dyDescent="0.25">
      <c r="B4" s="1"/>
    </row>
    <row r="5" spans="1:10" x14ac:dyDescent="0.25">
      <c r="A5" t="s">
        <v>92</v>
      </c>
    </row>
    <row r="6" spans="1:10" ht="19.5" thickBot="1" x14ac:dyDescent="0.3">
      <c r="B6" s="13">
        <f>B14-1</f>
        <v>45107</v>
      </c>
    </row>
    <row r="7" spans="1:10" ht="15.75" thickBot="1" x14ac:dyDescent="0.3">
      <c r="A7" s="17" t="s">
        <v>47</v>
      </c>
      <c r="B7" s="3" t="s">
        <v>37</v>
      </c>
      <c r="C7" s="4" t="s">
        <v>90</v>
      </c>
    </row>
    <row r="8" spans="1:10" x14ac:dyDescent="0.25">
      <c r="A8" s="17" t="e">
        <f>VLOOKUP($B6,Table_eventID[],4,FALSE)</f>
        <v>#N/A</v>
      </c>
      <c r="B8" t="e">
        <f>VLOOKUP("Housing Location",Table_Event_Details_Previous[],2,FALSE)</f>
        <v>#N/A</v>
      </c>
      <c r="C8" t="str">
        <f>VLOOKUP("Location",Table_Event_Details_Today[],2,FALSE)</f>
        <v>Longhorn Stadium at Rancho Buena Vista H.S.</v>
      </c>
    </row>
    <row r="9" spans="1:10" x14ac:dyDescent="0.25">
      <c r="B9" t="e">
        <f>VLOOKUP("Housing Location",Table_Event_Details_Previous[],3,FALSE)</f>
        <v>#N/A</v>
      </c>
      <c r="C9" t="str">
        <f>VLOOKUP("Location",Table_Event_Details_Today[],3,FALSE)</f>
        <v>1601 Longhorn Drive</v>
      </c>
    </row>
    <row r="10" spans="1:10" x14ac:dyDescent="0.25">
      <c r="B10" t="e">
        <f>VLOOKUP("Housing Location",Table_Event_Details_Previous[],4,FALSE)</f>
        <v>#N/A</v>
      </c>
      <c r="C10" t="str">
        <f>VLOOKUP("Location",Table_Event_Details_Today[],4,FALSE)</f>
        <v>Vista, CA 92081</v>
      </c>
    </row>
    <row r="13" spans="1:10" x14ac:dyDescent="0.25">
      <c r="A13" s="1" t="s">
        <v>91</v>
      </c>
    </row>
    <row r="14" spans="1:10" ht="19.5" thickBot="1" x14ac:dyDescent="0.3">
      <c r="B14" s="13">
        <f>C2</f>
        <v>45108</v>
      </c>
    </row>
    <row r="15" spans="1:10" ht="15.75" thickBot="1" x14ac:dyDescent="0.3">
      <c r="A15" s="17" t="s">
        <v>47</v>
      </c>
      <c r="B15" s="3" t="s">
        <v>37</v>
      </c>
      <c r="C15" s="4" t="s">
        <v>90</v>
      </c>
      <c r="E15" s="16" t="s">
        <v>89</v>
      </c>
      <c r="J15" s="16" t="s">
        <v>105</v>
      </c>
    </row>
    <row r="16" spans="1:10" x14ac:dyDescent="0.25">
      <c r="A16" s="17">
        <f>VLOOKUP($B14,Table_eventID[],4,FALSE)</f>
        <v>10314</v>
      </c>
      <c r="B16" t="str">
        <f>VLOOKUP("Housing Location",Table_Event_Details_Today[],2,FALSE)</f>
        <v>Dana Hills HS</v>
      </c>
      <c r="C16" t="str">
        <f>VLOOKUP("Location",Table_Event_Details_Today[],2,FALSE)</f>
        <v>Longhorn Stadium at Rancho Buena Vista H.S.</v>
      </c>
      <c r="E16" t="s">
        <v>102</v>
      </c>
      <c r="J16" t="s">
        <v>102</v>
      </c>
    </row>
    <row r="17" spans="1:10" x14ac:dyDescent="0.25">
      <c r="B17" t="str">
        <f>VLOOKUP("Housing Location",Table_Event_Details_Today[],3,FALSE)</f>
        <v>33333 Golden Lantern</v>
      </c>
      <c r="C17" t="str">
        <f>VLOOKUP("Location",Table_Event_Details_Today[],3,FALSE)</f>
        <v>1601 Longhorn Drive</v>
      </c>
      <c r="E17" t="str">
        <f>CONCATENATE("origin=",B17,"+",B18 )</f>
        <v>origin=33333 Golden Lantern+Dana Point, CA 92629</v>
      </c>
      <c r="J17" t="str">
        <f>CONCATENATE("origin=",C17,"+",C18 )</f>
        <v>origin=1601 Longhorn Drive+Vista, CA 92081</v>
      </c>
    </row>
    <row r="18" spans="1:10" x14ac:dyDescent="0.25">
      <c r="B18" t="str">
        <f>VLOOKUP("Housing Location",Table_Event_Details_Today[],4,FALSE)</f>
        <v>Dana Point, CA 92629</v>
      </c>
      <c r="C18" t="str">
        <f>VLOOKUP("Location",Table_Event_Details_Today[],4,FALSE)</f>
        <v>Vista, CA 92081</v>
      </c>
      <c r="E18" t="str">
        <f>CONCATENATE("destination=",C17,"+",C18 )</f>
        <v>destination=1601 Longhorn Drive+Vista, CA 92081</v>
      </c>
      <c r="J18" t="e">
        <f>CONCATENATE("destination=",B27,"+",B28 )</f>
        <v>#N/A</v>
      </c>
    </row>
    <row r="19" spans="1:10" x14ac:dyDescent="0.25">
      <c r="E19" t="s">
        <v>101</v>
      </c>
      <c r="J19" t="s">
        <v>101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e">
        <f>HYPERLINK(CONCATENATE(J16,"&amp;",J17,"&amp;",J18,"&amp;",J19), "Directions")</f>
        <v>#N/A</v>
      </c>
    </row>
    <row r="21" spans="1:10" ht="18.75" x14ac:dyDescent="0.25">
      <c r="B21" s="8"/>
      <c r="C21" s="8"/>
      <c r="E21" s="13" t="str">
        <f>CONCATENATE(B16, " to ", C16)</f>
        <v>Dana Hills HS to Longhorn Stadium at Rancho Buena Vista H.S.</v>
      </c>
      <c r="J21" s="13" t="e">
        <f>CONCATENATE(C16, " to ", B26)</f>
        <v>#N/A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93</v>
      </c>
    </row>
    <row r="24" spans="1:10" ht="19.5" thickBot="1" x14ac:dyDescent="0.3">
      <c r="B24" s="13">
        <f>B14 + 1</f>
        <v>45109</v>
      </c>
    </row>
    <row r="25" spans="1:10" ht="15.75" thickBot="1" x14ac:dyDescent="0.3">
      <c r="A25" s="17" t="s">
        <v>47</v>
      </c>
      <c r="B25" s="3" t="s">
        <v>37</v>
      </c>
      <c r="C25" s="4" t="s">
        <v>90</v>
      </c>
      <c r="E25" s="16" t="s">
        <v>106</v>
      </c>
    </row>
    <row r="26" spans="1:10" x14ac:dyDescent="0.25">
      <c r="A26" s="17">
        <f>VLOOKUP($B24,Table_eventID[],4,FALSE)</f>
        <v>10315</v>
      </c>
      <c r="B26" t="e">
        <f>VLOOKUP("Housing Location",Table_Event_Details_Next[],2,FALSE)</f>
        <v>#N/A</v>
      </c>
      <c r="C26" t="str">
        <f>VLOOKUP("Location",Table_Event_Details_Today[],2,FALSE)</f>
        <v>Longhorn Stadium at Rancho Buena Vista H.S.</v>
      </c>
      <c r="E26" t="s">
        <v>102</v>
      </c>
    </row>
    <row r="27" spans="1:10" x14ac:dyDescent="0.25">
      <c r="B27" t="e">
        <f>VLOOKUP("Housing Location",Table_Event_Details_Next[],3,FALSE)</f>
        <v>#N/A</v>
      </c>
      <c r="C27" t="str">
        <f>VLOOKUP("Location",Table_Event_Details_Today[],3,FALSE)</f>
        <v>1601 Longhorn Drive</v>
      </c>
      <c r="E27" t="str">
        <f>CONCATENATE("origin=",B17,"+",B18 )</f>
        <v>origin=33333 Golden Lantern+Dana Point, CA 92629</v>
      </c>
    </row>
    <row r="28" spans="1:10" x14ac:dyDescent="0.25">
      <c r="B28" t="e">
        <f>VLOOKUP("Housing Location",Table_Event_Details_Next[],4,FALSE)</f>
        <v>#N/A</v>
      </c>
      <c r="C28" t="str">
        <f>VLOOKUP("Location",Table_Event_Details_Today[],4,FALSE)</f>
        <v>Vista, CA 92081</v>
      </c>
      <c r="E28" t="e">
        <f>CONCATENATE("destination=",B27,"+",B28 )</f>
        <v>#N/A</v>
      </c>
    </row>
    <row r="29" spans="1:10" x14ac:dyDescent="0.25">
      <c r="E29" t="s">
        <v>101</v>
      </c>
    </row>
    <row r="30" spans="1:10" x14ac:dyDescent="0.25">
      <c r="E30" s="7" t="e">
        <f>HYPERLINK(CONCATENATE(E26,"&amp;",E27,"&amp;",E28,"&amp;",E29), "Directions")</f>
        <v>#N/A</v>
      </c>
    </row>
    <row r="31" spans="1:10" ht="18.75" x14ac:dyDescent="0.25">
      <c r="E31" s="13" t="e">
        <f>CONCATENATE(B16, " to ", B26)</f>
        <v>#N/A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64.57031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s="47" t="s">
        <v>36</v>
      </c>
      <c r="B2" s="47" t="s">
        <v>107</v>
      </c>
      <c r="C2" s="47" t="s">
        <v>108</v>
      </c>
      <c r="D2" s="47" t="s">
        <v>109</v>
      </c>
      <c r="E2" s="47" t="s">
        <v>110</v>
      </c>
    </row>
    <row r="3" spans="1:5" x14ac:dyDescent="0.25">
      <c r="A3" s="47"/>
      <c r="B3" s="47" t="s">
        <v>140</v>
      </c>
      <c r="C3" s="47"/>
      <c r="D3" s="47"/>
      <c r="E3" s="47"/>
    </row>
    <row r="4" spans="1:5" x14ac:dyDescent="0.25">
      <c r="A4" s="47" t="s">
        <v>39</v>
      </c>
      <c r="B4" s="47" t="s">
        <v>39</v>
      </c>
      <c r="C4" s="47"/>
      <c r="D4" s="47"/>
      <c r="E4" s="47" t="s">
        <v>39</v>
      </c>
    </row>
    <row r="5" spans="1:5" x14ac:dyDescent="0.25">
      <c r="A5" s="47" t="s">
        <v>141</v>
      </c>
      <c r="B5" s="47" t="s">
        <v>111</v>
      </c>
      <c r="C5" s="47"/>
      <c r="D5" s="47"/>
      <c r="E5" s="47"/>
    </row>
    <row r="6" spans="1:5" x14ac:dyDescent="0.25">
      <c r="A6" s="47" t="s">
        <v>142</v>
      </c>
      <c r="B6" s="47" t="s">
        <v>17</v>
      </c>
      <c r="C6" s="47"/>
      <c r="D6" s="47"/>
      <c r="E6" s="47"/>
    </row>
    <row r="7" spans="1:5" x14ac:dyDescent="0.25">
      <c r="A7" s="47" t="s">
        <v>143</v>
      </c>
      <c r="B7" s="47" t="s">
        <v>112</v>
      </c>
      <c r="C7" s="47"/>
      <c r="D7" s="47"/>
      <c r="E7" s="47"/>
    </row>
    <row r="8" spans="1:5" x14ac:dyDescent="0.25">
      <c r="A8" s="47" t="s">
        <v>113</v>
      </c>
      <c r="B8" s="47" t="s">
        <v>114</v>
      </c>
      <c r="C8" s="47"/>
      <c r="D8" s="47"/>
      <c r="E8" s="47"/>
    </row>
    <row r="9" spans="1:5" x14ac:dyDescent="0.25">
      <c r="A9" s="47" t="s">
        <v>98</v>
      </c>
      <c r="B9" s="47" t="s">
        <v>115</v>
      </c>
      <c r="C9" s="47"/>
      <c r="D9" s="47"/>
      <c r="E9" s="47"/>
    </row>
    <row r="10" spans="1:5" x14ac:dyDescent="0.25">
      <c r="A10" s="47" t="s">
        <v>116</v>
      </c>
      <c r="B10" s="47" t="s">
        <v>117</v>
      </c>
      <c r="C10" s="47"/>
      <c r="D10" s="47"/>
      <c r="E10" s="47"/>
    </row>
    <row r="11" spans="1:5" x14ac:dyDescent="0.25">
      <c r="A11" s="47" t="s">
        <v>118</v>
      </c>
      <c r="B11" s="47" t="s">
        <v>119</v>
      </c>
      <c r="C11" s="47"/>
      <c r="D11" s="47"/>
      <c r="E11" s="47"/>
    </row>
    <row r="12" spans="1:5" x14ac:dyDescent="0.25">
      <c r="A12" s="47" t="s">
        <v>120</v>
      </c>
      <c r="B12" s="47" t="s">
        <v>121</v>
      </c>
      <c r="C12" s="47"/>
      <c r="D12" s="47"/>
      <c r="E12" s="47"/>
    </row>
    <row r="13" spans="1:5" x14ac:dyDescent="0.25">
      <c r="A13" s="47" t="s">
        <v>122</v>
      </c>
      <c r="B13" s="47" t="s">
        <v>123</v>
      </c>
      <c r="C13" s="47"/>
      <c r="D13" s="47"/>
      <c r="E13" s="47"/>
    </row>
    <row r="14" spans="1:5" x14ac:dyDescent="0.25">
      <c r="A14" s="47" t="s">
        <v>124</v>
      </c>
      <c r="B14" s="47" t="s">
        <v>99</v>
      </c>
      <c r="C14" s="47"/>
      <c r="D14" s="47"/>
      <c r="E14" s="47"/>
    </row>
    <row r="15" spans="1:5" x14ac:dyDescent="0.25">
      <c r="A15" s="47" t="s">
        <v>125</v>
      </c>
      <c r="B15" s="47" t="s">
        <v>96</v>
      </c>
      <c r="C15" s="47"/>
      <c r="D15" s="47"/>
      <c r="E15" s="47"/>
    </row>
    <row r="16" spans="1:5" x14ac:dyDescent="0.25">
      <c r="A16" s="47" t="s">
        <v>48</v>
      </c>
      <c r="B16" s="47" t="s">
        <v>126</v>
      </c>
      <c r="C16" s="47"/>
      <c r="D16" s="47"/>
      <c r="E16" s="47"/>
    </row>
    <row r="17" spans="1:5" x14ac:dyDescent="0.25">
      <c r="A17" s="47" t="s">
        <v>144</v>
      </c>
      <c r="B17" s="47" t="s">
        <v>127</v>
      </c>
      <c r="C17" s="47"/>
      <c r="D17" s="47"/>
      <c r="E17" s="47"/>
    </row>
    <row r="18" spans="1:5" x14ac:dyDescent="0.25">
      <c r="A18" s="47" t="s">
        <v>40</v>
      </c>
      <c r="B18" s="47" t="s">
        <v>40</v>
      </c>
      <c r="C18" s="47"/>
      <c r="D18" s="47"/>
      <c r="E18" s="47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7"/>
  <sheetViews>
    <sheetView workbookViewId="0">
      <selection activeCell="A10" sqref="A10"/>
    </sheetView>
  </sheetViews>
  <sheetFormatPr defaultRowHeight="15" x14ac:dyDescent="0.25"/>
  <cols>
    <col min="1" max="2" width="54.140625" bestFit="1" customWidth="1"/>
    <col min="3" max="3" width="19.5703125" bestFit="1" customWidth="1"/>
    <col min="4" max="4" width="23.7109375" bestFit="1" customWidth="1"/>
    <col min="5" max="5" width="72.5703125" bestFit="1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t="s">
        <v>36</v>
      </c>
      <c r="B2" t="s">
        <v>107</v>
      </c>
      <c r="C2" t="s">
        <v>108</v>
      </c>
      <c r="D2" t="s">
        <v>109</v>
      </c>
      <c r="E2" t="s">
        <v>110</v>
      </c>
    </row>
    <row r="3" spans="1:5" x14ac:dyDescent="0.25">
      <c r="A3" t="s">
        <v>39</v>
      </c>
      <c r="B3" t="s">
        <v>39</v>
      </c>
      <c r="E3" t="s">
        <v>39</v>
      </c>
    </row>
    <row r="4" spans="1:5" x14ac:dyDescent="0.25">
      <c r="A4" t="s">
        <v>94</v>
      </c>
      <c r="B4" t="s">
        <v>111</v>
      </c>
    </row>
    <row r="5" spans="1:5" x14ac:dyDescent="0.25">
      <c r="A5" t="s">
        <v>97</v>
      </c>
      <c r="B5" t="s">
        <v>17</v>
      </c>
    </row>
    <row r="6" spans="1:5" x14ac:dyDescent="0.25">
      <c r="A6" t="s">
        <v>95</v>
      </c>
      <c r="B6" t="s">
        <v>112</v>
      </c>
    </row>
    <row r="7" spans="1:5" x14ac:dyDescent="0.25">
      <c r="A7" t="s">
        <v>113</v>
      </c>
      <c r="B7" t="s">
        <v>114</v>
      </c>
    </row>
    <row r="8" spans="1:5" x14ac:dyDescent="0.25">
      <c r="A8" t="s">
        <v>98</v>
      </c>
      <c r="B8" t="s">
        <v>115</v>
      </c>
    </row>
    <row r="9" spans="1:5" x14ac:dyDescent="0.25">
      <c r="A9" t="s">
        <v>116</v>
      </c>
      <c r="B9" t="s">
        <v>117</v>
      </c>
    </row>
    <row r="10" spans="1:5" x14ac:dyDescent="0.25">
      <c r="A10" t="s">
        <v>118</v>
      </c>
      <c r="B10" t="s">
        <v>119</v>
      </c>
    </row>
    <row r="11" spans="1:5" x14ac:dyDescent="0.25">
      <c r="A11" t="s">
        <v>120</v>
      </c>
      <c r="B11" t="s">
        <v>121</v>
      </c>
    </row>
    <row r="12" spans="1:5" x14ac:dyDescent="0.25">
      <c r="A12" t="s">
        <v>122</v>
      </c>
      <c r="B12" t="s">
        <v>123</v>
      </c>
    </row>
    <row r="13" spans="1:5" x14ac:dyDescent="0.25">
      <c r="A13" t="s">
        <v>124</v>
      </c>
      <c r="B13" t="s">
        <v>99</v>
      </c>
    </row>
    <row r="14" spans="1:5" x14ac:dyDescent="0.25">
      <c r="A14" t="s">
        <v>125</v>
      </c>
      <c r="B14" t="s">
        <v>96</v>
      </c>
    </row>
    <row r="15" spans="1:5" x14ac:dyDescent="0.25">
      <c r="A15" t="s">
        <v>48</v>
      </c>
      <c r="B15" t="s">
        <v>126</v>
      </c>
    </row>
    <row r="16" spans="1:5" x14ac:dyDescent="0.25">
      <c r="A16" t="s">
        <v>100</v>
      </c>
      <c r="B16" t="s">
        <v>127</v>
      </c>
    </row>
    <row r="17" spans="1:5" x14ac:dyDescent="0.25">
      <c r="A17" t="s">
        <v>40</v>
      </c>
      <c r="B17" t="s">
        <v>40</v>
      </c>
      <c r="E17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2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0.28515625" bestFit="1" customWidth="1"/>
    <col min="3" max="3" width="20.28515625" bestFit="1" customWidth="1"/>
    <col min="4" max="4" width="19.7109375" bestFit="1" customWidth="1"/>
    <col min="5" max="5" width="76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85</v>
      </c>
      <c r="C1" t="s">
        <v>86</v>
      </c>
      <c r="D1" t="s">
        <v>87</v>
      </c>
      <c r="E1" t="s">
        <v>35</v>
      </c>
    </row>
    <row r="2" spans="1:5" x14ac:dyDescent="0.25">
      <c r="A2" s="47" t="s">
        <v>36</v>
      </c>
      <c r="B2" s="47" t="s">
        <v>145</v>
      </c>
      <c r="C2" s="47" t="s">
        <v>146</v>
      </c>
      <c r="D2" s="47" t="s">
        <v>147</v>
      </c>
      <c r="E2" s="47" t="s">
        <v>148</v>
      </c>
    </row>
    <row r="3" spans="1:5" x14ac:dyDescent="0.25">
      <c r="A3" s="47" t="s">
        <v>37</v>
      </c>
      <c r="B3" s="47" t="s">
        <v>37</v>
      </c>
      <c r="C3" s="47"/>
      <c r="D3" s="47"/>
      <c r="E3" s="47" t="s">
        <v>37</v>
      </c>
    </row>
    <row r="4" spans="1:5" x14ac:dyDescent="0.25">
      <c r="A4" s="47" t="s">
        <v>38</v>
      </c>
      <c r="B4" s="47" t="s">
        <v>149</v>
      </c>
      <c r="C4" s="47" t="s">
        <v>150</v>
      </c>
      <c r="D4" s="47" t="s">
        <v>151</v>
      </c>
      <c r="E4" s="47"/>
    </row>
    <row r="5" spans="1:5" x14ac:dyDescent="0.25">
      <c r="A5" s="47"/>
      <c r="B5" s="47" t="s">
        <v>152</v>
      </c>
      <c r="C5" s="47"/>
      <c r="D5" s="47"/>
      <c r="E5" s="47"/>
    </row>
    <row r="6" spans="1:5" x14ac:dyDescent="0.25">
      <c r="A6" s="47" t="s">
        <v>39</v>
      </c>
      <c r="B6" s="47" t="s">
        <v>39</v>
      </c>
      <c r="C6" s="47"/>
      <c r="D6" s="47"/>
      <c r="E6" s="47" t="s">
        <v>39</v>
      </c>
    </row>
    <row r="7" spans="1:5" x14ac:dyDescent="0.25">
      <c r="A7" s="47" t="s">
        <v>153</v>
      </c>
      <c r="B7" s="47" t="s">
        <v>154</v>
      </c>
      <c r="C7" s="47"/>
      <c r="D7" s="47"/>
      <c r="E7" s="47"/>
    </row>
    <row r="8" spans="1:5" x14ac:dyDescent="0.25">
      <c r="A8" s="47" t="s">
        <v>94</v>
      </c>
      <c r="B8" s="47" t="s">
        <v>155</v>
      </c>
      <c r="C8" s="47"/>
      <c r="D8" s="47"/>
      <c r="E8" s="47"/>
    </row>
    <row r="9" spans="1:5" x14ac:dyDescent="0.25">
      <c r="A9" s="47" t="s">
        <v>156</v>
      </c>
      <c r="B9" s="47" t="s">
        <v>157</v>
      </c>
      <c r="C9" s="47"/>
      <c r="D9" s="47"/>
      <c r="E9" s="47"/>
    </row>
    <row r="10" spans="1:5" x14ac:dyDescent="0.25">
      <c r="A10" s="47" t="s">
        <v>128</v>
      </c>
      <c r="B10" s="47" t="s">
        <v>17</v>
      </c>
      <c r="C10" s="47"/>
      <c r="D10" s="47"/>
      <c r="E10" s="47"/>
    </row>
    <row r="11" spans="1:5" x14ac:dyDescent="0.25">
      <c r="A11" s="47" t="s">
        <v>158</v>
      </c>
      <c r="B11" s="47" t="s">
        <v>159</v>
      </c>
      <c r="C11" s="47"/>
      <c r="D11" s="47"/>
      <c r="E11" s="47"/>
    </row>
    <row r="12" spans="1:5" x14ac:dyDescent="0.25">
      <c r="A12" s="47" t="s">
        <v>116</v>
      </c>
      <c r="B12" s="47" t="s">
        <v>160</v>
      </c>
      <c r="C12" s="47"/>
      <c r="D12" s="47"/>
      <c r="E12" s="47"/>
    </row>
    <row r="13" spans="1:5" x14ac:dyDescent="0.25">
      <c r="A13" s="47" t="s">
        <v>132</v>
      </c>
      <c r="B13" s="47" t="s">
        <v>161</v>
      </c>
      <c r="C13" s="47"/>
      <c r="D13" s="47"/>
      <c r="E13" s="47"/>
    </row>
    <row r="14" spans="1:5" x14ac:dyDescent="0.25">
      <c r="A14" s="47" t="s">
        <v>133</v>
      </c>
      <c r="B14" s="47" t="s">
        <v>115</v>
      </c>
      <c r="C14" s="47"/>
      <c r="D14" s="47"/>
      <c r="E14" s="47"/>
    </row>
    <row r="15" spans="1:5" x14ac:dyDescent="0.25">
      <c r="A15" s="47" t="s">
        <v>118</v>
      </c>
      <c r="B15" s="47" t="s">
        <v>162</v>
      </c>
      <c r="C15" s="47"/>
      <c r="D15" s="47"/>
      <c r="E15" s="47"/>
    </row>
    <row r="16" spans="1:5" x14ac:dyDescent="0.25">
      <c r="A16" s="47" t="s">
        <v>46</v>
      </c>
      <c r="B16" s="47" t="s">
        <v>163</v>
      </c>
      <c r="C16" s="47"/>
      <c r="D16" s="47"/>
      <c r="E16" s="47"/>
    </row>
    <row r="17" spans="1:5" x14ac:dyDescent="0.25">
      <c r="A17" s="47" t="s">
        <v>129</v>
      </c>
      <c r="B17" s="47" t="s">
        <v>164</v>
      </c>
      <c r="C17" s="47"/>
      <c r="D17" s="47"/>
      <c r="E17" s="47"/>
    </row>
    <row r="18" spans="1:5" x14ac:dyDescent="0.25">
      <c r="A18" s="47" t="s">
        <v>165</v>
      </c>
      <c r="B18" s="47" t="s">
        <v>130</v>
      </c>
      <c r="C18" s="47"/>
      <c r="D18" s="47"/>
      <c r="E18" s="47"/>
    </row>
    <row r="19" spans="1:5" x14ac:dyDescent="0.25">
      <c r="A19" s="47" t="s">
        <v>166</v>
      </c>
      <c r="B19" s="47" t="s">
        <v>96</v>
      </c>
      <c r="C19" s="47"/>
      <c r="D19" s="47"/>
      <c r="E19" s="47"/>
    </row>
    <row r="20" spans="1:5" x14ac:dyDescent="0.25">
      <c r="A20" s="47" t="s">
        <v>167</v>
      </c>
      <c r="B20" s="47" t="s">
        <v>168</v>
      </c>
      <c r="C20" s="47"/>
      <c r="D20" s="47"/>
      <c r="E20" s="47"/>
    </row>
    <row r="21" spans="1:5" x14ac:dyDescent="0.25">
      <c r="A21" s="47" t="s">
        <v>169</v>
      </c>
      <c r="B21" s="47" t="s">
        <v>170</v>
      </c>
      <c r="C21" s="47"/>
      <c r="D21" s="47"/>
      <c r="E21" s="47"/>
    </row>
    <row r="22" spans="1:5" x14ac:dyDescent="0.25">
      <c r="A22" s="47" t="s">
        <v>40</v>
      </c>
      <c r="B22" s="47" t="s">
        <v>40</v>
      </c>
      <c r="C22" s="47"/>
      <c r="D22" s="47"/>
      <c r="E22" s="47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8.425781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171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26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32</v>
      </c>
    </row>
    <row r="18" spans="1:3" x14ac:dyDescent="0.25">
      <c r="A18" s="5">
        <v>45124</v>
      </c>
      <c r="B18" t="s">
        <v>17</v>
      </c>
      <c r="C18" t="s">
        <v>49</v>
      </c>
    </row>
    <row r="19" spans="1:3" x14ac:dyDescent="0.25">
      <c r="A19" s="5">
        <v>45125</v>
      </c>
      <c r="B19" t="s">
        <v>50</v>
      </c>
      <c r="C19" t="s">
        <v>51</v>
      </c>
    </row>
    <row r="20" spans="1:3" x14ac:dyDescent="0.25">
      <c r="A20" s="5">
        <v>45126</v>
      </c>
      <c r="B20" t="s">
        <v>17</v>
      </c>
      <c r="C20" t="s">
        <v>52</v>
      </c>
    </row>
    <row r="21" spans="1:3" x14ac:dyDescent="0.25">
      <c r="A21" s="5">
        <v>45127</v>
      </c>
      <c r="B21" t="s">
        <v>17</v>
      </c>
      <c r="C21" t="s">
        <v>53</v>
      </c>
    </row>
    <row r="22" spans="1:3" x14ac:dyDescent="0.25">
      <c r="A22" s="5">
        <v>45128</v>
      </c>
      <c r="B22" t="s">
        <v>54</v>
      </c>
      <c r="C22" t="s">
        <v>55</v>
      </c>
    </row>
    <row r="23" spans="1:3" x14ac:dyDescent="0.25">
      <c r="A23" s="5">
        <v>45129</v>
      </c>
      <c r="B23" t="s">
        <v>56</v>
      </c>
      <c r="C23" t="s">
        <v>57</v>
      </c>
    </row>
    <row r="24" spans="1:3" x14ac:dyDescent="0.25">
      <c r="A24" s="5">
        <v>45130</v>
      </c>
      <c r="B24" t="s">
        <v>33</v>
      </c>
      <c r="C24" t="s">
        <v>57</v>
      </c>
    </row>
    <row r="25" spans="1:3" x14ac:dyDescent="0.25">
      <c r="A25" s="5">
        <v>45131</v>
      </c>
      <c r="B25" t="s">
        <v>17</v>
      </c>
      <c r="C25" t="s">
        <v>58</v>
      </c>
    </row>
    <row r="26" spans="1:3" x14ac:dyDescent="0.25">
      <c r="A26" s="5">
        <v>45132</v>
      </c>
      <c r="B26" t="s">
        <v>17</v>
      </c>
      <c r="C26" t="s">
        <v>58</v>
      </c>
    </row>
    <row r="27" spans="1:3" x14ac:dyDescent="0.25">
      <c r="A27" s="5">
        <v>45133</v>
      </c>
      <c r="B27" t="s">
        <v>59</v>
      </c>
      <c r="C27" t="s">
        <v>58</v>
      </c>
    </row>
    <row r="28" spans="1:3" x14ac:dyDescent="0.25">
      <c r="A28" s="5">
        <v>45134</v>
      </c>
      <c r="B28" t="s">
        <v>17</v>
      </c>
      <c r="C28" t="s">
        <v>60</v>
      </c>
    </row>
    <row r="29" spans="1:3" x14ac:dyDescent="0.25">
      <c r="A29" s="5">
        <v>45135</v>
      </c>
      <c r="B29" t="s">
        <v>61</v>
      </c>
      <c r="C29" t="s">
        <v>60</v>
      </c>
    </row>
    <row r="30" spans="1:3" x14ac:dyDescent="0.25">
      <c r="A30" s="5">
        <v>45136</v>
      </c>
      <c r="B30" t="s">
        <v>62</v>
      </c>
      <c r="C30" t="s">
        <v>63</v>
      </c>
    </row>
    <row r="31" spans="1:3" x14ac:dyDescent="0.25">
      <c r="A31" s="5">
        <v>45137</v>
      </c>
      <c r="B31" t="s">
        <v>64</v>
      </c>
      <c r="C31" t="s">
        <v>65</v>
      </c>
    </row>
    <row r="32" spans="1:3" x14ac:dyDescent="0.25">
      <c r="A32" s="5">
        <v>45138</v>
      </c>
      <c r="B32" t="s">
        <v>66</v>
      </c>
      <c r="C32" t="s">
        <v>67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68</v>
      </c>
      <c r="C2" t="s">
        <v>69</v>
      </c>
    </row>
    <row r="3" spans="1:3" x14ac:dyDescent="0.25">
      <c r="A3" s="5">
        <v>45140</v>
      </c>
      <c r="B3" t="s">
        <v>17</v>
      </c>
      <c r="C3" t="s">
        <v>70</v>
      </c>
    </row>
    <row r="4" spans="1:3" x14ac:dyDescent="0.25">
      <c r="A4" s="5">
        <v>45141</v>
      </c>
      <c r="B4" t="s">
        <v>17</v>
      </c>
      <c r="C4" t="s">
        <v>70</v>
      </c>
    </row>
    <row r="5" spans="1:3" x14ac:dyDescent="0.25">
      <c r="A5" s="5">
        <v>45142</v>
      </c>
      <c r="B5" t="s">
        <v>71</v>
      </c>
      <c r="C5" t="s">
        <v>72</v>
      </c>
    </row>
    <row r="6" spans="1:3" x14ac:dyDescent="0.25">
      <c r="A6" s="5">
        <v>45143</v>
      </c>
      <c r="B6" t="s">
        <v>17</v>
      </c>
      <c r="C6" t="s">
        <v>73</v>
      </c>
    </row>
    <row r="7" spans="1:3" x14ac:dyDescent="0.25">
      <c r="A7" s="5">
        <v>45144</v>
      </c>
      <c r="B7" t="s">
        <v>74</v>
      </c>
      <c r="C7" t="s">
        <v>73</v>
      </c>
    </row>
    <row r="8" spans="1:3" x14ac:dyDescent="0.25">
      <c r="A8" s="5">
        <v>45145</v>
      </c>
      <c r="B8" t="s">
        <v>17</v>
      </c>
      <c r="C8" t="s">
        <v>75</v>
      </c>
    </row>
    <row r="9" spans="1:3" x14ac:dyDescent="0.25">
      <c r="A9" s="5">
        <v>45146</v>
      </c>
      <c r="B9" t="s">
        <v>17</v>
      </c>
      <c r="C9" t="s">
        <v>75</v>
      </c>
    </row>
    <row r="10" spans="1:3" x14ac:dyDescent="0.25">
      <c r="A10" s="5">
        <v>45147</v>
      </c>
      <c r="B10" t="s">
        <v>17</v>
      </c>
      <c r="C10" t="s">
        <v>75</v>
      </c>
    </row>
    <row r="11" spans="1:3" x14ac:dyDescent="0.25">
      <c r="A11" s="5">
        <v>45148</v>
      </c>
      <c r="B11" t="s">
        <v>76</v>
      </c>
      <c r="C11" t="s">
        <v>75</v>
      </c>
    </row>
    <row r="12" spans="1:3" x14ac:dyDescent="0.25">
      <c r="A12" s="5">
        <v>45149</v>
      </c>
      <c r="B12" t="s">
        <v>77</v>
      </c>
      <c r="C12" t="s">
        <v>75</v>
      </c>
    </row>
    <row r="13" spans="1:3" x14ac:dyDescent="0.25">
      <c r="A13" s="5">
        <v>45150</v>
      </c>
      <c r="B13" t="s">
        <v>78</v>
      </c>
      <c r="C13" t="s">
        <v>75</v>
      </c>
    </row>
    <row r="14" spans="1:3" x14ac:dyDescent="0.25">
      <c r="A14" s="5">
        <v>45150</v>
      </c>
      <c r="B14" t="s">
        <v>79</v>
      </c>
      <c r="C14" t="s">
        <v>80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G23" sqref="G23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81</v>
      </c>
      <c r="E1" t="s">
        <v>82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49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50</v>
      </c>
      <c r="C19" t="s">
        <v>51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52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53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54</v>
      </c>
      <c r="C22" t="s">
        <v>55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56</v>
      </c>
      <c r="C23" t="s">
        <v>57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57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58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58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59</v>
      </c>
      <c r="C27" t="s">
        <v>58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60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61</v>
      </c>
      <c r="C29" t="s">
        <v>60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62</v>
      </c>
      <c r="C30" t="s">
        <v>63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64</v>
      </c>
      <c r="C31" t="s">
        <v>65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66</v>
      </c>
      <c r="C32" t="s">
        <v>67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68</v>
      </c>
      <c r="C33" t="s">
        <v>69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70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70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71</v>
      </c>
      <c r="C36" t="s">
        <v>72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73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74</v>
      </c>
      <c r="C38" t="s">
        <v>73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75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75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75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76</v>
      </c>
      <c r="C42" t="s">
        <v>75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77</v>
      </c>
      <c r="C43" t="s">
        <v>75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78</v>
      </c>
      <c r="C44" t="s">
        <v>75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C3"/>
  <sheetViews>
    <sheetView workbookViewId="0">
      <selection activeCell="E36" sqref="E36"/>
    </sheetView>
  </sheetViews>
  <sheetFormatPr defaultRowHeight="15" x14ac:dyDescent="0.25"/>
  <sheetData>
    <row r="3" spans="1:3" x14ac:dyDescent="0.25">
      <c r="A3" t="s">
        <v>104</v>
      </c>
      <c r="C3" t="s">
        <v>103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2023-07-01T17:38:00Z</dcterms:modified>
</cp:coreProperties>
</file>