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3" documentId="13_ncr:1_{EB6AB8E2-2E05-477C-AE07-CA08A4BB29C3}" xr6:coauthVersionLast="47" xr6:coauthVersionMax="47" xr10:uidLastSave="{DC0E101E-3B68-49AE-A627-4B68566B8960}"/>
  <bookViews>
    <workbookView xWindow="-120" yWindow="-120" windowWidth="24240" windowHeight="13290" tabRatio="783" activeTab="2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Event_Details_Previous!$A$1:$E$15</definedName>
    <definedName name="ExternalData_2" localSheetId="3" hidden="1">Event_Details_Next!$A$1:$E$15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7" i="1" l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<sst xmlns="http://schemas.openxmlformats.org/spreadsheetml/2006/main" count="407" uniqueCount="185">
  <si>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</si>
  <si>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</si>
  <si>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</si>
  <si>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</si>
  <si>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</si>
  <si>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</si>
  <si>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</si>
  <si>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</si>
  <si>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</si>
  <si>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</si>
  <si>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</si>
  <si>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</si>
  <si>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</si>
  <si>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</si>
  <si>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</si>
  <si>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</si>
  <si>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</si>
  <si>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</si>
  <si>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</si>
  <si>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</si>
  <si>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</si>
  <si>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</si>
  <si>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</si>
  <si>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</si>
  <si>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</si>
  <si>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</si>
  <si>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</si>
  <si>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</si>
  <si>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</si>
  <si>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</si>
  <si>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</si>
  <si>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</si>
  <si>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</si>
  <si>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</si>
  <si>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</si>
  <si>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</si>
  <si>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</si>
  <si>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</si>
  <si>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</si>
  <si>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</si>
  <si>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</si>
  <si>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</si>
  <si>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</si>
  <si>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</si>
  <si>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</si>
  <si>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</si>
  <si>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</si>
  <si>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</si>
  <si>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</si>
  <si>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</si>
  <si>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</si>
  <si>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</si>
  <si>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</si>
  <si>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</si>
  <si>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</si>
  <si>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</si>
  <si>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</si>
  <si>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</si>
  <si>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</si>
  <si>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</si>
  <si>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</si>
  <si>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</si>
  <si>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</si>
  <si>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</si>
  <si>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</si>
  <si>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</si>
  <si>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</si>
  <si>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</si>
  <si>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</si>
  <si>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</si>
  <si>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</si>
  <si>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</si>
  <si>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</si>
  <si>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</si>
  <si>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</si>
  <si>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</si>
  <si>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</si>
  <si>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</si>
  <si>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</si>
  <si>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</si>
  <si>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</si>
  <si>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</si>
  <si>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</si>
  <si>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</si>
  <si>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</si>
  <si>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</si>
  <si>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</si>
  <si>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</si>
  <si>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</si>
  <si>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</si>
  <si>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</si>
  <si>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</si>
  <si>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</si>
  <si>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</si>
  <si>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</si>
  <si>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</si>
  <si>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</si>
  <si>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</si>
  <si>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</si>
  <si>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</si>
  <si>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</si>
  <si>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</si>
  <si>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</si>
  <si>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</si>
  <si>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</si>
  <si>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</si>
  <si>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</si>
  <si>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</si>
  <si>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</si>
  <si>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</si>
  <si>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</si>
  <si>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</si>
  <si>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</si>
  <si>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</si>
  <si>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</si>
  <si>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</si>
  <si>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</si>
  <si>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</si>
  <si>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</si>
  <si>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</si>
  <si>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</si>
  <si>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</si>
  <si>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</si>
  <si>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</si>
  <si>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</si>
  <si>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</si>
  <si>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</si>
  <si>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</si>
  <si>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</si>
  <si>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Breakfast</t>
  </si>
  <si>
    <t>Springdale, MD</t>
  </si>
  <si>
    <t>1:00 PM</t>
  </si>
  <si>
    <t>Snack</t>
  </si>
  <si>
    <t>11:30 PM</t>
  </si>
  <si>
    <t>Brunch</t>
  </si>
  <si>
    <t>Arrive</t>
  </si>
  <si>
    <t>1:30 PM</t>
  </si>
  <si>
    <t>11:00 PM</t>
  </si>
  <si>
    <t>Lights out</t>
  </si>
  <si>
    <t>4:30 PM</t>
  </si>
  <si>
    <t>10:00 PM</t>
  </si>
  <si>
    <t>Laundry day and Movie night</t>
  </si>
  <si>
    <t>Hamburg High School</t>
  </si>
  <si>
    <t>701 Windsor St.</t>
  </si>
  <si>
    <t>Hamburg, PA 19526</t>
  </si>
  <si>
    <t>Hamburg High School_x000D_
701 Windsor St._x000D_
Hamburg, PA 19526</t>
  </si>
  <si>
    <t>Rehearse</t>
  </si>
  <si>
    <t>Lunch</t>
  </si>
  <si>
    <t>2:00 PM</t>
  </si>
  <si>
    <t>5:00 PM</t>
  </si>
  <si>
    <t>Dinner</t>
  </si>
  <si>
    <t>6:30 PM</t>
  </si>
  <si>
    <t>J Birney Crum Stadium</t>
  </si>
  <si>
    <t>Linden St. &amp; 20th Ave.</t>
  </si>
  <si>
    <t>Allentown, PA 19604</t>
  </si>
  <si>
    <t>J Birney Crum Stadium_x000D_
Linden St. &amp; 20th Ave._x000D_
Allentown, PA 19604</t>
  </si>
  <si>
    <t>Friday</t>
  </si>
  <si>
    <t>8:30 AM</t>
  </si>
  <si>
    <t>9:30 AM</t>
  </si>
  <si>
    <t>12:30 PM</t>
  </si>
  <si>
    <t>Depart for Allentown - 40 miles</t>
  </si>
  <si>
    <t>7:30 PM</t>
  </si>
  <si>
    <t>8:00 PM</t>
  </si>
  <si>
    <t>Warm-up</t>
  </si>
  <si>
    <t>9:35 PM</t>
  </si>
  <si>
    <t>Walk to gate</t>
  </si>
  <si>
    <t>9:55 PM</t>
  </si>
  <si>
    <t>At gate</t>
  </si>
  <si>
    <t>10:12 PM</t>
  </si>
  <si>
    <t>Walk on</t>
  </si>
  <si>
    <t>10:17 PM</t>
  </si>
  <si>
    <t>Performance</t>
  </si>
  <si>
    <t>Return to housing - 40 miles</t>
  </si>
  <si>
    <t>11:59 PM</t>
  </si>
  <si>
    <t>Load, depart for Pittsburg - 275 miles</t>
  </si>
  <si>
    <t>Baldwin High School</t>
  </si>
  <si>
    <t>4653 Clairton Blvd.</t>
  </si>
  <si>
    <t>Pittsburgh, PA 15122</t>
  </si>
  <si>
    <t>Baldwin High School_x000D_
4653 Clairton Blvd._x000D_
Pittsburgh, PA 15122</t>
  </si>
  <si>
    <t>Staying at Sunday's show site</t>
  </si>
  <si>
    <t>5:00 AM</t>
  </si>
  <si>
    <t>Arrive and Sleep</t>
  </si>
  <si>
    <t>11:30 AM</t>
  </si>
  <si>
    <t>Meeting - “The Week ahead”</t>
  </si>
  <si>
    <t>Thursday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</si>
</sst>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5" tableType="queryTable" totalsRowShown="0">
  <autoFilter ref="A1:E15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5" tableType="queryTable" totalsRowShown="0">
  <autoFilter ref="A1:E15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opLeftCell="A99" zoomScaleNormal="100" workbookViewId="0">
      <selection activeCell="H106" sqref="H10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17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17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17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17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17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17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17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17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17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17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17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17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17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17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17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17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17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40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45142</v>
      </c>
    </row>
    <row r="5" spans="2:3" ht="18.75" x14ac:dyDescent="0.25">
      <c r="B5" s="2" t="s">
        <v>96</v>
      </c>
    </row>
    <row r="6" spans="2:3" ht="18.75" x14ac:dyDescent="0.25">
      <c r="B6" s="2" t="s">
        <v>97</v>
      </c>
    </row>
    <row r="7" spans="2:3" ht="15.75" thickBot="1" x14ac:dyDescent="0.3">
      <c r="B7" s="1"/>
    </row>
    <row r="8" spans="2:3" ht="15.75" thickBot="1" x14ac:dyDescent="0.3">
      <c r="B8" s="3" t="s">
        <v>43</v>
      </c>
      <c r="C8" s="4" t="s">
        <v>44</v>
      </c>
    </row>
    <row r="9" spans="2:3" x14ac:dyDescent="0.25">
      <c r="B9" s="20" t="str">
        <f>VLOOKUP("Housing Location",Table_Event_Details_Today[],2,FALSE)</f>
        <v>Hamburg High School</v>
      </c>
      <c r="C9" s="20" t="str">
        <f>VLOOKUP("Location",Table_Event_Details_Today[],2,FALSE)</f>
        <v>J Birney Crum Stadium</v>
      </c>
    </row>
    <row r="10" spans="2:3" x14ac:dyDescent="0.25">
      <c r="B10" s="21" t="str">
        <f>VLOOKUP("Housing Location",Table_Event_Details_Today[],3,FALSE)</f>
        <v>701 Windsor St.</v>
      </c>
      <c r="C10" s="21" t="str">
        <f>VLOOKUP("Location",Table_Event_Details_Today[],3,FALSE)</f>
        <v>Linden St. &amp; 20th Ave.</v>
      </c>
    </row>
    <row r="11" spans="2:3" ht="15.75" thickBot="1" x14ac:dyDescent="0.3">
      <c r="B11" s="22" t="str">
        <f>VLOOKUP("Housing Location",Table_Event_Details_Today[],4,FALSE)</f>
        <v>Hamburg, PA 19526</v>
      </c>
      <c r="C11" s="22" t="str">
        <f>VLOOKUP("Location",Table_Event_Details_Today[],4,FALSE)</f>
        <v>Allentown, PA 19604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98</v>
      </c>
      <c r="C21" s="28"/>
    </row>
    <row r="22" spans="2:3" x14ac:dyDescent="0.25">
      <c r="B22" s="27"/>
      <c r="C22" s="30"/>
    </row>
    <row r="23" spans="2:3" x14ac:dyDescent="0.25">
      <c r="B23" s="27" t="s">
        <v>99</v>
      </c>
      <c r="C23" s="30"/>
    </row>
    <row r="24" spans="2:3" x14ac:dyDescent="0.25">
      <c r="B24" s="27"/>
      <c r="C24" s="30"/>
    </row>
    <row r="25" spans="2:3" x14ac:dyDescent="0.25">
      <c r="B25" s="27" t="s">
        <v>100</v>
      </c>
      <c r="C25" s="30"/>
    </row>
    <row r="26" spans="2:3" x14ac:dyDescent="0.25">
      <c r="B26" s="27"/>
      <c r="C26" s="28"/>
    </row>
    <row r="27" spans="2:3" x14ac:dyDescent="0.25">
      <c r="B27" s="27" t="s">
        <v>101</v>
      </c>
      <c r="C27" s="29"/>
    </row>
    <row r="28" spans="2:3" x14ac:dyDescent="0.25">
      <c r="B28" s="27"/>
      <c r="C28" s="28"/>
    </row>
    <row r="29" spans="2:3" x14ac:dyDescent="0.25">
      <c r="B29" s="27" t="s">
        <v>95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abSelected="1" topLeftCell="A6" workbookViewId="0">
      <selection activeCell="E30" sqref="E3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45142</v>
      </c>
    </row>
    <row r="4" spans="1:10" x14ac:dyDescent="0.25">
      <c r="B4" s="1"/>
    </row>
    <row r="5" spans="1:10" x14ac:dyDescent="0.25">
      <c r="A5" t="s">
        <v>87</v>
      </c>
    </row>
    <row r="6" spans="1:10" ht="19.5" thickBot="1" x14ac:dyDescent="0.3">
      <c r="B6" s="13">
        <f>B14-1</f>
        <v>45141</v>
      </c>
    </row>
    <row r="7" spans="1:10" ht="15.75" thickBot="1" x14ac:dyDescent="0.3">
      <c r="A7" s="17" t="s">
        <v>45</v>
      </c>
      <c r="B7" s="3" t="s">
        <v>36</v>
      </c>
      <c r="C7" s="4" t="s">
        <v>85</v>
      </c>
    </row>
    <row r="8" spans="1:10" x14ac:dyDescent="0.25">
      <c r="A8" s="17">
        <f>VLOOKUP($B6,Table_eventID[],4,FALSE)</f>
        <v>10598</v>
      </c>
      <c r="B8" t="str">
        <f>VLOOKUP("Housing Location",Table_Event_Details_Previous[],2,FALSE)</f>
        <v>Hamburg High School</v>
      </c>
      <c r="C8" t="str">
        <f>VLOOKUP("Location",Table_Event_Details_Today[],2,FALSE)</f>
        <v>J Birney Crum Stadium</v>
      </c>
    </row>
    <row r="9" spans="1:10" x14ac:dyDescent="0.25">
      <c r="B9" t="str">
        <f>VLOOKUP("Housing Location",Table_Event_Details_Previous[],3,FALSE)</f>
        <v>701 Windsor St.</v>
      </c>
      <c r="C9" t="str">
        <f>VLOOKUP("Location",Table_Event_Details_Today[],3,FALSE)</f>
        <v>Linden St. &amp; 20th Ave.</v>
      </c>
    </row>
    <row r="10" spans="1:10" x14ac:dyDescent="0.25">
      <c r="B10" t="str">
        <f>VLOOKUP("Housing Location",Table_Event_Details_Previous[],4,FALSE)</f>
        <v>Hamburg, PA 19526</v>
      </c>
      <c r="C10" t="str">
        <f>VLOOKUP("Location",Table_Event_Details_Today[],4,FALSE)</f>
        <v>Allentown, PA 19604</v>
      </c>
    </row>
    <row r="13" spans="1:10" x14ac:dyDescent="0.25">
      <c r="A13" s="1" t="s">
        <v>86</v>
      </c>
    </row>
    <row r="14" spans="1:10" ht="19.5" thickBot="1" x14ac:dyDescent="0.3">
      <c r="B14" s="13">
        <f>C2</f>
        <v>45142</v>
      </c>
    </row>
    <row r="15" spans="1:10" ht="15.75" thickBot="1" x14ac:dyDescent="0.3">
      <c r="A15" s="17" t="s">
        <v>45</v>
      </c>
      <c r="B15" s="3" t="s">
        <v>36</v>
      </c>
      <c r="C15" s="4" t="s">
        <v>85</v>
      </c>
      <c r="E15" s="16" t="s">
        <v>84</v>
      </c>
      <c r="J15" s="16" t="s">
        <v>93</v>
      </c>
    </row>
    <row r="16" spans="1:10" x14ac:dyDescent="0.25">
      <c r="A16" s="17">
        <f>VLOOKUP($B14,Table_eventID[],4,FALSE)</f>
        <v>10599</v>
      </c>
      <c r="B16" t="str">
        <f>VLOOKUP("Housing Location",Table_Event_Details_Today[],2,FALSE)</f>
        <v>Hamburg High School</v>
      </c>
      <c r="C16" t="str">
        <f>VLOOKUP("Location",Table_Event_Details_Today[],2,FALSE)</f>
        <v>J Birney Crum Stadium</v>
      </c>
      <c r="E16" t="s">
        <v>90</v>
      </c>
      <c r="J16" t="s">
        <v>90</v>
      </c>
    </row>
    <row r="17" spans="1:10" x14ac:dyDescent="0.25">
      <c r="B17" t="str">
        <f>VLOOKUP("Housing Location",Table_Event_Details_Today[],3,FALSE)</f>
        <v>701 Windsor St.</v>
      </c>
      <c r="C17" t="str">
        <f>VLOOKUP("Location",Table_Event_Details_Today[],3,FALSE)</f>
        <v>Linden St. &amp; 20th Ave.</v>
      </c>
      <c r="E17" t="str">
        <f>CONCATENATE("origin=",B17,"+",B18 )</f>
        <v>origin=701 Windsor St.+Hamburg, PA 19526</v>
      </c>
      <c r="J17" t="str">
        <f>CONCATENATE("origin=",C17,"+",C18 )</f>
        <v>origin=Linden St. &amp; 20th Ave.+Allentown, PA 19604</v>
      </c>
    </row>
    <row r="18" spans="1:10" x14ac:dyDescent="0.25">
      <c r="B18" t="str">
        <f>VLOOKUP("Housing Location",Table_Event_Details_Today[],4,FALSE)</f>
        <v>Hamburg, PA 19526</v>
      </c>
      <c r="C18" t="str">
        <f>VLOOKUP("Location",Table_Event_Details_Today[],4,FALSE)</f>
        <v>Allentown, PA 19604</v>
      </c>
      <c r="E18" t="str">
        <f>CONCATENATE("destination=",C17,"+",C18 )</f>
        <v>destination=Linden St. &amp; 20th Ave.+Allentown, PA 19604</v>
      </c>
      <c r="J18" t="str">
        <f>CONCATENATE("destination=",B27,"+",B28 )</f>
        <v>destination=4653 Clairton Blvd.+Pittsburgh, PA 15122</v>
      </c>
    </row>
    <row r="19" spans="1:10" x14ac:dyDescent="0.25">
      <c r="E19" t="s">
        <v>89</v>
      </c>
      <c r="J19" t="s">
        <v>89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Hamburg High School to J Birney Crum Stadium</v>
      </c>
      <c r="J21" s="13" t="str">
        <f>CONCATENATE(C16, " to ", B26)</f>
        <v>J Birney Crum Stadium to Baldwin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88</v>
      </c>
    </row>
    <row r="24" spans="1:10" ht="19.5" thickBot="1" x14ac:dyDescent="0.3">
      <c r="B24" s="13">
        <f>B14 + 1</f>
        <v>45143</v>
      </c>
    </row>
    <row r="25" spans="1:10" ht="15.75" thickBot="1" x14ac:dyDescent="0.3">
      <c r="A25" s="17" t="s">
        <v>45</v>
      </c>
      <c r="B25" s="3" t="s">
        <v>36</v>
      </c>
      <c r="C25" s="4" t="s">
        <v>85</v>
      </c>
      <c r="E25" s="16" t="s">
        <v>94</v>
      </c>
    </row>
    <row r="26" spans="1:10" x14ac:dyDescent="0.25">
      <c r="A26" s="17">
        <f>VLOOKUP($B24,Table_eventID[],4,FALSE)</f>
        <v>10342</v>
      </c>
      <c r="B26" t="str">
        <f>VLOOKUP("Housing Location",Table_Event_Details_Next[],2,FALSE)</f>
        <v>Baldwin High School</v>
      </c>
      <c r="C26" t="str">
        <f>VLOOKUP("Location",Table_Event_Details_Today[],2,FALSE)</f>
        <v>J Birney Crum Stadium</v>
      </c>
      <c r="E26" t="s">
        <v>90</v>
      </c>
    </row>
    <row r="27" spans="1:10" x14ac:dyDescent="0.25">
      <c r="B27" t="str">
        <f>VLOOKUP("Housing Location",Table_Event_Details_Next[],3,FALSE)</f>
        <v>4653 Clairton Blvd.</v>
      </c>
      <c r="C27" t="str">
        <f>VLOOKUP("Location",Table_Event_Details_Today[],3,FALSE)</f>
        <v>Linden St. &amp; 20th Ave.</v>
      </c>
      <c r="E27" t="str">
        <f>CONCATENATE("origin=",B17,"+",B18 )</f>
        <v>origin=701 Windsor St.+Hamburg, PA 19526</v>
      </c>
    </row>
    <row r="28" spans="1:10" x14ac:dyDescent="0.25">
      <c r="B28" t="str">
        <f>VLOOKUP("Housing Location",Table_Event_Details_Next[],4,FALSE)</f>
        <v>Pittsburgh, PA 15122</v>
      </c>
      <c r="C28" t="str">
        <f>VLOOKUP("Location",Table_Event_Details_Today[],4,FALSE)</f>
        <v>Allentown, PA 19604</v>
      </c>
      <c r="E28" t="str">
        <f>CONCATENATE("destination=",B27,"+",B28 )</f>
        <v>destination=4653 Clairton Blvd.+Pittsburgh, PA 15122</v>
      </c>
    </row>
    <row r="29" spans="1:10" x14ac:dyDescent="0.25">
      <c r="E29" t="s">
        <v>89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Hamburg High School to Baldwin High School</v>
      </c>
    </row>
    <row r="32" spans="1:10" ht="18.75" x14ac:dyDescent="0.25">
      <c r="B32" s="2" t="s">
        <v>41</v>
      </c>
    </row>
    <row r="33" spans="2:2" ht="18.75" x14ac:dyDescent="0.25">
      <c r="B33" s="2" t="s">
        <v>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5"/>
  <sheetViews>
    <sheetView workbookViewId="0"/>
  </sheetViews>
  <sheetFormatPr defaultRowHeight="15" x14ac:dyDescent="0.25"/>
  <cols>
    <col min="1" max="2" width="54.140625" bestFit="1" customWidth="1"/>
    <col min="3" max="3" width="17.5703125" bestFit="1" customWidth="1"/>
    <col min="4" max="4" width="19.28515625" bestFit="1" customWidth="1"/>
    <col min="5" max="5" width="57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175</v>
      </c>
      <c r="C2" t="s">
        <v>176</v>
      </c>
      <c r="D2" t="s">
        <v>177</v>
      </c>
      <c r="E2" t="s">
        <v>178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175</v>
      </c>
      <c r="C4" t="s">
        <v>176</v>
      </c>
      <c r="D4" t="s">
        <v>177</v>
      </c>
    </row>
    <row r="5" spans="1:5" x14ac:dyDescent="0.25">
      <c r="B5" t="s">
        <v>179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180</v>
      </c>
      <c r="B7" t="s">
        <v>181</v>
      </c>
    </row>
    <row r="8" spans="1:5" x14ac:dyDescent="0.25">
      <c r="A8" t="s">
        <v>182</v>
      </c>
      <c r="B8" t="s">
        <v>134</v>
      </c>
    </row>
    <row r="9" spans="1:5" x14ac:dyDescent="0.25">
      <c r="A9" t="s">
        <v>159</v>
      </c>
      <c r="B9" t="s">
        <v>183</v>
      </c>
    </row>
    <row r="10" spans="1:5" x14ac:dyDescent="0.25">
      <c r="A10" t="s">
        <v>131</v>
      </c>
      <c r="B10" t="s">
        <v>16</v>
      </c>
    </row>
    <row r="11" spans="1:5" x14ac:dyDescent="0.25">
      <c r="A11" t="s">
        <v>149</v>
      </c>
      <c r="B11" t="s">
        <v>150</v>
      </c>
    </row>
    <row r="12" spans="1:5" x14ac:dyDescent="0.25">
      <c r="A12" t="s">
        <v>151</v>
      </c>
      <c r="B12" t="s">
        <v>16</v>
      </c>
    </row>
    <row r="13" spans="1:5" x14ac:dyDescent="0.25">
      <c r="A13" t="s">
        <v>140</v>
      </c>
      <c r="B13" t="s">
        <v>132</v>
      </c>
    </row>
    <row r="14" spans="1:5" x14ac:dyDescent="0.25">
      <c r="A14" t="s">
        <v>133</v>
      </c>
      <c r="B14" t="s">
        <v>138</v>
      </c>
    </row>
    <row r="15" spans="1:5" x14ac:dyDescent="0.25">
      <c r="A15" t="s">
        <v>39</v>
      </c>
      <c r="B15" t="s">
        <v>39</v>
      </c>
      <c r="E15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5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4.7109375" bestFit="1" customWidth="1"/>
    <col min="4" max="4" width="18.140625" bestFit="1" customWidth="1"/>
    <col min="5" max="5" width="54.1406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142</v>
      </c>
      <c r="C2" t="s">
        <v>143</v>
      </c>
      <c r="D2" t="s">
        <v>144</v>
      </c>
      <c r="E2" t="s">
        <v>145</v>
      </c>
    </row>
    <row r="3" spans="1:5" x14ac:dyDescent="0.25">
      <c r="A3" t="s">
        <v>128</v>
      </c>
      <c r="B3" t="s">
        <v>184</v>
      </c>
    </row>
    <row r="4" spans="1:5" x14ac:dyDescent="0.25">
      <c r="A4" t="s">
        <v>36</v>
      </c>
      <c r="B4" t="s">
        <v>36</v>
      </c>
      <c r="E4" t="s">
        <v>36</v>
      </c>
    </row>
    <row r="5" spans="1:5" x14ac:dyDescent="0.25">
      <c r="A5" t="s">
        <v>37</v>
      </c>
      <c r="B5" t="s">
        <v>142</v>
      </c>
      <c r="C5" t="s">
        <v>143</v>
      </c>
      <c r="D5" t="s">
        <v>144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157</v>
      </c>
      <c r="B7" t="s">
        <v>129</v>
      </c>
    </row>
    <row r="8" spans="1:5" x14ac:dyDescent="0.25">
      <c r="A8" t="s">
        <v>158</v>
      </c>
      <c r="B8" t="s">
        <v>146</v>
      </c>
    </row>
    <row r="9" spans="1:5" x14ac:dyDescent="0.25">
      <c r="A9" t="s">
        <v>131</v>
      </c>
      <c r="B9" t="s">
        <v>147</v>
      </c>
    </row>
    <row r="10" spans="1:5" x14ac:dyDescent="0.25">
      <c r="A10" t="s">
        <v>148</v>
      </c>
      <c r="B10" t="s">
        <v>146</v>
      </c>
    </row>
    <row r="11" spans="1:5" x14ac:dyDescent="0.25">
      <c r="A11" t="s">
        <v>149</v>
      </c>
      <c r="B11" t="s">
        <v>150</v>
      </c>
    </row>
    <row r="12" spans="1:5" x14ac:dyDescent="0.25">
      <c r="A12" t="s">
        <v>151</v>
      </c>
      <c r="B12" t="s">
        <v>146</v>
      </c>
    </row>
    <row r="13" spans="1:5" x14ac:dyDescent="0.25">
      <c r="A13" t="s">
        <v>140</v>
      </c>
      <c r="B13" t="s">
        <v>132</v>
      </c>
    </row>
    <row r="14" spans="1:5" x14ac:dyDescent="0.25">
      <c r="A14" t="s">
        <v>133</v>
      </c>
      <c r="B14" t="s">
        <v>138</v>
      </c>
    </row>
    <row r="15" spans="1:5" x14ac:dyDescent="0.25">
      <c r="A15" t="s">
        <v>39</v>
      </c>
      <c r="B15" t="s">
        <v>39</v>
      </c>
      <c r="E15" t="s">
        <v>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9.42578125" bestFit="1" customWidth="1"/>
    <col min="5" max="5" width="62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152</v>
      </c>
      <c r="C2" t="s">
        <v>153</v>
      </c>
      <c r="D2" t="s">
        <v>154</v>
      </c>
      <c r="E2" t="s">
        <v>155</v>
      </c>
    </row>
    <row r="3" spans="1:5" x14ac:dyDescent="0.25">
      <c r="A3" t="s">
        <v>128</v>
      </c>
      <c r="B3" t="s">
        <v>156</v>
      </c>
    </row>
    <row r="4" spans="1:5" x14ac:dyDescent="0.25">
      <c r="A4" t="s">
        <v>36</v>
      </c>
      <c r="B4" t="s">
        <v>36</v>
      </c>
      <c r="E4" t="s">
        <v>36</v>
      </c>
    </row>
    <row r="5" spans="1:5" x14ac:dyDescent="0.25">
      <c r="A5" t="s">
        <v>37</v>
      </c>
      <c r="B5" t="s">
        <v>142</v>
      </c>
      <c r="C5" t="s">
        <v>143</v>
      </c>
      <c r="D5" t="s">
        <v>144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157</v>
      </c>
      <c r="B7" t="s">
        <v>129</v>
      </c>
    </row>
    <row r="8" spans="1:5" x14ac:dyDescent="0.25">
      <c r="A8" t="s">
        <v>158</v>
      </c>
      <c r="B8" t="s">
        <v>146</v>
      </c>
    </row>
    <row r="9" spans="1:5" x14ac:dyDescent="0.25">
      <c r="A9" t="s">
        <v>159</v>
      </c>
      <c r="B9" t="s">
        <v>147</v>
      </c>
    </row>
    <row r="10" spans="1:5" x14ac:dyDescent="0.25">
      <c r="A10" t="s">
        <v>136</v>
      </c>
      <c r="B10" t="s">
        <v>146</v>
      </c>
    </row>
    <row r="11" spans="1:5" x14ac:dyDescent="0.25">
      <c r="A11" t="s">
        <v>139</v>
      </c>
      <c r="B11" t="s">
        <v>150</v>
      </c>
    </row>
    <row r="12" spans="1:5" x14ac:dyDescent="0.25">
      <c r="A12" t="s">
        <v>151</v>
      </c>
      <c r="B12" t="s">
        <v>160</v>
      </c>
    </row>
    <row r="13" spans="1:5" x14ac:dyDescent="0.25">
      <c r="A13" t="s">
        <v>161</v>
      </c>
      <c r="B13" t="s">
        <v>135</v>
      </c>
    </row>
    <row r="14" spans="1:5" x14ac:dyDescent="0.25">
      <c r="A14" t="s">
        <v>162</v>
      </c>
      <c r="B14" t="s">
        <v>163</v>
      </c>
    </row>
    <row r="15" spans="1:5" x14ac:dyDescent="0.25">
      <c r="A15" t="s">
        <v>164</v>
      </c>
      <c r="B15" t="s">
        <v>165</v>
      </c>
    </row>
    <row r="16" spans="1:5" x14ac:dyDescent="0.25">
      <c r="A16" t="s">
        <v>166</v>
      </c>
      <c r="B16" t="s">
        <v>167</v>
      </c>
    </row>
    <row r="17" spans="1:5" x14ac:dyDescent="0.25">
      <c r="A17" t="s">
        <v>168</v>
      </c>
      <c r="B17" t="s">
        <v>169</v>
      </c>
    </row>
    <row r="18" spans="1:5" x14ac:dyDescent="0.25">
      <c r="A18" t="s">
        <v>170</v>
      </c>
      <c r="B18" t="s">
        <v>171</v>
      </c>
    </row>
    <row r="19" spans="1:5" x14ac:dyDescent="0.25">
      <c r="A19" t="s">
        <v>137</v>
      </c>
      <c r="B19" t="s">
        <v>172</v>
      </c>
    </row>
    <row r="20" spans="1:5" x14ac:dyDescent="0.25">
      <c r="A20" t="s">
        <v>173</v>
      </c>
      <c r="B20" t="s">
        <v>174</v>
      </c>
    </row>
    <row r="21" spans="1:5" x14ac:dyDescent="0.25">
      <c r="A21" t="s">
        <v>39</v>
      </c>
      <c r="B21" t="s">
        <v>39</v>
      </c>
      <c r="E21" t="s">
        <v>39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102</v>
      </c>
    </row>
    <row r="6" spans="1:3" x14ac:dyDescent="0.25">
      <c r="A6" s="5">
        <v>45112</v>
      </c>
      <c r="B6" t="s">
        <v>16</v>
      </c>
      <c r="C6" t="s">
        <v>15</v>
      </c>
    </row>
    <row r="7" spans="1:3" x14ac:dyDescent="0.25">
      <c r="A7" s="5">
        <v>45113</v>
      </c>
      <c r="B7" t="s">
        <v>16</v>
      </c>
      <c r="C7" t="s">
        <v>15</v>
      </c>
    </row>
    <row r="8" spans="1:3" x14ac:dyDescent="0.25">
      <c r="A8" s="5">
        <v>45114</v>
      </c>
      <c r="B8" t="s">
        <v>18</v>
      </c>
      <c r="C8" t="s">
        <v>15</v>
      </c>
    </row>
    <row r="9" spans="1:3" x14ac:dyDescent="0.25">
      <c r="A9" s="5">
        <v>45115</v>
      </c>
      <c r="B9" t="s">
        <v>20</v>
      </c>
      <c r="C9" t="s">
        <v>19</v>
      </c>
    </row>
    <row r="10" spans="1:3" x14ac:dyDescent="0.25">
      <c r="A10" s="5">
        <v>45116</v>
      </c>
      <c r="B10" t="s">
        <v>22</v>
      </c>
      <c r="C10" t="s">
        <v>21</v>
      </c>
    </row>
    <row r="11" spans="1:3" x14ac:dyDescent="0.25">
      <c r="A11" s="5">
        <v>45117</v>
      </c>
      <c r="B11" t="s">
        <v>24</v>
      </c>
      <c r="C11" t="s">
        <v>23</v>
      </c>
    </row>
    <row r="12" spans="1:3" x14ac:dyDescent="0.25">
      <c r="A12" s="5">
        <v>45118</v>
      </c>
      <c r="B12" t="s">
        <v>16</v>
      </c>
      <c r="C12" t="s">
        <v>103</v>
      </c>
    </row>
    <row r="13" spans="1:3" x14ac:dyDescent="0.25">
      <c r="A13" s="5">
        <v>45119</v>
      </c>
      <c r="B13" t="s">
        <v>27</v>
      </c>
      <c r="C13" t="s">
        <v>26</v>
      </c>
    </row>
    <row r="14" spans="1:3" x14ac:dyDescent="0.25">
      <c r="A14" s="5">
        <v>45120</v>
      </c>
      <c r="B14" t="s">
        <v>16</v>
      </c>
      <c r="C14" t="s">
        <v>28</v>
      </c>
    </row>
    <row r="15" spans="1:3" x14ac:dyDescent="0.25">
      <c r="A15" s="5">
        <v>45121</v>
      </c>
      <c r="B15" t="s">
        <v>16</v>
      </c>
      <c r="C15" t="s">
        <v>28</v>
      </c>
    </row>
    <row r="16" spans="1:3" x14ac:dyDescent="0.25">
      <c r="A16" s="5">
        <v>45122</v>
      </c>
      <c r="B16" t="s">
        <v>30</v>
      </c>
      <c r="C16" t="s">
        <v>29</v>
      </c>
    </row>
    <row r="17" spans="1:3" x14ac:dyDescent="0.25">
      <c r="A17" s="5">
        <v>45123</v>
      </c>
      <c r="B17" t="s">
        <v>32</v>
      </c>
      <c r="C17" t="s">
        <v>104</v>
      </c>
    </row>
    <row r="18" spans="1:3" x14ac:dyDescent="0.25">
      <c r="A18" s="5">
        <v>45124</v>
      </c>
      <c r="B18" t="s">
        <v>16</v>
      </c>
      <c r="C18" t="s">
        <v>46</v>
      </c>
    </row>
    <row r="19" spans="1:3" x14ac:dyDescent="0.25">
      <c r="A19" s="5">
        <v>45125</v>
      </c>
      <c r="B19" t="s">
        <v>47</v>
      </c>
      <c r="C19" t="s">
        <v>48</v>
      </c>
    </row>
    <row r="20" spans="1:3" x14ac:dyDescent="0.25">
      <c r="A20" s="5">
        <v>45126</v>
      </c>
      <c r="B20" t="s">
        <v>16</v>
      </c>
      <c r="C20" t="s">
        <v>49</v>
      </c>
    </row>
    <row r="21" spans="1:3" x14ac:dyDescent="0.25">
      <c r="A21" s="5">
        <v>45127</v>
      </c>
      <c r="B21" t="s">
        <v>16</v>
      </c>
      <c r="C21" t="s">
        <v>50</v>
      </c>
    </row>
    <row r="22" spans="1:3" x14ac:dyDescent="0.25">
      <c r="A22" s="5">
        <v>45128</v>
      </c>
      <c r="B22" t="s">
        <v>51</v>
      </c>
      <c r="C22" t="s">
        <v>52</v>
      </c>
    </row>
    <row r="23" spans="1:3" x14ac:dyDescent="0.25">
      <c r="A23" s="5">
        <v>45129</v>
      </c>
      <c r="B23" t="s">
        <v>53</v>
      </c>
      <c r="C23" t="s">
        <v>54</v>
      </c>
    </row>
    <row r="24" spans="1:3" x14ac:dyDescent="0.25">
      <c r="A24" s="5">
        <v>45130</v>
      </c>
      <c r="B24" t="s">
        <v>32</v>
      </c>
      <c r="C24" t="s">
        <v>54</v>
      </c>
    </row>
    <row r="25" spans="1:3" x14ac:dyDescent="0.25">
      <c r="A25" s="5">
        <v>45131</v>
      </c>
      <c r="B25" t="s">
        <v>16</v>
      </c>
      <c r="C25" t="s">
        <v>55</v>
      </c>
    </row>
    <row r="26" spans="1:3" x14ac:dyDescent="0.25">
      <c r="A26" s="5">
        <v>45132</v>
      </c>
      <c r="B26" t="s">
        <v>16</v>
      </c>
      <c r="C26" t="s">
        <v>55</v>
      </c>
    </row>
    <row r="27" spans="1:3" x14ac:dyDescent="0.25">
      <c r="A27" s="5">
        <v>45133</v>
      </c>
      <c r="B27" t="s">
        <v>56</v>
      </c>
      <c r="C27" t="s">
        <v>55</v>
      </c>
    </row>
    <row r="28" spans="1:3" x14ac:dyDescent="0.25">
      <c r="A28" s="5">
        <v>45134</v>
      </c>
      <c r="B28" t="s">
        <v>16</v>
      </c>
      <c r="C28" t="s">
        <v>57</v>
      </c>
    </row>
    <row r="29" spans="1:3" x14ac:dyDescent="0.25">
      <c r="A29" s="5">
        <v>45135</v>
      </c>
      <c r="B29" t="s">
        <v>58</v>
      </c>
      <c r="C29" t="s">
        <v>57</v>
      </c>
    </row>
    <row r="30" spans="1:3" x14ac:dyDescent="0.25">
      <c r="A30" s="5">
        <v>45136</v>
      </c>
      <c r="B30" t="s">
        <v>59</v>
      </c>
      <c r="C30" t="s">
        <v>60</v>
      </c>
    </row>
    <row r="31" spans="1:3" x14ac:dyDescent="0.25">
      <c r="A31" s="5">
        <v>45137</v>
      </c>
      <c r="B31" t="s">
        <v>61</v>
      </c>
      <c r="C31" t="s">
        <v>62</v>
      </c>
    </row>
    <row r="32" spans="1:3" x14ac:dyDescent="0.25">
      <c r="A32" s="5">
        <v>45138</v>
      </c>
      <c r="B32" t="s">
        <v>141</v>
      </c>
      <c r="C32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45139</v>
      </c>
      <c r="B2" t="s">
        <v>65</v>
      </c>
      <c r="C2" t="s">
        <v>66</v>
      </c>
    </row>
    <row r="3" spans="1:3" x14ac:dyDescent="0.25">
      <c r="A3" s="5">
        <v>45140</v>
      </c>
      <c r="B3" t="s">
        <v>16</v>
      </c>
      <c r="C3" t="s">
        <v>67</v>
      </c>
    </row>
    <row r="4" spans="1:3" x14ac:dyDescent="0.25">
      <c r="A4" s="5">
        <v>45141</v>
      </c>
      <c r="B4" t="s">
        <v>16</v>
      </c>
      <c r="C4" t="s">
        <v>67</v>
      </c>
    </row>
    <row r="5" spans="1:3" x14ac:dyDescent="0.25">
      <c r="A5" s="5">
        <v>45142</v>
      </c>
      <c r="B5" t="s">
        <v>68</v>
      </c>
      <c r="C5" t="s">
        <v>69</v>
      </c>
    </row>
    <row r="6" spans="1:3" x14ac:dyDescent="0.25">
      <c r="A6" s="5">
        <v>45143</v>
      </c>
      <c r="B6" t="s">
        <v>16</v>
      </c>
      <c r="C6" t="s">
        <v>70</v>
      </c>
    </row>
    <row r="7" spans="1:3" x14ac:dyDescent="0.25">
      <c r="A7" s="5">
        <v>45144</v>
      </c>
      <c r="B7" t="s">
        <v>71</v>
      </c>
      <c r="C7" t="s">
        <v>70</v>
      </c>
    </row>
    <row r="8" spans="1:3" x14ac:dyDescent="0.25">
      <c r="A8" s="5">
        <v>45145</v>
      </c>
      <c r="B8" t="s">
        <v>16</v>
      </c>
      <c r="C8" t="s">
        <v>72</v>
      </c>
    </row>
    <row r="9" spans="1:3" x14ac:dyDescent="0.25">
      <c r="A9" s="5">
        <v>45146</v>
      </c>
      <c r="B9" t="s">
        <v>16</v>
      </c>
      <c r="C9" t="s">
        <v>72</v>
      </c>
    </row>
    <row r="10" spans="1:3" x14ac:dyDescent="0.25">
      <c r="A10" s="5">
        <v>45147</v>
      </c>
      <c r="B10" t="s">
        <v>16</v>
      </c>
      <c r="C10" t="s">
        <v>72</v>
      </c>
    </row>
    <row r="11" spans="1:3" x14ac:dyDescent="0.25">
      <c r="A11" s="5">
        <v>45148</v>
      </c>
      <c r="B11" t="s">
        <v>73</v>
      </c>
      <c r="C11" t="s">
        <v>72</v>
      </c>
    </row>
    <row r="12" spans="1:3" x14ac:dyDescent="0.25">
      <c r="A12" s="5">
        <v>45149</v>
      </c>
      <c r="B12" t="s">
        <v>74</v>
      </c>
      <c r="C12" t="s">
        <v>72</v>
      </c>
    </row>
    <row r="13" spans="1:3" x14ac:dyDescent="0.25">
      <c r="A13" s="5">
        <v>45150</v>
      </c>
      <c r="B13" t="s">
        <v>75</v>
      </c>
      <c r="C13" t="s">
        <v>72</v>
      </c>
    </row>
    <row r="14" spans="1:3" x14ac:dyDescent="0.25">
      <c r="A14" s="5">
        <v>45150</v>
      </c>
      <c r="B14" t="s">
        <v>76</v>
      </c>
      <c r="C14" t="s">
        <v>77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35</v>
      </c>
      <c r="D1" t="s">
        <v>78</v>
      </c>
      <c r="E1" t="s">
        <v>79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16</v>
      </c>
      <c r="C6" t="s">
        <v>15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16</v>
      </c>
      <c r="C7" t="s">
        <v>15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18</v>
      </c>
      <c r="C8" t="s">
        <v>15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20</v>
      </c>
      <c r="C9" t="s">
        <v>19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22</v>
      </c>
      <c r="C10" t="s">
        <v>21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24</v>
      </c>
      <c r="C11" t="s">
        <v>23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16</v>
      </c>
      <c r="C12" t="s">
        <v>25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27</v>
      </c>
      <c r="C13" t="s">
        <v>26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16</v>
      </c>
      <c r="C14" t="s">
        <v>28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16</v>
      </c>
      <c r="C15" t="s">
        <v>28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30</v>
      </c>
      <c r="C16" t="s">
        <v>29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32</v>
      </c>
      <c r="C17" t="s">
        <v>31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16</v>
      </c>
      <c r="C18" t="s">
        <v>46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47</v>
      </c>
      <c r="C19" t="s">
        <v>48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16</v>
      </c>
      <c r="C20" t="s">
        <v>49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16</v>
      </c>
      <c r="C21" t="s">
        <v>50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51</v>
      </c>
      <c r="C22" t="s">
        <v>52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53</v>
      </c>
      <c r="C23" t="s">
        <v>54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32</v>
      </c>
      <c r="C24" t="s">
        <v>54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16</v>
      </c>
      <c r="C25" t="s">
        <v>55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16</v>
      </c>
      <c r="C26" t="s">
        <v>55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56</v>
      </c>
      <c r="C27" t="s">
        <v>55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16</v>
      </c>
      <c r="C28" t="s">
        <v>57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58</v>
      </c>
      <c r="C29" t="s">
        <v>57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59</v>
      </c>
      <c r="C30" t="s">
        <v>60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61</v>
      </c>
      <c r="C31" t="s">
        <v>62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63</v>
      </c>
      <c r="C32" t="s">
        <v>64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65</v>
      </c>
      <c r="C33" t="s">
        <v>66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16</v>
      </c>
      <c r="C34" t="s">
        <v>67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16</v>
      </c>
      <c r="C35" t="s">
        <v>67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68</v>
      </c>
      <c r="C36" t="s">
        <v>69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16</v>
      </c>
      <c r="C37" t="s">
        <v>70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71</v>
      </c>
      <c r="C38" t="s">
        <v>70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16</v>
      </c>
      <c r="C39" t="s">
        <v>72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16</v>
      </c>
      <c r="C40" t="s">
        <v>72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16</v>
      </c>
      <c r="C41" t="s">
        <v>72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73</v>
      </c>
      <c r="C42" t="s">
        <v>72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74</v>
      </c>
      <c r="C43" t="s">
        <v>72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75</v>
      </c>
      <c r="C44" t="s">
        <v>72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92</v>
      </c>
      <c r="C3" t="s">
        <v>91</v>
      </c>
    </row>
    <row r="6" spans="1:6" x14ac:dyDescent="0.25">
      <c r="A6" t="s">
        <v>105</v>
      </c>
    </row>
    <row r="7" spans="1:6" x14ac:dyDescent="0.25">
      <c r="B7" t="s">
        <v>106</v>
      </c>
    </row>
    <row r="8" spans="1:6" x14ac:dyDescent="0.25">
      <c r="C8" t="s">
        <v>112</v>
      </c>
      <c r="D8" t="s">
        <v>113</v>
      </c>
      <c r="E8" t="s">
        <v>114</v>
      </c>
      <c r="F8" t="s">
        <v>115</v>
      </c>
    </row>
    <row r="10" spans="1:6" x14ac:dyDescent="0.25">
      <c r="B10" t="s">
        <v>107</v>
      </c>
    </row>
    <row r="11" spans="1:6" x14ac:dyDescent="0.25">
      <c r="C11" t="s">
        <v>116</v>
      </c>
      <c r="D11" t="s">
        <v>117</v>
      </c>
      <c r="E11" t="s">
        <v>118</v>
      </c>
      <c r="F11" t="s">
        <v>119</v>
      </c>
    </row>
    <row r="13" spans="1:6" x14ac:dyDescent="0.25">
      <c r="B13" t="s">
        <v>108</v>
      </c>
    </row>
    <row r="14" spans="1:6" x14ac:dyDescent="0.25">
      <c r="C14" t="s">
        <v>122</v>
      </c>
      <c r="D14" t="s">
        <v>123</v>
      </c>
      <c r="E14" t="s">
        <v>124</v>
      </c>
    </row>
    <row r="16" spans="1:6" x14ac:dyDescent="0.25">
      <c r="B16" t="s">
        <v>109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110</v>
      </c>
    </row>
    <row r="20" spans="2:4" x14ac:dyDescent="0.25">
      <c r="C20" t="s">
        <v>125</v>
      </c>
      <c r="D20" t="s">
        <v>126</v>
      </c>
    </row>
    <row r="22" spans="2:4" x14ac:dyDescent="0.25">
      <c r="B22" t="s">
        <v>111</v>
      </c>
    </row>
    <row r="23" spans="2:4" x14ac:dyDescent="0.25">
      <c r="C23" t="s">
        <v>127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2023-08-03T18:31:47Z</dcterms:modified>
</cp:coreProperties>
</file>