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Temporaire\FISE2\OPTION1\HPP\Projet_Coronavirus\HPP_Coronavirus_Project\Mesures\"/>
    </mc:Choice>
  </mc:AlternateContent>
  <xr:revisionPtr revIDLastSave="0" documentId="13_ncr:1_{6FCCE809-6BD8-4E7A-B900-68FD8BCA0EC7}" xr6:coauthVersionLast="44" xr6:coauthVersionMax="44" xr10:uidLastSave="{00000000-0000-0000-0000-000000000000}"/>
  <bookViews>
    <workbookView xWindow="-110" yWindow="-110" windowWidth="18490" windowHeight="11020" activeTab="1" xr2:uid="{3ECF27EF-CF39-47C0-885E-284BADAE2FC9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M3" i="2" s="1"/>
  <c r="E4" i="2"/>
  <c r="F4" i="2" s="1"/>
  <c r="M4" i="2" l="1"/>
  <c r="J4" i="1"/>
  <c r="E23" i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E4" i="1"/>
  <c r="F4" i="1" s="1"/>
  <c r="E5" i="1"/>
  <c r="F5" i="1" s="1"/>
  <c r="E6" i="1"/>
  <c r="F6" i="1" s="1"/>
  <c r="E7" i="1"/>
  <c r="F7" i="1" s="1"/>
  <c r="F8" i="1"/>
  <c r="F23" i="1"/>
  <c r="M5" i="2" l="1"/>
  <c r="M6" i="2" s="1"/>
  <c r="M7" i="2" s="1"/>
  <c r="M4" i="1"/>
  <c r="M3" i="1"/>
  <c r="M5" i="1" l="1"/>
  <c r="M6" i="1" l="1"/>
  <c r="M7" i="1" s="1"/>
</calcChain>
</file>

<file path=xl/sharedStrings.xml><?xml version="1.0" encoding="utf-8"?>
<sst xmlns="http://schemas.openxmlformats.org/spreadsheetml/2006/main" count="73" uniqueCount="16">
  <si>
    <t>Itérations</t>
  </si>
  <si>
    <t>Temps (heure)</t>
  </si>
  <si>
    <t>Temps (Minutes)</t>
  </si>
  <si>
    <t>Temps (Secondes)</t>
  </si>
  <si>
    <t>Temps (ms)</t>
  </si>
  <si>
    <t>Temps TOTAL (ms)</t>
  </si>
  <si>
    <t xml:space="preserve">X = </t>
  </si>
  <si>
    <t>J =</t>
  </si>
  <si>
    <t>H =</t>
  </si>
  <si>
    <t>M =</t>
  </si>
  <si>
    <t>S =</t>
  </si>
  <si>
    <t>Y = (ms)</t>
  </si>
  <si>
    <t>ms =</t>
  </si>
  <si>
    <t>-</t>
  </si>
  <si>
    <t>Monothread - Affichage Syso - chaines totalement unifiées</t>
  </si>
  <si>
    <t>Monothread - Affichage Syso - Correction : chaines unifiées ssi personne contaminatrice &lt; 14j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</si>
</sst>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mesures avec affichage Syso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'1'!$A$4:$A$23</c:f>
              <c:numCache>
                <c:formatCode>General</c:formatCode>
                <c:ptCount val="20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140000</c:v>
                </c:pt>
                <c:pt idx="15">
                  <c:v>200000</c:v>
                </c:pt>
                <c:pt idx="16">
                  <c:v>250000</c:v>
                </c:pt>
                <c:pt idx="17">
                  <c:v>300000</c:v>
                </c:pt>
                <c:pt idx="18">
                  <c:v>400000</c:v>
                </c:pt>
                <c:pt idx="19">
                  <c:v>510000</c:v>
                </c:pt>
              </c:numCache>
            </c:numRef>
          </c:xVal>
          <c:yVal>
            <c:numRef>
              <c:f>'1'!$F$4:$F$23</c:f>
              <c:numCache>
                <c:formatCode>General</c:formatCode>
                <c:ptCount val="20"/>
                <c:pt idx="0">
                  <c:v>0</c:v>
                </c:pt>
                <c:pt idx="1">
                  <c:v>940</c:v>
                </c:pt>
                <c:pt idx="2">
                  <c:v>5420</c:v>
                </c:pt>
                <c:pt idx="3">
                  <c:v>18600</c:v>
                </c:pt>
                <c:pt idx="4">
                  <c:v>69960</c:v>
                </c:pt>
                <c:pt idx="5">
                  <c:v>165760</c:v>
                </c:pt>
                <c:pt idx="6">
                  <c:v>356630</c:v>
                </c:pt>
                <c:pt idx="7">
                  <c:v>568670</c:v>
                </c:pt>
                <c:pt idx="8">
                  <c:v>859920</c:v>
                </c:pt>
                <c:pt idx="9">
                  <c:v>1177460</c:v>
                </c:pt>
                <c:pt idx="10">
                  <c:v>1568300</c:v>
                </c:pt>
                <c:pt idx="11">
                  <c:v>1962280</c:v>
                </c:pt>
                <c:pt idx="12">
                  <c:v>2316380</c:v>
                </c:pt>
                <c:pt idx="13">
                  <c:v>3212320</c:v>
                </c:pt>
                <c:pt idx="14">
                  <c:v>4271810</c:v>
                </c:pt>
                <c:pt idx="15">
                  <c:v>8087510</c:v>
                </c:pt>
                <c:pt idx="16">
                  <c:v>12547900</c:v>
                </c:pt>
                <c:pt idx="17">
                  <c:v>18021800</c:v>
                </c:pt>
                <c:pt idx="18">
                  <c:v>31590800</c:v>
                </c:pt>
                <c:pt idx="19">
                  <c:v>61326870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3-40F7-9C88-DFD6A233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35824"/>
        <c:axId val="300048192"/>
      </c:scatterChart>
      <c:valAx>
        <c:axId val="4307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048192"/>
        <c:crosses val="autoZero"/>
        <c:crossBetween val="midCat"/>
      </c:valAx>
      <c:valAx>
        <c:axId val="3000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73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mesures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mesures avec affichage Syso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'2'!$A$4:$A$23</c:f>
              <c:numCache>
                <c:formatCode>General</c:formatCode>
                <c:ptCount val="20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120000</c:v>
                </c:pt>
                <c:pt idx="13">
                  <c:v>140000</c:v>
                </c:pt>
                <c:pt idx="14">
                  <c:v>200000</c:v>
                </c:pt>
                <c:pt idx="15">
                  <c:v>250000</c:v>
                </c:pt>
                <c:pt idx="16">
                  <c:v>300000</c:v>
                </c:pt>
                <c:pt idx="17">
                  <c:v>400000</c:v>
                </c:pt>
                <c:pt idx="18">
                  <c:v>510000</c:v>
                </c:pt>
                <c:pt idx="19">
                  <c:v>600000</c:v>
                </c:pt>
              </c:numCache>
            </c:numRef>
          </c:xVal>
          <c:yVal>
            <c:numRef>
              <c:f>'2'!$F$4:$F$23</c:f>
              <c:numCache>
                <c:formatCode>General</c:formatCode>
                <c:ptCount val="20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D2-49F1-8C0B-D13A604C3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35824"/>
        <c:axId val="300048192"/>
      </c:scatterChart>
      <c:valAx>
        <c:axId val="4307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048192"/>
        <c:crosses val="autoZero"/>
        <c:crossBetween val="midCat"/>
      </c:valAx>
      <c:valAx>
        <c:axId val="3000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73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41275</xdr:rowOff>
    </xdr:from>
    <xdr:to>
      <xdr:col>12</xdr:col>
      <xdr:colOff>514350</xdr:colOff>
      <xdr:row>21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92B2C5-6547-4BED-B389-39D269BC7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41275</xdr:rowOff>
    </xdr:from>
    <xdr:to>
      <xdr:col>12</xdr:col>
      <xdr:colOff>514350</xdr:colOff>
      <xdr:row>21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C0246E-2784-41EC-9250-34B1C5436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CEC6-D122-429A-AC4A-C550C16EF90B}">
  <dimension ref="A1:M49"/>
  <sheetViews>
    <sheetView zoomScaleNormal="100" workbookViewId="0">
      <selection sqref="A1:F1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14" t="s">
        <v>14</v>
      </c>
      <c r="B1" s="14"/>
      <c r="C1" s="14"/>
      <c r="D1" s="14"/>
      <c r="E1" s="14"/>
      <c r="F1" s="14"/>
    </row>
    <row r="2" spans="1:13" ht="15" thickBot="1" x14ac:dyDescent="0.4"/>
    <row r="3" spans="1:13" ht="15" thickBot="1" x14ac:dyDescent="0.4">
      <c r="A3" s="10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3</v>
      </c>
    </row>
    <row r="4" spans="1:13" x14ac:dyDescent="0.35">
      <c r="A4" s="7">
        <v>0</v>
      </c>
      <c r="B4" s="8">
        <v>0</v>
      </c>
      <c r="C4" s="8">
        <v>0</v>
      </c>
      <c r="D4" s="8">
        <v>0</v>
      </c>
      <c r="E4" s="8">
        <f>0*$G$3</f>
        <v>0</v>
      </c>
      <c r="F4" s="9">
        <f>E4+D4*1000+C4*60000+B4*3600000</f>
        <v>0</v>
      </c>
      <c r="I4" t="s">
        <v>11</v>
      </c>
      <c r="J4">
        <f>0.0003 * J3 * J3 - 16.787 * J3 +657994</f>
        <v>283870994</v>
      </c>
      <c r="L4" t="s">
        <v>8</v>
      </c>
      <c r="M4">
        <f>ROUNDDOWN((J4/86400000 - ROUNDDOWN(J4/86400000,0) )* 24,0)</f>
        <v>6</v>
      </c>
    </row>
    <row r="5" spans="1:13" x14ac:dyDescent="0.35">
      <c r="A5" s="2">
        <v>1000</v>
      </c>
      <c r="B5" s="1">
        <v>0</v>
      </c>
      <c r="C5" s="1">
        <v>0</v>
      </c>
      <c r="D5" s="1">
        <v>0</v>
      </c>
      <c r="E5" s="1">
        <f>0.94*$G$3</f>
        <v>940</v>
      </c>
      <c r="F5" s="3">
        <f t="shared" ref="F5:F23" si="0">E5+D5*1000+C5*60000+B5*3600000</f>
        <v>940</v>
      </c>
      <c r="L5" t="s">
        <v>9</v>
      </c>
      <c r="M5">
        <f>ROUNDDOWN(((J4/86400000-ROUNDDOWN(J4/86400000,0))*24-M4)*60,0)</f>
        <v>51</v>
      </c>
    </row>
    <row r="6" spans="1:13" x14ac:dyDescent="0.35">
      <c r="A6" s="2">
        <v>5000</v>
      </c>
      <c r="B6" s="1">
        <v>0</v>
      </c>
      <c r="C6" s="1">
        <v>0</v>
      </c>
      <c r="D6" s="1">
        <v>5</v>
      </c>
      <c r="E6" s="1">
        <f>0.42*$G$3</f>
        <v>420</v>
      </c>
      <c r="F6" s="3">
        <f t="shared" si="0"/>
        <v>5420</v>
      </c>
      <c r="L6" t="s">
        <v>10</v>
      </c>
      <c r="M6">
        <f>ROUNDDOWN((((J4/86400000-ROUNDDOWN(J4/86400000,0))*24-M4)*60 - M5) * 60,0)</f>
        <v>10</v>
      </c>
    </row>
    <row r="7" spans="1:13" x14ac:dyDescent="0.35">
      <c r="A7" s="2">
        <v>10000</v>
      </c>
      <c r="B7" s="1">
        <v>0</v>
      </c>
      <c r="C7" s="1">
        <v>0</v>
      </c>
      <c r="D7" s="1">
        <v>18</v>
      </c>
      <c r="E7" s="1">
        <f>0.6*$G$3</f>
        <v>600</v>
      </c>
      <c r="F7" s="3">
        <f t="shared" si="0"/>
        <v>18600</v>
      </c>
      <c r="L7" t="s">
        <v>12</v>
      </c>
      <c r="M7">
        <f>((((J4/86400000-ROUNDDOWN(J4/86400000,0))*24-M4)*60 - M5) * 60 - M6) * 1000</f>
        <v>994.00000000599675</v>
      </c>
    </row>
    <row r="8" spans="1:13" x14ac:dyDescent="0.35">
      <c r="A8" s="2">
        <v>20000</v>
      </c>
      <c r="B8" s="1">
        <v>0</v>
      </c>
      <c r="C8" s="1">
        <v>1</v>
      </c>
      <c r="D8" s="1">
        <v>9</v>
      </c>
      <c r="E8" s="1">
        <f>0.96*$G$3</f>
        <v>960</v>
      </c>
      <c r="F8" s="3">
        <f t="shared" si="0"/>
        <v>69960</v>
      </c>
    </row>
    <row r="9" spans="1:13" x14ac:dyDescent="0.35">
      <c r="A9" s="2">
        <v>30000</v>
      </c>
      <c r="B9" s="1">
        <v>0</v>
      </c>
      <c r="C9" s="1">
        <v>2</v>
      </c>
      <c r="D9" s="1">
        <v>45</v>
      </c>
      <c r="E9" s="1">
        <f>0.76*$G$3</f>
        <v>760</v>
      </c>
      <c r="F9" s="3">
        <f t="shared" si="0"/>
        <v>165760</v>
      </c>
    </row>
    <row r="10" spans="1:13" x14ac:dyDescent="0.35">
      <c r="A10" s="2">
        <v>40000</v>
      </c>
      <c r="B10" s="1">
        <v>0</v>
      </c>
      <c r="C10" s="1">
        <v>5</v>
      </c>
      <c r="D10" s="1">
        <v>56</v>
      </c>
      <c r="E10" s="1">
        <f>0.63*$G$3</f>
        <v>630</v>
      </c>
      <c r="F10" s="3">
        <f t="shared" si="0"/>
        <v>356630</v>
      </c>
    </row>
    <row r="11" spans="1:13" x14ac:dyDescent="0.35">
      <c r="A11" s="2">
        <v>50000</v>
      </c>
      <c r="B11" s="1">
        <v>0</v>
      </c>
      <c r="C11" s="1">
        <v>9</v>
      </c>
      <c r="D11" s="1">
        <v>28</v>
      </c>
      <c r="E11" s="1">
        <f>0.67*$G$3</f>
        <v>670</v>
      </c>
      <c r="F11" s="3">
        <f t="shared" si="0"/>
        <v>568670</v>
      </c>
    </row>
    <row r="12" spans="1:13" x14ac:dyDescent="0.35">
      <c r="A12" s="2">
        <v>60000</v>
      </c>
      <c r="B12" s="1">
        <v>0</v>
      </c>
      <c r="C12" s="1">
        <v>14</v>
      </c>
      <c r="D12" s="1">
        <v>19</v>
      </c>
      <c r="E12" s="1">
        <f>0.92*$G$3</f>
        <v>920</v>
      </c>
      <c r="F12" s="3">
        <f t="shared" si="0"/>
        <v>859920</v>
      </c>
    </row>
    <row r="13" spans="1:13" x14ac:dyDescent="0.35">
      <c r="A13" s="2">
        <v>70000</v>
      </c>
      <c r="B13" s="1">
        <v>0</v>
      </c>
      <c r="C13" s="1">
        <v>19</v>
      </c>
      <c r="D13" s="1">
        <v>37</v>
      </c>
      <c r="E13" s="1">
        <f>0.46*$G$3</f>
        <v>460</v>
      </c>
      <c r="F13" s="3">
        <f t="shared" si="0"/>
        <v>1177460</v>
      </c>
    </row>
    <row r="14" spans="1:13" x14ac:dyDescent="0.35">
      <c r="A14" s="2">
        <v>80000</v>
      </c>
      <c r="B14" s="1">
        <v>0</v>
      </c>
      <c r="C14" s="1">
        <v>26</v>
      </c>
      <c r="D14" s="1">
        <v>8</v>
      </c>
      <c r="E14" s="1">
        <f>0.3*$G$3</f>
        <v>300</v>
      </c>
      <c r="F14" s="3">
        <f t="shared" si="0"/>
        <v>1568300</v>
      </c>
    </row>
    <row r="15" spans="1:13" x14ac:dyDescent="0.35">
      <c r="A15" s="2">
        <v>90000</v>
      </c>
      <c r="B15" s="1">
        <v>0</v>
      </c>
      <c r="C15" s="1">
        <v>32</v>
      </c>
      <c r="D15" s="1">
        <v>42</v>
      </c>
      <c r="E15" s="1">
        <f>0.28*$G$3</f>
        <v>280</v>
      </c>
      <c r="F15" s="3">
        <f t="shared" si="0"/>
        <v>1962280</v>
      </c>
    </row>
    <row r="16" spans="1:13" x14ac:dyDescent="0.35">
      <c r="A16" s="2">
        <v>100000</v>
      </c>
      <c r="B16" s="1">
        <v>0</v>
      </c>
      <c r="C16" s="1">
        <v>38</v>
      </c>
      <c r="D16" s="1">
        <v>36</v>
      </c>
      <c r="E16" s="1">
        <f>0.38*$G$3</f>
        <v>380</v>
      </c>
      <c r="F16" s="3">
        <f t="shared" si="0"/>
        <v>2316380</v>
      </c>
    </row>
    <row r="17" spans="1:7" x14ac:dyDescent="0.35">
      <c r="A17" s="2">
        <v>120000</v>
      </c>
      <c r="B17" s="1">
        <v>0</v>
      </c>
      <c r="C17" s="1">
        <v>53</v>
      </c>
      <c r="D17" s="1">
        <v>32</v>
      </c>
      <c r="E17" s="1">
        <f>0.32*$G$3</f>
        <v>320</v>
      </c>
      <c r="F17" s="3">
        <f t="shared" si="0"/>
        <v>3212320</v>
      </c>
    </row>
    <row r="18" spans="1:7" x14ac:dyDescent="0.35">
      <c r="A18" s="2">
        <v>140000</v>
      </c>
      <c r="B18" s="1">
        <v>1</v>
      </c>
      <c r="C18" s="1">
        <v>11</v>
      </c>
      <c r="D18" s="1">
        <v>11</v>
      </c>
      <c r="E18" s="1">
        <f>0.81*$G$3</f>
        <v>810</v>
      </c>
      <c r="F18" s="3">
        <f t="shared" si="0"/>
        <v>4271810</v>
      </c>
    </row>
    <row r="19" spans="1:7" x14ac:dyDescent="0.35">
      <c r="A19" s="2">
        <v>200000</v>
      </c>
      <c r="B19" s="1">
        <v>2</v>
      </c>
      <c r="C19" s="1">
        <v>14</v>
      </c>
      <c r="D19" s="1">
        <v>47</v>
      </c>
      <c r="E19" s="1">
        <f>0.51*$G$3</f>
        <v>510</v>
      </c>
      <c r="F19" s="3">
        <f t="shared" si="0"/>
        <v>8087510</v>
      </c>
    </row>
    <row r="20" spans="1:7" x14ac:dyDescent="0.35">
      <c r="A20" s="2">
        <v>250000</v>
      </c>
      <c r="B20" s="1">
        <v>3</v>
      </c>
      <c r="C20" s="1">
        <v>29</v>
      </c>
      <c r="D20" s="1">
        <v>7</v>
      </c>
      <c r="E20" s="1">
        <f>0.9*$G$3</f>
        <v>900</v>
      </c>
      <c r="F20" s="3">
        <f t="shared" si="0"/>
        <v>12547900</v>
      </c>
    </row>
    <row r="21" spans="1:7" x14ac:dyDescent="0.35">
      <c r="A21" s="2">
        <v>300000</v>
      </c>
      <c r="B21" s="1">
        <v>5</v>
      </c>
      <c r="C21" s="1">
        <v>0</v>
      </c>
      <c r="D21" s="1">
        <v>21</v>
      </c>
      <c r="E21" s="1">
        <f>0.8*$G$3</f>
        <v>800</v>
      </c>
      <c r="F21" s="3">
        <f t="shared" si="0"/>
        <v>18021800</v>
      </c>
    </row>
    <row r="22" spans="1:7" x14ac:dyDescent="0.35">
      <c r="A22" s="2">
        <v>400000</v>
      </c>
      <c r="B22" s="1">
        <v>8</v>
      </c>
      <c r="C22" s="1">
        <v>46</v>
      </c>
      <c r="D22" s="1">
        <v>30</v>
      </c>
      <c r="E22" s="1">
        <f>0.8*$G$3</f>
        <v>800</v>
      </c>
      <c r="F22" s="3">
        <f t="shared" si="0"/>
        <v>31590800</v>
      </c>
    </row>
    <row r="23" spans="1:7" x14ac:dyDescent="0.35">
      <c r="A23" s="2">
        <v>510000</v>
      </c>
      <c r="B23" s="1">
        <v>17</v>
      </c>
      <c r="C23" s="1">
        <v>2</v>
      </c>
      <c r="D23" s="1">
        <v>6</v>
      </c>
      <c r="E23" s="1">
        <f>0.87*$G$3</f>
        <v>870</v>
      </c>
      <c r="F23" s="3">
        <f t="shared" si="0"/>
        <v>61326870</v>
      </c>
    </row>
    <row r="24" spans="1:7" x14ac:dyDescent="0.35">
      <c r="A24" s="2">
        <v>600000</v>
      </c>
      <c r="B24" s="1" t="s">
        <v>13</v>
      </c>
      <c r="C24" s="1" t="s">
        <v>13</v>
      </c>
      <c r="D24" s="1" t="s">
        <v>13</v>
      </c>
      <c r="E24" s="1" t="s">
        <v>13</v>
      </c>
      <c r="F24" s="3" t="s">
        <v>13</v>
      </c>
    </row>
    <row r="25" spans="1:7" x14ac:dyDescent="0.35">
      <c r="A25" s="2">
        <v>700000</v>
      </c>
      <c r="B25" s="1" t="s">
        <v>13</v>
      </c>
      <c r="C25" s="1" t="s">
        <v>13</v>
      </c>
      <c r="D25" s="1" t="s">
        <v>13</v>
      </c>
      <c r="E25" s="1" t="s">
        <v>13</v>
      </c>
      <c r="F25" s="3" t="s">
        <v>13</v>
      </c>
    </row>
    <row r="26" spans="1:7" x14ac:dyDescent="0.35">
      <c r="A26" s="2">
        <v>800000</v>
      </c>
      <c r="B26" s="1" t="s">
        <v>13</v>
      </c>
      <c r="C26" s="1" t="s">
        <v>13</v>
      </c>
      <c r="D26" s="1" t="s">
        <v>13</v>
      </c>
      <c r="E26" s="1" t="s">
        <v>13</v>
      </c>
      <c r="F26" s="3" t="s">
        <v>13</v>
      </c>
    </row>
    <row r="27" spans="1:7" x14ac:dyDescent="0.35">
      <c r="A27" s="2">
        <v>900000</v>
      </c>
      <c r="B27" s="1" t="s">
        <v>13</v>
      </c>
      <c r="C27" s="1" t="s">
        <v>13</v>
      </c>
      <c r="D27" s="1" t="s">
        <v>13</v>
      </c>
      <c r="E27" s="1" t="s">
        <v>13</v>
      </c>
      <c r="F27" s="3" t="s">
        <v>13</v>
      </c>
    </row>
    <row r="28" spans="1:7" ht="15" thickBot="1" x14ac:dyDescent="0.4">
      <c r="A28" s="4">
        <v>1000000</v>
      </c>
      <c r="B28" s="5" t="s">
        <v>13</v>
      </c>
      <c r="C28" s="5" t="s">
        <v>13</v>
      </c>
      <c r="D28" s="5" t="s">
        <v>13</v>
      </c>
      <c r="E28" s="5" t="s">
        <v>13</v>
      </c>
      <c r="F28" s="6" t="s">
        <v>13</v>
      </c>
    </row>
    <row r="32" spans="1:7" x14ac:dyDescent="0.35">
      <c r="A32" s="13"/>
      <c r="B32" s="13"/>
      <c r="C32" s="13"/>
      <c r="D32" s="13"/>
      <c r="E32" s="13"/>
      <c r="F32" s="13"/>
      <c r="G32" s="13"/>
    </row>
    <row r="33" spans="1:7" x14ac:dyDescent="0.35">
      <c r="A33" s="13"/>
      <c r="B33" s="13"/>
      <c r="C33" s="13"/>
      <c r="D33" s="13"/>
      <c r="E33" s="13"/>
      <c r="F33" s="13"/>
      <c r="G33" s="13"/>
    </row>
    <row r="34" spans="1:7" x14ac:dyDescent="0.35">
      <c r="A34" s="13"/>
      <c r="B34" s="13"/>
      <c r="C34" s="13"/>
      <c r="D34" s="13"/>
      <c r="E34" s="13"/>
      <c r="F34" s="13"/>
      <c r="G34" s="13"/>
    </row>
    <row r="35" spans="1:7" x14ac:dyDescent="0.35">
      <c r="A35" s="13"/>
      <c r="B35" s="13"/>
      <c r="C35" s="13"/>
      <c r="D35" s="13"/>
      <c r="E35" s="13"/>
      <c r="F35" s="13"/>
      <c r="G35" s="13"/>
    </row>
    <row r="36" spans="1:7" x14ac:dyDescent="0.35">
      <c r="A36" s="13"/>
      <c r="B36" s="13"/>
      <c r="C36" s="13"/>
      <c r="D36" s="13"/>
      <c r="E36" s="13"/>
      <c r="F36" s="13"/>
      <c r="G36" s="13"/>
    </row>
    <row r="37" spans="1:7" x14ac:dyDescent="0.35">
      <c r="A37" s="13"/>
      <c r="B37" s="13"/>
      <c r="C37" s="13"/>
      <c r="D37" s="13"/>
      <c r="E37" s="13"/>
      <c r="F37" s="13"/>
      <c r="G37" s="13"/>
    </row>
    <row r="38" spans="1:7" x14ac:dyDescent="0.35">
      <c r="A38" s="13"/>
      <c r="B38" s="13"/>
      <c r="C38" s="13"/>
      <c r="D38" s="13"/>
      <c r="E38" s="13"/>
      <c r="F38" s="13"/>
      <c r="G38" s="13"/>
    </row>
    <row r="39" spans="1:7" x14ac:dyDescent="0.35">
      <c r="A39" s="13"/>
      <c r="B39" s="13"/>
      <c r="C39" s="13"/>
      <c r="D39" s="13"/>
      <c r="E39" s="13"/>
      <c r="F39" s="13"/>
      <c r="G39" s="13"/>
    </row>
    <row r="40" spans="1:7" x14ac:dyDescent="0.35">
      <c r="A40" s="13"/>
      <c r="B40" s="13"/>
      <c r="C40" s="13"/>
      <c r="D40" s="13"/>
      <c r="E40" s="13"/>
      <c r="F40" s="13"/>
      <c r="G40" s="13"/>
    </row>
    <row r="41" spans="1:7" x14ac:dyDescent="0.35">
      <c r="A41" s="13"/>
      <c r="B41" s="13"/>
      <c r="C41" s="13"/>
      <c r="D41" s="13"/>
      <c r="E41" s="13"/>
      <c r="F41" s="13"/>
      <c r="G41" s="13"/>
    </row>
    <row r="42" spans="1:7" x14ac:dyDescent="0.35">
      <c r="A42" s="13"/>
      <c r="B42" s="13"/>
      <c r="C42" s="13"/>
      <c r="D42" s="13"/>
      <c r="E42" s="13"/>
      <c r="F42" s="13"/>
      <c r="G42" s="13"/>
    </row>
    <row r="43" spans="1:7" x14ac:dyDescent="0.35">
      <c r="A43" s="13"/>
      <c r="B43" s="13"/>
      <c r="C43" s="13"/>
      <c r="D43" s="13"/>
      <c r="E43" s="13"/>
      <c r="F43" s="13"/>
      <c r="G43" s="13"/>
    </row>
    <row r="44" spans="1:7" x14ac:dyDescent="0.35">
      <c r="A44" s="13"/>
      <c r="B44" s="13"/>
      <c r="C44" s="13"/>
      <c r="D44" s="13"/>
      <c r="E44" s="13"/>
      <c r="F44" s="13"/>
      <c r="G44" s="13"/>
    </row>
    <row r="45" spans="1:7" x14ac:dyDescent="0.35">
      <c r="A45" s="13"/>
      <c r="B45" s="13"/>
      <c r="C45" s="13"/>
      <c r="D45" s="13"/>
      <c r="E45" s="13"/>
      <c r="F45" s="13"/>
      <c r="G45" s="13"/>
    </row>
    <row r="46" spans="1:7" x14ac:dyDescent="0.35">
      <c r="A46" s="13"/>
      <c r="B46" s="13"/>
      <c r="C46" s="13"/>
      <c r="D46" s="13"/>
      <c r="E46" s="13"/>
      <c r="F46" s="13"/>
      <c r="G46" s="13"/>
    </row>
    <row r="47" spans="1:7" x14ac:dyDescent="0.35">
      <c r="A47" s="13"/>
      <c r="B47" s="13"/>
      <c r="C47" s="13"/>
      <c r="D47" s="13"/>
      <c r="E47" s="13"/>
      <c r="F47" s="13"/>
      <c r="G47" s="13"/>
    </row>
    <row r="48" spans="1:7" x14ac:dyDescent="0.35">
      <c r="A48" s="13"/>
      <c r="B48" s="13"/>
      <c r="C48" s="13"/>
      <c r="D48" s="13"/>
      <c r="E48" s="13"/>
      <c r="F48" s="13"/>
      <c r="G48" s="13"/>
    </row>
    <row r="49" spans="1:7" x14ac:dyDescent="0.35">
      <c r="A49" s="13"/>
      <c r="B49" s="13"/>
      <c r="C49" s="13"/>
      <c r="D49" s="13"/>
      <c r="E49" s="13"/>
      <c r="F49" s="13"/>
      <c r="G49" s="13"/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E8F8-3AAF-4919-9E5A-4B56B8585B7D}">
  <dimension ref="A1:M48"/>
  <sheetViews>
    <sheetView tabSelected="1" zoomScaleNormal="100" workbookViewId="0">
      <selection activeCell="J6" sqref="J6"/>
    </sheetView>
  </sheetViews>
  <sheetFormatPr baseColWidth="10" defaultRowHeight="14.5" x14ac:dyDescent="0.35"/>
  <cols>
    <col min="1" max="1" width="11.08984375" customWidth="1"/>
    <col min="2" max="2" width="13" bestFit="1" customWidth="1"/>
    <col min="3" max="3" width="14.90625" bestFit="1" customWidth="1"/>
    <col min="4" max="4" width="16" bestFit="1" customWidth="1"/>
    <col min="5" max="5" width="10.54296875" bestFit="1" customWidth="1"/>
    <col min="6" max="6" width="16.453125" bestFit="1" customWidth="1"/>
  </cols>
  <sheetData>
    <row r="1" spans="1:13" x14ac:dyDescent="0.35">
      <c r="A1" s="14" t="s">
        <v>15</v>
      </c>
      <c r="B1" s="14"/>
      <c r="C1" s="14"/>
      <c r="D1" s="14"/>
      <c r="E1" s="14"/>
      <c r="F1" s="14"/>
    </row>
    <row r="2" spans="1:13" ht="15" thickBot="1" x14ac:dyDescent="0.4"/>
    <row r="3" spans="1:13" ht="15" thickBot="1" x14ac:dyDescent="0.4">
      <c r="A3" s="10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>
        <v>1000</v>
      </c>
      <c r="I3" t="s">
        <v>6</v>
      </c>
      <c r="J3">
        <v>1000000</v>
      </c>
      <c r="L3" t="s">
        <v>7</v>
      </c>
      <c r="M3">
        <f>ROUNDDOWN(J4/86400000,0)</f>
        <v>3</v>
      </c>
    </row>
    <row r="4" spans="1:13" x14ac:dyDescent="0.35">
      <c r="A4" s="15">
        <v>0</v>
      </c>
      <c r="B4" s="16">
        <v>0</v>
      </c>
      <c r="C4" s="16">
        <v>0</v>
      </c>
      <c r="D4" s="16">
        <v>0</v>
      </c>
      <c r="E4" s="16">
        <f>0*$G$3</f>
        <v>0</v>
      </c>
      <c r="F4" s="17">
        <f>E4+D4*1000+C4*60000+B4*3600000</f>
        <v>0</v>
      </c>
      <c r="I4" t="s">
        <v>11</v>
      </c>
      <c r="J4">
        <f>0.0003 * J3 * J3 - 16.787 * J3 +657994</f>
        <v>283870994</v>
      </c>
      <c r="L4" t="s">
        <v>8</v>
      </c>
      <c r="M4">
        <f>ROUNDDOWN((J4/86400000 - ROUNDDOWN(J4/86400000,0) )* 24,0)</f>
        <v>6</v>
      </c>
    </row>
    <row r="5" spans="1:13" x14ac:dyDescent="0.35">
      <c r="A5" s="2">
        <v>5000</v>
      </c>
      <c r="B5" s="1"/>
      <c r="C5" s="1"/>
      <c r="D5" s="1"/>
      <c r="E5" s="1"/>
      <c r="F5" s="3"/>
      <c r="L5" t="s">
        <v>9</v>
      </c>
      <c r="M5">
        <f>ROUNDDOWN(((J4/86400000-ROUNDDOWN(J4/86400000,0))*24-M4)*60,0)</f>
        <v>51</v>
      </c>
    </row>
    <row r="6" spans="1:13" x14ac:dyDescent="0.35">
      <c r="A6" s="2">
        <v>10000</v>
      </c>
      <c r="B6" s="1"/>
      <c r="C6" s="1"/>
      <c r="D6" s="1"/>
      <c r="E6" s="1"/>
      <c r="F6" s="3"/>
      <c r="L6" t="s">
        <v>10</v>
      </c>
      <c r="M6">
        <f>ROUNDDOWN((((J4/86400000-ROUNDDOWN(J4/86400000,0))*24-M4)*60 - M5) * 60,0)</f>
        <v>10</v>
      </c>
    </row>
    <row r="7" spans="1:13" x14ac:dyDescent="0.35">
      <c r="A7" s="2">
        <v>20000</v>
      </c>
      <c r="B7" s="1"/>
      <c r="C7" s="1"/>
      <c r="D7" s="1"/>
      <c r="E7" s="1"/>
      <c r="F7" s="3"/>
      <c r="L7" t="s">
        <v>12</v>
      </c>
      <c r="M7">
        <f>((((J4/86400000-ROUNDDOWN(J4/86400000,0))*24-M4)*60 - M5) * 60 - M6) * 1000</f>
        <v>994.00000000599675</v>
      </c>
    </row>
    <row r="8" spans="1:13" x14ac:dyDescent="0.35">
      <c r="A8" s="2">
        <v>30000</v>
      </c>
      <c r="B8" s="1"/>
      <c r="C8" s="1"/>
      <c r="D8" s="1"/>
      <c r="E8" s="1"/>
      <c r="F8" s="3"/>
    </row>
    <row r="9" spans="1:13" x14ac:dyDescent="0.35">
      <c r="A9" s="2">
        <v>40000</v>
      </c>
      <c r="B9" s="1"/>
      <c r="C9" s="1"/>
      <c r="D9" s="1"/>
      <c r="E9" s="1"/>
      <c r="F9" s="3"/>
    </row>
    <row r="10" spans="1:13" x14ac:dyDescent="0.35">
      <c r="A10" s="2">
        <v>50000</v>
      </c>
      <c r="B10" s="1"/>
      <c r="C10" s="1"/>
      <c r="D10" s="1"/>
      <c r="E10" s="1"/>
      <c r="F10" s="3"/>
    </row>
    <row r="11" spans="1:13" x14ac:dyDescent="0.35">
      <c r="A11" s="2">
        <v>60000</v>
      </c>
      <c r="B11" s="1"/>
      <c r="C11" s="1"/>
      <c r="D11" s="1"/>
      <c r="E11" s="1"/>
      <c r="F11" s="3"/>
    </row>
    <row r="12" spans="1:13" x14ac:dyDescent="0.35">
      <c r="A12" s="2">
        <v>70000</v>
      </c>
      <c r="B12" s="1"/>
      <c r="C12" s="1"/>
      <c r="D12" s="1"/>
      <c r="E12" s="1"/>
      <c r="F12" s="3"/>
    </row>
    <row r="13" spans="1:13" x14ac:dyDescent="0.35">
      <c r="A13" s="2">
        <v>80000</v>
      </c>
      <c r="B13" s="1"/>
      <c r="C13" s="1"/>
      <c r="D13" s="1"/>
      <c r="E13" s="1"/>
      <c r="F13" s="3"/>
    </row>
    <row r="14" spans="1:13" x14ac:dyDescent="0.35">
      <c r="A14" s="2">
        <v>90000</v>
      </c>
      <c r="B14" s="1"/>
      <c r="C14" s="1"/>
      <c r="D14" s="1"/>
      <c r="E14" s="1"/>
      <c r="F14" s="3"/>
    </row>
    <row r="15" spans="1:13" x14ac:dyDescent="0.35">
      <c r="A15" s="2">
        <v>100000</v>
      </c>
      <c r="B15" s="1"/>
      <c r="C15" s="1"/>
      <c r="D15" s="1"/>
      <c r="E15" s="1"/>
      <c r="F15" s="3"/>
    </row>
    <row r="16" spans="1:13" x14ac:dyDescent="0.35">
      <c r="A16" s="2">
        <v>120000</v>
      </c>
      <c r="B16" s="1"/>
      <c r="C16" s="1"/>
      <c r="D16" s="1"/>
      <c r="E16" s="1"/>
      <c r="F16" s="3"/>
    </row>
    <row r="17" spans="1:7" x14ac:dyDescent="0.35">
      <c r="A17" s="2">
        <v>140000</v>
      </c>
      <c r="B17" s="1"/>
      <c r="C17" s="1"/>
      <c r="D17" s="1"/>
      <c r="E17" s="1"/>
      <c r="F17" s="3"/>
    </row>
    <row r="18" spans="1:7" x14ac:dyDescent="0.35">
      <c r="A18" s="2">
        <v>200000</v>
      </c>
      <c r="B18" s="1"/>
      <c r="C18" s="1"/>
      <c r="D18" s="1"/>
      <c r="E18" s="1"/>
      <c r="F18" s="3"/>
    </row>
    <row r="19" spans="1:7" x14ac:dyDescent="0.35">
      <c r="A19" s="2">
        <v>250000</v>
      </c>
      <c r="B19" s="1"/>
      <c r="C19" s="1"/>
      <c r="D19" s="1"/>
      <c r="E19" s="1"/>
      <c r="F19" s="3"/>
    </row>
    <row r="20" spans="1:7" x14ac:dyDescent="0.35">
      <c r="A20" s="2">
        <v>300000</v>
      </c>
      <c r="B20" s="1"/>
      <c r="C20" s="1"/>
      <c r="D20" s="1"/>
      <c r="E20" s="1"/>
      <c r="F20" s="3"/>
    </row>
    <row r="21" spans="1:7" x14ac:dyDescent="0.35">
      <c r="A21" s="2">
        <v>400000</v>
      </c>
      <c r="B21" s="1"/>
      <c r="C21" s="1"/>
      <c r="D21" s="1"/>
      <c r="E21" s="1"/>
      <c r="F21" s="3"/>
    </row>
    <row r="22" spans="1:7" x14ac:dyDescent="0.35">
      <c r="A22" s="2">
        <v>510000</v>
      </c>
      <c r="B22" s="1"/>
      <c r="C22" s="1"/>
      <c r="D22" s="1"/>
      <c r="E22" s="1"/>
      <c r="F22" s="3"/>
    </row>
    <row r="23" spans="1:7" x14ac:dyDescent="0.35">
      <c r="A23" s="2">
        <v>600000</v>
      </c>
      <c r="B23" s="1"/>
      <c r="C23" s="1"/>
      <c r="D23" s="1"/>
      <c r="E23" s="1"/>
      <c r="F23" s="3"/>
    </row>
    <row r="24" spans="1:7" x14ac:dyDescent="0.35">
      <c r="A24" s="2">
        <v>700000</v>
      </c>
      <c r="B24" s="1" t="s">
        <v>13</v>
      </c>
      <c r="C24" s="1" t="s">
        <v>13</v>
      </c>
      <c r="D24" s="1" t="s">
        <v>13</v>
      </c>
      <c r="E24" s="1" t="s">
        <v>13</v>
      </c>
      <c r="F24" s="3" t="s">
        <v>13</v>
      </c>
    </row>
    <row r="25" spans="1:7" x14ac:dyDescent="0.35">
      <c r="A25" s="2">
        <v>800000</v>
      </c>
      <c r="B25" s="1" t="s">
        <v>13</v>
      </c>
      <c r="C25" s="1" t="s">
        <v>13</v>
      </c>
      <c r="D25" s="1" t="s">
        <v>13</v>
      </c>
      <c r="E25" s="1" t="s">
        <v>13</v>
      </c>
      <c r="F25" s="3" t="s">
        <v>13</v>
      </c>
    </row>
    <row r="26" spans="1:7" x14ac:dyDescent="0.35">
      <c r="A26" s="2">
        <v>900000</v>
      </c>
      <c r="B26" s="1" t="s">
        <v>13</v>
      </c>
      <c r="C26" s="1" t="s">
        <v>13</v>
      </c>
      <c r="D26" s="1" t="s">
        <v>13</v>
      </c>
      <c r="E26" s="1" t="s">
        <v>13</v>
      </c>
      <c r="F26" s="3" t="s">
        <v>13</v>
      </c>
    </row>
    <row r="27" spans="1:7" ht="15" thickBot="1" x14ac:dyDescent="0.4">
      <c r="A27" s="4">
        <v>1000000</v>
      </c>
      <c r="B27" s="5" t="s">
        <v>13</v>
      </c>
      <c r="C27" s="5" t="s">
        <v>13</v>
      </c>
      <c r="D27" s="5" t="s">
        <v>13</v>
      </c>
      <c r="E27" s="5" t="s">
        <v>13</v>
      </c>
      <c r="F27" s="6" t="s">
        <v>13</v>
      </c>
    </row>
    <row r="31" spans="1:7" x14ac:dyDescent="0.35">
      <c r="A31" s="13"/>
      <c r="B31" s="13"/>
      <c r="C31" s="13"/>
      <c r="D31" s="13"/>
      <c r="E31" s="13"/>
      <c r="F31" s="13"/>
      <c r="G31" s="13"/>
    </row>
    <row r="32" spans="1:7" x14ac:dyDescent="0.35">
      <c r="A32" s="13"/>
      <c r="B32" s="13"/>
      <c r="C32" s="13"/>
      <c r="D32" s="13"/>
      <c r="E32" s="13"/>
      <c r="F32" s="13"/>
      <c r="G32" s="13"/>
    </row>
    <row r="33" spans="1:7" x14ac:dyDescent="0.35">
      <c r="A33" s="13"/>
      <c r="B33" s="13"/>
      <c r="C33" s="13"/>
      <c r="D33" s="13"/>
      <c r="E33" s="13"/>
      <c r="F33" s="13"/>
      <c r="G33" s="13"/>
    </row>
    <row r="34" spans="1:7" x14ac:dyDescent="0.35">
      <c r="A34" s="13"/>
      <c r="B34" s="13"/>
      <c r="C34" s="13"/>
      <c r="D34" s="13"/>
      <c r="E34" s="13"/>
      <c r="F34" s="13"/>
      <c r="G34" s="13"/>
    </row>
    <row r="35" spans="1:7" x14ac:dyDescent="0.35">
      <c r="A35" s="13"/>
      <c r="B35" s="13"/>
      <c r="C35" s="13"/>
      <c r="D35" s="13"/>
      <c r="E35" s="13"/>
      <c r="F35" s="13"/>
      <c r="G35" s="13"/>
    </row>
    <row r="36" spans="1:7" x14ac:dyDescent="0.35">
      <c r="A36" s="13"/>
      <c r="B36" s="13"/>
      <c r="C36" s="13"/>
      <c r="D36" s="13"/>
      <c r="E36" s="13"/>
      <c r="F36" s="13"/>
      <c r="G36" s="13"/>
    </row>
    <row r="37" spans="1:7" x14ac:dyDescent="0.35">
      <c r="A37" s="13"/>
      <c r="B37" s="13"/>
      <c r="C37" s="13"/>
      <c r="D37" s="13"/>
      <c r="E37" s="13"/>
      <c r="F37" s="13"/>
      <c r="G37" s="13"/>
    </row>
    <row r="38" spans="1:7" x14ac:dyDescent="0.35">
      <c r="A38" s="13"/>
      <c r="B38" s="13"/>
      <c r="C38" s="13"/>
      <c r="D38" s="13"/>
      <c r="E38" s="13"/>
      <c r="F38" s="13"/>
      <c r="G38" s="13"/>
    </row>
    <row r="39" spans="1:7" x14ac:dyDescent="0.35">
      <c r="A39" s="13"/>
      <c r="B39" s="13"/>
      <c r="C39" s="13"/>
      <c r="D39" s="13"/>
      <c r="E39" s="13"/>
      <c r="F39" s="13"/>
      <c r="G39" s="13"/>
    </row>
    <row r="40" spans="1:7" x14ac:dyDescent="0.35">
      <c r="A40" s="13"/>
      <c r="B40" s="13"/>
      <c r="C40" s="13"/>
      <c r="D40" s="13"/>
      <c r="E40" s="13"/>
      <c r="F40" s="13"/>
      <c r="G40" s="13"/>
    </row>
    <row r="41" spans="1:7" x14ac:dyDescent="0.35">
      <c r="A41" s="13"/>
      <c r="B41" s="13"/>
      <c r="C41" s="13"/>
      <c r="D41" s="13"/>
      <c r="E41" s="13"/>
      <c r="F41" s="13"/>
      <c r="G41" s="13"/>
    </row>
    <row r="42" spans="1:7" x14ac:dyDescent="0.35">
      <c r="A42" s="13"/>
      <c r="B42" s="13"/>
      <c r="C42" s="13"/>
      <c r="D42" s="13"/>
      <c r="E42" s="13"/>
      <c r="F42" s="13"/>
      <c r="G42" s="13"/>
    </row>
    <row r="43" spans="1:7" x14ac:dyDescent="0.35">
      <c r="A43" s="13"/>
      <c r="B43" s="13"/>
      <c r="C43" s="13"/>
      <c r="D43" s="13"/>
      <c r="E43" s="13"/>
      <c r="F43" s="13"/>
      <c r="G43" s="13"/>
    </row>
    <row r="44" spans="1:7" x14ac:dyDescent="0.35">
      <c r="A44" s="13"/>
      <c r="B44" s="13"/>
      <c r="C44" s="13"/>
      <c r="D44" s="13"/>
      <c r="E44" s="13"/>
      <c r="F44" s="13"/>
      <c r="G44" s="13"/>
    </row>
    <row r="45" spans="1:7" x14ac:dyDescent="0.35">
      <c r="A45" s="13"/>
      <c r="B45" s="13"/>
      <c r="C45" s="13"/>
      <c r="D45" s="13"/>
      <c r="E45" s="13"/>
      <c r="F45" s="13"/>
      <c r="G45" s="13"/>
    </row>
    <row r="46" spans="1:7" x14ac:dyDescent="0.35">
      <c r="A46" s="13"/>
      <c r="B46" s="13"/>
      <c r="C46" s="13"/>
      <c r="D46" s="13"/>
      <c r="E46" s="13"/>
      <c r="F46" s="13"/>
      <c r="G46" s="13"/>
    </row>
    <row r="47" spans="1:7" x14ac:dyDescent="0.35">
      <c r="A47" s="13"/>
      <c r="B47" s="13"/>
      <c r="C47" s="13"/>
      <c r="D47" s="13"/>
      <c r="E47" s="13"/>
      <c r="F47" s="13"/>
      <c r="G47" s="13"/>
    </row>
    <row r="48" spans="1:7" x14ac:dyDescent="0.35">
      <c r="A48" s="13"/>
      <c r="B48" s="13"/>
      <c r="C48" s="13"/>
      <c r="D48" s="13"/>
      <c r="E48" s="13"/>
      <c r="F48" s="13"/>
      <c r="G48" s="13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Drogo</dc:creator>
  <cp:lastModifiedBy>Richard Drogo</cp:lastModifiedBy>
  <dcterms:created xsi:type="dcterms:W3CDTF">2020-05-13T14:17:47Z</dcterms:created>
  <dcterms:modified xsi:type="dcterms:W3CDTF">2020-05-14T12:44:12Z</dcterms:modified>
</cp:coreProperties>
</file>