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D2024687-C101-4F66-8BC6-42CD70D2E01C}" xr6:coauthVersionLast="44" xr6:coauthVersionMax="44" xr10:uidLastSave="{00000000-0000-0000-0000-000000000000}"/>
  <bookViews>
    <workbookView xWindow="-110" yWindow="-110" windowWidth="18490" windowHeight="11020" activeTab="2" xr2:uid="{3ECF27EF-CF39-47C0-885E-284BADAE2FC9}"/>
  </bookViews>
  <sheets>
    <sheet name="Base" sheetId="3" r:id="rId1"/>
    <sheet name="Optimisation Mono" sheetId="2" r:id="rId2"/>
    <sheet name="Graphiqu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F19" i="2" s="1"/>
  <c r="E18" i="2"/>
  <c r="F18" i="2" s="1"/>
  <c r="E17" i="2"/>
  <c r="F17" i="2" s="1"/>
  <c r="E16" i="2"/>
  <c r="E15" i="2"/>
  <c r="E14" i="2"/>
  <c r="F14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E4" i="2"/>
  <c r="F16" i="2"/>
  <c r="F15" i="2"/>
  <c r="E13" i="2"/>
  <c r="F13" i="2" s="1"/>
  <c r="F8" i="2"/>
  <c r="F5" i="2"/>
  <c r="E19" i="3"/>
  <c r="F19" i="3" s="1"/>
  <c r="E18" i="3"/>
  <c r="F18" i="3" s="1"/>
  <c r="E17" i="3"/>
  <c r="E16" i="3"/>
  <c r="E15" i="3"/>
  <c r="E14" i="3"/>
  <c r="E13" i="3"/>
  <c r="E12" i="3"/>
  <c r="E11" i="3"/>
  <c r="E10" i="3"/>
  <c r="J4" i="2"/>
  <c r="F28" i="2"/>
  <c r="E28" i="2"/>
  <c r="E27" i="2"/>
  <c r="F26" i="2"/>
  <c r="E26" i="2"/>
  <c r="F27" i="2" s="1"/>
  <c r="F25" i="2"/>
  <c r="E25" i="2"/>
  <c r="F24" i="2"/>
  <c r="E24" i="2"/>
  <c r="E23" i="2"/>
  <c r="F22" i="2"/>
  <c r="E22" i="2"/>
  <c r="F23" i="2" s="1"/>
  <c r="E21" i="2"/>
  <c r="E20" i="2"/>
  <c r="F21" i="2" s="1"/>
  <c r="E9" i="3"/>
  <c r="F9" i="3" s="1"/>
  <c r="E8" i="3"/>
  <c r="E7" i="3"/>
  <c r="F7" i="3" s="1"/>
  <c r="F13" i="3"/>
  <c r="F14" i="3"/>
  <c r="F15" i="3"/>
  <c r="E20" i="3"/>
  <c r="E21" i="3"/>
  <c r="E22" i="3"/>
  <c r="E23" i="3"/>
  <c r="F24" i="3" s="1"/>
  <c r="E24" i="3"/>
  <c r="E25" i="3"/>
  <c r="E26" i="3"/>
  <c r="E27" i="3"/>
  <c r="E28" i="3"/>
  <c r="F26" i="3"/>
  <c r="F27" i="3"/>
  <c r="F28" i="3"/>
  <c r="F21" i="3"/>
  <c r="F23" i="3"/>
  <c r="F17" i="3"/>
  <c r="F25" i="3"/>
  <c r="E4" i="3"/>
  <c r="F4" i="3" s="1"/>
  <c r="F10" i="3"/>
  <c r="E6" i="3"/>
  <c r="F6" i="3" s="1"/>
  <c r="F12" i="3"/>
  <c r="E5" i="3"/>
  <c r="F22" i="3"/>
  <c r="F16" i="3"/>
  <c r="F11" i="3"/>
  <c r="F8" i="3"/>
  <c r="F5" i="3"/>
  <c r="J4" i="3"/>
  <c r="M3" i="3"/>
  <c r="M4" i="3" l="1"/>
  <c r="M5" i="3" s="1"/>
  <c r="M6" i="3" l="1"/>
  <c r="M7" i="3" s="1"/>
  <c r="M3" i="2"/>
  <c r="F4" i="2"/>
  <c r="M4" i="2" l="1"/>
  <c r="M5" i="2" l="1"/>
  <c r="M6" i="2" s="1"/>
  <c r="M7" i="2" s="1"/>
</calcChain>
</file>

<file path=xl/sharedStrings.xml><?xml version="1.0" encoding="utf-8"?>
<sst xmlns="http://schemas.openxmlformats.org/spreadsheetml/2006/main" count="28" uniqueCount="15">
  <si>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</si>
  <si>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</si>
  <si>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</si>
  <si>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</si>
  <si>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</si>
  <si>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</si>
  <si>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</si>
  <si>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</si>
  <si>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</si>
  <si>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</si>
  <si>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</si>
  <si>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</si>
  <si>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</si>
  <si>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Monothread - Affichage Syso - Correction : chaines unifiées ssi personne contaminatrice &lt; 14j</t>
  </si>
  <si>
    <t>Monothread - Affichage Syso - Correction : chaines unifiées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</si>
</sst>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3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692-9601-B7B77F10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6511"/>
        <c:axId val="740227007"/>
      </c:scatterChart>
      <c:valAx>
        <c:axId val="7377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27007"/>
        <c:crosses val="autoZero"/>
        <c:crossBetween val="midCat"/>
      </c:valAx>
      <c:valAx>
        <c:axId val="740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41-8FB9-812B9EC1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Programme fonctionnel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175-AE98-42E7A1A99229}"/>
            </c:ext>
          </c:extLst>
        </c:ser>
        <c:ser>
          <c:idx val="1"/>
          <c:order val="1"/>
          <c:tx>
            <c:v>Optimisation 1 - Ajout d'un indice indiquant la première personne dont score &gt;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8-4175-AE98-42E7A1A9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50800</xdr:rowOff>
    </xdr:from>
    <xdr:to>
      <xdr:col>13</xdr:col>
      <xdr:colOff>50800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D720D-02D6-4197-9A73-95D57DB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17B-D163-4549-B72E-A9D21D6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1</xdr:row>
      <xdr:rowOff>0</xdr:rowOff>
    </xdr:from>
    <xdr:to>
      <xdr:col>10</xdr:col>
      <xdr:colOff>241300</xdr:colOff>
      <xdr:row>18</xdr:row>
      <xdr:rowOff>34925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0A24B-A5C4-482A-AA74-848E1B8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B8-4D2A-433F-A1DF-3854FD50ED45}">
  <dimension ref="A1:M50"/>
  <sheetViews>
    <sheetView workbookViewId="0">
      <selection activeCell="C15" sqref="C15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4" t="s">
        <v>14</v>
      </c>
      <c r="B1" s="14"/>
      <c r="C1" s="14"/>
      <c r="D1" s="14"/>
      <c r="E1" s="14"/>
      <c r="F1" s="14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J3 - 0.1033 * J3 - 22875</f>
        <v>199873825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0.24*$G$3</f>
        <v>240</v>
      </c>
      <c r="F5" s="3">
        <f t="shared" ref="F5:F19" si="0">E5+D5*1000+C5*60000+B5*3600000</f>
        <v>18240</v>
      </c>
      <c r="L5" t="s">
        <v>9</v>
      </c>
      <c r="M5">
        <f>ROUNDDOWN(((J4/86400000-ROUNDDOWN(J4/86400000,0))*24-M4)*60,0)</f>
        <v>31</v>
      </c>
    </row>
    <row r="6" spans="1:13" x14ac:dyDescent="0.35">
      <c r="A6" s="2">
        <v>20000</v>
      </c>
      <c r="B6" s="1">
        <v>0</v>
      </c>
      <c r="C6" s="1">
        <v>1</v>
      </c>
      <c r="D6" s="1">
        <v>12</v>
      </c>
      <c r="E6" s="15">
        <f>0.94*$G$3</f>
        <v>940</v>
      </c>
      <c r="F6" s="3">
        <f t="shared" si="0"/>
        <v>72940</v>
      </c>
      <c r="L6" t="s">
        <v>10</v>
      </c>
      <c r="M6">
        <f>ROUNDDOWN((((J4/86400000-ROUNDDOWN(J4/86400000,0))*24-M4)*60 - M5) * 60,0)</f>
        <v>13</v>
      </c>
    </row>
    <row r="7" spans="1:13" x14ac:dyDescent="0.35">
      <c r="A7" s="2">
        <v>30000</v>
      </c>
      <c r="B7" s="1">
        <v>0</v>
      </c>
      <c r="C7" s="1">
        <v>3</v>
      </c>
      <c r="D7" s="1">
        <v>11</v>
      </c>
      <c r="E7" s="1">
        <f>0.34*$G$3</f>
        <v>340</v>
      </c>
      <c r="F7" s="3">
        <f t="shared" si="0"/>
        <v>191340</v>
      </c>
      <c r="L7" t="s">
        <v>12</v>
      </c>
      <c r="M7">
        <f>((((J4/86400000-ROUNDDOWN(J4/86400000,0))*24-M4)*60 - M5) * 60 - M6) * 1000</f>
        <v>824.99999999083684</v>
      </c>
    </row>
    <row r="8" spans="1:13" x14ac:dyDescent="0.35">
      <c r="A8" s="2">
        <v>40000</v>
      </c>
      <c r="B8" s="1">
        <v>0</v>
      </c>
      <c r="C8" s="1">
        <v>5</v>
      </c>
      <c r="D8" s="1">
        <v>41</v>
      </c>
      <c r="E8" s="1">
        <f>0.21*$G$3</f>
        <v>210</v>
      </c>
      <c r="F8" s="3">
        <f t="shared" si="0"/>
        <v>341210</v>
      </c>
    </row>
    <row r="9" spans="1:13" x14ac:dyDescent="0.35">
      <c r="A9" s="2">
        <v>50000</v>
      </c>
      <c r="B9" s="1">
        <v>0</v>
      </c>
      <c r="C9" s="1">
        <v>9</v>
      </c>
      <c r="D9" s="1">
        <v>21</v>
      </c>
      <c r="E9" s="1">
        <f>0.32*$G$3</f>
        <v>320</v>
      </c>
      <c r="F9" s="3">
        <f t="shared" si="0"/>
        <v>561320</v>
      </c>
    </row>
    <row r="10" spans="1:13" x14ac:dyDescent="0.35">
      <c r="A10" s="2">
        <v>60000</v>
      </c>
      <c r="B10" s="1">
        <v>0</v>
      </c>
      <c r="C10" s="1">
        <v>13</v>
      </c>
      <c r="D10" s="1">
        <v>50</v>
      </c>
      <c r="E10" s="1">
        <f>0.53*$G$3</f>
        <v>530</v>
      </c>
      <c r="F10" s="3">
        <f t="shared" si="0"/>
        <v>830530</v>
      </c>
    </row>
    <row r="11" spans="1:13" x14ac:dyDescent="0.35">
      <c r="A11" s="2">
        <v>70000</v>
      </c>
      <c r="B11" s="1">
        <v>0</v>
      </c>
      <c r="C11" s="1">
        <v>18</v>
      </c>
      <c r="D11" s="1">
        <v>38</v>
      </c>
      <c r="E11" s="1">
        <f>0.4*$G$3</f>
        <v>400</v>
      </c>
      <c r="F11" s="3">
        <f t="shared" si="0"/>
        <v>1118400</v>
      </c>
    </row>
    <row r="12" spans="1:13" x14ac:dyDescent="0.35">
      <c r="A12" s="2">
        <v>80000</v>
      </c>
      <c r="B12" s="1">
        <v>0</v>
      </c>
      <c r="C12" s="1">
        <v>24</v>
      </c>
      <c r="D12" s="1">
        <v>1</v>
      </c>
      <c r="E12" s="1">
        <f>0.28*$G$3</f>
        <v>280</v>
      </c>
      <c r="F12" s="3">
        <f t="shared" si="0"/>
        <v>1441280</v>
      </c>
    </row>
    <row r="13" spans="1:13" x14ac:dyDescent="0.35">
      <c r="A13" s="2">
        <v>90000</v>
      </c>
      <c r="B13" s="1">
        <v>0</v>
      </c>
      <c r="C13" s="1">
        <v>30</v>
      </c>
      <c r="D13" s="1">
        <v>21</v>
      </c>
      <c r="E13" s="1">
        <f>0.78*$G$3</f>
        <v>780</v>
      </c>
      <c r="F13" s="3">
        <f t="shared" si="0"/>
        <v>1821780</v>
      </c>
    </row>
    <row r="14" spans="1:13" x14ac:dyDescent="0.35">
      <c r="A14" s="2">
        <v>100000</v>
      </c>
      <c r="B14" s="1">
        <v>0</v>
      </c>
      <c r="C14" s="1">
        <v>37</v>
      </c>
      <c r="D14" s="1">
        <v>32</v>
      </c>
      <c r="E14" s="1">
        <f>0.66*$G$3</f>
        <v>660</v>
      </c>
      <c r="F14" s="3">
        <f t="shared" si="0"/>
        <v>2252660</v>
      </c>
    </row>
    <row r="15" spans="1:13" x14ac:dyDescent="0.35">
      <c r="A15" s="2">
        <v>120000</v>
      </c>
      <c r="B15" s="1">
        <v>0</v>
      </c>
      <c r="C15" s="1">
        <v>53</v>
      </c>
      <c r="D15" s="1">
        <v>25</v>
      </c>
      <c r="E15" s="1">
        <f>0.08*$G$3</f>
        <v>80</v>
      </c>
      <c r="F15" s="3">
        <f t="shared" si="0"/>
        <v>3205080</v>
      </c>
    </row>
    <row r="16" spans="1:13" x14ac:dyDescent="0.35">
      <c r="A16" s="2">
        <v>140000</v>
      </c>
      <c r="B16" s="1">
        <v>1</v>
      </c>
      <c r="C16" s="1">
        <v>12</v>
      </c>
      <c r="D16" s="1">
        <v>6</v>
      </c>
      <c r="E16" s="1">
        <f>0.37*$G$3</f>
        <v>370</v>
      </c>
      <c r="F16" s="3">
        <f t="shared" si="0"/>
        <v>4326370</v>
      </c>
    </row>
    <row r="17" spans="1:6" x14ac:dyDescent="0.35">
      <c r="A17" s="2">
        <v>160000</v>
      </c>
      <c r="B17" s="1">
        <v>1</v>
      </c>
      <c r="C17" s="1">
        <v>36</v>
      </c>
      <c r="D17" s="1">
        <v>10</v>
      </c>
      <c r="E17" s="1">
        <f>0.79*$G$3</f>
        <v>790</v>
      </c>
      <c r="F17" s="3">
        <f t="shared" si="0"/>
        <v>5770790</v>
      </c>
    </row>
    <row r="18" spans="1:6" x14ac:dyDescent="0.35">
      <c r="A18" s="2">
        <v>180000</v>
      </c>
      <c r="B18" s="1">
        <v>1</v>
      </c>
      <c r="C18" s="1">
        <v>58</v>
      </c>
      <c r="D18" s="1">
        <v>22</v>
      </c>
      <c r="E18" s="1">
        <f>0.43*$G$3</f>
        <v>430</v>
      </c>
      <c r="F18" s="3">
        <f t="shared" si="0"/>
        <v>7102430</v>
      </c>
    </row>
    <row r="19" spans="1:6" x14ac:dyDescent="0.35">
      <c r="A19" s="2">
        <v>200000</v>
      </c>
      <c r="B19" s="1">
        <v>2</v>
      </c>
      <c r="C19" s="1">
        <v>20</v>
      </c>
      <c r="D19" s="1">
        <v>51</v>
      </c>
      <c r="E19" s="1">
        <f>0.14*$G$3</f>
        <v>140</v>
      </c>
      <c r="F19" s="3">
        <f t="shared" si="0"/>
        <v>8451140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8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1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50"/>
  <sheetViews>
    <sheetView zoomScaleNormal="100" workbookViewId="0">
      <selection activeCell="D3" sqref="D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4" t="s">
        <v>13</v>
      </c>
      <c r="B1" s="14"/>
      <c r="C1" s="14"/>
      <c r="D1" s="14"/>
      <c r="E1" s="14"/>
      <c r="F1" s="14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J3 - 0.2508 * J3 - 30342</f>
        <v>199718858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16</v>
      </c>
      <c r="E5" s="1">
        <f>0.45*$G$3</f>
        <v>450</v>
      </c>
      <c r="F5" s="3">
        <f t="shared" ref="F5:F19" si="0">E5+D5*1000+C5*60000+B5*3600000</f>
        <v>16450</v>
      </c>
      <c r="L5" t="s">
        <v>9</v>
      </c>
      <c r="M5">
        <f>ROUNDDOWN(((J4/86400000-ROUNDDOWN(J4/86400000,0))*24-M4)*60,0)</f>
        <v>28</v>
      </c>
    </row>
    <row r="6" spans="1:13" x14ac:dyDescent="0.35">
      <c r="A6" s="2">
        <v>20000</v>
      </c>
      <c r="B6" s="1">
        <v>0</v>
      </c>
      <c r="C6" s="1">
        <v>1</v>
      </c>
      <c r="D6" s="1">
        <v>0</v>
      </c>
      <c r="E6" s="1">
        <f>0.97*$G$3</f>
        <v>970</v>
      </c>
      <c r="F6" s="3">
        <f t="shared" si="0"/>
        <v>60970</v>
      </c>
      <c r="L6" t="s">
        <v>10</v>
      </c>
      <c r="M6">
        <f>ROUNDDOWN((((J4/86400000-ROUNDDOWN(J4/86400000,0))*24-M4)*60 - M5) * 60,0)</f>
        <v>38</v>
      </c>
    </row>
    <row r="7" spans="1:13" x14ac:dyDescent="0.35">
      <c r="A7" s="2">
        <v>30000</v>
      </c>
      <c r="B7" s="1">
        <v>0</v>
      </c>
      <c r="C7" s="1">
        <v>2</v>
      </c>
      <c r="D7" s="1">
        <v>17</v>
      </c>
      <c r="E7" s="1">
        <f>0.97*$G$3</f>
        <v>970</v>
      </c>
      <c r="F7" s="3">
        <f t="shared" si="0"/>
        <v>137970</v>
      </c>
      <c r="L7" t="s">
        <v>12</v>
      </c>
      <c r="M7">
        <f>((((J4/86400000-ROUNDDOWN(J4/86400000,0))*24-M4)*60 - M5) * 60 - M6) * 1000</f>
        <v>857.99999998880594</v>
      </c>
    </row>
    <row r="8" spans="1:13" x14ac:dyDescent="0.35">
      <c r="A8" s="2">
        <v>40000</v>
      </c>
      <c r="B8" s="1">
        <v>0</v>
      </c>
      <c r="C8" s="1">
        <v>4</v>
      </c>
      <c r="D8" s="1">
        <v>5</v>
      </c>
      <c r="E8" s="1">
        <f>0.6*$G$3</f>
        <v>600</v>
      </c>
      <c r="F8" s="3">
        <f t="shared" si="0"/>
        <v>245600</v>
      </c>
    </row>
    <row r="9" spans="1:13" x14ac:dyDescent="0.35">
      <c r="A9" s="2">
        <v>50000</v>
      </c>
      <c r="B9" s="1">
        <v>0</v>
      </c>
      <c r="C9" s="1">
        <v>6</v>
      </c>
      <c r="D9" s="1">
        <v>41</v>
      </c>
      <c r="E9" s="1">
        <f>0.71*$G$3</f>
        <v>710</v>
      </c>
      <c r="F9" s="3">
        <f t="shared" si="0"/>
        <v>401710</v>
      </c>
    </row>
    <row r="10" spans="1:13" x14ac:dyDescent="0.35">
      <c r="A10" s="2">
        <v>60000</v>
      </c>
      <c r="B10" s="1">
        <v>0</v>
      </c>
      <c r="C10" s="1">
        <v>9</v>
      </c>
      <c r="D10" s="1">
        <v>48</v>
      </c>
      <c r="E10" s="1">
        <f>0.84*$G$3</f>
        <v>840</v>
      </c>
      <c r="F10" s="3">
        <f t="shared" si="0"/>
        <v>588840</v>
      </c>
    </row>
    <row r="11" spans="1:13" x14ac:dyDescent="0.35">
      <c r="A11" s="2">
        <v>70000</v>
      </c>
      <c r="B11" s="1">
        <v>0</v>
      </c>
      <c r="C11" s="1">
        <v>14</v>
      </c>
      <c r="D11" s="1">
        <v>2</v>
      </c>
      <c r="E11" s="1">
        <f>0.14*$G$3</f>
        <v>140</v>
      </c>
      <c r="F11" s="3">
        <f t="shared" si="0"/>
        <v>842140</v>
      </c>
    </row>
    <row r="12" spans="1:13" x14ac:dyDescent="0.35">
      <c r="A12" s="2">
        <v>80000</v>
      </c>
      <c r="B12" s="1">
        <v>0</v>
      </c>
      <c r="C12" s="1">
        <v>18</v>
      </c>
      <c r="D12" s="1">
        <v>49</v>
      </c>
      <c r="E12" s="1">
        <f>0.1*$G$3</f>
        <v>100</v>
      </c>
      <c r="F12" s="3">
        <f t="shared" si="0"/>
        <v>1129100</v>
      </c>
    </row>
    <row r="13" spans="1:13" x14ac:dyDescent="0.35">
      <c r="A13" s="2">
        <v>90000</v>
      </c>
      <c r="B13" s="1">
        <v>0</v>
      </c>
      <c r="C13" s="1">
        <v>25</v>
      </c>
      <c r="D13" s="1">
        <v>9</v>
      </c>
      <c r="E13" s="1">
        <f>0*$G$3</f>
        <v>0</v>
      </c>
      <c r="F13" s="3">
        <f t="shared" si="0"/>
        <v>1509000</v>
      </c>
    </row>
    <row r="14" spans="1:13" x14ac:dyDescent="0.35">
      <c r="A14" s="2">
        <v>100000</v>
      </c>
      <c r="B14" s="1">
        <v>0</v>
      </c>
      <c r="C14" s="1">
        <v>31</v>
      </c>
      <c r="D14" s="1">
        <v>53</v>
      </c>
      <c r="E14" s="1">
        <f>0.9*$G$3</f>
        <v>900</v>
      </c>
      <c r="F14" s="3">
        <f t="shared" si="0"/>
        <v>1913900</v>
      </c>
    </row>
    <row r="15" spans="1:13" x14ac:dyDescent="0.35">
      <c r="A15" s="2">
        <v>120000</v>
      </c>
      <c r="B15" s="1">
        <v>0</v>
      </c>
      <c r="C15" s="1">
        <v>49</v>
      </c>
      <c r="D15" s="1">
        <v>25</v>
      </c>
      <c r="E15" s="1">
        <f>0.57*$G$3</f>
        <v>570</v>
      </c>
      <c r="F15" s="3">
        <f t="shared" si="0"/>
        <v>2965570</v>
      </c>
    </row>
    <row r="16" spans="1:13" x14ac:dyDescent="0.35">
      <c r="A16" s="16">
        <v>140000</v>
      </c>
      <c r="B16" s="17">
        <v>1</v>
      </c>
      <c r="C16" s="17">
        <v>11</v>
      </c>
      <c r="D16" s="17">
        <v>2</v>
      </c>
      <c r="E16" s="17">
        <f>0.53*$G$3</f>
        <v>530</v>
      </c>
      <c r="F16" s="18">
        <f t="shared" si="0"/>
        <v>4262530</v>
      </c>
    </row>
    <row r="17" spans="1:6" x14ac:dyDescent="0.35">
      <c r="A17" s="2">
        <v>160000</v>
      </c>
      <c r="B17" s="1">
        <v>1</v>
      </c>
      <c r="C17" s="1">
        <v>30</v>
      </c>
      <c r="D17" s="1">
        <v>37</v>
      </c>
      <c r="E17" s="1">
        <f>0.4*$G$3</f>
        <v>400</v>
      </c>
      <c r="F17" s="3">
        <f t="shared" si="0"/>
        <v>5437400</v>
      </c>
    </row>
    <row r="18" spans="1:6" x14ac:dyDescent="0.35">
      <c r="A18" s="2">
        <v>180000</v>
      </c>
      <c r="B18" s="1">
        <v>1</v>
      </c>
      <c r="C18" s="1">
        <v>51</v>
      </c>
      <c r="D18" s="1">
        <v>58</v>
      </c>
      <c r="E18" s="1">
        <f>0.25*$G$3</f>
        <v>250</v>
      </c>
      <c r="F18" s="3">
        <f t="shared" si="0"/>
        <v>6718250</v>
      </c>
    </row>
    <row r="19" spans="1:6" x14ac:dyDescent="0.35">
      <c r="A19" s="2">
        <v>200000</v>
      </c>
      <c r="B19" s="1">
        <v>2</v>
      </c>
      <c r="C19" s="1">
        <v>14</v>
      </c>
      <c r="D19" s="1">
        <v>59</v>
      </c>
      <c r="E19" s="1">
        <f>0.51*$G$3</f>
        <v>510</v>
      </c>
      <c r="F19" s="3">
        <f t="shared" si="0"/>
        <v>8099510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17:E29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5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5EA7-4FE2-4A5C-83C2-4E073849715A}">
  <dimension ref="A1"/>
  <sheetViews>
    <sheetView tabSelected="1" workbookViewId="0">
      <selection activeCell="M7" sqref="M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Optimisation Mono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2020-05-14T23:31:07Z</dcterms:modified>
</cp:coreProperties>
</file>