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M&amp;E\Calculations\Templates\"/>
    </mc:Choice>
  </mc:AlternateContent>
  <bookViews>
    <workbookView xWindow="120" yWindow="60" windowWidth="23895" windowHeight="13170"/>
  </bookViews>
  <sheets>
    <sheet name="Settings_ReadMe" sheetId="1" r:id="rId1"/>
    <sheet name="Pipe Section" sheetId="2" r:id="rId2"/>
    <sheet name="INFO" sheetId="3" r:id="rId3"/>
  </sheets>
  <definedNames>
    <definedName name="DU_Bath_C">Settings_ReadMe!$C$21</definedName>
    <definedName name="DU_Bath_H">Settings_ReadMe!$B$21</definedName>
    <definedName name="DU_Bath_M">Settings_ReadMe!$D$21</definedName>
    <definedName name="DU_Bath_R">Settings_ReadMe!$E$21</definedName>
    <definedName name="DU_Shower_C">Settings_ReadMe!$C$22</definedName>
    <definedName name="DU_Shower_H">Settings_ReadMe!$B$22</definedName>
    <definedName name="DU_Shower_M">Settings_ReadMe!$D$22</definedName>
    <definedName name="DU_Shower_R">Settings_ReadMe!$E$22</definedName>
    <definedName name="DU_Sink_C">Settings_ReadMe!$C$23</definedName>
    <definedName name="DU_Sink_H">Settings_ReadMe!$B$23</definedName>
    <definedName name="DU_Sink_M">Settings_ReadMe!$D$23</definedName>
    <definedName name="DU_Sink_M_C">Settings_ReadMe!$C$24</definedName>
    <definedName name="DU_Sink_M_H">Settings_ReadMe!$B$24</definedName>
    <definedName name="DU_Sink_M_M">Settings_ReadMe!$D$24</definedName>
    <definedName name="DU_Sink_M_R">Settings_ReadMe!$E$24</definedName>
    <definedName name="DU_Sink_R">Settings_ReadMe!$E$23</definedName>
    <definedName name="DU_Tap_C_C">Settings_ReadMe!$C$26</definedName>
    <definedName name="DU_Tap_C_H">Settings_ReadMe!$B$26</definedName>
    <definedName name="DU_Tap_C_M">Settings_ReadMe!$D$26</definedName>
    <definedName name="DU_Tap_C_R">Settings_ReadMe!$E$26</definedName>
    <definedName name="DU_Tap_H_C">Settings_ReadMe!$C$25</definedName>
    <definedName name="DU_Tap_H_H">Settings_ReadMe!$B$25</definedName>
    <definedName name="DU_Tap_H_M">Settings_ReadMe!$D$25</definedName>
    <definedName name="DU_Tap_H_R">Settings_ReadMe!$E$25</definedName>
    <definedName name="DU_Tap_M_C">Settings_ReadMe!$C$27</definedName>
    <definedName name="DU_Tap_M_H">Settings_ReadMe!$B$27</definedName>
    <definedName name="DU_Tap_M_M">Settings_ReadMe!$D$27</definedName>
    <definedName name="DU_Tap_M_R">Settings_ReadMe!$E$27</definedName>
    <definedName name="DU_Tap_R_C">Settings_ReadMe!$C$28</definedName>
    <definedName name="DU_Tap_R_H">Settings_ReadMe!$B$28</definedName>
    <definedName name="DU_Tap_R_M">Settings_ReadMe!$D$28</definedName>
    <definedName name="DU_Tap_R_R">Settings_ReadMe!$E$28</definedName>
    <definedName name="DU_WC_C_C">Settings_ReadMe!$C$19</definedName>
    <definedName name="DU_WC_C_H">Settings_ReadMe!$B$19</definedName>
    <definedName name="DU_WC_C_M">Settings_ReadMe!$D$19</definedName>
    <definedName name="DU_WC_C_R">Settings_ReadMe!$E$19</definedName>
    <definedName name="DU_WC_R_C">Settings_ReadMe!$C$20</definedName>
    <definedName name="DU_WC_R_H">Settings_ReadMe!$B$20</definedName>
    <definedName name="DU_WC_R_M">Settings_ReadMe!$D$20</definedName>
    <definedName name="DU_WC_R_R">Settings_ReadMe!$E$20</definedName>
    <definedName name="DU_WHB_C">Settings_ReadMe!$C$18</definedName>
    <definedName name="DU_WHB_H">Settings_ReadMe!$B$18</definedName>
    <definedName name="DU_WHB_M">Settings_ReadMe!$D$18</definedName>
    <definedName name="DU_WHB_R">Settings_ReadMe!$E$18</definedName>
    <definedName name="k_">Settings_ReadMe!$N$18</definedName>
    <definedName name="_xlnm.Print_Area" localSheetId="1">'Pipe Section'!$A$1:$BI$28</definedName>
    <definedName name="rho">Settings_ReadMe!$I$18</definedName>
    <definedName name="visco">Settings_ReadMe!$I$19</definedName>
  </definedNames>
  <calcPr calcId="152511"/>
</workbook>
</file>

<file path=xl/calcChain.xml><?xml version="1.0" encoding="utf-8"?>
<calcChain xmlns="http://schemas.openxmlformats.org/spreadsheetml/2006/main">
  <c r="N18" i="1" l="1"/>
  <c r="I19" i="1"/>
  <c r="BN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S24" i="2"/>
  <c r="AN8" i="2"/>
  <c r="AJ27" i="2"/>
  <c r="AO17" i="2"/>
  <c r="AR15" i="2"/>
  <c r="AQ26" i="2"/>
  <c r="AQ19" i="2"/>
  <c r="AQ28" i="2"/>
  <c r="AN25" i="2"/>
  <c r="AR22" i="2"/>
  <c r="AO7" i="2"/>
  <c r="AN27" i="2"/>
  <c r="AO22" i="2"/>
  <c r="AR13" i="2"/>
  <c r="AL5" i="2"/>
  <c r="AS26" i="2"/>
  <c r="AR11" i="2"/>
  <c r="AO12" i="2"/>
  <c r="AJ21" i="2"/>
  <c r="AP26" i="2"/>
  <c r="AM19" i="2"/>
  <c r="AI7" i="2"/>
  <c r="AO25" i="2"/>
  <c r="AJ13" i="2"/>
  <c r="AR26" i="2"/>
  <c r="AN15" i="2"/>
  <c r="AJ28" i="2"/>
  <c r="AP10" i="2"/>
  <c r="AM17" i="2"/>
  <c r="AJ26" i="2"/>
  <c r="AJ14" i="2"/>
  <c r="AS21" i="2"/>
  <c r="AR6" i="2"/>
  <c r="AQ12" i="2"/>
  <c r="AN18" i="2"/>
  <c r="AM16" i="2"/>
  <c r="AI18" i="2"/>
  <c r="AM5" i="2"/>
  <c r="AS23" i="2"/>
  <c r="AI23" i="2"/>
  <c r="AL24" i="2"/>
  <c r="AK11" i="2"/>
  <c r="AJ15" i="2"/>
  <c r="AQ10" i="2"/>
  <c r="AN17" i="2"/>
  <c r="AI12" i="2"/>
  <c r="AQ8" i="2"/>
  <c r="AI14" i="2"/>
  <c r="AM28" i="2"/>
  <c r="AJ8" i="2"/>
  <c r="AM11" i="2"/>
  <c r="AS17" i="2"/>
  <c r="AS19" i="2"/>
  <c r="AO8" i="2"/>
  <c r="AI5" i="2"/>
  <c r="AN22" i="2"/>
  <c r="AQ23" i="2"/>
  <c r="AO9" i="2"/>
  <c r="AQ5" i="2"/>
  <c r="AN26" i="2"/>
  <c r="AJ24" i="2"/>
  <c r="AR25" i="2"/>
  <c r="AK20" i="2"/>
  <c r="AM6" i="2"/>
  <c r="AN10" i="2"/>
  <c r="AI21" i="2"/>
  <c r="AS5" i="2"/>
  <c r="AI10" i="2"/>
  <c r="AP17" i="2"/>
  <c r="AL22" i="2"/>
  <c r="AS12" i="2"/>
  <c r="AQ27" i="2"/>
  <c r="AR14" i="2"/>
  <c r="AJ11" i="2"/>
  <c r="AN23" i="2"/>
  <c r="AO15" i="2"/>
  <c r="AJ17" i="2"/>
  <c r="AI15" i="2"/>
  <c r="AQ18" i="2"/>
  <c r="AN5" i="2"/>
  <c r="AI20" i="2"/>
  <c r="AM10" i="2"/>
  <c r="AI6" i="2"/>
  <c r="AO21" i="2"/>
  <c r="AR21" i="2"/>
  <c r="AR4" i="2"/>
  <c r="AJ9" i="2"/>
  <c r="AK7" i="2"/>
  <c r="AR8" i="2"/>
  <c r="AM20" i="2"/>
  <c r="AL25" i="2"/>
  <c r="AR28" i="2"/>
  <c r="AJ16" i="2"/>
  <c r="AM22" i="2"/>
  <c r="AJ25" i="2"/>
  <c r="AJ5" i="2"/>
  <c r="AK24" i="2"/>
  <c r="AR12" i="2"/>
  <c r="AK18" i="2"/>
  <c r="AO27" i="2"/>
  <c r="AR9" i="2"/>
  <c r="AS8" i="2"/>
  <c r="AL8" i="2"/>
  <c r="AK27" i="2"/>
  <c r="AS22" i="2"/>
  <c r="AL28" i="2"/>
  <c r="AP16" i="2"/>
  <c r="AN21" i="2"/>
  <c r="AQ20" i="2"/>
  <c r="AK6" i="2"/>
  <c r="AK4" i="2" s="1"/>
  <c r="AJ20" i="2"/>
  <c r="AQ9" i="2"/>
  <c r="AL16" i="2"/>
  <c r="AN19" i="2"/>
  <c r="AI16" i="2"/>
  <c r="AS10" i="2"/>
  <c r="AL13" i="2"/>
  <c r="AI8" i="2"/>
  <c r="AR27" i="2"/>
  <c r="AI22" i="2"/>
  <c r="AP21" i="2"/>
  <c r="AR20" i="2"/>
  <c r="AL21" i="2"/>
  <c r="AP24" i="2"/>
  <c r="AQ16" i="2"/>
  <c r="AQ25" i="2"/>
  <c r="AI11" i="2"/>
  <c r="AJ23" i="2"/>
  <c r="AQ7" i="2"/>
  <c r="AS11" i="2"/>
  <c r="AO19" i="2"/>
  <c r="AO28" i="2"/>
  <c r="AQ13" i="2"/>
  <c r="AR19" i="2"/>
  <c r="AM12" i="2"/>
  <c r="AM26" i="2"/>
  <c r="AL23" i="2"/>
  <c r="AO24" i="2"/>
  <c r="AL6" i="2"/>
  <c r="AL4" i="2" s="1"/>
  <c r="AP18" i="2"/>
  <c r="AK22" i="2"/>
  <c r="AO6" i="2"/>
  <c r="AO4" i="2" s="1"/>
  <c r="AM8" i="2"/>
  <c r="AM15" i="2"/>
  <c r="AN11" i="2"/>
  <c r="AR16" i="2"/>
  <c r="AM9" i="2"/>
  <c r="AR7" i="2"/>
  <c r="AQ11" i="2"/>
  <c r="AS14" i="2"/>
  <c r="AN16" i="2"/>
  <c r="AJ10" i="2"/>
  <c r="AS7" i="2"/>
  <c r="AP8" i="2"/>
  <c r="AQ6" i="2"/>
  <c r="AN6" i="2"/>
  <c r="AM23" i="2"/>
  <c r="AS6" i="2"/>
  <c r="AS4" i="2" s="1"/>
  <c r="AN7" i="2"/>
  <c r="AK13" i="2"/>
  <c r="AS18" i="2"/>
  <c r="AL14" i="2"/>
  <c r="AQ4" i="2"/>
  <c r="AS9" i="2"/>
  <c r="AR18" i="2"/>
  <c r="AQ22" i="2"/>
  <c r="AK23" i="2"/>
  <c r="AP28" i="2"/>
  <c r="AP19" i="2"/>
  <c r="AP14" i="2"/>
  <c r="AO23" i="2"/>
  <c r="AI17" i="2"/>
  <c r="AI27" i="2"/>
  <c r="AJ7" i="2"/>
  <c r="AM27" i="2"/>
  <c r="AQ14" i="2"/>
  <c r="AM14" i="2"/>
  <c r="AR24" i="2"/>
  <c r="AL9" i="2"/>
  <c r="AI4" i="2"/>
  <c r="AI26" i="2"/>
  <c r="AP11" i="2"/>
  <c r="AS20" i="2"/>
  <c r="AP13" i="2"/>
  <c r="AO18" i="2"/>
  <c r="AR23" i="2"/>
  <c r="AL18" i="2"/>
  <c r="AM13" i="2"/>
  <c r="AN20" i="2"/>
  <c r="AJ19" i="2"/>
  <c r="AM24" i="2"/>
  <c r="AK16" i="2"/>
  <c r="AL11" i="2"/>
  <c r="AR10" i="2"/>
  <c r="AP22" i="2"/>
  <c r="AQ15" i="2"/>
  <c r="AK10" i="2"/>
  <c r="AI24" i="2"/>
  <c r="AM7" i="2"/>
  <c r="AK12" i="2"/>
  <c r="AL27" i="2"/>
  <c r="AK17" i="2"/>
  <c r="AK19" i="2"/>
  <c r="AL26" i="2"/>
  <c r="AO10" i="2"/>
  <c r="AO13" i="2"/>
  <c r="AP15" i="2"/>
  <c r="AP20" i="2"/>
  <c r="AM25" i="2"/>
  <c r="AP6" i="2"/>
  <c r="AP4" i="2" s="1"/>
  <c r="AN12" i="2"/>
  <c r="AS16" i="2"/>
  <c r="AS25" i="2"/>
  <c r="AJ18" i="2"/>
  <c r="AN13" i="2"/>
  <c r="AK25" i="2"/>
  <c r="AO11" i="2"/>
  <c r="AQ17" i="2"/>
  <c r="AL12" i="2"/>
  <c r="AN24" i="2"/>
  <c r="AP7" i="2"/>
  <c r="AK21" i="2"/>
  <c r="AN28" i="2"/>
  <c r="AQ24" i="2"/>
  <c r="AN4" i="2"/>
  <c r="AO14" i="2"/>
  <c r="AI19" i="2"/>
  <c r="AK9" i="2"/>
  <c r="AR5" i="2"/>
  <c r="AM21" i="2"/>
  <c r="AM4" i="2"/>
  <c r="AL17" i="2"/>
  <c r="AK14" i="2"/>
  <c r="AI9" i="2"/>
  <c r="AS28" i="2"/>
  <c r="AO16" i="2"/>
  <c r="AO20" i="2"/>
  <c r="AJ12" i="2"/>
  <c r="AP27" i="2"/>
  <c r="AL7" i="2"/>
  <c r="AK5" i="2"/>
  <c r="AI13" i="2"/>
  <c r="AN9" i="2"/>
  <c r="AJ22" i="2"/>
  <c r="AK26" i="2"/>
  <c r="AO26" i="2"/>
  <c r="AP23" i="2"/>
  <c r="AJ6" i="2"/>
  <c r="AJ4" i="2" s="1"/>
  <c r="AL20" i="2"/>
  <c r="AS15" i="2"/>
  <c r="AL10" i="2"/>
  <c r="AM18" i="2"/>
  <c r="AR17" i="2"/>
  <c r="AP9" i="2"/>
  <c r="AP12" i="2"/>
  <c r="AS27" i="2"/>
  <c r="AL19" i="2"/>
  <c r="AP25" i="2"/>
  <c r="AL15" i="2"/>
  <c r="AP5" i="2"/>
  <c r="AI25" i="2"/>
  <c r="AQ21" i="2"/>
  <c r="AN14" i="2"/>
  <c r="AS13" i="2"/>
  <c r="AI28" i="2"/>
  <c r="AK28" i="2"/>
  <c r="AO5" i="2"/>
  <c r="AK15" i="2"/>
  <c r="AK8" i="2"/>
  <c r="AT28" i="2" l="1"/>
  <c r="AU28" i="2" s="1"/>
  <c r="BB28" i="2"/>
  <c r="BC28" i="2" s="1"/>
  <c r="AX28" i="2"/>
  <c r="AY28" i="2" s="1"/>
  <c r="BF28" i="2"/>
  <c r="BG28" i="2" s="1"/>
  <c r="AT26" i="2"/>
  <c r="AU26" i="2" s="1"/>
  <c r="BB26" i="2"/>
  <c r="BC26" i="2" s="1"/>
  <c r="AX26" i="2"/>
  <c r="AY26" i="2" s="1"/>
  <c r="BF26" i="2"/>
  <c r="BG26" i="2" s="1"/>
  <c r="AT27" i="2"/>
  <c r="AU27" i="2" s="1"/>
  <c r="BB27" i="2"/>
  <c r="BC27" i="2" s="1"/>
  <c r="AX27" i="2"/>
  <c r="AY27" i="2" s="1"/>
  <c r="BF27" i="2"/>
  <c r="BG27" i="2" s="1"/>
  <c r="BF8" i="2"/>
  <c r="BG8" i="2" s="1"/>
  <c r="BF10" i="2"/>
  <c r="BG10" i="2" s="1"/>
  <c r="BF13" i="2"/>
  <c r="BG13" i="2" s="1"/>
  <c r="BF18" i="2"/>
  <c r="BG18" i="2" s="1"/>
  <c r="BF6" i="2"/>
  <c r="BG6" i="2" s="1"/>
  <c r="BF19" i="2"/>
  <c r="BG19" i="2" s="1"/>
  <c r="BF22" i="2"/>
  <c r="BG22" i="2" s="1"/>
  <c r="BF11" i="2"/>
  <c r="BG11" i="2" s="1"/>
  <c r="BF24" i="2"/>
  <c r="BG24" i="2" s="1"/>
  <c r="BF12" i="2"/>
  <c r="BG12" i="2" s="1"/>
  <c r="BF25" i="2"/>
  <c r="BG25" i="2" s="1"/>
  <c r="BF14" i="2"/>
  <c r="BG14" i="2" s="1"/>
  <c r="BF15" i="2"/>
  <c r="BG15" i="2" s="1"/>
  <c r="BF7" i="2"/>
  <c r="BG7" i="2" s="1"/>
  <c r="BF21" i="2"/>
  <c r="BG21" i="2" s="1"/>
  <c r="BF9" i="2"/>
  <c r="BG9" i="2" s="1"/>
  <c r="BF16" i="2"/>
  <c r="BG16" i="2" s="1"/>
  <c r="BF20" i="2"/>
  <c r="BG20" i="2" s="1"/>
  <c r="BF23" i="2"/>
  <c r="BG23" i="2" s="1"/>
  <c r="BF17" i="2"/>
  <c r="BG17" i="2" s="1"/>
  <c r="BF5" i="2"/>
  <c r="BG5" i="2" s="1"/>
  <c r="BF4" i="2"/>
  <c r="BG4" i="2" s="1"/>
  <c r="Q4" i="2" s="1"/>
  <c r="BB8" i="2"/>
  <c r="BC8" i="2" s="1"/>
  <c r="BB10" i="2"/>
  <c r="BC10" i="2" s="1"/>
  <c r="BB13" i="2"/>
  <c r="BC13" i="2" s="1"/>
  <c r="BB18" i="2"/>
  <c r="BC18" i="2" s="1"/>
  <c r="BB6" i="2"/>
  <c r="BC6" i="2" s="1"/>
  <c r="BB19" i="2"/>
  <c r="BC19" i="2" s="1"/>
  <c r="BB22" i="2"/>
  <c r="BC22" i="2" s="1"/>
  <c r="BB11" i="2"/>
  <c r="BC11" i="2" s="1"/>
  <c r="BB24" i="2"/>
  <c r="BC24" i="2" s="1"/>
  <c r="BB12" i="2"/>
  <c r="BC12" i="2" s="1"/>
  <c r="BB25" i="2"/>
  <c r="BC25" i="2" s="1"/>
  <c r="BB14" i="2"/>
  <c r="BC14" i="2" s="1"/>
  <c r="BB15" i="2"/>
  <c r="BC15" i="2" s="1"/>
  <c r="BB7" i="2"/>
  <c r="BC7" i="2" s="1"/>
  <c r="BB21" i="2"/>
  <c r="BC21" i="2" s="1"/>
  <c r="BB9" i="2"/>
  <c r="BC9" i="2" s="1"/>
  <c r="BB16" i="2"/>
  <c r="BC16" i="2" s="1"/>
  <c r="BB20" i="2"/>
  <c r="BC20" i="2" s="1"/>
  <c r="BB23" i="2"/>
  <c r="BC23" i="2" s="1"/>
  <c r="BB17" i="2"/>
  <c r="BC17" i="2" s="1"/>
  <c r="BB5" i="2"/>
  <c r="BC5" i="2" s="1"/>
  <c r="BB4" i="2"/>
  <c r="BC4" i="2" s="1"/>
  <c r="AX8" i="2"/>
  <c r="AX10" i="2"/>
  <c r="AX13" i="2"/>
  <c r="AY13" i="2" s="1"/>
  <c r="AX18" i="2"/>
  <c r="AY18" i="2" s="1"/>
  <c r="AX6" i="2"/>
  <c r="AX19" i="2"/>
  <c r="AY19" i="2" s="1"/>
  <c r="AX22" i="2"/>
  <c r="AX11" i="2"/>
  <c r="AX24" i="2"/>
  <c r="AY24" i="2" s="1"/>
  <c r="AX12" i="2"/>
  <c r="AX25" i="2"/>
  <c r="AX14" i="2"/>
  <c r="AY14" i="2" s="1"/>
  <c r="AX15" i="2"/>
  <c r="AX7" i="2"/>
  <c r="AX21" i="2"/>
  <c r="AY21" i="2" s="1"/>
  <c r="AX9" i="2"/>
  <c r="AX16" i="2"/>
  <c r="AX20" i="2"/>
  <c r="AY20" i="2" s="1"/>
  <c r="AX23" i="2"/>
  <c r="AX17" i="2"/>
  <c r="AX5" i="2"/>
  <c r="AX4" i="2"/>
  <c r="AT8" i="2"/>
  <c r="AT10" i="2"/>
  <c r="AT13" i="2"/>
  <c r="AU13" i="2" s="1"/>
  <c r="AT18" i="2"/>
  <c r="AU18" i="2" s="1"/>
  <c r="AT6" i="2"/>
  <c r="AT19" i="2"/>
  <c r="AU19" i="2" s="1"/>
  <c r="AT22" i="2"/>
  <c r="AT11" i="2"/>
  <c r="AT24" i="2"/>
  <c r="AU24" i="2" s="1"/>
  <c r="AT12" i="2"/>
  <c r="AT25" i="2"/>
  <c r="AT14" i="2"/>
  <c r="AU14" i="2" s="1"/>
  <c r="AT15" i="2"/>
  <c r="AT7" i="2"/>
  <c r="AT21" i="2"/>
  <c r="AU21" i="2" s="1"/>
  <c r="AT9" i="2"/>
  <c r="AT16" i="2"/>
  <c r="AT20" i="2"/>
  <c r="AU20" i="2" s="1"/>
  <c r="AT23" i="2"/>
  <c r="AT17" i="2"/>
  <c r="AT5" i="2"/>
  <c r="AT4" i="2"/>
  <c r="AU4" i="2" s="1"/>
  <c r="C20" i="2" l="1"/>
  <c r="D20" i="2" s="1"/>
  <c r="E20" i="2"/>
  <c r="C19" i="2"/>
  <c r="D19" i="2" s="1"/>
  <c r="E19" i="2"/>
  <c r="G18" i="2"/>
  <c r="H18" i="2" s="1"/>
  <c r="I18" i="2"/>
  <c r="K7" i="2"/>
  <c r="L7" i="2" s="1"/>
  <c r="M7" i="2"/>
  <c r="K10" i="2"/>
  <c r="L10" i="2" s="1"/>
  <c r="M10" i="2"/>
  <c r="O14" i="2"/>
  <c r="P14" i="2" s="1"/>
  <c r="Q14" i="2"/>
  <c r="O27" i="2"/>
  <c r="P27" i="2" s="1"/>
  <c r="Q27" i="2"/>
  <c r="G21" i="2"/>
  <c r="H21" i="2" s="1"/>
  <c r="I21" i="2"/>
  <c r="G13" i="2"/>
  <c r="H13" i="2" s="1"/>
  <c r="I13" i="2"/>
  <c r="K15" i="2"/>
  <c r="L15" i="2" s="1"/>
  <c r="M15" i="2"/>
  <c r="K8" i="2"/>
  <c r="L8" i="2" s="1"/>
  <c r="M8" i="2"/>
  <c r="O25" i="2"/>
  <c r="P25" i="2" s="1"/>
  <c r="Q25" i="2"/>
  <c r="I27" i="2"/>
  <c r="G27" i="2"/>
  <c r="H27" i="2" s="1"/>
  <c r="C18" i="2"/>
  <c r="D18" i="2" s="1"/>
  <c r="E18" i="2"/>
  <c r="K14" i="2"/>
  <c r="L14" i="2" s="1"/>
  <c r="M14" i="2"/>
  <c r="O12" i="2"/>
  <c r="P12" i="2" s="1"/>
  <c r="Q12" i="2"/>
  <c r="K27" i="2"/>
  <c r="L27" i="2" s="1"/>
  <c r="M27" i="2"/>
  <c r="C21" i="2"/>
  <c r="D21" i="2" s="1"/>
  <c r="E21" i="2"/>
  <c r="C13" i="2"/>
  <c r="D13" i="2" s="1"/>
  <c r="E13" i="2"/>
  <c r="K25" i="2"/>
  <c r="L25" i="2" s="1"/>
  <c r="M25" i="2"/>
  <c r="O5" i="2"/>
  <c r="P5" i="2" s="1"/>
  <c r="Q5" i="2"/>
  <c r="O24" i="2"/>
  <c r="P24" i="2" s="1"/>
  <c r="Q24" i="2"/>
  <c r="C27" i="2"/>
  <c r="D27" i="2" s="1"/>
  <c r="E27" i="2"/>
  <c r="G14" i="2"/>
  <c r="K12" i="2"/>
  <c r="L12" i="2" s="1"/>
  <c r="M12" i="2"/>
  <c r="O17" i="2"/>
  <c r="P17" i="2" s="1"/>
  <c r="Q17" i="2"/>
  <c r="O11" i="2"/>
  <c r="P11" i="2" s="1"/>
  <c r="Q11" i="2"/>
  <c r="O26" i="2"/>
  <c r="P26" i="2" s="1"/>
  <c r="Q26" i="2"/>
  <c r="K5" i="2"/>
  <c r="L5" i="2" s="1"/>
  <c r="M5" i="2"/>
  <c r="K24" i="2"/>
  <c r="L24" i="2" s="1"/>
  <c r="M24" i="2"/>
  <c r="O23" i="2"/>
  <c r="P23" i="2" s="1"/>
  <c r="Q23" i="2"/>
  <c r="Q22" i="2"/>
  <c r="O22" i="2"/>
  <c r="P22" i="2" s="1"/>
  <c r="G26" i="2"/>
  <c r="H26" i="2" s="1"/>
  <c r="I26" i="2"/>
  <c r="C14" i="2"/>
  <c r="K17" i="2"/>
  <c r="L17" i="2" s="1"/>
  <c r="M17" i="2"/>
  <c r="M11" i="2"/>
  <c r="K11" i="2"/>
  <c r="L11" i="2" s="1"/>
  <c r="O20" i="2"/>
  <c r="P20" i="2" s="1"/>
  <c r="Q20" i="2"/>
  <c r="Q19" i="2"/>
  <c r="O19" i="2"/>
  <c r="P19" i="2" s="1"/>
  <c r="M26" i="2"/>
  <c r="K26" i="2"/>
  <c r="L26" i="2" s="1"/>
  <c r="K22" i="2"/>
  <c r="L22" i="2" s="1"/>
  <c r="M22" i="2"/>
  <c r="M20" i="2"/>
  <c r="K20" i="2"/>
  <c r="L20" i="2" s="1"/>
  <c r="K19" i="2"/>
  <c r="L19" i="2" s="1"/>
  <c r="M19" i="2"/>
  <c r="O9" i="2"/>
  <c r="P9" i="2" s="1"/>
  <c r="Q9" i="2"/>
  <c r="O18" i="2"/>
  <c r="P18" i="2" s="1"/>
  <c r="Q18" i="2"/>
  <c r="Q28" i="2"/>
  <c r="O28" i="2"/>
  <c r="P28" i="2" s="1"/>
  <c r="Q16" i="2"/>
  <c r="O16" i="2"/>
  <c r="P16" i="2" s="1"/>
  <c r="C24" i="2"/>
  <c r="D24" i="2" s="1"/>
  <c r="E24" i="2"/>
  <c r="K16" i="2"/>
  <c r="L16" i="2" s="1"/>
  <c r="M16" i="2"/>
  <c r="K6" i="2"/>
  <c r="O21" i="2"/>
  <c r="P21" i="2" s="1"/>
  <c r="Q21" i="2"/>
  <c r="O13" i="2"/>
  <c r="G28" i="2"/>
  <c r="H28" i="2" s="1"/>
  <c r="I28" i="2"/>
  <c r="M23" i="2"/>
  <c r="K23" i="2"/>
  <c r="L23" i="2" s="1"/>
  <c r="C26" i="2"/>
  <c r="D26" i="2" s="1"/>
  <c r="E26" i="2"/>
  <c r="G20" i="2"/>
  <c r="H20" i="2" s="1"/>
  <c r="I20" i="2"/>
  <c r="G19" i="2"/>
  <c r="H19" i="2" s="1"/>
  <c r="I19" i="2"/>
  <c r="K9" i="2"/>
  <c r="L9" i="2" s="1"/>
  <c r="M9" i="2"/>
  <c r="K18" i="2"/>
  <c r="L18" i="2" s="1"/>
  <c r="M18" i="2"/>
  <c r="O7" i="2"/>
  <c r="P7" i="2" s="1"/>
  <c r="Q7" i="2"/>
  <c r="O10" i="2"/>
  <c r="P10" i="2" s="1"/>
  <c r="Q10" i="2"/>
  <c r="K28" i="2"/>
  <c r="L28" i="2" s="1"/>
  <c r="M28" i="2"/>
  <c r="I24" i="2"/>
  <c r="G24" i="2"/>
  <c r="H24" i="2" s="1"/>
  <c r="O6" i="2"/>
  <c r="K21" i="2"/>
  <c r="L21" i="2" s="1"/>
  <c r="M21" i="2"/>
  <c r="K13" i="2"/>
  <c r="L13" i="2" s="1"/>
  <c r="M13" i="2"/>
  <c r="O15" i="2"/>
  <c r="P15" i="2" s="1"/>
  <c r="Q15" i="2"/>
  <c r="O8" i="2"/>
  <c r="P8" i="2" s="1"/>
  <c r="Q8" i="2"/>
  <c r="E28" i="2"/>
  <c r="C28" i="2"/>
  <c r="D28" i="2" s="1"/>
  <c r="K4" i="2"/>
  <c r="M4" i="2"/>
  <c r="BD10" i="2"/>
  <c r="J10" i="2" s="1"/>
  <c r="BH12" i="2"/>
  <c r="N12" i="2" s="1"/>
  <c r="BH5" i="2"/>
  <c r="N5" i="2" s="1"/>
  <c r="BD12" i="2"/>
  <c r="J12" i="2" s="1"/>
  <c r="BH17" i="2"/>
  <c r="N17" i="2" s="1"/>
  <c r="BH11" i="2"/>
  <c r="N11" i="2" s="1"/>
  <c r="BH26" i="2"/>
  <c r="N26" i="2" s="1"/>
  <c r="BH27" i="2"/>
  <c r="N27" i="2" s="1"/>
  <c r="BD25" i="2"/>
  <c r="J25" i="2" s="1"/>
  <c r="BH24" i="2"/>
  <c r="N24" i="2" s="1"/>
  <c r="BD5" i="2"/>
  <c r="J5" i="2" s="1"/>
  <c r="BD24" i="2"/>
  <c r="J24" i="2" s="1"/>
  <c r="BH23" i="2"/>
  <c r="N23" i="2" s="1"/>
  <c r="BH22" i="2"/>
  <c r="N22" i="2" s="1"/>
  <c r="BD7" i="2"/>
  <c r="J7" i="2" s="1"/>
  <c r="BD8" i="2"/>
  <c r="J8" i="2" s="1"/>
  <c r="BH20" i="2"/>
  <c r="N20" i="2" s="1"/>
  <c r="BD23" i="2"/>
  <c r="J23" i="2" s="1"/>
  <c r="BH9" i="2"/>
  <c r="N9" i="2" s="1"/>
  <c r="BH18" i="2"/>
  <c r="N18" i="2" s="1"/>
  <c r="BH28" i="2"/>
  <c r="N28" i="2" s="1"/>
  <c r="BD15" i="2"/>
  <c r="J15" i="2" s="1"/>
  <c r="BD14" i="2"/>
  <c r="J14" i="2" s="1"/>
  <c r="BD26" i="2"/>
  <c r="J26" i="2" s="1"/>
  <c r="BD22" i="2"/>
  <c r="J22" i="2" s="1"/>
  <c r="BD20" i="2"/>
  <c r="J20" i="2" s="1"/>
  <c r="BD6" i="2"/>
  <c r="J6" i="2" s="1"/>
  <c r="BH14" i="2"/>
  <c r="N14" i="2" s="1"/>
  <c r="BH25" i="2"/>
  <c r="N25" i="2" s="1"/>
  <c r="BD27" i="2"/>
  <c r="J27" i="2" s="1"/>
  <c r="BD17" i="2"/>
  <c r="J17" i="2" s="1"/>
  <c r="BH19" i="2"/>
  <c r="N19" i="2" s="1"/>
  <c r="BH6" i="2"/>
  <c r="N6" i="2" s="1"/>
  <c r="BD19" i="2"/>
  <c r="J19" i="2" s="1"/>
  <c r="BD16" i="2"/>
  <c r="J16" i="2" s="1"/>
  <c r="BH21" i="2"/>
  <c r="N21" i="2" s="1"/>
  <c r="BH13" i="2"/>
  <c r="N13" i="2" s="1"/>
  <c r="BD9" i="2"/>
  <c r="J9" i="2" s="1"/>
  <c r="BD18" i="2"/>
  <c r="J18" i="2" s="1"/>
  <c r="BH7" i="2"/>
  <c r="N7" i="2" s="1"/>
  <c r="BH10" i="2"/>
  <c r="N10" i="2" s="1"/>
  <c r="BD28" i="2"/>
  <c r="J28" i="2" s="1"/>
  <c r="BD11" i="2"/>
  <c r="J11" i="2" s="1"/>
  <c r="BH16" i="2"/>
  <c r="N16" i="2" s="1"/>
  <c r="BD21" i="2"/>
  <c r="J21" i="2" s="1"/>
  <c r="BD13" i="2"/>
  <c r="J13" i="2" s="1"/>
  <c r="BH15" i="2"/>
  <c r="N15" i="2" s="1"/>
  <c r="BH8" i="2"/>
  <c r="N8" i="2" s="1"/>
  <c r="O4" i="2"/>
  <c r="C4" i="2"/>
  <c r="BH4" i="2"/>
  <c r="BI4" i="2" s="1"/>
  <c r="AZ13" i="2"/>
  <c r="F13" i="2" s="1"/>
  <c r="AZ14" i="2"/>
  <c r="F14" i="2" s="1"/>
  <c r="AZ21" i="2"/>
  <c r="F21" i="2" s="1"/>
  <c r="AZ26" i="2"/>
  <c r="F26" i="2" s="1"/>
  <c r="AZ24" i="2"/>
  <c r="F24" i="2" s="1"/>
  <c r="AZ28" i="2"/>
  <c r="F28" i="2" s="1"/>
  <c r="AZ18" i="2"/>
  <c r="F18" i="2" s="1"/>
  <c r="AZ19" i="2"/>
  <c r="F19" i="2" s="1"/>
  <c r="AZ27" i="2"/>
  <c r="F27" i="2" s="1"/>
  <c r="AZ20" i="2"/>
  <c r="F20" i="2" s="1"/>
  <c r="AY4" i="2"/>
  <c r="AV26" i="2"/>
  <c r="B26" i="2" s="1"/>
  <c r="AV20" i="2"/>
  <c r="B20" i="2" s="1"/>
  <c r="AV27" i="2"/>
  <c r="B27" i="2" s="1"/>
  <c r="AV19" i="2"/>
  <c r="B19" i="2" s="1"/>
  <c r="AV18" i="2"/>
  <c r="B18" i="2" s="1"/>
  <c r="AV21" i="2"/>
  <c r="B21" i="2" s="1"/>
  <c r="AV24" i="2"/>
  <c r="B24" i="2" s="1"/>
  <c r="AV13" i="2"/>
  <c r="B13" i="2" s="1"/>
  <c r="AV14" i="2"/>
  <c r="B14" i="2" s="1"/>
  <c r="AV28" i="2"/>
  <c r="B28" i="2" s="1"/>
  <c r="AV4" i="2"/>
  <c r="AW4" i="2" s="1"/>
  <c r="BD4" i="2"/>
  <c r="AU5" i="2"/>
  <c r="AY5" i="2"/>
  <c r="AY16" i="2"/>
  <c r="AU15" i="2"/>
  <c r="AY15" i="2"/>
  <c r="AU16" i="2"/>
  <c r="AY6" i="2"/>
  <c r="AU6" i="2"/>
  <c r="AU22" i="2"/>
  <c r="AY22" i="2"/>
  <c r="C15" i="2" l="1"/>
  <c r="G16" i="2"/>
  <c r="G22" i="2"/>
  <c r="H22" i="2" s="1"/>
  <c r="I22" i="2"/>
  <c r="G5" i="2"/>
  <c r="P6" i="2"/>
  <c r="C6" i="2"/>
  <c r="E22" i="2"/>
  <c r="C22" i="2"/>
  <c r="D22" i="2" s="1"/>
  <c r="G6" i="2"/>
  <c r="C16" i="2"/>
  <c r="H14" i="2"/>
  <c r="C5" i="2"/>
  <c r="D5" i="2" s="1"/>
  <c r="E5" i="2"/>
  <c r="G15" i="2"/>
  <c r="G4" i="2"/>
  <c r="P4" i="2"/>
  <c r="N4" i="2"/>
  <c r="BA26" i="2"/>
  <c r="BI8" i="2"/>
  <c r="BI16" i="2"/>
  <c r="BE20" i="2"/>
  <c r="BE15" i="2"/>
  <c r="BA21" i="2"/>
  <c r="BE16" i="2"/>
  <c r="BE5" i="2"/>
  <c r="BI5" i="2"/>
  <c r="AW27" i="2"/>
  <c r="BA14" i="2"/>
  <c r="BI19" i="2"/>
  <c r="BI14" i="2"/>
  <c r="BE23" i="2"/>
  <c r="AW20" i="2"/>
  <c r="BA13" i="2"/>
  <c r="BI15" i="2"/>
  <c r="BE11" i="2"/>
  <c r="BI10" i="2"/>
  <c r="BE22" i="2"/>
  <c r="BI28" i="2"/>
  <c r="BI17" i="2"/>
  <c r="AW26" i="2"/>
  <c r="BI22" i="2"/>
  <c r="BI24" i="2"/>
  <c r="BI27" i="2"/>
  <c r="BE17" i="2"/>
  <c r="BI20" i="2"/>
  <c r="BE28" i="2"/>
  <c r="BI11" i="2"/>
  <c r="BI7" i="2"/>
  <c r="BE19" i="2"/>
  <c r="BI18" i="2"/>
  <c r="BE12" i="2"/>
  <c r="AW28" i="2"/>
  <c r="BI23" i="2"/>
  <c r="AW14" i="2"/>
  <c r="D14" i="2" s="1"/>
  <c r="BA19" i="2"/>
  <c r="BE27" i="2"/>
  <c r="BE8" i="2"/>
  <c r="AW18" i="2"/>
  <c r="BA20" i="2"/>
  <c r="BI12" i="2"/>
  <c r="BA27" i="2"/>
  <c r="BE25" i="2"/>
  <c r="AW13" i="2"/>
  <c r="BA18" i="2"/>
  <c r="BE21" i="2"/>
  <c r="BE18" i="2"/>
  <c r="BI6" i="2"/>
  <c r="BE6" i="2"/>
  <c r="BE14" i="2"/>
  <c r="BI9" i="2"/>
  <c r="BI26" i="2"/>
  <c r="BE13" i="2"/>
  <c r="BI13" i="2"/>
  <c r="AW24" i="2"/>
  <c r="BA28" i="2"/>
  <c r="BI21" i="2"/>
  <c r="BE24" i="2"/>
  <c r="BE9" i="2"/>
  <c r="AW19" i="2"/>
  <c r="BE26" i="2"/>
  <c r="AW21" i="2"/>
  <c r="BA24" i="2"/>
  <c r="BI25" i="2"/>
  <c r="BE7" i="2"/>
  <c r="BE10" i="2"/>
  <c r="D4" i="2"/>
  <c r="E4" i="2" s="1"/>
  <c r="AZ6" i="2"/>
  <c r="F6" i="2" s="1"/>
  <c r="AZ22" i="2"/>
  <c r="F22" i="2" s="1"/>
  <c r="AZ15" i="2"/>
  <c r="F15" i="2" s="1"/>
  <c r="AZ5" i="2"/>
  <c r="F5" i="2" s="1"/>
  <c r="AZ16" i="2"/>
  <c r="F16" i="2" s="1"/>
  <c r="AZ4" i="2"/>
  <c r="AV22" i="2"/>
  <c r="B22" i="2" s="1"/>
  <c r="AV6" i="2"/>
  <c r="B6" i="2" s="1"/>
  <c r="AV5" i="2"/>
  <c r="B5" i="2" s="1"/>
  <c r="B4" i="2"/>
  <c r="AV16" i="2"/>
  <c r="B16" i="2" s="1"/>
  <c r="AV15" i="2"/>
  <c r="B15" i="2" s="1"/>
  <c r="J4" i="2"/>
  <c r="BE4" i="2"/>
  <c r="AY7" i="2"/>
  <c r="AU7" i="2"/>
  <c r="AU17" i="2"/>
  <c r="AY17" i="2"/>
  <c r="P13" i="2" l="1"/>
  <c r="Q13" i="2" s="1"/>
  <c r="G17" i="2"/>
  <c r="H17" i="2" s="1"/>
  <c r="I17" i="2"/>
  <c r="C17" i="2"/>
  <c r="D17" i="2" s="1"/>
  <c r="E17" i="2"/>
  <c r="Q6" i="2"/>
  <c r="C7" i="2"/>
  <c r="D7" i="2" s="1"/>
  <c r="E7" i="2"/>
  <c r="G7" i="2"/>
  <c r="H7" i="2" s="1"/>
  <c r="I7" i="2"/>
  <c r="H15" i="2"/>
  <c r="E14" i="2"/>
  <c r="I14" i="2"/>
  <c r="H16" i="2"/>
  <c r="L6" i="2"/>
  <c r="M6" i="2" s="1"/>
  <c r="D15" i="2"/>
  <c r="L4" i="2"/>
  <c r="AW5" i="2"/>
  <c r="AW6" i="2"/>
  <c r="D6" i="2" s="1"/>
  <c r="AW22" i="2"/>
  <c r="BA16" i="2"/>
  <c r="BA15" i="2"/>
  <c r="BA22" i="2"/>
  <c r="AW15" i="2"/>
  <c r="BA6" i="2"/>
  <c r="BA5" i="2"/>
  <c r="AW16" i="2"/>
  <c r="D16" i="2" s="1"/>
  <c r="AZ7" i="2"/>
  <c r="F7" i="2" s="1"/>
  <c r="AZ17" i="2"/>
  <c r="F17" i="2" s="1"/>
  <c r="BA4" i="2"/>
  <c r="F4" i="2"/>
  <c r="AV7" i="2"/>
  <c r="B7" i="2" s="1"/>
  <c r="AV17" i="2"/>
  <c r="B17" i="2" s="1"/>
  <c r="AU8" i="2"/>
  <c r="AY8" i="2"/>
  <c r="AU23" i="2"/>
  <c r="AY23" i="2"/>
  <c r="G23" i="2" l="1"/>
  <c r="H23" i="2" s="1"/>
  <c r="I23" i="2"/>
  <c r="C23" i="2"/>
  <c r="D23" i="2" s="1"/>
  <c r="E23" i="2"/>
  <c r="E15" i="2"/>
  <c r="C8" i="2"/>
  <c r="D8" i="2" s="1"/>
  <c r="E8" i="2"/>
  <c r="I15" i="2"/>
  <c r="H6" i="2"/>
  <c r="I6" i="2" s="1"/>
  <c r="G8" i="2"/>
  <c r="H8" i="2" s="1"/>
  <c r="I8" i="2"/>
  <c r="I16" i="2"/>
  <c r="H5" i="2"/>
  <c r="I5" i="2" s="1"/>
  <c r="E16" i="2"/>
  <c r="E6" i="2"/>
  <c r="H4" i="2"/>
  <c r="I4" i="2" s="1"/>
  <c r="AW7" i="2"/>
  <c r="BA17" i="2"/>
  <c r="AW17" i="2"/>
  <c r="BA7" i="2"/>
  <c r="AZ8" i="2"/>
  <c r="F8" i="2" s="1"/>
  <c r="AZ23" i="2"/>
  <c r="F23" i="2" s="1"/>
  <c r="AV23" i="2"/>
  <c r="B23" i="2" s="1"/>
  <c r="AV8" i="2"/>
  <c r="B8" i="2" s="1"/>
  <c r="AY9" i="2"/>
  <c r="AU9" i="2"/>
  <c r="AU25" i="2"/>
  <c r="AY25" i="2"/>
  <c r="G25" i="2" l="1"/>
  <c r="H25" i="2" s="1"/>
  <c r="I25" i="2"/>
  <c r="C25" i="2"/>
  <c r="D25" i="2" s="1"/>
  <c r="E25" i="2"/>
  <c r="G9" i="2"/>
  <c r="H9" i="2" s="1"/>
  <c r="I9" i="2"/>
  <c r="C9" i="2"/>
  <c r="D9" i="2" s="1"/>
  <c r="E9" i="2"/>
  <c r="AW23" i="2"/>
  <c r="AW8" i="2"/>
  <c r="BA8" i="2"/>
  <c r="BA23" i="2"/>
  <c r="AZ25" i="2"/>
  <c r="F25" i="2" s="1"/>
  <c r="AZ9" i="2"/>
  <c r="F9" i="2" s="1"/>
  <c r="AV9" i="2"/>
  <c r="B9" i="2" s="1"/>
  <c r="AV25" i="2"/>
  <c r="B25" i="2" s="1"/>
  <c r="AU10" i="2"/>
  <c r="AY10" i="2"/>
  <c r="G10" i="2" l="1"/>
  <c r="H10" i="2" s="1"/>
  <c r="I10" i="2"/>
  <c r="C10" i="2"/>
  <c r="D10" i="2" s="1"/>
  <c r="E10" i="2"/>
  <c r="BA9" i="2"/>
  <c r="AW25" i="2"/>
  <c r="AW9" i="2"/>
  <c r="BA25" i="2"/>
  <c r="AZ10" i="2"/>
  <c r="F10" i="2" s="1"/>
  <c r="AV10" i="2"/>
  <c r="B10" i="2" s="1"/>
  <c r="AY11" i="2"/>
  <c r="AU11" i="2"/>
  <c r="G11" i="2" l="1"/>
  <c r="H11" i="2" s="1"/>
  <c r="I11" i="2"/>
  <c r="C11" i="2"/>
  <c r="D11" i="2" s="1"/>
  <c r="E11" i="2"/>
  <c r="AW10" i="2"/>
  <c r="BA10" i="2"/>
  <c r="AZ11" i="2"/>
  <c r="F11" i="2" s="1"/>
  <c r="AV11" i="2"/>
  <c r="B11" i="2" s="1"/>
  <c r="AU12" i="2"/>
  <c r="AY12" i="2"/>
  <c r="C12" i="2" l="1"/>
  <c r="D12" i="2" s="1"/>
  <c r="E12" i="2"/>
  <c r="G12" i="2"/>
  <c r="AW11" i="2"/>
  <c r="BA11" i="2"/>
  <c r="AZ12" i="2"/>
  <c r="F12" i="2" s="1"/>
  <c r="AV12" i="2"/>
  <c r="B12" i="2" s="1"/>
  <c r="BA12" i="2" l="1"/>
  <c r="AW12" i="2"/>
  <c r="H12" i="2" l="1"/>
  <c r="I12" i="2" s="1"/>
</calcChain>
</file>

<file path=xl/sharedStrings.xml><?xml version="1.0" encoding="utf-8"?>
<sst xmlns="http://schemas.openxmlformats.org/spreadsheetml/2006/main" count="162" uniqueCount="84">
  <si>
    <t>WHB</t>
  </si>
  <si>
    <t>Bath</t>
  </si>
  <si>
    <t>Shower</t>
  </si>
  <si>
    <t>Demand Unit (Plumbing Guide)</t>
  </si>
  <si>
    <t>Section Ref</t>
  </si>
  <si>
    <t>Additional Outlets this section</t>
  </si>
  <si>
    <t>All outlets fed through this section</t>
  </si>
  <si>
    <t>#</t>
  </si>
  <si>
    <t>Feeds Sections (leave blank if none)</t>
  </si>
  <si>
    <t>Qty</t>
  </si>
  <si>
    <t>formula to determine this coulumn's letter:</t>
  </si>
  <si>
    <t>HWS</t>
  </si>
  <si>
    <t>CWS</t>
  </si>
  <si>
    <t>Total DU</t>
  </si>
  <si>
    <t>The demand units used in this workbook are set below</t>
  </si>
  <si>
    <t>Only cells with a yellow background should be filled in by the user</t>
  </si>
  <si>
    <t>Quick Explanation:</t>
  </si>
  <si>
    <r>
      <t>On the "Pipe Section" worksheet, the user inputs the number of outlets for each section (under</t>
    </r>
    <r>
      <rPr>
        <i/>
        <sz val="10"/>
        <color theme="1"/>
        <rFont val="Arial"/>
        <family val="2"/>
      </rPr>
      <t xml:space="preserve"> "additional outlets this section"</t>
    </r>
    <r>
      <rPr>
        <sz val="10"/>
        <color theme="1"/>
        <rFont val="Arial"/>
        <family val="2"/>
      </rPr>
      <t>) and the sections which are fed from that section (under "</t>
    </r>
    <r>
      <rPr>
        <i/>
        <sz val="10"/>
        <color theme="1"/>
        <rFont val="Arial"/>
        <family val="2"/>
      </rPr>
      <t>feeds section"</t>
    </r>
    <r>
      <rPr>
        <sz val="10"/>
        <color theme="1"/>
        <rFont val="Arial"/>
        <family val="2"/>
      </rPr>
      <t>)</t>
    </r>
  </si>
  <si>
    <t>Flowrate</t>
  </si>
  <si>
    <t>kg/s</t>
  </si>
  <si>
    <t>mm</t>
  </si>
  <si>
    <t>DU</t>
  </si>
  <si>
    <t>From plumbing Engineering Services Design Guide Graph 3: Pipe Sizing chart - copper and stainless steel</t>
  </si>
  <si>
    <t>Stolen from Chris's Workbook: (used to workout flowrates from demand units</t>
  </si>
  <si>
    <t>The method used to determine the flowrates and pipe diameters was copied from Chris's CWS workbook</t>
  </si>
  <si>
    <t>If you can't follow what's going on ask Richard Seaman.</t>
  </si>
  <si>
    <t>The references used in this workbook refer to the references on the mark up saved here:</t>
  </si>
  <si>
    <t>(insert hyperlink here)</t>
  </si>
  <si>
    <t>Calculations Information Sheet</t>
  </si>
  <si>
    <t>Note: Do not change the name of this sheets tab</t>
  </si>
  <si>
    <t>Checked</t>
  </si>
  <si>
    <t>The following project information is filled out when the calculation is first created:</t>
  </si>
  <si>
    <t>Date</t>
  </si>
  <si>
    <t>Engineer</t>
  </si>
  <si>
    <t>Project Name</t>
  </si>
  <si>
    <t>Project Number</t>
  </si>
  <si>
    <t>Date Of Calc Creation</t>
  </si>
  <si>
    <t>Engineer for First use</t>
  </si>
  <si>
    <t>Index File Location</t>
  </si>
  <si>
    <t>j:\DN07219\calculations\</t>
  </si>
  <si>
    <t>Record Of Edits</t>
  </si>
  <si>
    <t>Engineer / Comments</t>
  </si>
  <si>
    <t>WC (RWS)</t>
  </si>
  <si>
    <t>WC (CWS)</t>
  </si>
  <si>
    <t>Hot</t>
  </si>
  <si>
    <t>Cold</t>
  </si>
  <si>
    <t>Main</t>
  </si>
  <si>
    <t>Rain</t>
  </si>
  <si>
    <t>Outlet</t>
  </si>
  <si>
    <t>Hot Tap</t>
  </si>
  <si>
    <t>Cold Tap</t>
  </si>
  <si>
    <t>Main Tap</t>
  </si>
  <si>
    <t>Rain Tap</t>
  </si>
  <si>
    <t>Sink (Cold)</t>
  </si>
  <si>
    <t>Sink (CWS)</t>
  </si>
  <si>
    <t>Sink (MWS)</t>
  </si>
  <si>
    <t>Tap (HWS)</t>
  </si>
  <si>
    <t>Section Description</t>
  </si>
  <si>
    <t>Tap (RWS)</t>
  </si>
  <si>
    <t>Tap (CWS)</t>
  </si>
  <si>
    <t>Tap (MWS)</t>
  </si>
  <si>
    <t>Sink (Main)</t>
  </si>
  <si>
    <t>MWS</t>
  </si>
  <si>
    <t>RWS</t>
  </si>
  <si>
    <t>The running total of outlets served by each section is then calculated and the corresponding HWS, CWS, MWS and RWS demand units and pipe sizes are determined</t>
  </si>
  <si>
    <t>Record of Changes:</t>
  </si>
  <si>
    <t>Added MWS and RWS and split demand units for each type. Also added more outlets</t>
  </si>
  <si>
    <t>Fluid Properties:</t>
  </si>
  <si>
    <t>ρ</t>
  </si>
  <si>
    <t>kg/m3</t>
  </si>
  <si>
    <t>Density</t>
  </si>
  <si>
    <t>v</t>
  </si>
  <si>
    <r>
      <t>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/s</t>
    </r>
  </si>
  <si>
    <t>Viscosity</t>
  </si>
  <si>
    <t>k value</t>
  </si>
  <si>
    <t>Nom dia</t>
  </si>
  <si>
    <t>Int dia</t>
  </si>
  <si>
    <t>m</t>
  </si>
  <si>
    <t>Pa/m</t>
  </si>
  <si>
    <t>Copper Pipe Data</t>
  </si>
  <si>
    <t>Int Dia</t>
  </si>
  <si>
    <t>Nom Dia</t>
  </si>
  <si>
    <t>m/s</t>
  </si>
  <si>
    <t>Added kg/s, m/s and Pa/m for each pipe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</si>
</sst>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0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vertAlign val="superscript"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77">
    <xf numFmtId="0" fontId="0" fillId="0" borderId="0" xfId="0"/>
    <xf numFmtId="0" fontId="2" fillId="0" borderId="0" xfId="1" applyAlignment="1" applyProtection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8" xfId="0" applyBorder="1"/>
    <xf numFmtId="0" fontId="0" fillId="4" borderId="13" xfId="0" applyFill="1" applyBorder="1"/>
    <xf numFmtId="0" fontId="0" fillId="5" borderId="12" xfId="0" applyFill="1" applyBorder="1"/>
    <xf numFmtId="0" fontId="0" fillId="4" borderId="4" xfId="0" applyFill="1" applyBorder="1"/>
    <xf numFmtId="0" fontId="0" fillId="5" borderId="13" xfId="0" applyFill="1" applyBorder="1"/>
    <xf numFmtId="0" fontId="1" fillId="3" borderId="18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29" xfId="0" applyBorder="1"/>
    <xf numFmtId="0" fontId="0" fillId="4" borderId="7" xfId="0" applyFill="1" applyBorder="1"/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7" xfId="0" applyFill="1" applyBorder="1"/>
    <xf numFmtId="0" fontId="0" fillId="0" borderId="0" xfId="0" applyFill="1" applyBorder="1"/>
    <xf numFmtId="0" fontId="1" fillId="3" borderId="17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4" fillId="0" borderId="0" xfId="2"/>
    <xf numFmtId="0" fontId="5" fillId="0" borderId="0" xfId="2" applyFont="1"/>
    <xf numFmtId="0" fontId="4" fillId="6" borderId="4" xfId="2" applyFill="1" applyBorder="1"/>
    <xf numFmtId="0" fontId="4" fillId="6" borderId="2" xfId="2" applyFill="1" applyBorder="1"/>
    <xf numFmtId="0" fontId="4" fillId="0" borderId="2" xfId="2" applyBorder="1"/>
    <xf numFmtId="0" fontId="6" fillId="0" borderId="0" xfId="2" applyFont="1"/>
    <xf numFmtId="0" fontId="4" fillId="0" borderId="4" xfId="2" applyBorder="1"/>
    <xf numFmtId="0" fontId="4" fillId="0" borderId="7" xfId="2" applyBorder="1"/>
    <xf numFmtId="0" fontId="4" fillId="0" borderId="32" xfId="2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3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0" fillId="3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7" fillId="0" borderId="0" xfId="0" applyFont="1"/>
    <xf numFmtId="14" fontId="4" fillId="0" borderId="2" xfId="2" applyNumberFormat="1" applyBorder="1"/>
    <xf numFmtId="14" fontId="0" fillId="0" borderId="0" xfId="0" applyNumberFormat="1"/>
    <xf numFmtId="0" fontId="1" fillId="9" borderId="1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4" fillId="7" borderId="4" xfId="2" applyFill="1" applyBorder="1" applyAlignment="1" applyProtection="1">
      <protection locked="0"/>
    </xf>
    <xf numFmtId="0" fontId="4" fillId="7" borderId="7" xfId="2" applyFill="1" applyBorder="1" applyAlignment="1" applyProtection="1">
      <protection locked="0"/>
    </xf>
    <xf numFmtId="0" fontId="4" fillId="7" borderId="32" xfId="2" applyFill="1" applyBorder="1" applyAlignment="1" applyProtection="1">
      <protection locked="0"/>
    </xf>
    <xf numFmtId="0" fontId="6" fillId="0" borderId="4" xfId="2" applyFont="1" applyBorder="1" applyAlignment="1">
      <alignment horizontal="center"/>
    </xf>
    <xf numFmtId="0" fontId="6" fillId="0" borderId="32" xfId="2" applyFont="1" applyBorder="1" applyAlignment="1">
      <alignment horizontal="center"/>
    </xf>
    <xf numFmtId="14" fontId="4" fillId="7" borderId="4" xfId="2" applyNumberFormat="1" applyFill="1" applyBorder="1" applyAlignment="1" applyProtection="1">
      <alignment horizontal="left"/>
      <protection locked="0"/>
    </xf>
    <xf numFmtId="14" fontId="4" fillId="7" borderId="7" xfId="2" applyNumberFormat="1" applyFill="1" applyBorder="1" applyAlignment="1" applyProtection="1">
      <alignment horizontal="left"/>
      <protection locked="0"/>
    </xf>
    <xf numFmtId="14" fontId="4" fillId="7" borderId="32" xfId="2" applyNumberFormat="1" applyFill="1" applyBorder="1" applyAlignment="1" applyProtection="1">
      <alignment horizontal="left"/>
      <protection locked="0"/>
    </xf>
    <xf numFmtId="0" fontId="1" fillId="3" borderId="2" xfId="0" applyFont="1" applyFill="1" applyBorder="1" applyAlignment="1">
      <alignment horizontal="center"/>
    </xf>
    <xf numFmtId="14" fontId="1" fillId="0" borderId="0" xfId="0" applyNumberFormat="1" applyFont="1"/>
    <xf numFmtId="0" fontId="0" fillId="13" borderId="2" xfId="0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10" borderId="2" xfId="0" applyNumberFormat="1" applyFill="1" applyBorder="1"/>
    <xf numFmtId="0" fontId="1" fillId="10" borderId="18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19" xfId="0" applyFont="1" applyFill="1" applyBorder="1" applyAlignment="1">
      <alignment horizontal="center" vertical="center" wrapText="1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5" xfId="0" applyFill="1" applyBorder="1"/>
    <xf numFmtId="2" fontId="0" fillId="10" borderId="6" xfId="0" applyNumberFormat="1" applyFill="1" applyBorder="1"/>
    <xf numFmtId="0" fontId="1" fillId="4" borderId="18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5" xfId="0" applyFill="1" applyBorder="1"/>
    <xf numFmtId="2" fontId="0" fillId="4" borderId="2" xfId="0" applyNumberFormat="1" applyFill="1" applyBorder="1"/>
    <xf numFmtId="0" fontId="1" fillId="8" borderId="18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" xfId="0" applyFill="1" applyBorder="1"/>
    <xf numFmtId="2" fontId="0" fillId="8" borderId="2" xfId="0" applyNumberFormat="1" applyFill="1" applyBorder="1"/>
    <xf numFmtId="2" fontId="0" fillId="8" borderId="6" xfId="0" applyNumberFormat="1" applyFill="1" applyBorder="1"/>
    <xf numFmtId="0" fontId="1" fillId="9" borderId="1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5" xfId="0" applyFill="1" applyBorder="1"/>
    <xf numFmtId="2" fontId="0" fillId="9" borderId="2" xfId="0" applyNumberFormat="1" applyFill="1" applyBorder="1"/>
    <xf numFmtId="2" fontId="0" fillId="9" borderId="6" xfId="0" applyNumberFormat="1" applyFill="1" applyBorder="1"/>
    <xf numFmtId="166" fontId="0" fillId="4" borderId="6" xfId="0" applyNumberFormat="1" applyFill="1" applyBorder="1"/>
    <xf numFmtId="0" fontId="1" fillId="12" borderId="34" xfId="0" applyFont="1" applyFill="1" applyBorder="1" applyAlignment="1">
      <alignment horizontal="center" vertical="center" wrapText="1"/>
    </xf>
    <xf numFmtId="0" fontId="0" fillId="12" borderId="34" xfId="0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/>
    </xf>
    <xf numFmtId="2" fontId="0" fillId="12" borderId="36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9" borderId="36" xfId="0" applyNumberFormat="1" applyFill="1" applyBorder="1" applyAlignment="1">
      <alignment horizontal="center"/>
    </xf>
    <xf numFmtId="2" fontId="0" fillId="10" borderId="36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2" fontId="0" fillId="11" borderId="2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11" borderId="2" xfId="0" applyNumberForma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N76"/>
  <sheetViews>
    <sheetView tabSelected="1" zoomScale="115" zoomScaleNormal="115" workbookViewId="0"/>
  </sheetViews>
  <sheetFormatPr defaultRowHeight="12.75" x14ac:dyDescent="0.2"/>
  <cols>
    <col min="1" max="1" width="11.5703125" customWidth="1"/>
    <col min="12" max="12" width="35.42578125" bestFit="1" customWidth="1"/>
  </cols>
  <sheetData>
    <row r="3" spans="1:13" x14ac:dyDescent="0.2">
      <c r="A3" s="28" t="s">
        <v>26</v>
      </c>
    </row>
    <row r="4" spans="1:13" x14ac:dyDescent="0.2">
      <c r="A4" s="1" t="s">
        <v>27</v>
      </c>
    </row>
    <row r="7" spans="1:13" x14ac:dyDescent="0.2">
      <c r="A7" s="28" t="s">
        <v>16</v>
      </c>
    </row>
    <row r="8" spans="1:13" x14ac:dyDescent="0.2">
      <c r="A8" t="s">
        <v>17</v>
      </c>
    </row>
    <row r="9" spans="1:13" x14ac:dyDescent="0.2">
      <c r="A9" t="s">
        <v>64</v>
      </c>
    </row>
    <row r="10" spans="1:13" x14ac:dyDescent="0.2">
      <c r="A10" t="s">
        <v>24</v>
      </c>
    </row>
    <row r="12" spans="1:13" x14ac:dyDescent="0.2">
      <c r="A12" s="75" t="s">
        <v>15</v>
      </c>
    </row>
    <row r="14" spans="1:13" x14ac:dyDescent="0.2">
      <c r="A14" s="28" t="s">
        <v>14</v>
      </c>
    </row>
    <row r="16" spans="1:13" x14ac:dyDescent="0.2">
      <c r="B16" s="28" t="s">
        <v>3</v>
      </c>
      <c r="H16" s="28" t="s">
        <v>67</v>
      </c>
      <c r="M16" s="105" t="s">
        <v>79</v>
      </c>
    </row>
    <row r="17" spans="1:14" x14ac:dyDescent="0.2">
      <c r="A17" s="55" t="s">
        <v>48</v>
      </c>
      <c r="B17" s="71" t="s">
        <v>44</v>
      </c>
      <c r="C17" s="72" t="s">
        <v>45</v>
      </c>
      <c r="D17" s="73" t="s">
        <v>46</v>
      </c>
      <c r="E17" s="74" t="s">
        <v>47</v>
      </c>
    </row>
    <row r="18" spans="1:14" x14ac:dyDescent="0.2">
      <c r="A18" s="56" t="s">
        <v>0</v>
      </c>
      <c r="B18" s="69">
        <v>2</v>
      </c>
      <c r="C18" s="67">
        <v>2</v>
      </c>
      <c r="D18" s="68"/>
      <c r="E18" s="70"/>
      <c r="H18" s="104" t="s">
        <v>68</v>
      </c>
      <c r="I18" s="6">
        <v>977.8</v>
      </c>
      <c r="J18" t="s">
        <v>69</v>
      </c>
      <c r="K18" t="s">
        <v>70</v>
      </c>
      <c r="M18" s="104" t="s">
        <v>74</v>
      </c>
      <c r="N18" s="6">
        <f>1.5*10^-3</f>
        <v>1.5E-3</v>
      </c>
    </row>
    <row r="19" spans="1:14" ht="14.25" x14ac:dyDescent="0.2">
      <c r="A19" s="56" t="s">
        <v>43</v>
      </c>
      <c r="B19" s="69"/>
      <c r="C19" s="67">
        <v>2</v>
      </c>
      <c r="D19" s="68"/>
      <c r="E19" s="70"/>
      <c r="H19" s="104" t="s">
        <v>71</v>
      </c>
      <c r="I19" s="6">
        <f>4.09*10^-7</f>
        <v>4.0899999999999997E-7</v>
      </c>
      <c r="J19" t="s">
        <v>72</v>
      </c>
      <c r="K19" t="s">
        <v>73</v>
      </c>
    </row>
    <row r="20" spans="1:14" x14ac:dyDescent="0.2">
      <c r="A20" s="56" t="s">
        <v>42</v>
      </c>
      <c r="B20" s="69"/>
      <c r="C20" s="67"/>
      <c r="D20" s="68"/>
      <c r="E20" s="70">
        <v>2</v>
      </c>
      <c r="M20" s="104" t="s">
        <v>75</v>
      </c>
      <c r="N20" s="104" t="s">
        <v>76</v>
      </c>
    </row>
    <row r="21" spans="1:14" x14ac:dyDescent="0.2">
      <c r="A21" s="56" t="s">
        <v>1</v>
      </c>
      <c r="B21" s="69">
        <v>10</v>
      </c>
      <c r="C21" s="67">
        <v>10</v>
      </c>
      <c r="D21" s="68"/>
      <c r="E21" s="70"/>
      <c r="M21" s="104" t="s">
        <v>20</v>
      </c>
      <c r="N21" s="104" t="s">
        <v>77</v>
      </c>
    </row>
    <row r="22" spans="1:14" x14ac:dyDescent="0.2">
      <c r="A22" s="56" t="s">
        <v>2</v>
      </c>
      <c r="B22" s="69">
        <v>6</v>
      </c>
      <c r="C22" s="67">
        <v>6</v>
      </c>
      <c r="D22" s="68"/>
      <c r="E22" s="70"/>
      <c r="M22" s="106">
        <v>15</v>
      </c>
      <c r="N22" s="107">
        <v>1.3599999999999999E-2</v>
      </c>
    </row>
    <row r="23" spans="1:14" x14ac:dyDescent="0.2">
      <c r="A23" s="56" t="s">
        <v>53</v>
      </c>
      <c r="B23" s="69">
        <v>5</v>
      </c>
      <c r="C23" s="67">
        <v>5</v>
      </c>
      <c r="D23" s="68"/>
      <c r="E23" s="70"/>
      <c r="M23" s="106">
        <v>22</v>
      </c>
      <c r="N23" s="107">
        <v>2.0199999999999999E-2</v>
      </c>
    </row>
    <row r="24" spans="1:14" x14ac:dyDescent="0.2">
      <c r="A24" s="57" t="s">
        <v>61</v>
      </c>
      <c r="B24" s="69">
        <v>5</v>
      </c>
      <c r="C24" s="67">
        <v>5</v>
      </c>
      <c r="D24" s="68">
        <v>5</v>
      </c>
      <c r="E24" s="70"/>
      <c r="M24" s="106">
        <v>28</v>
      </c>
      <c r="N24" s="107">
        <v>2.6200000000000001E-2</v>
      </c>
    </row>
    <row r="25" spans="1:14" x14ac:dyDescent="0.2">
      <c r="A25" s="56" t="s">
        <v>49</v>
      </c>
      <c r="B25" s="69">
        <v>5</v>
      </c>
      <c r="C25" s="67"/>
      <c r="D25" s="68"/>
      <c r="E25" s="70"/>
      <c r="M25" s="106">
        <v>35</v>
      </c>
      <c r="N25" s="107">
        <v>3.3000000000000002E-2</v>
      </c>
    </row>
    <row r="26" spans="1:14" x14ac:dyDescent="0.2">
      <c r="A26" s="56" t="s">
        <v>50</v>
      </c>
      <c r="B26" s="69"/>
      <c r="C26" s="67">
        <v>5</v>
      </c>
      <c r="D26" s="68"/>
      <c r="E26" s="70"/>
      <c r="M26" s="106">
        <v>42</v>
      </c>
      <c r="N26" s="107">
        <v>0.04</v>
      </c>
    </row>
    <row r="27" spans="1:14" x14ac:dyDescent="0.2">
      <c r="A27" s="56" t="s">
        <v>51</v>
      </c>
      <c r="B27" s="69"/>
      <c r="C27" s="67"/>
      <c r="D27" s="68">
        <v>5</v>
      </c>
      <c r="E27" s="70"/>
      <c r="M27" s="106">
        <v>54</v>
      </c>
      <c r="N27" s="107">
        <v>5.1999999999999998E-2</v>
      </c>
    </row>
    <row r="28" spans="1:14" x14ac:dyDescent="0.2">
      <c r="A28" s="57" t="s">
        <v>52</v>
      </c>
      <c r="B28" s="69"/>
      <c r="C28" s="67"/>
      <c r="D28" s="68"/>
      <c r="E28" s="70">
        <v>5</v>
      </c>
      <c r="M28" s="106">
        <v>67</v>
      </c>
      <c r="N28" s="107">
        <v>6.4299999999999996E-2</v>
      </c>
    </row>
    <row r="29" spans="1:14" x14ac:dyDescent="0.2">
      <c r="M29" s="106">
        <v>76</v>
      </c>
      <c r="N29" s="107">
        <v>7.3099999999999998E-2</v>
      </c>
    </row>
    <row r="30" spans="1:14" x14ac:dyDescent="0.2">
      <c r="M30" s="106">
        <v>108</v>
      </c>
      <c r="N30" s="107">
        <v>0.105</v>
      </c>
    </row>
    <row r="31" spans="1:14" x14ac:dyDescent="0.2">
      <c r="A31" t="s">
        <v>25</v>
      </c>
      <c r="M31" s="106">
        <v>133</v>
      </c>
      <c r="N31" s="107">
        <v>0.13</v>
      </c>
    </row>
    <row r="32" spans="1:14" x14ac:dyDescent="0.2">
      <c r="M32" s="106">
        <v>159</v>
      </c>
      <c r="N32" s="107">
        <v>0.155</v>
      </c>
    </row>
    <row r="33" spans="1:14" x14ac:dyDescent="0.2">
      <c r="M33" s="106">
        <v>219</v>
      </c>
      <c r="N33" s="107">
        <v>0.21</v>
      </c>
    </row>
    <row r="34" spans="1:14" x14ac:dyDescent="0.2">
      <c r="A34" s="28" t="s">
        <v>65</v>
      </c>
    </row>
    <row r="35" spans="1:14" x14ac:dyDescent="0.2">
      <c r="A35" s="77">
        <v>42514</v>
      </c>
      <c r="B35" t="s">
        <v>66</v>
      </c>
    </row>
    <row r="36" spans="1:14" x14ac:dyDescent="0.2">
      <c r="A36" s="77">
        <v>42569</v>
      </c>
      <c r="B36" t="s">
        <v>83</v>
      </c>
    </row>
    <row r="44" spans="1:14" x14ac:dyDescent="0.2">
      <c r="A44" s="4"/>
      <c r="B44" s="4"/>
      <c r="C44" s="4"/>
      <c r="D44" s="4"/>
      <c r="E44" s="4"/>
      <c r="F44" s="4"/>
      <c r="G44" s="4"/>
    </row>
    <row r="45" spans="1:14" x14ac:dyDescent="0.2">
      <c r="A45" s="39"/>
      <c r="B45" s="39"/>
      <c r="C45" s="39"/>
      <c r="D45" s="39"/>
      <c r="E45" s="39"/>
      <c r="F45" s="4"/>
      <c r="G45" s="4"/>
    </row>
    <row r="46" spans="1:14" x14ac:dyDescent="0.2">
      <c r="A46" s="39"/>
      <c r="B46" s="39"/>
      <c r="C46" s="39"/>
      <c r="D46" s="39"/>
      <c r="E46" s="39"/>
      <c r="F46" s="4"/>
      <c r="G46" s="4"/>
    </row>
    <row r="47" spans="1:14" x14ac:dyDescent="0.2">
      <c r="A47" s="39"/>
      <c r="B47" s="39"/>
      <c r="C47" s="39"/>
      <c r="D47" s="39"/>
      <c r="E47" s="39"/>
      <c r="F47" s="4"/>
      <c r="G47" s="4"/>
    </row>
    <row r="48" spans="1:14" x14ac:dyDescent="0.2">
      <c r="A48" s="39"/>
      <c r="B48" s="39"/>
      <c r="C48" s="39"/>
      <c r="D48" s="39"/>
      <c r="E48" s="39"/>
      <c r="F48" s="4"/>
      <c r="G48" s="4"/>
    </row>
    <row r="49" spans="1:7" x14ac:dyDescent="0.2">
      <c r="A49" s="39"/>
      <c r="B49" s="39"/>
      <c r="C49" s="39"/>
      <c r="D49" s="39"/>
      <c r="E49" s="39"/>
      <c r="F49" s="4"/>
      <c r="G49" s="4"/>
    </row>
    <row r="50" spans="1:7" x14ac:dyDescent="0.2">
      <c r="A50" s="39"/>
      <c r="B50" s="39"/>
      <c r="C50" s="39"/>
      <c r="D50" s="39"/>
      <c r="E50" s="39"/>
      <c r="F50" s="4"/>
      <c r="G50" s="4"/>
    </row>
    <row r="51" spans="1:7" x14ac:dyDescent="0.2">
      <c r="A51" s="39"/>
      <c r="B51" s="39"/>
      <c r="C51" s="39"/>
      <c r="D51" s="39"/>
      <c r="E51" s="39"/>
      <c r="F51" s="4"/>
      <c r="G51" s="4"/>
    </row>
    <row r="52" spans="1:7" x14ac:dyDescent="0.2">
      <c r="A52" s="39"/>
      <c r="B52" s="39"/>
      <c r="C52" s="39"/>
      <c r="D52" s="39"/>
      <c r="E52" s="39"/>
      <c r="F52" s="4"/>
      <c r="G52" s="4"/>
    </row>
    <row r="53" spans="1:7" x14ac:dyDescent="0.2">
      <c r="A53" s="39"/>
      <c r="B53" s="39"/>
      <c r="C53" s="39"/>
      <c r="D53" s="39"/>
      <c r="E53" s="39"/>
      <c r="F53" s="4"/>
      <c r="G53" s="4"/>
    </row>
    <row r="54" spans="1:7" x14ac:dyDescent="0.2">
      <c r="A54" s="39"/>
      <c r="B54" s="39"/>
      <c r="C54" s="39"/>
      <c r="D54" s="39"/>
      <c r="E54" s="39"/>
      <c r="F54" s="4"/>
      <c r="G54" s="4"/>
    </row>
    <row r="55" spans="1:7" x14ac:dyDescent="0.2">
      <c r="A55" s="39"/>
      <c r="B55" s="39"/>
      <c r="C55" s="39"/>
      <c r="D55" s="39"/>
      <c r="E55" s="39"/>
      <c r="F55" s="4"/>
      <c r="G55" s="4"/>
    </row>
    <row r="56" spans="1:7" x14ac:dyDescent="0.2">
      <c r="A56" s="39"/>
      <c r="B56" s="39"/>
      <c r="C56" s="39"/>
      <c r="D56" s="39"/>
      <c r="E56" s="39"/>
      <c r="F56" s="4"/>
      <c r="G56" s="4"/>
    </row>
    <row r="57" spans="1:7" x14ac:dyDescent="0.2">
      <c r="A57" s="39"/>
      <c r="B57" s="39"/>
      <c r="C57" s="39"/>
      <c r="D57" s="39"/>
      <c r="E57" s="39"/>
      <c r="F57" s="4"/>
      <c r="G57" s="4"/>
    </row>
    <row r="58" spans="1:7" x14ac:dyDescent="0.2">
      <c r="A58" s="39"/>
      <c r="B58" s="39"/>
      <c r="C58" s="39"/>
      <c r="D58" s="39"/>
      <c r="E58" s="39"/>
      <c r="F58" s="4"/>
      <c r="G58" s="4"/>
    </row>
    <row r="59" spans="1:7" x14ac:dyDescent="0.2">
      <c r="A59" s="39"/>
      <c r="B59" s="39"/>
      <c r="C59" s="39"/>
      <c r="D59" s="39"/>
      <c r="E59" s="39"/>
      <c r="F59" s="4"/>
      <c r="G59" s="4"/>
    </row>
    <row r="60" spans="1:7" x14ac:dyDescent="0.2">
      <c r="A60" s="39"/>
      <c r="B60" s="39"/>
      <c r="C60" s="39"/>
      <c r="D60" s="39"/>
      <c r="E60" s="39"/>
      <c r="F60" s="4"/>
      <c r="G60" s="4"/>
    </row>
    <row r="61" spans="1:7" x14ac:dyDescent="0.2">
      <c r="A61" s="39"/>
      <c r="B61" s="39"/>
      <c r="C61" s="39"/>
      <c r="D61" s="39"/>
      <c r="E61" s="39"/>
      <c r="F61" s="4"/>
      <c r="G61" s="4"/>
    </row>
    <row r="62" spans="1:7" x14ac:dyDescent="0.2">
      <c r="A62" s="39"/>
      <c r="B62" s="39"/>
      <c r="C62" s="39"/>
      <c r="D62" s="39"/>
      <c r="E62" s="39"/>
      <c r="F62" s="4"/>
      <c r="G62" s="4"/>
    </row>
    <row r="63" spans="1:7" x14ac:dyDescent="0.2">
      <c r="A63" s="39"/>
      <c r="B63" s="39"/>
      <c r="C63" s="39"/>
      <c r="D63" s="39"/>
      <c r="E63" s="39"/>
      <c r="F63" s="4"/>
      <c r="G63" s="4"/>
    </row>
    <row r="64" spans="1:7" x14ac:dyDescent="0.2">
      <c r="A64" s="39"/>
      <c r="B64" s="39"/>
      <c r="C64" s="39"/>
      <c r="D64" s="39"/>
      <c r="E64" s="39"/>
      <c r="F64" s="4"/>
      <c r="G64" s="4"/>
    </row>
    <row r="65" spans="1:7" x14ac:dyDescent="0.2">
      <c r="A65" s="39"/>
      <c r="B65" s="39"/>
      <c r="C65" s="39"/>
      <c r="D65" s="39"/>
      <c r="E65" s="39"/>
      <c r="F65" s="4"/>
      <c r="G65" s="4"/>
    </row>
    <row r="66" spans="1:7" x14ac:dyDescent="0.2">
      <c r="A66" s="39"/>
      <c r="B66" s="39"/>
      <c r="C66" s="39"/>
      <c r="D66" s="39"/>
      <c r="E66" s="39"/>
      <c r="F66" s="4"/>
      <c r="G66" s="4"/>
    </row>
    <row r="67" spans="1:7" x14ac:dyDescent="0.2">
      <c r="A67" s="39"/>
      <c r="B67" s="39"/>
      <c r="C67" s="39"/>
      <c r="D67" s="39"/>
      <c r="E67" s="39"/>
      <c r="F67" s="4"/>
      <c r="G67" s="4"/>
    </row>
    <row r="68" spans="1:7" x14ac:dyDescent="0.2">
      <c r="A68" s="39"/>
      <c r="B68" s="39"/>
      <c r="C68" s="39"/>
      <c r="D68" s="39"/>
      <c r="E68" s="39"/>
      <c r="F68" s="4"/>
      <c r="G68" s="4"/>
    </row>
    <row r="69" spans="1:7" x14ac:dyDescent="0.2">
      <c r="A69" s="39"/>
      <c r="B69" s="39"/>
      <c r="C69" s="39"/>
      <c r="D69" s="39"/>
      <c r="E69" s="39"/>
      <c r="F69" s="4"/>
      <c r="G69" s="4"/>
    </row>
    <row r="70" spans="1:7" x14ac:dyDescent="0.2">
      <c r="A70" s="39"/>
      <c r="B70" s="39"/>
      <c r="C70" s="39"/>
      <c r="D70" s="39"/>
      <c r="E70" s="39"/>
      <c r="F70" s="4"/>
      <c r="G70" s="4"/>
    </row>
    <row r="71" spans="1:7" x14ac:dyDescent="0.2">
      <c r="A71" s="39"/>
      <c r="B71" s="39"/>
      <c r="C71" s="39"/>
      <c r="D71" s="39"/>
      <c r="E71" s="39"/>
      <c r="F71" s="4"/>
      <c r="G71" s="4"/>
    </row>
    <row r="72" spans="1:7" x14ac:dyDescent="0.2">
      <c r="A72" s="39"/>
      <c r="B72" s="39"/>
      <c r="C72" s="39"/>
      <c r="D72" s="39"/>
      <c r="E72" s="39"/>
      <c r="F72" s="4"/>
      <c r="G72" s="4"/>
    </row>
    <row r="73" spans="1:7" x14ac:dyDescent="0.2">
      <c r="A73" s="39"/>
      <c r="B73" s="39"/>
      <c r="C73" s="39"/>
      <c r="D73" s="39"/>
      <c r="E73" s="39"/>
      <c r="F73" s="4"/>
      <c r="G73" s="4"/>
    </row>
    <row r="74" spans="1:7" x14ac:dyDescent="0.2">
      <c r="A74" s="39"/>
      <c r="B74" s="39"/>
      <c r="C74" s="39"/>
      <c r="D74" s="39"/>
      <c r="E74" s="39"/>
      <c r="F74" s="4"/>
      <c r="G74" s="4"/>
    </row>
    <row r="75" spans="1:7" x14ac:dyDescent="0.2">
      <c r="A75" s="4"/>
      <c r="B75" s="4"/>
      <c r="C75" s="4"/>
      <c r="D75" s="4"/>
      <c r="E75" s="4"/>
      <c r="F75" s="4"/>
      <c r="G75" s="4"/>
    </row>
    <row r="76" spans="1:7" x14ac:dyDescent="0.2">
      <c r="A76" s="4"/>
      <c r="B76" s="4"/>
      <c r="C76" s="4"/>
      <c r="D76" s="4"/>
      <c r="E76" s="4"/>
      <c r="F76" s="4"/>
      <c r="G7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N145"/>
  <sheetViews>
    <sheetView view="pageBreakPreview" zoomScale="130" zoomScaleNormal="115" zoomScaleSheetLayoutView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 x14ac:dyDescent="0.2"/>
  <cols>
    <col min="1" max="1" width="7.28515625" style="43" customWidth="1"/>
    <col min="2" max="17" width="6" style="44" customWidth="1"/>
    <col min="18" max="22" width="4.7109375" customWidth="1"/>
    <col min="23" max="23" width="41.7109375" customWidth="1"/>
    <col min="24" max="34" width="7.7109375" customWidth="1"/>
    <col min="35" max="35" width="7.7109375" style="18" customWidth="1"/>
    <col min="36" max="45" width="7.7109375" style="3" customWidth="1"/>
    <col min="46" max="46" width="9.140625" style="19"/>
    <col min="47" max="47" width="9.140625" style="30"/>
    <col min="48" max="48" width="9.140625" style="21" customWidth="1"/>
    <col min="49" max="49" width="9.140625" style="30" customWidth="1"/>
    <col min="50" max="50" width="9.140625" style="22"/>
    <col min="51" max="51" width="9.140625" style="38"/>
    <col min="52" max="52" width="9.140625" style="20"/>
    <col min="53" max="53" width="9.140625" style="63"/>
  </cols>
  <sheetData>
    <row r="1" spans="1:66" ht="13.5" thickBot="1" x14ac:dyDescent="0.25">
      <c r="A1" s="41"/>
      <c r="X1" s="84" t="s">
        <v>5</v>
      </c>
      <c r="Y1" s="85"/>
      <c r="Z1" s="85"/>
      <c r="AA1" s="85"/>
      <c r="AB1" s="85"/>
      <c r="AC1" s="85"/>
      <c r="AD1" s="85"/>
      <c r="AE1" s="85"/>
      <c r="AF1" s="85"/>
      <c r="AG1" s="85"/>
      <c r="AH1" s="86"/>
      <c r="AI1" s="84" t="s">
        <v>6</v>
      </c>
      <c r="AJ1" s="85"/>
      <c r="AK1" s="85"/>
      <c r="AL1" s="85"/>
      <c r="AM1" s="85"/>
      <c r="AN1" s="85"/>
      <c r="AO1" s="85"/>
      <c r="AP1" s="85"/>
      <c r="AQ1" s="85"/>
      <c r="AR1" s="85"/>
      <c r="AS1" s="86"/>
      <c r="AT1" s="90" t="s">
        <v>11</v>
      </c>
      <c r="AU1" s="91"/>
      <c r="AV1" s="91"/>
      <c r="AW1" s="92"/>
      <c r="AX1" s="93" t="s">
        <v>12</v>
      </c>
      <c r="AY1" s="94"/>
      <c r="AZ1" s="94"/>
      <c r="BA1" s="95"/>
      <c r="BB1" s="78" t="s">
        <v>62</v>
      </c>
      <c r="BC1" s="79"/>
      <c r="BD1" s="79"/>
      <c r="BE1" s="80"/>
      <c r="BF1" s="81" t="s">
        <v>63</v>
      </c>
      <c r="BG1" s="82"/>
      <c r="BH1" s="82"/>
      <c r="BI1" s="83"/>
      <c r="BJ1" s="60"/>
    </row>
    <row r="2" spans="1:66" s="10" customFormat="1" ht="40.5" customHeight="1" thickBot="1" x14ac:dyDescent="0.25">
      <c r="A2" s="26" t="s">
        <v>4</v>
      </c>
      <c r="B2" s="108" t="s">
        <v>11</v>
      </c>
      <c r="C2" s="158"/>
      <c r="D2" s="158"/>
      <c r="E2" s="109"/>
      <c r="F2" s="110" t="s">
        <v>12</v>
      </c>
      <c r="G2" s="110"/>
      <c r="H2" s="110"/>
      <c r="I2" s="110"/>
      <c r="J2" s="111" t="s">
        <v>62</v>
      </c>
      <c r="K2" s="111"/>
      <c r="L2" s="111"/>
      <c r="M2" s="111"/>
      <c r="N2" s="112" t="s">
        <v>63</v>
      </c>
      <c r="O2" s="160"/>
      <c r="P2" s="160"/>
      <c r="Q2" s="118"/>
      <c r="R2" s="87" t="s">
        <v>8</v>
      </c>
      <c r="S2" s="88"/>
      <c r="T2" s="88"/>
      <c r="U2" s="88"/>
      <c r="V2" s="89"/>
      <c r="W2" s="27" t="s">
        <v>57</v>
      </c>
      <c r="X2" s="23" t="s">
        <v>0</v>
      </c>
      <c r="Y2" s="45" t="s">
        <v>43</v>
      </c>
      <c r="Z2" s="45" t="s">
        <v>42</v>
      </c>
      <c r="AA2" s="45" t="s">
        <v>1</v>
      </c>
      <c r="AB2" s="45" t="s">
        <v>2</v>
      </c>
      <c r="AC2" s="45" t="s">
        <v>54</v>
      </c>
      <c r="AD2" s="45" t="s">
        <v>55</v>
      </c>
      <c r="AE2" s="45" t="s">
        <v>56</v>
      </c>
      <c r="AF2" s="45" t="s">
        <v>59</v>
      </c>
      <c r="AG2" s="45" t="s">
        <v>60</v>
      </c>
      <c r="AH2" s="40" t="s">
        <v>58</v>
      </c>
      <c r="AI2" s="23" t="s">
        <v>0</v>
      </c>
      <c r="AJ2" s="45" t="s">
        <v>43</v>
      </c>
      <c r="AK2" s="45" t="s">
        <v>42</v>
      </c>
      <c r="AL2" s="24" t="s">
        <v>1</v>
      </c>
      <c r="AM2" s="24" t="s">
        <v>2</v>
      </c>
      <c r="AN2" s="25" t="s">
        <v>54</v>
      </c>
      <c r="AO2" s="25" t="s">
        <v>55</v>
      </c>
      <c r="AP2" s="25" t="s">
        <v>56</v>
      </c>
      <c r="AQ2" s="25" t="s">
        <v>59</v>
      </c>
      <c r="AR2" s="25" t="s">
        <v>60</v>
      </c>
      <c r="AS2" s="40" t="s">
        <v>58</v>
      </c>
      <c r="AT2" s="131" t="s">
        <v>13</v>
      </c>
      <c r="AU2" s="132" t="s">
        <v>18</v>
      </c>
      <c r="AV2" s="132" t="s">
        <v>81</v>
      </c>
      <c r="AW2" s="133" t="s">
        <v>80</v>
      </c>
      <c r="AX2" s="139" t="s">
        <v>13</v>
      </c>
      <c r="AY2" s="140" t="s">
        <v>18</v>
      </c>
      <c r="AZ2" s="140" t="s">
        <v>81</v>
      </c>
      <c r="BA2" s="141" t="s">
        <v>80</v>
      </c>
      <c r="BB2" s="148" t="s">
        <v>13</v>
      </c>
      <c r="BC2" s="149" t="s">
        <v>18</v>
      </c>
      <c r="BD2" s="149" t="s">
        <v>81</v>
      </c>
      <c r="BE2" s="150" t="s">
        <v>80</v>
      </c>
      <c r="BF2" s="123" t="s">
        <v>13</v>
      </c>
      <c r="BG2" s="124" t="s">
        <v>18</v>
      </c>
      <c r="BH2" s="124" t="s">
        <v>81</v>
      </c>
      <c r="BI2" s="125" t="s">
        <v>80</v>
      </c>
      <c r="BJ2" s="61"/>
    </row>
    <row r="3" spans="1:66" s="37" customFormat="1" ht="13.5" thickBot="1" x14ac:dyDescent="0.25">
      <c r="A3" s="31" t="s">
        <v>7</v>
      </c>
      <c r="B3" s="113" t="s">
        <v>20</v>
      </c>
      <c r="C3" s="159" t="s">
        <v>19</v>
      </c>
      <c r="D3" s="159" t="s">
        <v>82</v>
      </c>
      <c r="E3" s="114" t="s">
        <v>78</v>
      </c>
      <c r="F3" s="115" t="s">
        <v>20</v>
      </c>
      <c r="G3" s="115" t="s">
        <v>19</v>
      </c>
      <c r="H3" s="115" t="s">
        <v>82</v>
      </c>
      <c r="I3" s="115" t="s">
        <v>78</v>
      </c>
      <c r="J3" s="116" t="s">
        <v>20</v>
      </c>
      <c r="K3" s="116" t="s">
        <v>19</v>
      </c>
      <c r="L3" s="116" t="s">
        <v>82</v>
      </c>
      <c r="M3" s="116" t="s">
        <v>78</v>
      </c>
      <c r="N3" s="117" t="s">
        <v>20</v>
      </c>
      <c r="O3" s="161" t="s">
        <v>19</v>
      </c>
      <c r="P3" s="161" t="s">
        <v>82</v>
      </c>
      <c r="Q3" s="119" t="s">
        <v>78</v>
      </c>
      <c r="R3" s="64" t="s">
        <v>7</v>
      </c>
      <c r="S3" s="33" t="s">
        <v>7</v>
      </c>
      <c r="T3" s="33" t="s">
        <v>7</v>
      </c>
      <c r="U3" s="33" t="s">
        <v>7</v>
      </c>
      <c r="V3" s="34" t="s">
        <v>7</v>
      </c>
      <c r="W3" s="35"/>
      <c r="X3" s="32" t="s">
        <v>9</v>
      </c>
      <c r="Y3" s="33" t="s">
        <v>9</v>
      </c>
      <c r="Z3" s="33" t="s">
        <v>9</v>
      </c>
      <c r="AA3" s="33" t="s">
        <v>9</v>
      </c>
      <c r="AB3" s="33" t="s">
        <v>9</v>
      </c>
      <c r="AC3" s="33" t="s">
        <v>9</v>
      </c>
      <c r="AD3" s="33" t="s">
        <v>9</v>
      </c>
      <c r="AE3" s="33" t="s">
        <v>9</v>
      </c>
      <c r="AF3" s="33" t="s">
        <v>9</v>
      </c>
      <c r="AG3" s="33" t="s">
        <v>9</v>
      </c>
      <c r="AH3" s="31" t="s">
        <v>9</v>
      </c>
      <c r="AI3" s="32"/>
      <c r="AJ3" s="33"/>
      <c r="AK3" s="33"/>
      <c r="AL3" s="33"/>
      <c r="AM3" s="33"/>
      <c r="AN3" s="36"/>
      <c r="AO3" s="36"/>
      <c r="AP3" s="36"/>
      <c r="AQ3" s="36"/>
      <c r="AR3" s="36"/>
      <c r="AS3" s="36"/>
      <c r="AT3" s="134" t="s">
        <v>21</v>
      </c>
      <c r="AU3" s="135" t="s">
        <v>19</v>
      </c>
      <c r="AV3" s="135" t="s">
        <v>20</v>
      </c>
      <c r="AW3" s="136" t="s">
        <v>20</v>
      </c>
      <c r="AX3" s="142" t="s">
        <v>21</v>
      </c>
      <c r="AY3" s="143" t="s">
        <v>19</v>
      </c>
      <c r="AZ3" s="143" t="s">
        <v>20</v>
      </c>
      <c r="BA3" s="144" t="s">
        <v>20</v>
      </c>
      <c r="BB3" s="151" t="s">
        <v>21</v>
      </c>
      <c r="BC3" s="152" t="s">
        <v>19</v>
      </c>
      <c r="BD3" s="152" t="s">
        <v>20</v>
      </c>
      <c r="BE3" s="153" t="s">
        <v>20</v>
      </c>
      <c r="BF3" s="126" t="s">
        <v>21</v>
      </c>
      <c r="BG3" s="127" t="s">
        <v>19</v>
      </c>
      <c r="BH3" s="127" t="s">
        <v>20</v>
      </c>
      <c r="BI3" s="128" t="s">
        <v>20</v>
      </c>
      <c r="BJ3" s="62"/>
      <c r="BN3" s="37" t="s">
        <v>10</v>
      </c>
    </row>
    <row r="4" spans="1:66" x14ac:dyDescent="0.2">
      <c r="A4" s="120">
        <v>1</v>
      </c>
      <c r="B4" s="168" t="str">
        <f ca="1">AV4</f>
        <v/>
      </c>
      <c r="C4" s="163" t="str">
        <f ca="1">IF(AU4&gt;0,AU4,"")</f>
        <v/>
      </c>
      <c r="D4" s="163" t="str">
        <f ca="1">IF(C4&lt;&gt;"",(4*C4)/(rho*PI()*AW4^2),"")</f>
        <v/>
      </c>
      <c r="E4" s="162" t="str">
        <f ca="1">IF($AU4&gt;0,(1/(-1.8*LOG10(((6.9*visco)/(AW4*D4))+((k_/1000)/(3.71*AW4))^1.11))^2)*((0.5*rho*D4^2)/(AW4)),"")</f>
        <v/>
      </c>
      <c r="F4" s="169" t="str">
        <f ca="1">AZ4</f>
        <v/>
      </c>
      <c r="G4" s="164" t="str">
        <f ca="1">IF(AY4&gt;0,AY4,"")</f>
        <v/>
      </c>
      <c r="H4" s="172" t="str">
        <f ca="1">IF(G4&lt;&gt;"",(4*G4)/(rho*PI()*BA4^2),"")</f>
        <v/>
      </c>
      <c r="I4" s="176" t="str">
        <f ca="1">IF($AY4&gt;0,(1/(-1.8*LOG10(((6.9*visco)/(BA4*H4))+((k_/1000)/(3.71*BA4))^1.11))^2)*((0.5*rho*H4^2)/(BA4)),"")</f>
        <v/>
      </c>
      <c r="J4" s="170" t="str">
        <f ca="1">BD4</f>
        <v/>
      </c>
      <c r="K4" s="165" t="str">
        <f ca="1">IF(BC4&gt;0,BC4,"")</f>
        <v/>
      </c>
      <c r="L4" s="173" t="str">
        <f ca="1">IF(K4&lt;&gt;"",(4*K4)/(rho*PI()*BE4^2),"")</f>
        <v/>
      </c>
      <c r="M4" s="174" t="str">
        <f ca="1">IF($BC4&gt;0,(1/(-1.8*LOG10(((6.9*visco)/(BE4*L4))+((k_/1000)/(3.71*BE4))^1.11))^2)*((0.5*rho*L4^2)/(BE4)),"")</f>
        <v/>
      </c>
      <c r="N4" s="171" t="str">
        <f ca="1">BH4</f>
        <v/>
      </c>
      <c r="O4" s="166" t="str">
        <f ca="1">IF(BG4&gt;0,BG4,"")</f>
        <v/>
      </c>
      <c r="P4" s="167" t="str">
        <f ca="1">IF(O4&lt;&gt;"",(4*O4)/(rho*PI()*BI4^2),"")</f>
        <v/>
      </c>
      <c r="Q4" s="175" t="str">
        <f ca="1">IF($BG4&gt;0,(1/(-1.8*LOG10(((6.9*visco)/(BI4*P4))+((k_/1000)/(3.71*BI4))^1.11))^2)*((0.5*rho*P4^2)/(BI4)),"")</f>
        <v/>
      </c>
      <c r="R4" s="65"/>
      <c r="S4" s="12"/>
      <c r="T4" s="12"/>
      <c r="U4" s="12"/>
      <c r="V4" s="13"/>
      <c r="W4" s="14"/>
      <c r="X4" s="11"/>
      <c r="Y4" s="12"/>
      <c r="Z4" s="12"/>
      <c r="AA4" s="12"/>
      <c r="AB4" s="12"/>
      <c r="AC4" s="17"/>
      <c r="AD4" s="12"/>
      <c r="AE4" s="12"/>
      <c r="AF4" s="12"/>
      <c r="AG4" s="12"/>
      <c r="AH4" s="58"/>
      <c r="AI4" s="16">
        <f ca="1">X4+INDIRECT(LEFT(ADDRESS(1,COLUMN(),2),1+(COLUMN()&gt;26))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J4" s="9">
        <f ca="1">Y4+INDIRECT(LEFT(ADDRESS(1,COLUMN(),2),1+(COLUMN()&gt;26))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K4" s="9">
        <f ca="1">Z4+INDIRECT(LEFT(ADDRESS(1,COLUMN(),2),1+(COLUMN()&gt;26))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L4" s="9">
        <f ca="1">AA4+INDIRECT(LEFT(ADDRESS(1,COLUMN(),2),1+(COLUMN()&gt;26))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M4" s="9">
        <f ca="1">AB4+INDIRECT(LEFT(ADDRESS(1,COLUMN(),2),1+(COLUMN()&gt;26))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N4" s="9">
        <f ca="1">AC4+INDIRECT(LEFT(ADDRESS(1,COLUMN(),2),1+(COLUMN()&gt;26))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O4" s="9">
        <f ca="1">AD4+INDIRECT(LEFT(ADDRESS(1,COLUMN(),2),1+(COLUMN()&gt;26))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P4" s="9">
        <f ca="1">AE4+INDIRECT(LEFT(ADDRESS(1,COLUMN(),2),1+(COLUMN()&gt;26))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Q4" s="9">
        <f ca="1">AF4+INDIRECT(LEFT(ADDRESS(1,COLUMN(),2),1+(COLUMN()&gt;26))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R4" s="9">
        <f ca="1">AG4+INDIRECT(LEFT(ADDRESS(1,COLUMN(),2),1+(COLUMN()&gt;26))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S4" s="9">
        <f ca="1">AH4+INDIRECT(LEFT(ADDRESS(1,COLUMN(),2),1+(COLUMN()&gt;26)) &amp; ROW($A$3)+$R4)+INDIRECT(LEFT(ADDRESS(1,COLUMN(),2),1+(COLUMN()&gt;26)) &amp; ROW($A$3)+$S4)+INDIRECT(LEFT(ADDRESS(1,COLUMN(),2),1+(COLUMN()&gt;26)) &amp; ROW($A$3)+$T4)+INDIRECT(LEFT(ADDRESS(1,COLUMN(),2),1+(COLUMN()&gt;26)) &amp; ROW($A$3)+$U4)+INDIRECT(LEFT(ADDRESS(1,COLUMN(),2),1+(COLUMN()&gt;26)) &amp; ROW($A$3)+$V4)</f>
        <v>0</v>
      </c>
      <c r="AT4" s="137">
        <f ca="1">$AI4*DU_WHB_H+'Pipe Section'!$AJ4*DU_WC_C_H+'Pipe Section'!$AK4*DU_WC_R_H+'Pipe Section'!$AL4*DU_Bath_H+'Pipe Section'!$AM4*DU_Shower_H+'Pipe Section'!$AN4*DU_Sink_H+'Pipe Section'!$AO4*DU_Sink_M_H+'Pipe Section'!$AP4*DU_Tap_H_H+'Pipe Section'!$AQ4*DU_Tap_C_H+'Pipe Section'!$AR4*DU_Tap_M_H+'Pipe Section'!$AS4*DU_Tap_R_H</f>
        <v>0</v>
      </c>
      <c r="AU4" s="138">
        <f ca="1">IF(AT4&lt;$BL$10,((AT4-$BL$9)/($BL$10-$BL$9))*($BM$10-$BM$9)+$BM$9,IF(AT4&lt;$BL$11,((AT4-$BL$10)/($BL$11-$BL$10))*($BM$11-$BM$10)+$BM$10,IF(AT4&lt;$BL$12,((AT4-$BL$11)/($BL$12-$BL$11))*($BM$12-$BM$11)+$BM$11,IF(AT4&lt;$BL$13,((AT4-$BL$12)/($BL$13-$BL$12))*($BM$13-$BM$12)+$BM$12,IF(AT4&lt;$BL$14,((AT4-$BL$13)/($BL$14-$BL$13))*($BM$14-$BM$13)+$BM$13,IF(AT4&lt;$BL$15,((AT4-$BL$14)/($BL$15-$BL$14))*($BM$15-$BM$14)+$BM$14,IF(AT4&lt;$BL$16,((AT4-$BL$15)/($BL$16-$BL$15))*($BM$16-$BM$15)+$BM$15,IF(AT4&lt;$BL$17,((AT4-$BL$16)/($BL$17-$BL$16))*($BM$17-$BM$16)+$BM$16,IF(AT4&lt;$BL$18,((AT4-$BL$17)/($BL$18-$BL$17))*($BM$18-$BM$17)+$BM$17,IF(AT4&lt;$BL$19,((AT4-$BL$18)/($BL$19-$BL$18))*($BM$19-$BM$18)+$BM$18,IF(AT4&lt;$BL$20,((AT4-$BL$19)/($BL$20-$BL$19))*($BM$20-$BM$19)+$BM$19,IF(AT4&lt;$BL$21,((AT4-$BL$20)/($BL$21-$BL$20))*($BM$21-$BM$20)+$BM$20,IF(AT4&lt;$BL$22,((AT4-$BL$21)/($BL$22-$BL$21))*($BM$22-$BM$21)+$BM$21,IF(AT4&lt;$BL$23,((AT4-$BL$22)/($BL$23-$BL$22))*($BM$23-$BM$22)+$BM$22,IF(AT4&lt;$BL$24,((AT4-$BL$23)/($BL$24-$BL$23))*($BM$24-$BM$23)+$BM$23,IF(AT4&lt;$BL$25,((AT4-$BL$24)/($BL$25-$BL$24))*($BM$25-$BM$24)+$BM$24,IF(AT4&lt;$BL$26,((AT4-$BL$25)/($BL$26-$BL$25))*($BM$26-$BM$25)+$BM$25,0)))))))))))))))))</f>
        <v>0</v>
      </c>
      <c r="AV4" s="138" t="str">
        <f ca="1">IF(AU4=0,"",IF(AU4&lt;0.091,12,IF(AU4&lt;0.143,15,IF(AU4&lt;0.311,22,IF(AU4&lt;0.527,28,IF(AU4&lt;0.833,35,IF(AU4&lt;1.18,42,IF(AU4&lt;2.41,54,IF(AU4&lt;4.8,67,"CHECK YOURSELF")))))))))</f>
        <v/>
      </c>
      <c r="AW4" s="157" t="e">
        <f ca="1">VLOOKUP(AV4,Settings_ReadMe!$M$22:$N$33,2,FALSE)</f>
        <v>#N/A</v>
      </c>
      <c r="AX4" s="145">
        <f ca="1">$AI4*DU_WHB_C+'Pipe Section'!$AJ4*DU_WC_C_C+'Pipe Section'!$AK4*DU_WC_R_C+'Pipe Section'!$AL4*DU_Bath_C+'Pipe Section'!$AM4*DU_Shower_C+'Pipe Section'!$AN4*DU_Sink_C+'Pipe Section'!$AO4*DU_Sink_M_C+'Pipe Section'!$AP4*DU_Tap_H_C+'Pipe Section'!$AQ4*DU_Tap_C_C+'Pipe Section'!$AR4*DU_Tap_M_C+'Pipe Section'!$AS4*DU_Tap_R_C</f>
        <v>0</v>
      </c>
      <c r="AY4" s="146">
        <f ca="1">IF(AX4&lt;$BL$10,((AX4-$BL$9)/($BL$10-$BL$9))*($BM$10-$BM$9)+$BM$9,IF(AX4&lt;$BL$11,((AX4-$BL$10)/($BL$11-$BL$10))*($BM$11-$BM$10)+$BM$10,IF(AX4&lt;$BL$12,((AX4-$BL$11)/($BL$12-$BL$11))*($BM$12-$BM$11)+$BM$11,IF(AX4&lt;$BL$13,((AX4-$BL$12)/($BL$13-$BL$12))*($BM$13-$BM$12)+$BM$12,IF(AX4&lt;$BL$14,((AX4-$BL$13)/($BL$14-$BL$13))*($BM$14-$BM$13)+$BM$13,IF(AX4&lt;$BL$15,((AX4-$BL$14)/($BL$15-$BL$14))*($BM$15-$BM$14)+$BM$14,IF(AX4&lt;$BL$16,((AX4-$BL$15)/($BL$16-$BL$15))*($BM$16-$BM$15)+$BM$15,IF(AX4&lt;$BL$17,((AX4-$BL$16)/($BL$17-$BL$16))*($BM$17-$BM$16)+$BM$16,IF(AX4&lt;$BL$18,((AX4-$BL$17)/($BL$18-$BL$17))*($BM$18-$BM$17)+$BM$17,IF(AX4&lt;$BL$19,((AX4-$BL$18)/($BL$19-$BL$18))*($BM$19-$BM$18)+$BM$18,IF(AX4&lt;$BL$20,((AX4-$BL$19)/($BL$20-$BL$19))*($BM$20-$BM$19)+$BM$19,IF(AX4&lt;$BL$21,((AX4-$BL$20)/($BL$21-$BL$20))*($BM$21-$BM$20)+$BM$20,IF(AX4&lt;$BL$22,((AX4-$BL$21)/($BL$22-$BL$21))*($BM$22-$BM$21)+$BM$21,IF(AX4&lt;$BL$23,((AX4-$BL$22)/($BL$23-$BL$22))*($BM$23-$BM$22)+$BM$22,IF(AX4&lt;$BL$24,((AX4-$BL$23)/($BL$24-$BL$23))*($BM$24-$BM$23)+$BM$23,IF(AX4&lt;$BL$25,((AX4-$BL$24)/($BL$25-$BL$24))*($BM$25-$BM$24)+$BM$24,IF(AX4&lt;$BL$26,((AX4-$BL$25)/($BL$26-$BL$25))*($BM$26-$BM$25)+$BM$25,0)))))))))))))))))</f>
        <v>0</v>
      </c>
      <c r="AZ4" s="146" t="str">
        <f ca="1">IF(AY4=0,"",IF(AY4&lt;0.091,12,IF(AY4&lt;0.143,15,IF(AY4&lt;0.311,22,IF(AY4&lt;0.527,28,IF(AY4&lt;0.833,35,IF(AY4&lt;1.18,42,IF(AY4&lt;2.41,54,IF(AY4&lt;4.8,67,"CHECK YOURSELF")))))))))</f>
        <v/>
      </c>
      <c r="BA4" s="147" t="e">
        <f ca="1">VLOOKUP(AZ4,Settings_ReadMe!$M$22:$N$33,2,FALSE)</f>
        <v>#N/A</v>
      </c>
      <c r="BB4" s="154">
        <f ca="1">$AI4*DU_WHB_M+'Pipe Section'!$AJ4*DU_WC_C_M+'Pipe Section'!$AK4*DU_WC_R_M+'Pipe Section'!$AL4*DU_Bath_M+'Pipe Section'!$AM4*DU_Shower_M+'Pipe Section'!$AN4*DU_Sink_M+'Pipe Section'!$AO4*DU_Sink_M_M+'Pipe Section'!$AP4*DU_Tap_H_M+'Pipe Section'!$AQ4*DU_Tap_C_M+'Pipe Section'!$AR4*DU_Tap_M_M+'Pipe Section'!$AS4*DU_Tap_R_M</f>
        <v>0</v>
      </c>
      <c r="BC4" s="155">
        <f ca="1">IF(BB4&lt;$BL$10,((BB4-$BL$9)/($BL$10-$BL$9))*($BM$10-$BM$9)+$BM$9,IF(BB4&lt;$BL$11,((BB4-$BL$10)/($BL$11-$BL$10))*($BM$11-$BM$10)+$BM$10,IF(BB4&lt;$BL$12,((BB4-$BL$11)/($BL$12-$BL$11))*($BM$12-$BM$11)+$BM$11,IF(BB4&lt;$BL$13,((BB4-$BL$12)/($BL$13-$BL$12))*($BM$13-$BM$12)+$BM$12,IF(BB4&lt;$BL$14,((BB4-$BL$13)/($BL$14-$BL$13))*($BM$14-$BM$13)+$BM$13,IF(BB4&lt;$BL$15,((BB4-$BL$14)/($BL$15-$BL$14))*($BM$15-$BM$14)+$BM$14,IF(BB4&lt;$BL$16,((BB4-$BL$15)/($BL$16-$BL$15))*($BM$16-$BM$15)+$BM$15,IF(BB4&lt;$BL$17,((BB4-$BL$16)/($BL$17-$BL$16))*($BM$17-$BM$16)+$BM$16,IF(BB4&lt;$BL$18,((BB4-$BL$17)/($BL$18-$BL$17))*($BM$18-$BM$17)+$BM$17,IF(BB4&lt;$BL$19,((BB4-$BL$18)/($BL$19-$BL$18))*($BM$19-$BM$18)+$BM$18,IF(BB4&lt;$BL$20,((BB4-$BL$19)/($BL$20-$BL$19))*($BM$20-$BM$19)+$BM$19,IF(BB4&lt;$BL$21,((BB4-$BL$20)/($BL$21-$BL$20))*($BM$21-$BM$20)+$BM$20,IF(BB4&lt;$BL$22,((BB4-$BL$21)/($BL$22-$BL$21))*($BM$22-$BM$21)+$BM$21,IF(BB4&lt;$BL$23,((BB4-$BL$22)/($BL$23-$BL$22))*($BM$23-$BM$22)+$BM$22,IF(BB4&lt;$BL$24,((BB4-$BL$23)/($BL$24-$BL$23))*($BM$24-$BM$23)+$BM$23,IF(BB4&lt;$BL$25,((BB4-$BL$24)/($BL$25-$BL$24))*($BM$25-$BM$24)+$BM$24,IF(BB4&lt;$BL$26,((BB4-$BL$25)/($BL$26-$BL$25))*($BM$26-$BM$25)+$BM$25,0)))))))))))))))))</f>
        <v>0</v>
      </c>
      <c r="BD4" s="155" t="str">
        <f ca="1">IF(BC4=0,"",IF(BC4&lt;0.091,12,IF(BC4&lt;0.143,15,IF(BC4&lt;0.311,22,IF(BC4&lt;0.527,28,IF(BC4&lt;0.833,35,IF(BC4&lt;1.18,42,IF(BC4&lt;2.41,54,IF(BC4&lt;4.8,67,"CHECK YOURSELF")))))))))</f>
        <v/>
      </c>
      <c r="BE4" s="156" t="e">
        <f ca="1">VLOOKUP(BD4,Settings_ReadMe!$M$22:$N$33,2,FALSE)</f>
        <v>#N/A</v>
      </c>
      <c r="BF4" s="129">
        <f ca="1">$AI4*DU_WHB_R+'Pipe Section'!$AJ4*DU_WC_C_R+'Pipe Section'!$AK4*DU_WC_R_R+'Pipe Section'!$AL4*DU_Bath_R+'Pipe Section'!$AM4*DU_Shower_R+'Pipe Section'!$AN4*DU_Sink_R+'Pipe Section'!$AO4*DU_Sink_M_R+'Pipe Section'!$AP4*DU_Tap_H_R+'Pipe Section'!$AQ4*DU_Tap_C_R+'Pipe Section'!$AR4*DU_Tap_M_R+'Pipe Section'!$AS4*DU_Tap_R_R</f>
        <v>0</v>
      </c>
      <c r="BG4" s="122">
        <f ca="1">IF(BF4&lt;$BL$10,((BF4-$BL$9)/($BL$10-$BL$9))*($BM$10-$BM$9)+$BM$9,IF(BF4&lt;$BL$11,((BF4-$BL$10)/($BL$11-$BL$10))*($BM$11-$BM$10)+$BM$10,IF(BF4&lt;$BL$12,((BF4-$BL$11)/($BL$12-$BL$11))*($BM$12-$BM$11)+$BM$11,IF(BF4&lt;$BL$13,((BF4-$BL$12)/($BL$13-$BL$12))*($BM$13-$BM$12)+$BM$12,IF(BF4&lt;$BL$14,((BF4-$BL$13)/($BL$14-$BL$13))*($BM$14-$BM$13)+$BM$13,IF(BF4&lt;$BL$15,((BF4-$BL$14)/($BL$15-$BL$14))*($BM$15-$BM$14)+$BM$14,IF(BF4&lt;$BL$16,((BF4-$BL$15)/($BL$16-$BL$15))*($BM$16-$BM$15)+$BM$15,IF(BF4&lt;$BL$17,((BF4-$BL$16)/($BL$17-$BL$16))*($BM$17-$BM$16)+$BM$16,IF(BF4&lt;$BL$18,((BF4-$BL$17)/($BL$18-$BL$17))*($BM$18-$BM$17)+$BM$17,IF(BF4&lt;$BL$19,((BF4-$BL$18)/($BL$19-$BL$18))*($BM$19-$BM$18)+$BM$18,IF(BF4&lt;$BL$20,((BF4-$BL$19)/($BL$20-$BL$19))*($BM$20-$BM$19)+$BM$19,IF(BF4&lt;$BL$21,((BF4-$BL$20)/($BL$21-$BL$20))*($BM$21-$BM$20)+$BM$20,IF(BF4&lt;$BL$22,((BF4-$BL$21)/($BL$22-$BL$21))*($BM$22-$BM$21)+$BM$21,IF(BF4&lt;$BL$23,((BF4-$BL$22)/($BL$23-$BL$22))*($BM$23-$BM$22)+$BM$22,IF(BF4&lt;$BL$24,((BF4-$BL$23)/($BL$24-$BL$23))*($BM$24-$BM$23)+$BM$23,IF(BF4&lt;$BL$25,((BF4-$BL$24)/($BL$25-$BL$24))*($BM$25-$BM$24)+$BM$24,IF(BF4&lt;$BL$26,((BF4-$BL$25)/($BL$26-$BL$25))*($BM$26-$BM$25)+$BM$25,0)))))))))))))))))</f>
        <v>0</v>
      </c>
      <c r="BH4" s="122" t="str">
        <f ca="1">IF(BG4=0,"",IF(BG4&lt;0.091,12,IF(BG4&lt;0.143,15,IF(BG4&lt;0.311,22,IF(BG4&lt;0.527,28,IF(BG4&lt;0.833,35,IF(BG4&lt;1.18,42,IF(BG4&lt;2.41,54,IF(BG4&lt;4.8,67,"CHECK YOURSELF")))))))))</f>
        <v/>
      </c>
      <c r="BI4" s="130" t="e">
        <f ca="1">VLOOKUP(BH4,Settings_ReadMe!$M$22:$N$33,2,FALSE)</f>
        <v>#N/A</v>
      </c>
      <c r="BJ4" s="63"/>
      <c r="BN4" t="str">
        <f>LEFT(ADDRESS(1,COLUMN(),2),1+(COLUMN()&gt;26))</f>
        <v>BN</v>
      </c>
    </row>
    <row r="5" spans="1:66" x14ac:dyDescent="0.2">
      <c r="A5" s="121">
        <f>A4+1</f>
        <v>2</v>
      </c>
      <c r="B5" s="168" t="str">
        <f t="shared" ref="B5:B28" ca="1" si="0">AV5</f>
        <v/>
      </c>
      <c r="C5" s="163" t="str">
        <f t="shared" ref="C5:C28" ca="1" si="1">IF(AU5&gt;0,AU5,"")</f>
        <v/>
      </c>
      <c r="D5" s="163" t="str">
        <f ca="1">IF(C5&lt;&gt;"",(4*C5)/(rho*PI()*AW5^2),"")</f>
        <v/>
      </c>
      <c r="E5" s="162" t="str">
        <f ca="1">IF($AU5&gt;0,(1/(-1.8*LOG10(((6.9*visco)/(AW5*D5))+((k_/1000)/(3.71*AW5))^1.11))^2)*((0.5*rho*D5^2)/(AW5)),"")</f>
        <v/>
      </c>
      <c r="F5" s="169" t="str">
        <f t="shared" ref="F5:F28" ca="1" si="2">AZ5</f>
        <v/>
      </c>
      <c r="G5" s="164" t="str">
        <f t="shared" ref="G5:G28" ca="1" si="3">IF(AY5&gt;0,AY5,"")</f>
        <v/>
      </c>
      <c r="H5" s="172" t="str">
        <f ca="1">IF(G5&lt;&gt;"",(4*G5)/(rho*PI()*BA5^2),"")</f>
        <v/>
      </c>
      <c r="I5" s="176" t="str">
        <f ca="1">IF($AY5&gt;0,(1/(-1.8*LOG10(((6.9*visco)/(BA5*H5))+((k_/1000)/(3.71*BA5))^1.11))^2)*((0.5*rho*H5^2)/(BA5)),"")</f>
        <v/>
      </c>
      <c r="J5" s="170" t="str">
        <f t="shared" ref="J5:J28" ca="1" si="4">BD5</f>
        <v/>
      </c>
      <c r="K5" s="165" t="str">
        <f t="shared" ref="K5:K28" ca="1" si="5">IF(BC5&gt;0,BC5,"")</f>
        <v/>
      </c>
      <c r="L5" s="173" t="str">
        <f ca="1">IF(K5&lt;&gt;"",(4*K5)/(rho*PI()*BE5^2),"")</f>
        <v/>
      </c>
      <c r="M5" s="174" t="str">
        <f ca="1">IF($BC5&gt;0,(1/(-1.8*LOG10(((6.9*visco)/(BE5*L5))+((k_/1000)/(3.71*BE5))^1.11))^2)*((0.5*rho*L5^2)/(BE5)),"")</f>
        <v/>
      </c>
      <c r="N5" s="171" t="str">
        <f t="shared" ref="N5:N28" ca="1" si="6">BH5</f>
        <v/>
      </c>
      <c r="O5" s="166" t="str">
        <f t="shared" ref="O5:O28" ca="1" si="7">IF(BG5&gt;0,BG5,"")</f>
        <v/>
      </c>
      <c r="P5" s="167" t="str">
        <f ca="1">IF(O5&lt;&gt;"",(4*O5)/(rho*PI()*BI5^2),"")</f>
        <v/>
      </c>
      <c r="Q5" s="175" t="str">
        <f ca="1">IF($BG5&gt;0,(1/(-1.8*LOG10(((6.9*visco)/(BI5*P5))+((k_/1000)/(3.71*BI5))^1.11))^2)*((0.5*rho*P5^2)/(BI5)),"")</f>
        <v/>
      </c>
      <c r="R5" s="66"/>
      <c r="S5" s="6"/>
      <c r="T5" s="6"/>
      <c r="U5" s="6"/>
      <c r="V5" s="7"/>
      <c r="W5" s="14"/>
      <c r="X5" s="5"/>
      <c r="Y5" s="6"/>
      <c r="Z5" s="6"/>
      <c r="AA5" s="6"/>
      <c r="AB5" s="6"/>
      <c r="AC5" s="15"/>
      <c r="AD5" s="6"/>
      <c r="AE5" s="6"/>
      <c r="AF5" s="6"/>
      <c r="AG5" s="6"/>
      <c r="AH5" s="59"/>
      <c r="AI5" s="16">
        <f t="shared" ref="AI5:AI28" ca="1" si="8">X5+INDIRECT(LEFT(ADDRESS(1,COLUMN(),2),1+(COLUMN()&gt;26))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J5" s="9">
        <f t="shared" ref="AJ5:AJ28" ca="1" si="9">Y5+INDIRECT(LEFT(ADDRESS(1,COLUMN(),2),1+(COLUMN()&gt;26))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K5" s="9">
        <f t="shared" ref="AK5:AK28" ca="1" si="10">Z5+INDIRECT(LEFT(ADDRESS(1,COLUMN(),2),1+(COLUMN()&gt;26))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L5" s="9">
        <f t="shared" ref="AL5:AL28" ca="1" si="11">AA5+INDIRECT(LEFT(ADDRESS(1,COLUMN(),2),1+(COLUMN()&gt;26))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M5" s="9">
        <f t="shared" ref="AM5:AM28" ca="1" si="12">AB5+INDIRECT(LEFT(ADDRESS(1,COLUMN(),2),1+(COLUMN()&gt;26))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N5" s="9">
        <f t="shared" ref="AN5:AN28" ca="1" si="13">AC5+INDIRECT(LEFT(ADDRESS(1,COLUMN(),2),1+(COLUMN()&gt;26))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O5" s="9">
        <f t="shared" ref="AO5:AO28" ca="1" si="14">AD5+INDIRECT(LEFT(ADDRESS(1,COLUMN(),2),1+(COLUMN()&gt;26))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P5" s="9">
        <f t="shared" ref="AP5:AP28" ca="1" si="15">AE5+INDIRECT(LEFT(ADDRESS(1,COLUMN(),2),1+(COLUMN()&gt;26))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Q5" s="9">
        <f t="shared" ref="AQ5:AQ28" ca="1" si="16">AF5+INDIRECT(LEFT(ADDRESS(1,COLUMN(),2),1+(COLUMN()&gt;26))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R5" s="9">
        <f t="shared" ref="AR5:AR28" ca="1" si="17">AG5+INDIRECT(LEFT(ADDRESS(1,COLUMN(),2),1+(COLUMN()&gt;26))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S5" s="9">
        <f t="shared" ref="AS5:AS28" ca="1" si="18">AH5+INDIRECT(LEFT(ADDRESS(1,COLUMN(),2),1+(COLUMN()&gt;26)) &amp; ROW($A$3)+$R5)+INDIRECT(LEFT(ADDRESS(1,COLUMN(),2),1+(COLUMN()&gt;26)) &amp; ROW($A$3)+$S5)+INDIRECT(LEFT(ADDRESS(1,COLUMN(),2),1+(COLUMN()&gt;26)) &amp; ROW($A$3)+$T5)+INDIRECT(LEFT(ADDRESS(1,COLUMN(),2),1+(COLUMN()&gt;26)) &amp; ROW($A$3)+$U5)+INDIRECT(LEFT(ADDRESS(1,COLUMN(),2),1+(COLUMN()&gt;26)) &amp; ROW($A$3)+$V5)</f>
        <v>0</v>
      </c>
      <c r="AT5" s="137">
        <f ca="1">$AI5*DU_WHB_H+'Pipe Section'!$AJ5*DU_WC_C_H+'Pipe Section'!$AK5*DU_WC_R_H+'Pipe Section'!$AL5*DU_Bath_H+'Pipe Section'!$AM5*DU_Shower_H+'Pipe Section'!$AN5*DU_Sink_H+'Pipe Section'!$AO5*DU_Sink_M_H+'Pipe Section'!$AP5*DU_Tap_H_H+'Pipe Section'!$AQ5*DU_Tap_C_H+'Pipe Section'!$AR5*DU_Tap_M_H+'Pipe Section'!$AS5*DU_Tap_R_H</f>
        <v>0</v>
      </c>
      <c r="AU5" s="138">
        <f ca="1">IF(AT5&lt;$BL$10,((AT5-$BL$9)/($BL$10-$BL$9))*($BM$10-$BM$9)+$BM$9,IF(AT5&lt;$BL$11,((AT5-$BL$10)/($BL$11-$BL$10))*($BM$11-$BM$10)+$BM$10,IF(AT5&lt;$BL$12,((AT5-$BL$11)/($BL$12-$BL$11))*($BM$12-$BM$11)+$BM$11,IF(AT5&lt;$BL$13,((AT5-$BL$12)/($BL$13-$BL$12))*($BM$13-$BM$12)+$BM$12,IF(AT5&lt;$BL$14,((AT5-$BL$13)/($BL$14-$BL$13))*($BM$14-$BM$13)+$BM$13,IF(AT5&lt;$BL$15,((AT5-$BL$14)/($BL$15-$BL$14))*($BM$15-$BM$14)+$BM$14,IF(AT5&lt;$BL$16,((AT5-$BL$15)/($BL$16-$BL$15))*($BM$16-$BM$15)+$BM$15,IF(AT5&lt;$BL$17,((AT5-$BL$16)/($BL$17-$BL$16))*($BM$17-$BM$16)+$BM$16,IF(AT5&lt;$BL$18,((AT5-$BL$17)/($BL$18-$BL$17))*($BM$18-$BM$17)+$BM$17,IF(AT5&lt;$BL$19,((AT5-$BL$18)/($BL$19-$BL$18))*($BM$19-$BM$18)+$BM$18,IF(AT5&lt;$BL$20,((AT5-$BL$19)/($BL$20-$BL$19))*($BM$20-$BM$19)+$BM$19,IF(AT5&lt;$BL$21,((AT5-$BL$20)/($BL$21-$BL$20))*($BM$21-$BM$20)+$BM$20,IF(AT5&lt;$BL$22,((AT5-$BL$21)/($BL$22-$BL$21))*($BM$22-$BM$21)+$BM$21,IF(AT5&lt;$BL$23,((AT5-$BL$22)/($BL$23-$BL$22))*($BM$23-$BM$22)+$BM$22,IF(AT5&lt;$BL$24,((AT5-$BL$23)/($BL$24-$BL$23))*($BM$24-$BM$23)+$BM$23,IF(AT5&lt;$BL$25,((AT5-$BL$24)/($BL$25-$BL$24))*($BM$25-$BM$24)+$BM$24,IF(AT5&lt;$BL$26,((AT5-$BL$25)/($BL$26-$BL$25))*($BM$26-$BM$25)+$BM$25,0)))))))))))))))))</f>
        <v>0</v>
      </c>
      <c r="AV5" s="138" t="str">
        <f t="shared" ref="AV5:AV25" ca="1" si="19">IF(AU5=0,"",IF(AU5&lt;0.091,12,IF(AU5&lt;0.143,15,IF(AU5&lt;0.311,22,IF(AU5&lt;0.527,28,IF(AU5&lt;0.833,35,IF(AU5&lt;1.18,42,IF(AU5&lt;2.41,54,IF(AU5&lt;4.8,67,"CHECK YOURSELF")))))))))</f>
        <v/>
      </c>
      <c r="AW5" s="157" t="e">
        <f ca="1">VLOOKUP(AV5,Settings_ReadMe!$M$22:$N$33,2,FALSE)</f>
        <v>#N/A</v>
      </c>
      <c r="AX5" s="145">
        <f ca="1">$AI5*DU_WHB_C+'Pipe Section'!$AJ5*DU_WC_C_C+'Pipe Section'!$AK5*DU_WC_R_C+'Pipe Section'!$AL5*DU_Bath_C+'Pipe Section'!$AM5*DU_Shower_C+'Pipe Section'!$AN5*DU_Sink_C+'Pipe Section'!$AO5*DU_Sink_M_C+'Pipe Section'!$AP5*DU_Tap_H_C+'Pipe Section'!$AQ5*DU_Tap_C_C+'Pipe Section'!$AR5*DU_Tap_M_C+'Pipe Section'!$AS5*DU_Tap_R_C</f>
        <v>0</v>
      </c>
      <c r="AY5" s="146">
        <f ca="1">IF(AX5&lt;$BL$10,((AX5-$BL$9)/($BL$10-$BL$9))*($BM$10-$BM$9)+$BM$9,IF(AX5&lt;$BL$11,((AX5-$BL$10)/($BL$11-$BL$10))*($BM$11-$BM$10)+$BM$10,IF(AX5&lt;$BL$12,((AX5-$BL$11)/($BL$12-$BL$11))*($BM$12-$BM$11)+$BM$11,IF(AX5&lt;$BL$13,((AX5-$BL$12)/($BL$13-$BL$12))*($BM$13-$BM$12)+$BM$12,IF(AX5&lt;$BL$14,((AX5-$BL$13)/($BL$14-$BL$13))*($BM$14-$BM$13)+$BM$13,IF(AX5&lt;$BL$15,((AX5-$BL$14)/($BL$15-$BL$14))*($BM$15-$BM$14)+$BM$14,IF(AX5&lt;$BL$16,((AX5-$BL$15)/($BL$16-$BL$15))*($BM$16-$BM$15)+$BM$15,IF(AX5&lt;$BL$17,((AX5-$BL$16)/($BL$17-$BL$16))*($BM$17-$BM$16)+$BM$16,IF(AX5&lt;$BL$18,((AX5-$BL$17)/($BL$18-$BL$17))*($BM$18-$BM$17)+$BM$17,IF(AX5&lt;$BL$19,((AX5-$BL$18)/($BL$19-$BL$18))*($BM$19-$BM$18)+$BM$18,IF(AX5&lt;$BL$20,((AX5-$BL$19)/($BL$20-$BL$19))*($BM$20-$BM$19)+$BM$19,IF(AX5&lt;$BL$21,((AX5-$BL$20)/($BL$21-$BL$20))*($BM$21-$BM$20)+$BM$20,IF(AX5&lt;$BL$22,((AX5-$BL$21)/($BL$22-$BL$21))*($BM$22-$BM$21)+$BM$21,IF(AX5&lt;$BL$23,((AX5-$BL$22)/($BL$23-$BL$22))*($BM$23-$BM$22)+$BM$22,IF(AX5&lt;$BL$24,((AX5-$BL$23)/($BL$24-$BL$23))*($BM$24-$BM$23)+$BM$23,IF(AX5&lt;$BL$25,((AX5-$BL$24)/($BL$25-$BL$24))*($BM$25-$BM$24)+$BM$24,IF(AX5&lt;$BL$26,((AX5-$BL$25)/($BL$26-$BL$25))*($BM$26-$BM$25)+$BM$25,0)))))))))))))))))</f>
        <v>0</v>
      </c>
      <c r="AZ5" s="146" t="str">
        <f t="shared" ref="AZ5:AZ25" ca="1" si="20">IF(AY5=0,"",IF(AY5&lt;0.091,12,IF(AY5&lt;0.143,15,IF(AY5&lt;0.311,22,IF(AY5&lt;0.527,28,IF(AY5&lt;0.833,35,IF(AY5&lt;1.18,42,IF(AY5&lt;2.41,54,IF(AY5&lt;4.8,67,"CHECK YOURSELF")))))))))</f>
        <v/>
      </c>
      <c r="BA5" s="147" t="e">
        <f ca="1">VLOOKUP(AZ5,Settings_ReadMe!$M$22:$N$33,2,FALSE)</f>
        <v>#N/A</v>
      </c>
      <c r="BB5" s="154">
        <f ca="1">$AI5*DU_WHB_M+'Pipe Section'!$AJ5*DU_WC_C_M+'Pipe Section'!$AK5*DU_WC_R_M+'Pipe Section'!$AL5*DU_Bath_M+'Pipe Section'!$AM5*DU_Shower_M+'Pipe Section'!$AN5*DU_Sink_M+'Pipe Section'!$AO5*DU_Sink_M_M+'Pipe Section'!$AP5*DU_Tap_H_M+'Pipe Section'!$AQ5*DU_Tap_C_M+'Pipe Section'!$AR5*DU_Tap_M_M+'Pipe Section'!$AS5*DU_Tap_R_M</f>
        <v>0</v>
      </c>
      <c r="BC5" s="155">
        <f ca="1">IF(BB5&lt;$BL$10,((BB5-$BL$9)/($BL$10-$BL$9))*($BM$10-$BM$9)+$BM$9,IF(BB5&lt;$BL$11,((BB5-$BL$10)/($BL$11-$BL$10))*($BM$11-$BM$10)+$BM$10,IF(BB5&lt;$BL$12,((BB5-$BL$11)/($BL$12-$BL$11))*($BM$12-$BM$11)+$BM$11,IF(BB5&lt;$BL$13,((BB5-$BL$12)/($BL$13-$BL$12))*($BM$13-$BM$12)+$BM$12,IF(BB5&lt;$BL$14,((BB5-$BL$13)/($BL$14-$BL$13))*($BM$14-$BM$13)+$BM$13,IF(BB5&lt;$BL$15,((BB5-$BL$14)/($BL$15-$BL$14))*($BM$15-$BM$14)+$BM$14,IF(BB5&lt;$BL$16,((BB5-$BL$15)/($BL$16-$BL$15))*($BM$16-$BM$15)+$BM$15,IF(BB5&lt;$BL$17,((BB5-$BL$16)/($BL$17-$BL$16))*($BM$17-$BM$16)+$BM$16,IF(BB5&lt;$BL$18,((BB5-$BL$17)/($BL$18-$BL$17))*($BM$18-$BM$17)+$BM$17,IF(BB5&lt;$BL$19,((BB5-$BL$18)/($BL$19-$BL$18))*($BM$19-$BM$18)+$BM$18,IF(BB5&lt;$BL$20,((BB5-$BL$19)/($BL$20-$BL$19))*($BM$20-$BM$19)+$BM$19,IF(BB5&lt;$BL$21,((BB5-$BL$20)/($BL$21-$BL$20))*($BM$21-$BM$20)+$BM$20,IF(BB5&lt;$BL$22,((BB5-$BL$21)/($BL$22-$BL$21))*($BM$22-$BM$21)+$BM$21,IF(BB5&lt;$BL$23,((BB5-$BL$22)/($BL$23-$BL$22))*($BM$23-$BM$22)+$BM$22,IF(BB5&lt;$BL$24,((BB5-$BL$23)/($BL$24-$BL$23))*($BM$24-$BM$23)+$BM$23,IF(BB5&lt;$BL$25,((BB5-$BL$24)/($BL$25-$BL$24))*($BM$25-$BM$24)+$BM$24,IF(BB5&lt;$BL$26,((BB5-$BL$25)/($BL$26-$BL$25))*($BM$26-$BM$25)+$BM$25,0)))))))))))))))))</f>
        <v>0</v>
      </c>
      <c r="BD5" s="155" t="str">
        <f t="shared" ref="BD5:BD25" ca="1" si="21">IF(BC5=0,"",IF(BC5&lt;0.091,12,IF(BC5&lt;0.143,15,IF(BC5&lt;0.311,22,IF(BC5&lt;0.527,28,IF(BC5&lt;0.833,35,IF(BC5&lt;1.18,42,IF(BC5&lt;2.41,54,IF(BC5&lt;4.8,67,"CHECK YOURSELF")))))))))</f>
        <v/>
      </c>
      <c r="BE5" s="156" t="e">
        <f ca="1">VLOOKUP(BD5,Settings_ReadMe!$M$22:$N$33,2,FALSE)</f>
        <v>#N/A</v>
      </c>
      <c r="BF5" s="129">
        <f ca="1">$AI5*DU_WHB_R+'Pipe Section'!$AJ5*DU_WC_C_R+'Pipe Section'!$AK5*DU_WC_R_R+'Pipe Section'!$AL5*DU_Bath_R+'Pipe Section'!$AM5*DU_Shower_R+'Pipe Section'!$AN5*DU_Sink_R+'Pipe Section'!$AO5*DU_Sink_M_R+'Pipe Section'!$AP5*DU_Tap_H_R+'Pipe Section'!$AQ5*DU_Tap_C_R+'Pipe Section'!$AR5*DU_Tap_M_R+'Pipe Section'!$AS5*DU_Tap_R_R</f>
        <v>0</v>
      </c>
      <c r="BG5" s="122">
        <f ca="1">IF(BF5&lt;$BL$10,((BF5-$BL$9)/($BL$10-$BL$9))*($BM$10-$BM$9)+$BM$9,IF(BF5&lt;$BL$11,((BF5-$BL$10)/($BL$11-$BL$10))*($BM$11-$BM$10)+$BM$10,IF(BF5&lt;$BL$12,((BF5-$BL$11)/($BL$12-$BL$11))*($BM$12-$BM$11)+$BM$11,IF(BF5&lt;$BL$13,((BF5-$BL$12)/($BL$13-$BL$12))*($BM$13-$BM$12)+$BM$12,IF(BF5&lt;$BL$14,((BF5-$BL$13)/($BL$14-$BL$13))*($BM$14-$BM$13)+$BM$13,IF(BF5&lt;$BL$15,((BF5-$BL$14)/($BL$15-$BL$14))*($BM$15-$BM$14)+$BM$14,IF(BF5&lt;$BL$16,((BF5-$BL$15)/($BL$16-$BL$15))*($BM$16-$BM$15)+$BM$15,IF(BF5&lt;$BL$17,((BF5-$BL$16)/($BL$17-$BL$16))*($BM$17-$BM$16)+$BM$16,IF(BF5&lt;$BL$18,((BF5-$BL$17)/($BL$18-$BL$17))*($BM$18-$BM$17)+$BM$17,IF(BF5&lt;$BL$19,((BF5-$BL$18)/($BL$19-$BL$18))*($BM$19-$BM$18)+$BM$18,IF(BF5&lt;$BL$20,((BF5-$BL$19)/($BL$20-$BL$19))*($BM$20-$BM$19)+$BM$19,IF(BF5&lt;$BL$21,((BF5-$BL$20)/($BL$21-$BL$20))*($BM$21-$BM$20)+$BM$20,IF(BF5&lt;$BL$22,((BF5-$BL$21)/($BL$22-$BL$21))*($BM$22-$BM$21)+$BM$21,IF(BF5&lt;$BL$23,((BF5-$BL$22)/($BL$23-$BL$22))*($BM$23-$BM$22)+$BM$22,IF(BF5&lt;$BL$24,((BF5-$BL$23)/($BL$24-$BL$23))*($BM$24-$BM$23)+$BM$23,IF(BF5&lt;$BL$25,((BF5-$BL$24)/($BL$25-$BL$24))*($BM$25-$BM$24)+$BM$24,IF(BF5&lt;$BL$26,((BF5-$BL$25)/($BL$26-$BL$25))*($BM$26-$BM$25)+$BM$25,0)))))))))))))))))</f>
        <v>0</v>
      </c>
      <c r="BH5" s="122" t="str">
        <f t="shared" ref="BH5:BH25" ca="1" si="22">IF(BG5=0,"",IF(BG5&lt;0.091,12,IF(BG5&lt;0.143,15,IF(BG5&lt;0.311,22,IF(BG5&lt;0.527,28,IF(BG5&lt;0.833,35,IF(BG5&lt;1.18,42,IF(BG5&lt;2.41,54,IF(BG5&lt;4.8,67,"CHECK YOURSELF")))))))))</f>
        <v/>
      </c>
      <c r="BI5" s="130" t="e">
        <f ca="1">VLOOKUP(BH5,Settings_ReadMe!$M$22:$N$33,2,FALSE)</f>
        <v>#N/A</v>
      </c>
      <c r="BJ5" s="63"/>
    </row>
    <row r="6" spans="1:66" x14ac:dyDescent="0.2">
      <c r="A6" s="121">
        <f t="shared" ref="A6:A28" si="23">A5+1</f>
        <v>3</v>
      </c>
      <c r="B6" s="168" t="str">
        <f t="shared" ca="1" si="0"/>
        <v/>
      </c>
      <c r="C6" s="163" t="str">
        <f t="shared" ca="1" si="1"/>
        <v/>
      </c>
      <c r="D6" s="163" t="str">
        <f ca="1">IF(C6&lt;&gt;"",(4*C6)/(rho*PI()*AW6^2),"")</f>
        <v/>
      </c>
      <c r="E6" s="162" t="str">
        <f ca="1">IF($AU6&gt;0,(1/(-1.8*LOG10(((6.9*visco)/(AW6*D6))+((k_/1000)/(3.71*AW6))^1.11))^2)*((0.5*rho*D6^2)/(AW6)),"")</f>
        <v/>
      </c>
      <c r="F6" s="169" t="str">
        <f t="shared" ca="1" si="2"/>
        <v/>
      </c>
      <c r="G6" s="164" t="str">
        <f t="shared" ca="1" si="3"/>
        <v/>
      </c>
      <c r="H6" s="172" t="str">
        <f ca="1">IF(G6&lt;&gt;"",(4*G6)/(rho*PI()*BA6^2),"")</f>
        <v/>
      </c>
      <c r="I6" s="176" t="str">
        <f ca="1">IF($AY6&gt;0,(1/(-1.8*LOG10(((6.9*visco)/(BA6*H6))+((k_/1000)/(3.71*BA6))^1.11))^2)*((0.5*rho*H6^2)/(BA6)),"")</f>
        <v/>
      </c>
      <c r="J6" s="170" t="str">
        <f t="shared" ca="1" si="4"/>
        <v/>
      </c>
      <c r="K6" s="165" t="str">
        <f t="shared" ca="1" si="5"/>
        <v/>
      </c>
      <c r="L6" s="173" t="str">
        <f ca="1">IF(K6&lt;&gt;"",(4*K6)/(rho*PI()*BE6^2),"")</f>
        <v/>
      </c>
      <c r="M6" s="174" t="str">
        <f ca="1">IF($BC6&gt;0,(1/(-1.8*LOG10(((6.9*visco)/(BE6*L6))+((k_/1000)/(3.71*BE6))^1.11))^2)*((0.5*rho*L6^2)/(BE6)),"")</f>
        <v/>
      </c>
      <c r="N6" s="171" t="str">
        <f t="shared" ca="1" si="6"/>
        <v/>
      </c>
      <c r="O6" s="166" t="str">
        <f t="shared" ca="1" si="7"/>
        <v/>
      </c>
      <c r="P6" s="167" t="str">
        <f ca="1">IF(O6&lt;&gt;"",(4*O6)/(rho*PI()*BI6^2),"")</f>
        <v/>
      </c>
      <c r="Q6" s="175" t="str">
        <f ca="1">IF($BG6&gt;0,(1/(-1.8*LOG10(((6.9*visco)/(BI6*P6))+((k_/1000)/(3.71*BI6))^1.11))^2)*((0.5*rho*P6^2)/(BI6)),"")</f>
        <v/>
      </c>
      <c r="R6" s="66"/>
      <c r="S6" s="6"/>
      <c r="T6" s="6"/>
      <c r="U6" s="6"/>
      <c r="V6" s="7"/>
      <c r="W6" s="14"/>
      <c r="X6" s="5"/>
      <c r="Y6" s="6"/>
      <c r="Z6" s="6"/>
      <c r="AA6" s="6"/>
      <c r="AB6" s="6"/>
      <c r="AC6" s="15"/>
      <c r="AD6" s="6"/>
      <c r="AE6" s="6"/>
      <c r="AF6" s="6"/>
      <c r="AG6" s="6"/>
      <c r="AH6" s="59"/>
      <c r="AI6" s="16">
        <f t="shared" ca="1" si="8"/>
        <v>0</v>
      </c>
      <c r="AJ6" s="9">
        <f t="shared" ca="1" si="9"/>
        <v>0</v>
      </c>
      <c r="AK6" s="9">
        <f t="shared" ca="1" si="10"/>
        <v>0</v>
      </c>
      <c r="AL6" s="9">
        <f t="shared" ca="1" si="11"/>
        <v>0</v>
      </c>
      <c r="AM6" s="9">
        <f t="shared" ca="1" si="12"/>
        <v>0</v>
      </c>
      <c r="AN6" s="9">
        <f t="shared" ca="1" si="13"/>
        <v>0</v>
      </c>
      <c r="AO6" s="9">
        <f t="shared" ca="1" si="14"/>
        <v>0</v>
      </c>
      <c r="AP6" s="9">
        <f t="shared" ca="1" si="15"/>
        <v>0</v>
      </c>
      <c r="AQ6" s="9">
        <f t="shared" ca="1" si="16"/>
        <v>0</v>
      </c>
      <c r="AR6" s="9">
        <f t="shared" ca="1" si="17"/>
        <v>0</v>
      </c>
      <c r="AS6" s="9">
        <f t="shared" ca="1" si="18"/>
        <v>0</v>
      </c>
      <c r="AT6" s="137">
        <f ca="1">$AI6*DU_WHB_H+'Pipe Section'!$AJ6*DU_WC_C_H+'Pipe Section'!$AK6*DU_WC_R_H+'Pipe Section'!$AL6*DU_Bath_H+'Pipe Section'!$AM6*DU_Shower_H+'Pipe Section'!$AN6*DU_Sink_H+'Pipe Section'!$AO6*DU_Sink_M_H+'Pipe Section'!$AP6*DU_Tap_H_H+'Pipe Section'!$AQ6*DU_Tap_C_H+'Pipe Section'!$AR6*DU_Tap_M_H+'Pipe Section'!$AS6*DU_Tap_R_H</f>
        <v>0</v>
      </c>
      <c r="AU6" s="138">
        <f ca="1">IF(AT6&lt;$BL$10,((AT6-$BL$9)/($BL$10-$BL$9))*($BM$10-$BM$9)+$BM$9,IF(AT6&lt;$BL$11,((AT6-$BL$10)/($BL$11-$BL$10))*($BM$11-$BM$10)+$BM$10,IF(AT6&lt;$BL$12,((AT6-$BL$11)/($BL$12-$BL$11))*($BM$12-$BM$11)+$BM$11,IF(AT6&lt;$BL$13,((AT6-$BL$12)/($BL$13-$BL$12))*($BM$13-$BM$12)+$BM$12,IF(AT6&lt;$BL$14,((AT6-$BL$13)/($BL$14-$BL$13))*($BM$14-$BM$13)+$BM$13,IF(AT6&lt;$BL$15,((AT6-$BL$14)/($BL$15-$BL$14))*($BM$15-$BM$14)+$BM$14,IF(AT6&lt;$BL$16,((AT6-$BL$15)/($BL$16-$BL$15))*($BM$16-$BM$15)+$BM$15,IF(AT6&lt;$BL$17,((AT6-$BL$16)/($BL$17-$BL$16))*($BM$17-$BM$16)+$BM$16,IF(AT6&lt;$BL$18,((AT6-$BL$17)/($BL$18-$BL$17))*($BM$18-$BM$17)+$BM$17,IF(AT6&lt;$BL$19,((AT6-$BL$18)/($BL$19-$BL$18))*($BM$19-$BM$18)+$BM$18,IF(AT6&lt;$BL$20,((AT6-$BL$19)/($BL$20-$BL$19))*($BM$20-$BM$19)+$BM$19,IF(AT6&lt;$BL$21,((AT6-$BL$20)/($BL$21-$BL$20))*($BM$21-$BM$20)+$BM$20,IF(AT6&lt;$BL$22,((AT6-$BL$21)/($BL$22-$BL$21))*($BM$22-$BM$21)+$BM$21,IF(AT6&lt;$BL$23,((AT6-$BL$22)/($BL$23-$BL$22))*($BM$23-$BM$22)+$BM$22,IF(AT6&lt;$BL$24,((AT6-$BL$23)/($BL$24-$BL$23))*($BM$24-$BM$23)+$BM$23,IF(AT6&lt;$BL$25,((AT6-$BL$24)/($BL$25-$BL$24))*($BM$25-$BM$24)+$BM$24,IF(AT6&lt;$BL$26,((AT6-$BL$25)/($BL$26-$BL$25))*($BM$26-$BM$25)+$BM$25,0)))))))))))))))))</f>
        <v>0</v>
      </c>
      <c r="AV6" s="138" t="str">
        <f t="shared" ca="1" si="19"/>
        <v/>
      </c>
      <c r="AW6" s="157" t="e">
        <f ca="1">VLOOKUP(AV6,Settings_ReadMe!$M$22:$N$33,2,FALSE)</f>
        <v>#N/A</v>
      </c>
      <c r="AX6" s="145">
        <f ca="1">$AI6*DU_WHB_C+'Pipe Section'!$AJ6*DU_WC_C_C+'Pipe Section'!$AK6*DU_WC_R_C+'Pipe Section'!$AL6*DU_Bath_C+'Pipe Section'!$AM6*DU_Shower_C+'Pipe Section'!$AN6*DU_Sink_C+'Pipe Section'!$AO6*DU_Sink_M_C+'Pipe Section'!$AP6*DU_Tap_H_C+'Pipe Section'!$AQ6*DU_Tap_C_C+'Pipe Section'!$AR6*DU_Tap_M_C+'Pipe Section'!$AS6*DU_Tap_R_C</f>
        <v>0</v>
      </c>
      <c r="AY6" s="146">
        <f ca="1">IF(AX6&lt;$BL$10,((AX6-$BL$9)/($BL$10-$BL$9))*($BM$10-$BM$9)+$BM$9,IF(AX6&lt;$BL$11,((AX6-$BL$10)/($BL$11-$BL$10))*($BM$11-$BM$10)+$BM$10,IF(AX6&lt;$BL$12,((AX6-$BL$11)/($BL$12-$BL$11))*($BM$12-$BM$11)+$BM$11,IF(AX6&lt;$BL$13,((AX6-$BL$12)/($BL$13-$BL$12))*($BM$13-$BM$12)+$BM$12,IF(AX6&lt;$BL$14,((AX6-$BL$13)/($BL$14-$BL$13))*($BM$14-$BM$13)+$BM$13,IF(AX6&lt;$BL$15,((AX6-$BL$14)/($BL$15-$BL$14))*($BM$15-$BM$14)+$BM$14,IF(AX6&lt;$BL$16,((AX6-$BL$15)/($BL$16-$BL$15))*($BM$16-$BM$15)+$BM$15,IF(AX6&lt;$BL$17,((AX6-$BL$16)/($BL$17-$BL$16))*($BM$17-$BM$16)+$BM$16,IF(AX6&lt;$BL$18,((AX6-$BL$17)/($BL$18-$BL$17))*($BM$18-$BM$17)+$BM$17,IF(AX6&lt;$BL$19,((AX6-$BL$18)/($BL$19-$BL$18))*($BM$19-$BM$18)+$BM$18,IF(AX6&lt;$BL$20,((AX6-$BL$19)/($BL$20-$BL$19))*($BM$20-$BM$19)+$BM$19,IF(AX6&lt;$BL$21,((AX6-$BL$20)/($BL$21-$BL$20))*($BM$21-$BM$20)+$BM$20,IF(AX6&lt;$BL$22,((AX6-$BL$21)/($BL$22-$BL$21))*($BM$22-$BM$21)+$BM$21,IF(AX6&lt;$BL$23,((AX6-$BL$22)/($BL$23-$BL$22))*($BM$23-$BM$22)+$BM$22,IF(AX6&lt;$BL$24,((AX6-$BL$23)/($BL$24-$BL$23))*($BM$24-$BM$23)+$BM$23,IF(AX6&lt;$BL$25,((AX6-$BL$24)/($BL$25-$BL$24))*($BM$25-$BM$24)+$BM$24,IF(AX6&lt;$BL$26,((AX6-$BL$25)/($BL$26-$BL$25))*($BM$26-$BM$25)+$BM$25,0)))))))))))))))))</f>
        <v>0</v>
      </c>
      <c r="AZ6" s="146" t="str">
        <f t="shared" ca="1" si="20"/>
        <v/>
      </c>
      <c r="BA6" s="147" t="e">
        <f ca="1">VLOOKUP(AZ6,Settings_ReadMe!$M$22:$N$33,2,FALSE)</f>
        <v>#N/A</v>
      </c>
      <c r="BB6" s="154">
        <f ca="1">$AI6*DU_WHB_M+'Pipe Section'!$AJ6*DU_WC_C_M+'Pipe Section'!$AK6*DU_WC_R_M+'Pipe Section'!$AL6*DU_Bath_M+'Pipe Section'!$AM6*DU_Shower_M+'Pipe Section'!$AN6*DU_Sink_M+'Pipe Section'!$AO6*DU_Sink_M_M+'Pipe Section'!$AP6*DU_Tap_H_M+'Pipe Section'!$AQ6*DU_Tap_C_M+'Pipe Section'!$AR6*DU_Tap_M_M+'Pipe Section'!$AS6*DU_Tap_R_M</f>
        <v>0</v>
      </c>
      <c r="BC6" s="155">
        <f ca="1">IF(BB6&lt;$BL$10,((BB6-$BL$9)/($BL$10-$BL$9))*($BM$10-$BM$9)+$BM$9,IF(BB6&lt;$BL$11,((BB6-$BL$10)/($BL$11-$BL$10))*($BM$11-$BM$10)+$BM$10,IF(BB6&lt;$BL$12,((BB6-$BL$11)/($BL$12-$BL$11))*($BM$12-$BM$11)+$BM$11,IF(BB6&lt;$BL$13,((BB6-$BL$12)/($BL$13-$BL$12))*($BM$13-$BM$12)+$BM$12,IF(BB6&lt;$BL$14,((BB6-$BL$13)/($BL$14-$BL$13))*($BM$14-$BM$13)+$BM$13,IF(BB6&lt;$BL$15,((BB6-$BL$14)/($BL$15-$BL$14))*($BM$15-$BM$14)+$BM$14,IF(BB6&lt;$BL$16,((BB6-$BL$15)/($BL$16-$BL$15))*($BM$16-$BM$15)+$BM$15,IF(BB6&lt;$BL$17,((BB6-$BL$16)/($BL$17-$BL$16))*($BM$17-$BM$16)+$BM$16,IF(BB6&lt;$BL$18,((BB6-$BL$17)/($BL$18-$BL$17))*($BM$18-$BM$17)+$BM$17,IF(BB6&lt;$BL$19,((BB6-$BL$18)/($BL$19-$BL$18))*($BM$19-$BM$18)+$BM$18,IF(BB6&lt;$BL$20,((BB6-$BL$19)/($BL$20-$BL$19))*($BM$20-$BM$19)+$BM$19,IF(BB6&lt;$BL$21,((BB6-$BL$20)/($BL$21-$BL$20))*($BM$21-$BM$20)+$BM$20,IF(BB6&lt;$BL$22,((BB6-$BL$21)/($BL$22-$BL$21))*($BM$22-$BM$21)+$BM$21,IF(BB6&lt;$BL$23,((BB6-$BL$22)/($BL$23-$BL$22))*($BM$23-$BM$22)+$BM$22,IF(BB6&lt;$BL$24,((BB6-$BL$23)/($BL$24-$BL$23))*($BM$24-$BM$23)+$BM$23,IF(BB6&lt;$BL$25,((BB6-$BL$24)/($BL$25-$BL$24))*($BM$25-$BM$24)+$BM$24,IF(BB6&lt;$BL$26,((BB6-$BL$25)/($BL$26-$BL$25))*($BM$26-$BM$25)+$BM$25,0)))))))))))))))))</f>
        <v>0</v>
      </c>
      <c r="BD6" s="155" t="str">
        <f t="shared" ca="1" si="21"/>
        <v/>
      </c>
      <c r="BE6" s="156" t="e">
        <f ca="1">VLOOKUP(BD6,Settings_ReadMe!$M$22:$N$33,2,FALSE)</f>
        <v>#N/A</v>
      </c>
      <c r="BF6" s="129">
        <f ca="1">$AI6*DU_WHB_R+'Pipe Section'!$AJ6*DU_WC_C_R+'Pipe Section'!$AK6*DU_WC_R_R+'Pipe Section'!$AL6*DU_Bath_R+'Pipe Section'!$AM6*DU_Shower_R+'Pipe Section'!$AN6*DU_Sink_R+'Pipe Section'!$AO6*DU_Sink_M_R+'Pipe Section'!$AP6*DU_Tap_H_R+'Pipe Section'!$AQ6*DU_Tap_C_R+'Pipe Section'!$AR6*DU_Tap_M_R+'Pipe Section'!$AS6*DU_Tap_R_R</f>
        <v>0</v>
      </c>
      <c r="BG6" s="122">
        <f ca="1">IF(BF6&lt;$BL$10,((BF6-$BL$9)/($BL$10-$BL$9))*($BM$10-$BM$9)+$BM$9,IF(BF6&lt;$BL$11,((BF6-$BL$10)/($BL$11-$BL$10))*($BM$11-$BM$10)+$BM$10,IF(BF6&lt;$BL$12,((BF6-$BL$11)/($BL$12-$BL$11))*($BM$12-$BM$11)+$BM$11,IF(BF6&lt;$BL$13,((BF6-$BL$12)/($BL$13-$BL$12))*($BM$13-$BM$12)+$BM$12,IF(BF6&lt;$BL$14,((BF6-$BL$13)/($BL$14-$BL$13))*($BM$14-$BM$13)+$BM$13,IF(BF6&lt;$BL$15,((BF6-$BL$14)/($BL$15-$BL$14))*($BM$15-$BM$14)+$BM$14,IF(BF6&lt;$BL$16,((BF6-$BL$15)/($BL$16-$BL$15))*($BM$16-$BM$15)+$BM$15,IF(BF6&lt;$BL$17,((BF6-$BL$16)/($BL$17-$BL$16))*($BM$17-$BM$16)+$BM$16,IF(BF6&lt;$BL$18,((BF6-$BL$17)/($BL$18-$BL$17))*($BM$18-$BM$17)+$BM$17,IF(BF6&lt;$BL$19,((BF6-$BL$18)/($BL$19-$BL$18))*($BM$19-$BM$18)+$BM$18,IF(BF6&lt;$BL$20,((BF6-$BL$19)/($BL$20-$BL$19))*($BM$20-$BM$19)+$BM$19,IF(BF6&lt;$BL$21,((BF6-$BL$20)/($BL$21-$BL$20))*($BM$21-$BM$20)+$BM$20,IF(BF6&lt;$BL$22,((BF6-$BL$21)/($BL$22-$BL$21))*($BM$22-$BM$21)+$BM$21,IF(BF6&lt;$BL$23,((BF6-$BL$22)/($BL$23-$BL$22))*($BM$23-$BM$22)+$BM$22,IF(BF6&lt;$BL$24,((BF6-$BL$23)/($BL$24-$BL$23))*($BM$24-$BM$23)+$BM$23,IF(BF6&lt;$BL$25,((BF6-$BL$24)/($BL$25-$BL$24))*($BM$25-$BM$24)+$BM$24,IF(BF6&lt;$BL$26,((BF6-$BL$25)/($BL$26-$BL$25))*($BM$26-$BM$25)+$BM$25,0)))))))))))))))))</f>
        <v>0</v>
      </c>
      <c r="BH6" s="122" t="str">
        <f t="shared" ca="1" si="22"/>
        <v/>
      </c>
      <c r="BI6" s="130" t="e">
        <f ca="1">VLOOKUP(BH6,Settings_ReadMe!$M$22:$N$33,2,FALSE)</f>
        <v>#N/A</v>
      </c>
      <c r="BJ6" s="63"/>
      <c r="BL6" s="28" t="s">
        <v>23</v>
      </c>
    </row>
    <row r="7" spans="1:66" x14ac:dyDescent="0.2">
      <c r="A7" s="121">
        <f t="shared" si="23"/>
        <v>4</v>
      </c>
      <c r="B7" s="168" t="str">
        <f t="shared" ca="1" si="0"/>
        <v/>
      </c>
      <c r="C7" s="163" t="str">
        <f t="shared" ca="1" si="1"/>
        <v/>
      </c>
      <c r="D7" s="163" t="str">
        <f ca="1">IF(C7&lt;&gt;"",(4*C7)/(rho*PI()*AW7^2),"")</f>
        <v/>
      </c>
      <c r="E7" s="162" t="str">
        <f ca="1">IF($AU7&gt;0,(1/(-1.8*LOG10(((6.9*visco)/(AW7*D7))+((k_/1000)/(3.71*AW7))^1.11))^2)*((0.5*rho*D7^2)/(AW7)),"")</f>
        <v/>
      </c>
      <c r="F7" s="169" t="str">
        <f t="shared" ca="1" si="2"/>
        <v/>
      </c>
      <c r="G7" s="164" t="str">
        <f t="shared" ca="1" si="3"/>
        <v/>
      </c>
      <c r="H7" s="172" t="str">
        <f ca="1">IF(G7&lt;&gt;"",(4*G7)/(rho*PI()*BA7^2),"")</f>
        <v/>
      </c>
      <c r="I7" s="176" t="str">
        <f ca="1">IF($AY7&gt;0,(1/(-1.8*LOG10(((6.9*visco)/(BA7*H7))+((k_/1000)/(3.71*BA7))^1.11))^2)*((0.5*rho*H7^2)/(BA7)),"")</f>
        <v/>
      </c>
      <c r="J7" s="170" t="str">
        <f t="shared" ca="1" si="4"/>
        <v/>
      </c>
      <c r="K7" s="165" t="str">
        <f t="shared" ca="1" si="5"/>
        <v/>
      </c>
      <c r="L7" s="173" t="str">
        <f ca="1">IF(K7&lt;&gt;"",(4*K7)/(rho*PI()*BE7^2),"")</f>
        <v/>
      </c>
      <c r="M7" s="174" t="str">
        <f ca="1">IF($BC7&gt;0,(1/(-1.8*LOG10(((6.9*visco)/(BE7*L7))+((k_/1000)/(3.71*BE7))^1.11))^2)*((0.5*rho*L7^2)/(BE7)),"")</f>
        <v/>
      </c>
      <c r="N7" s="171" t="str">
        <f t="shared" ca="1" si="6"/>
        <v/>
      </c>
      <c r="O7" s="166" t="str">
        <f t="shared" ca="1" si="7"/>
        <v/>
      </c>
      <c r="P7" s="167" t="str">
        <f ca="1">IF(O7&lt;&gt;"",(4*O7)/(rho*PI()*BI7^2),"")</f>
        <v/>
      </c>
      <c r="Q7" s="175" t="str">
        <f ca="1">IF($BG7&gt;0,(1/(-1.8*LOG10(((6.9*visco)/(BI7*P7))+((k_/1000)/(3.71*BI7))^1.11))^2)*((0.5*rho*P7^2)/(BI7)),"")</f>
        <v/>
      </c>
      <c r="R7" s="66"/>
      <c r="S7" s="6"/>
      <c r="T7" s="6"/>
      <c r="U7" s="6"/>
      <c r="V7" s="7"/>
      <c r="W7" s="14"/>
      <c r="X7" s="5"/>
      <c r="Y7" s="6"/>
      <c r="Z7" s="6"/>
      <c r="AA7" s="6"/>
      <c r="AB7" s="6"/>
      <c r="AC7" s="15"/>
      <c r="AD7" s="6"/>
      <c r="AE7" s="6"/>
      <c r="AF7" s="6"/>
      <c r="AG7" s="6"/>
      <c r="AH7" s="59"/>
      <c r="AI7" s="16">
        <f t="shared" ca="1" si="8"/>
        <v>0</v>
      </c>
      <c r="AJ7" s="9">
        <f t="shared" ca="1" si="9"/>
        <v>0</v>
      </c>
      <c r="AK7" s="9">
        <f t="shared" ca="1" si="10"/>
        <v>0</v>
      </c>
      <c r="AL7" s="9">
        <f t="shared" ca="1" si="11"/>
        <v>0</v>
      </c>
      <c r="AM7" s="9">
        <f t="shared" ca="1" si="12"/>
        <v>0</v>
      </c>
      <c r="AN7" s="9">
        <f t="shared" ca="1" si="13"/>
        <v>0</v>
      </c>
      <c r="AO7" s="9">
        <f t="shared" ca="1" si="14"/>
        <v>0</v>
      </c>
      <c r="AP7" s="9">
        <f t="shared" ca="1" si="15"/>
        <v>0</v>
      </c>
      <c r="AQ7" s="9">
        <f t="shared" ca="1" si="16"/>
        <v>0</v>
      </c>
      <c r="AR7" s="9">
        <f t="shared" ca="1" si="17"/>
        <v>0</v>
      </c>
      <c r="AS7" s="9">
        <f t="shared" ca="1" si="18"/>
        <v>0</v>
      </c>
      <c r="AT7" s="137">
        <f ca="1">$AI7*DU_WHB_H+'Pipe Section'!$AJ7*DU_WC_C_H+'Pipe Section'!$AK7*DU_WC_R_H+'Pipe Section'!$AL7*DU_Bath_H+'Pipe Section'!$AM7*DU_Shower_H+'Pipe Section'!$AN7*DU_Sink_H+'Pipe Section'!$AO7*DU_Sink_M_H+'Pipe Section'!$AP7*DU_Tap_H_H+'Pipe Section'!$AQ7*DU_Tap_C_H+'Pipe Section'!$AR7*DU_Tap_M_H+'Pipe Section'!$AS7*DU_Tap_R_H</f>
        <v>0</v>
      </c>
      <c r="AU7" s="138">
        <f ca="1">IF(AT7&lt;$BL$10,((AT7-$BL$9)/($BL$10-$BL$9))*($BM$10-$BM$9)+$BM$9,IF(AT7&lt;$BL$11,((AT7-$BL$10)/($BL$11-$BL$10))*($BM$11-$BM$10)+$BM$10,IF(AT7&lt;$BL$12,((AT7-$BL$11)/($BL$12-$BL$11))*($BM$12-$BM$11)+$BM$11,IF(AT7&lt;$BL$13,((AT7-$BL$12)/($BL$13-$BL$12))*($BM$13-$BM$12)+$BM$12,IF(AT7&lt;$BL$14,((AT7-$BL$13)/($BL$14-$BL$13))*($BM$14-$BM$13)+$BM$13,IF(AT7&lt;$BL$15,((AT7-$BL$14)/($BL$15-$BL$14))*($BM$15-$BM$14)+$BM$14,IF(AT7&lt;$BL$16,((AT7-$BL$15)/($BL$16-$BL$15))*($BM$16-$BM$15)+$BM$15,IF(AT7&lt;$BL$17,((AT7-$BL$16)/($BL$17-$BL$16))*($BM$17-$BM$16)+$BM$16,IF(AT7&lt;$BL$18,((AT7-$BL$17)/($BL$18-$BL$17))*($BM$18-$BM$17)+$BM$17,IF(AT7&lt;$BL$19,((AT7-$BL$18)/($BL$19-$BL$18))*($BM$19-$BM$18)+$BM$18,IF(AT7&lt;$BL$20,((AT7-$BL$19)/($BL$20-$BL$19))*($BM$20-$BM$19)+$BM$19,IF(AT7&lt;$BL$21,((AT7-$BL$20)/($BL$21-$BL$20))*($BM$21-$BM$20)+$BM$20,IF(AT7&lt;$BL$22,((AT7-$BL$21)/($BL$22-$BL$21))*($BM$22-$BM$21)+$BM$21,IF(AT7&lt;$BL$23,((AT7-$BL$22)/($BL$23-$BL$22))*($BM$23-$BM$22)+$BM$22,IF(AT7&lt;$BL$24,((AT7-$BL$23)/($BL$24-$BL$23))*($BM$24-$BM$23)+$BM$23,IF(AT7&lt;$BL$25,((AT7-$BL$24)/($BL$25-$BL$24))*($BM$25-$BM$24)+$BM$24,IF(AT7&lt;$BL$26,((AT7-$BL$25)/($BL$26-$BL$25))*($BM$26-$BM$25)+$BM$25,0)))))))))))))))))</f>
        <v>0</v>
      </c>
      <c r="AV7" s="138" t="str">
        <f t="shared" ca="1" si="19"/>
        <v/>
      </c>
      <c r="AW7" s="157" t="e">
        <f ca="1">VLOOKUP(AV7,Settings_ReadMe!$M$22:$N$33,2,FALSE)</f>
        <v>#N/A</v>
      </c>
      <c r="AX7" s="145">
        <f ca="1">$AI7*DU_WHB_C+'Pipe Section'!$AJ7*DU_WC_C_C+'Pipe Section'!$AK7*DU_WC_R_C+'Pipe Section'!$AL7*DU_Bath_C+'Pipe Section'!$AM7*DU_Shower_C+'Pipe Section'!$AN7*DU_Sink_C+'Pipe Section'!$AO7*DU_Sink_M_C+'Pipe Section'!$AP7*DU_Tap_H_C+'Pipe Section'!$AQ7*DU_Tap_C_C+'Pipe Section'!$AR7*DU_Tap_M_C+'Pipe Section'!$AS7*DU_Tap_R_C</f>
        <v>0</v>
      </c>
      <c r="AY7" s="146">
        <f ca="1">IF(AX7&lt;$BL$10,((AX7-$BL$9)/($BL$10-$BL$9))*($BM$10-$BM$9)+$BM$9,IF(AX7&lt;$BL$11,((AX7-$BL$10)/($BL$11-$BL$10))*($BM$11-$BM$10)+$BM$10,IF(AX7&lt;$BL$12,((AX7-$BL$11)/($BL$12-$BL$11))*($BM$12-$BM$11)+$BM$11,IF(AX7&lt;$BL$13,((AX7-$BL$12)/($BL$13-$BL$12))*($BM$13-$BM$12)+$BM$12,IF(AX7&lt;$BL$14,((AX7-$BL$13)/($BL$14-$BL$13))*($BM$14-$BM$13)+$BM$13,IF(AX7&lt;$BL$15,((AX7-$BL$14)/($BL$15-$BL$14))*($BM$15-$BM$14)+$BM$14,IF(AX7&lt;$BL$16,((AX7-$BL$15)/($BL$16-$BL$15))*($BM$16-$BM$15)+$BM$15,IF(AX7&lt;$BL$17,((AX7-$BL$16)/($BL$17-$BL$16))*($BM$17-$BM$16)+$BM$16,IF(AX7&lt;$BL$18,((AX7-$BL$17)/($BL$18-$BL$17))*($BM$18-$BM$17)+$BM$17,IF(AX7&lt;$BL$19,((AX7-$BL$18)/($BL$19-$BL$18))*($BM$19-$BM$18)+$BM$18,IF(AX7&lt;$BL$20,((AX7-$BL$19)/($BL$20-$BL$19))*($BM$20-$BM$19)+$BM$19,IF(AX7&lt;$BL$21,((AX7-$BL$20)/($BL$21-$BL$20))*($BM$21-$BM$20)+$BM$20,IF(AX7&lt;$BL$22,((AX7-$BL$21)/($BL$22-$BL$21))*($BM$22-$BM$21)+$BM$21,IF(AX7&lt;$BL$23,((AX7-$BL$22)/($BL$23-$BL$22))*($BM$23-$BM$22)+$BM$22,IF(AX7&lt;$BL$24,((AX7-$BL$23)/($BL$24-$BL$23))*($BM$24-$BM$23)+$BM$23,IF(AX7&lt;$BL$25,((AX7-$BL$24)/($BL$25-$BL$24))*($BM$25-$BM$24)+$BM$24,IF(AX7&lt;$BL$26,((AX7-$BL$25)/($BL$26-$BL$25))*($BM$26-$BM$25)+$BM$25,0)))))))))))))))))</f>
        <v>0</v>
      </c>
      <c r="AZ7" s="146" t="str">
        <f t="shared" ca="1" si="20"/>
        <v/>
      </c>
      <c r="BA7" s="147" t="e">
        <f ca="1">VLOOKUP(AZ7,Settings_ReadMe!$M$22:$N$33,2,FALSE)</f>
        <v>#N/A</v>
      </c>
      <c r="BB7" s="154">
        <f ca="1">$AI7*DU_WHB_M+'Pipe Section'!$AJ7*DU_WC_C_M+'Pipe Section'!$AK7*DU_WC_R_M+'Pipe Section'!$AL7*DU_Bath_M+'Pipe Section'!$AM7*DU_Shower_M+'Pipe Section'!$AN7*DU_Sink_M+'Pipe Section'!$AO7*DU_Sink_M_M+'Pipe Section'!$AP7*DU_Tap_H_M+'Pipe Section'!$AQ7*DU_Tap_C_M+'Pipe Section'!$AR7*DU_Tap_M_M+'Pipe Section'!$AS7*DU_Tap_R_M</f>
        <v>0</v>
      </c>
      <c r="BC7" s="155">
        <f ca="1">IF(BB7&lt;$BL$10,((BB7-$BL$9)/($BL$10-$BL$9))*($BM$10-$BM$9)+$BM$9,IF(BB7&lt;$BL$11,((BB7-$BL$10)/($BL$11-$BL$10))*($BM$11-$BM$10)+$BM$10,IF(BB7&lt;$BL$12,((BB7-$BL$11)/($BL$12-$BL$11))*($BM$12-$BM$11)+$BM$11,IF(BB7&lt;$BL$13,((BB7-$BL$12)/($BL$13-$BL$12))*($BM$13-$BM$12)+$BM$12,IF(BB7&lt;$BL$14,((BB7-$BL$13)/($BL$14-$BL$13))*($BM$14-$BM$13)+$BM$13,IF(BB7&lt;$BL$15,((BB7-$BL$14)/($BL$15-$BL$14))*($BM$15-$BM$14)+$BM$14,IF(BB7&lt;$BL$16,((BB7-$BL$15)/($BL$16-$BL$15))*($BM$16-$BM$15)+$BM$15,IF(BB7&lt;$BL$17,((BB7-$BL$16)/($BL$17-$BL$16))*($BM$17-$BM$16)+$BM$16,IF(BB7&lt;$BL$18,((BB7-$BL$17)/($BL$18-$BL$17))*($BM$18-$BM$17)+$BM$17,IF(BB7&lt;$BL$19,((BB7-$BL$18)/($BL$19-$BL$18))*($BM$19-$BM$18)+$BM$18,IF(BB7&lt;$BL$20,((BB7-$BL$19)/($BL$20-$BL$19))*($BM$20-$BM$19)+$BM$19,IF(BB7&lt;$BL$21,((BB7-$BL$20)/($BL$21-$BL$20))*($BM$21-$BM$20)+$BM$20,IF(BB7&lt;$BL$22,((BB7-$BL$21)/($BL$22-$BL$21))*($BM$22-$BM$21)+$BM$21,IF(BB7&lt;$BL$23,((BB7-$BL$22)/($BL$23-$BL$22))*($BM$23-$BM$22)+$BM$22,IF(BB7&lt;$BL$24,((BB7-$BL$23)/($BL$24-$BL$23))*($BM$24-$BM$23)+$BM$23,IF(BB7&lt;$BL$25,((BB7-$BL$24)/($BL$25-$BL$24))*($BM$25-$BM$24)+$BM$24,IF(BB7&lt;$BL$26,((BB7-$BL$25)/($BL$26-$BL$25))*($BM$26-$BM$25)+$BM$25,0)))))))))))))))))</f>
        <v>0</v>
      </c>
      <c r="BD7" s="155" t="str">
        <f t="shared" ca="1" si="21"/>
        <v/>
      </c>
      <c r="BE7" s="156" t="e">
        <f ca="1">VLOOKUP(BD7,Settings_ReadMe!$M$22:$N$33,2,FALSE)</f>
        <v>#N/A</v>
      </c>
      <c r="BF7" s="129">
        <f ca="1">$AI7*DU_WHB_R+'Pipe Section'!$AJ7*DU_WC_C_R+'Pipe Section'!$AK7*DU_WC_R_R+'Pipe Section'!$AL7*DU_Bath_R+'Pipe Section'!$AM7*DU_Shower_R+'Pipe Section'!$AN7*DU_Sink_R+'Pipe Section'!$AO7*DU_Sink_M_R+'Pipe Section'!$AP7*DU_Tap_H_R+'Pipe Section'!$AQ7*DU_Tap_C_R+'Pipe Section'!$AR7*DU_Tap_M_R+'Pipe Section'!$AS7*DU_Tap_R_R</f>
        <v>0</v>
      </c>
      <c r="BG7" s="122">
        <f ca="1">IF(BF7&lt;$BL$10,((BF7-$BL$9)/($BL$10-$BL$9))*($BM$10-$BM$9)+$BM$9,IF(BF7&lt;$BL$11,((BF7-$BL$10)/($BL$11-$BL$10))*($BM$11-$BM$10)+$BM$10,IF(BF7&lt;$BL$12,((BF7-$BL$11)/($BL$12-$BL$11))*($BM$12-$BM$11)+$BM$11,IF(BF7&lt;$BL$13,((BF7-$BL$12)/($BL$13-$BL$12))*($BM$13-$BM$12)+$BM$12,IF(BF7&lt;$BL$14,((BF7-$BL$13)/($BL$14-$BL$13))*($BM$14-$BM$13)+$BM$13,IF(BF7&lt;$BL$15,((BF7-$BL$14)/($BL$15-$BL$14))*($BM$15-$BM$14)+$BM$14,IF(BF7&lt;$BL$16,((BF7-$BL$15)/($BL$16-$BL$15))*($BM$16-$BM$15)+$BM$15,IF(BF7&lt;$BL$17,((BF7-$BL$16)/($BL$17-$BL$16))*($BM$17-$BM$16)+$BM$16,IF(BF7&lt;$BL$18,((BF7-$BL$17)/($BL$18-$BL$17))*($BM$18-$BM$17)+$BM$17,IF(BF7&lt;$BL$19,((BF7-$BL$18)/($BL$19-$BL$18))*($BM$19-$BM$18)+$BM$18,IF(BF7&lt;$BL$20,((BF7-$BL$19)/($BL$20-$BL$19))*($BM$20-$BM$19)+$BM$19,IF(BF7&lt;$BL$21,((BF7-$BL$20)/($BL$21-$BL$20))*($BM$21-$BM$20)+$BM$20,IF(BF7&lt;$BL$22,((BF7-$BL$21)/($BL$22-$BL$21))*($BM$22-$BM$21)+$BM$21,IF(BF7&lt;$BL$23,((BF7-$BL$22)/($BL$23-$BL$22))*($BM$23-$BM$22)+$BM$22,IF(BF7&lt;$BL$24,((BF7-$BL$23)/($BL$24-$BL$23))*($BM$24-$BM$23)+$BM$23,IF(BF7&lt;$BL$25,((BF7-$BL$24)/($BL$25-$BL$24))*($BM$25-$BM$24)+$BM$24,IF(BF7&lt;$BL$26,((BF7-$BL$25)/($BL$26-$BL$25))*($BM$26-$BM$25)+$BM$25,0)))))))))))))))))</f>
        <v>0</v>
      </c>
      <c r="BH7" s="122" t="str">
        <f t="shared" ca="1" si="22"/>
        <v/>
      </c>
      <c r="BI7" s="130" t="e">
        <f ca="1">VLOOKUP(BH7,Settings_ReadMe!$M$22:$N$33,2,FALSE)</f>
        <v>#N/A</v>
      </c>
      <c r="BJ7" s="63"/>
      <c r="BL7" t="s">
        <v>22</v>
      </c>
    </row>
    <row r="8" spans="1:66" x14ac:dyDescent="0.2">
      <c r="A8" s="121">
        <f t="shared" si="23"/>
        <v>5</v>
      </c>
      <c r="B8" s="168" t="str">
        <f t="shared" ca="1" si="0"/>
        <v/>
      </c>
      <c r="C8" s="163" t="str">
        <f t="shared" ca="1" si="1"/>
        <v/>
      </c>
      <c r="D8" s="163" t="str">
        <f ca="1">IF(C8&lt;&gt;"",(4*C8)/(rho*PI()*AW8^2),"")</f>
        <v/>
      </c>
      <c r="E8" s="162" t="str">
        <f ca="1">IF($AU8&gt;0,(1/(-1.8*LOG10(((6.9*visco)/(AW8*D8))+((k_/1000)/(3.71*AW8))^1.11))^2)*((0.5*rho*D8^2)/(AW8)),"")</f>
        <v/>
      </c>
      <c r="F8" s="169" t="str">
        <f t="shared" ca="1" si="2"/>
        <v/>
      </c>
      <c r="G8" s="164" t="str">
        <f t="shared" ca="1" si="3"/>
        <v/>
      </c>
      <c r="H8" s="172" t="str">
        <f ca="1">IF(G8&lt;&gt;"",(4*G8)/(rho*PI()*BA8^2),"")</f>
        <v/>
      </c>
      <c r="I8" s="176" t="str">
        <f ca="1">IF($AY8&gt;0,(1/(-1.8*LOG10(((6.9*visco)/(BA8*H8))+((k_/1000)/(3.71*BA8))^1.11))^2)*((0.5*rho*H8^2)/(BA8)),"")</f>
        <v/>
      </c>
      <c r="J8" s="170" t="str">
        <f t="shared" ca="1" si="4"/>
        <v/>
      </c>
      <c r="K8" s="165" t="str">
        <f t="shared" ca="1" si="5"/>
        <v/>
      </c>
      <c r="L8" s="173" t="str">
        <f ca="1">IF(K8&lt;&gt;"",(4*K8)/(rho*PI()*BE8^2),"")</f>
        <v/>
      </c>
      <c r="M8" s="174" t="str">
        <f ca="1">IF($BC8&gt;0,(1/(-1.8*LOG10(((6.9*visco)/(BE8*L8))+((k_/1000)/(3.71*BE8))^1.11))^2)*((0.5*rho*L8^2)/(BE8)),"")</f>
        <v/>
      </c>
      <c r="N8" s="171" t="str">
        <f t="shared" ca="1" si="6"/>
        <v/>
      </c>
      <c r="O8" s="166" t="str">
        <f t="shared" ca="1" si="7"/>
        <v/>
      </c>
      <c r="P8" s="167" t="str">
        <f ca="1">IF(O8&lt;&gt;"",(4*O8)/(rho*PI()*BI8^2),"")</f>
        <v/>
      </c>
      <c r="Q8" s="175" t="str">
        <f ca="1">IF($BG8&gt;0,(1/(-1.8*LOG10(((6.9*visco)/(BI8*P8))+((k_/1000)/(3.71*BI8))^1.11))^2)*((0.5*rho*P8^2)/(BI8)),"")</f>
        <v/>
      </c>
      <c r="R8" s="66"/>
      <c r="S8" s="6"/>
      <c r="T8" s="6"/>
      <c r="U8" s="6"/>
      <c r="V8" s="7"/>
      <c r="W8" s="14"/>
      <c r="X8" s="5"/>
      <c r="Y8" s="6"/>
      <c r="Z8" s="6"/>
      <c r="AA8" s="6"/>
      <c r="AB8" s="6"/>
      <c r="AC8" s="15"/>
      <c r="AD8" s="6"/>
      <c r="AE8" s="6"/>
      <c r="AF8" s="6"/>
      <c r="AG8" s="6"/>
      <c r="AH8" s="59"/>
      <c r="AI8" s="16">
        <f t="shared" ca="1" si="8"/>
        <v>0</v>
      </c>
      <c r="AJ8" s="9">
        <f t="shared" ca="1" si="9"/>
        <v>0</v>
      </c>
      <c r="AK8" s="9">
        <f t="shared" ca="1" si="10"/>
        <v>0</v>
      </c>
      <c r="AL8" s="9">
        <f t="shared" ca="1" si="11"/>
        <v>0</v>
      </c>
      <c r="AM8" s="9">
        <f t="shared" ca="1" si="12"/>
        <v>0</v>
      </c>
      <c r="AN8" s="9">
        <f t="shared" ca="1" si="13"/>
        <v>0</v>
      </c>
      <c r="AO8" s="9">
        <f t="shared" ca="1" si="14"/>
        <v>0</v>
      </c>
      <c r="AP8" s="9">
        <f t="shared" ca="1" si="15"/>
        <v>0</v>
      </c>
      <c r="AQ8" s="9">
        <f t="shared" ca="1" si="16"/>
        <v>0</v>
      </c>
      <c r="AR8" s="9">
        <f t="shared" ca="1" si="17"/>
        <v>0</v>
      </c>
      <c r="AS8" s="9">
        <f t="shared" ca="1" si="18"/>
        <v>0</v>
      </c>
      <c r="AT8" s="137">
        <f ca="1">$AI8*DU_WHB_H+'Pipe Section'!$AJ8*DU_WC_C_H+'Pipe Section'!$AK8*DU_WC_R_H+'Pipe Section'!$AL8*DU_Bath_H+'Pipe Section'!$AM8*DU_Shower_H+'Pipe Section'!$AN8*DU_Sink_H+'Pipe Section'!$AO8*DU_Sink_M_H+'Pipe Section'!$AP8*DU_Tap_H_H+'Pipe Section'!$AQ8*DU_Tap_C_H+'Pipe Section'!$AR8*DU_Tap_M_H+'Pipe Section'!$AS8*DU_Tap_R_H</f>
        <v>0</v>
      </c>
      <c r="AU8" s="138">
        <f ca="1">IF(AT8&lt;$BL$10,((AT8-$BL$9)/($BL$10-$BL$9))*($BM$10-$BM$9)+$BM$9,IF(AT8&lt;$BL$11,((AT8-$BL$10)/($BL$11-$BL$10))*($BM$11-$BM$10)+$BM$10,IF(AT8&lt;$BL$12,((AT8-$BL$11)/($BL$12-$BL$11))*($BM$12-$BM$11)+$BM$11,IF(AT8&lt;$BL$13,((AT8-$BL$12)/($BL$13-$BL$12))*($BM$13-$BM$12)+$BM$12,IF(AT8&lt;$BL$14,((AT8-$BL$13)/($BL$14-$BL$13))*($BM$14-$BM$13)+$BM$13,IF(AT8&lt;$BL$15,((AT8-$BL$14)/($BL$15-$BL$14))*($BM$15-$BM$14)+$BM$14,IF(AT8&lt;$BL$16,((AT8-$BL$15)/($BL$16-$BL$15))*($BM$16-$BM$15)+$BM$15,IF(AT8&lt;$BL$17,((AT8-$BL$16)/($BL$17-$BL$16))*($BM$17-$BM$16)+$BM$16,IF(AT8&lt;$BL$18,((AT8-$BL$17)/($BL$18-$BL$17))*($BM$18-$BM$17)+$BM$17,IF(AT8&lt;$BL$19,((AT8-$BL$18)/($BL$19-$BL$18))*($BM$19-$BM$18)+$BM$18,IF(AT8&lt;$BL$20,((AT8-$BL$19)/($BL$20-$BL$19))*($BM$20-$BM$19)+$BM$19,IF(AT8&lt;$BL$21,((AT8-$BL$20)/($BL$21-$BL$20))*($BM$21-$BM$20)+$BM$20,IF(AT8&lt;$BL$22,((AT8-$BL$21)/($BL$22-$BL$21))*($BM$22-$BM$21)+$BM$21,IF(AT8&lt;$BL$23,((AT8-$BL$22)/($BL$23-$BL$22))*($BM$23-$BM$22)+$BM$22,IF(AT8&lt;$BL$24,((AT8-$BL$23)/($BL$24-$BL$23))*($BM$24-$BM$23)+$BM$23,IF(AT8&lt;$BL$25,((AT8-$BL$24)/($BL$25-$BL$24))*($BM$25-$BM$24)+$BM$24,IF(AT8&lt;$BL$26,((AT8-$BL$25)/($BL$26-$BL$25))*($BM$26-$BM$25)+$BM$25,0)))))))))))))))))</f>
        <v>0</v>
      </c>
      <c r="AV8" s="138" t="str">
        <f t="shared" ca="1" si="19"/>
        <v/>
      </c>
      <c r="AW8" s="157" t="e">
        <f ca="1">VLOOKUP(AV8,Settings_ReadMe!$M$22:$N$33,2,FALSE)</f>
        <v>#N/A</v>
      </c>
      <c r="AX8" s="145">
        <f ca="1">$AI8*DU_WHB_C+'Pipe Section'!$AJ8*DU_WC_C_C+'Pipe Section'!$AK8*DU_WC_R_C+'Pipe Section'!$AL8*DU_Bath_C+'Pipe Section'!$AM8*DU_Shower_C+'Pipe Section'!$AN8*DU_Sink_C+'Pipe Section'!$AO8*DU_Sink_M_C+'Pipe Section'!$AP8*DU_Tap_H_C+'Pipe Section'!$AQ8*DU_Tap_C_C+'Pipe Section'!$AR8*DU_Tap_M_C+'Pipe Section'!$AS8*DU_Tap_R_C</f>
        <v>0</v>
      </c>
      <c r="AY8" s="146">
        <f ca="1">IF(AX8&lt;$BL$10,((AX8-$BL$9)/($BL$10-$BL$9))*($BM$10-$BM$9)+$BM$9,IF(AX8&lt;$BL$11,((AX8-$BL$10)/($BL$11-$BL$10))*($BM$11-$BM$10)+$BM$10,IF(AX8&lt;$BL$12,((AX8-$BL$11)/($BL$12-$BL$11))*($BM$12-$BM$11)+$BM$11,IF(AX8&lt;$BL$13,((AX8-$BL$12)/($BL$13-$BL$12))*($BM$13-$BM$12)+$BM$12,IF(AX8&lt;$BL$14,((AX8-$BL$13)/($BL$14-$BL$13))*($BM$14-$BM$13)+$BM$13,IF(AX8&lt;$BL$15,((AX8-$BL$14)/($BL$15-$BL$14))*($BM$15-$BM$14)+$BM$14,IF(AX8&lt;$BL$16,((AX8-$BL$15)/($BL$16-$BL$15))*($BM$16-$BM$15)+$BM$15,IF(AX8&lt;$BL$17,((AX8-$BL$16)/($BL$17-$BL$16))*($BM$17-$BM$16)+$BM$16,IF(AX8&lt;$BL$18,((AX8-$BL$17)/($BL$18-$BL$17))*($BM$18-$BM$17)+$BM$17,IF(AX8&lt;$BL$19,((AX8-$BL$18)/($BL$19-$BL$18))*($BM$19-$BM$18)+$BM$18,IF(AX8&lt;$BL$20,((AX8-$BL$19)/($BL$20-$BL$19))*($BM$20-$BM$19)+$BM$19,IF(AX8&lt;$BL$21,((AX8-$BL$20)/($BL$21-$BL$20))*($BM$21-$BM$20)+$BM$20,IF(AX8&lt;$BL$22,((AX8-$BL$21)/($BL$22-$BL$21))*($BM$22-$BM$21)+$BM$21,IF(AX8&lt;$BL$23,((AX8-$BL$22)/($BL$23-$BL$22))*($BM$23-$BM$22)+$BM$22,IF(AX8&lt;$BL$24,((AX8-$BL$23)/($BL$24-$BL$23))*($BM$24-$BM$23)+$BM$23,IF(AX8&lt;$BL$25,((AX8-$BL$24)/($BL$25-$BL$24))*($BM$25-$BM$24)+$BM$24,IF(AX8&lt;$BL$26,((AX8-$BL$25)/($BL$26-$BL$25))*($BM$26-$BM$25)+$BM$25,0)))))))))))))))))</f>
        <v>0</v>
      </c>
      <c r="AZ8" s="146" t="str">
        <f t="shared" ca="1" si="20"/>
        <v/>
      </c>
      <c r="BA8" s="147" t="e">
        <f ca="1">VLOOKUP(AZ8,Settings_ReadMe!$M$22:$N$33,2,FALSE)</f>
        <v>#N/A</v>
      </c>
      <c r="BB8" s="154">
        <f ca="1">$AI8*DU_WHB_M+'Pipe Section'!$AJ8*DU_WC_C_M+'Pipe Section'!$AK8*DU_WC_R_M+'Pipe Section'!$AL8*DU_Bath_M+'Pipe Section'!$AM8*DU_Shower_M+'Pipe Section'!$AN8*DU_Sink_M+'Pipe Section'!$AO8*DU_Sink_M_M+'Pipe Section'!$AP8*DU_Tap_H_M+'Pipe Section'!$AQ8*DU_Tap_C_M+'Pipe Section'!$AR8*DU_Tap_M_M+'Pipe Section'!$AS8*DU_Tap_R_M</f>
        <v>0</v>
      </c>
      <c r="BC8" s="155">
        <f ca="1">IF(BB8&lt;$BL$10,((BB8-$BL$9)/($BL$10-$BL$9))*($BM$10-$BM$9)+$BM$9,IF(BB8&lt;$BL$11,((BB8-$BL$10)/($BL$11-$BL$10))*($BM$11-$BM$10)+$BM$10,IF(BB8&lt;$BL$12,((BB8-$BL$11)/($BL$12-$BL$11))*($BM$12-$BM$11)+$BM$11,IF(BB8&lt;$BL$13,((BB8-$BL$12)/($BL$13-$BL$12))*($BM$13-$BM$12)+$BM$12,IF(BB8&lt;$BL$14,((BB8-$BL$13)/($BL$14-$BL$13))*($BM$14-$BM$13)+$BM$13,IF(BB8&lt;$BL$15,((BB8-$BL$14)/($BL$15-$BL$14))*($BM$15-$BM$14)+$BM$14,IF(BB8&lt;$BL$16,((BB8-$BL$15)/($BL$16-$BL$15))*($BM$16-$BM$15)+$BM$15,IF(BB8&lt;$BL$17,((BB8-$BL$16)/($BL$17-$BL$16))*($BM$17-$BM$16)+$BM$16,IF(BB8&lt;$BL$18,((BB8-$BL$17)/($BL$18-$BL$17))*($BM$18-$BM$17)+$BM$17,IF(BB8&lt;$BL$19,((BB8-$BL$18)/($BL$19-$BL$18))*($BM$19-$BM$18)+$BM$18,IF(BB8&lt;$BL$20,((BB8-$BL$19)/($BL$20-$BL$19))*($BM$20-$BM$19)+$BM$19,IF(BB8&lt;$BL$21,((BB8-$BL$20)/($BL$21-$BL$20))*($BM$21-$BM$20)+$BM$20,IF(BB8&lt;$BL$22,((BB8-$BL$21)/($BL$22-$BL$21))*($BM$22-$BM$21)+$BM$21,IF(BB8&lt;$BL$23,((BB8-$BL$22)/($BL$23-$BL$22))*($BM$23-$BM$22)+$BM$22,IF(BB8&lt;$BL$24,((BB8-$BL$23)/($BL$24-$BL$23))*($BM$24-$BM$23)+$BM$23,IF(BB8&lt;$BL$25,((BB8-$BL$24)/($BL$25-$BL$24))*($BM$25-$BM$24)+$BM$24,IF(BB8&lt;$BL$26,((BB8-$BL$25)/($BL$26-$BL$25))*($BM$26-$BM$25)+$BM$25,0)))))))))))))))))</f>
        <v>0</v>
      </c>
      <c r="BD8" s="155" t="str">
        <f t="shared" ca="1" si="21"/>
        <v/>
      </c>
      <c r="BE8" s="156" t="e">
        <f ca="1">VLOOKUP(BD8,Settings_ReadMe!$M$22:$N$33,2,FALSE)</f>
        <v>#N/A</v>
      </c>
      <c r="BF8" s="129">
        <f ca="1">$AI8*DU_WHB_R+'Pipe Section'!$AJ8*DU_WC_C_R+'Pipe Section'!$AK8*DU_WC_R_R+'Pipe Section'!$AL8*DU_Bath_R+'Pipe Section'!$AM8*DU_Shower_R+'Pipe Section'!$AN8*DU_Sink_R+'Pipe Section'!$AO8*DU_Sink_M_R+'Pipe Section'!$AP8*DU_Tap_H_R+'Pipe Section'!$AQ8*DU_Tap_C_R+'Pipe Section'!$AR8*DU_Tap_M_R+'Pipe Section'!$AS8*DU_Tap_R_R</f>
        <v>0</v>
      </c>
      <c r="BG8" s="122">
        <f ca="1">IF(BF8&lt;$BL$10,((BF8-$BL$9)/($BL$10-$BL$9))*($BM$10-$BM$9)+$BM$9,IF(BF8&lt;$BL$11,((BF8-$BL$10)/($BL$11-$BL$10))*($BM$11-$BM$10)+$BM$10,IF(BF8&lt;$BL$12,((BF8-$BL$11)/($BL$12-$BL$11))*($BM$12-$BM$11)+$BM$11,IF(BF8&lt;$BL$13,((BF8-$BL$12)/($BL$13-$BL$12))*($BM$13-$BM$12)+$BM$12,IF(BF8&lt;$BL$14,((BF8-$BL$13)/($BL$14-$BL$13))*($BM$14-$BM$13)+$BM$13,IF(BF8&lt;$BL$15,((BF8-$BL$14)/($BL$15-$BL$14))*($BM$15-$BM$14)+$BM$14,IF(BF8&lt;$BL$16,((BF8-$BL$15)/($BL$16-$BL$15))*($BM$16-$BM$15)+$BM$15,IF(BF8&lt;$BL$17,((BF8-$BL$16)/($BL$17-$BL$16))*($BM$17-$BM$16)+$BM$16,IF(BF8&lt;$BL$18,((BF8-$BL$17)/($BL$18-$BL$17))*($BM$18-$BM$17)+$BM$17,IF(BF8&lt;$BL$19,((BF8-$BL$18)/($BL$19-$BL$18))*($BM$19-$BM$18)+$BM$18,IF(BF8&lt;$BL$20,((BF8-$BL$19)/($BL$20-$BL$19))*($BM$20-$BM$19)+$BM$19,IF(BF8&lt;$BL$21,((BF8-$BL$20)/($BL$21-$BL$20))*($BM$21-$BM$20)+$BM$20,IF(BF8&lt;$BL$22,((BF8-$BL$21)/($BL$22-$BL$21))*($BM$22-$BM$21)+$BM$21,IF(BF8&lt;$BL$23,((BF8-$BL$22)/($BL$23-$BL$22))*($BM$23-$BM$22)+$BM$22,IF(BF8&lt;$BL$24,((BF8-$BL$23)/($BL$24-$BL$23))*($BM$24-$BM$23)+$BM$23,IF(BF8&lt;$BL$25,((BF8-$BL$24)/($BL$25-$BL$24))*($BM$25-$BM$24)+$BM$24,IF(BF8&lt;$BL$26,((BF8-$BL$25)/($BL$26-$BL$25))*($BM$26-$BM$25)+$BM$25,0)))))))))))))))))</f>
        <v>0</v>
      </c>
      <c r="BH8" s="122" t="str">
        <f t="shared" ca="1" si="22"/>
        <v/>
      </c>
      <c r="BI8" s="130" t="e">
        <f ca="1">VLOOKUP(BH8,Settings_ReadMe!$M$22:$N$33,2,FALSE)</f>
        <v>#N/A</v>
      </c>
      <c r="BJ8" s="63"/>
      <c r="BL8" t="s">
        <v>21</v>
      </c>
      <c r="BM8" t="s">
        <v>18</v>
      </c>
    </row>
    <row r="9" spans="1:66" x14ac:dyDescent="0.2">
      <c r="A9" s="121">
        <f t="shared" si="23"/>
        <v>6</v>
      </c>
      <c r="B9" s="168" t="str">
        <f t="shared" ca="1" si="0"/>
        <v/>
      </c>
      <c r="C9" s="163" t="str">
        <f t="shared" ca="1" si="1"/>
        <v/>
      </c>
      <c r="D9" s="163" t="str">
        <f ca="1">IF(C9&lt;&gt;"",(4*C9)/(rho*PI()*AW9^2),"")</f>
        <v/>
      </c>
      <c r="E9" s="162" t="str">
        <f ca="1">IF($AU9&gt;0,(1/(-1.8*LOG10(((6.9*visco)/(AW9*D9))+((k_/1000)/(3.71*AW9))^1.11))^2)*((0.5*rho*D9^2)/(AW9)),"")</f>
        <v/>
      </c>
      <c r="F9" s="169" t="str">
        <f t="shared" ca="1" si="2"/>
        <v/>
      </c>
      <c r="G9" s="164" t="str">
        <f t="shared" ca="1" si="3"/>
        <v/>
      </c>
      <c r="H9" s="172" t="str">
        <f ca="1">IF(G9&lt;&gt;"",(4*G9)/(rho*PI()*BA9^2),"")</f>
        <v/>
      </c>
      <c r="I9" s="176" t="str">
        <f ca="1">IF($AY9&gt;0,(1/(-1.8*LOG10(((6.9*visco)/(BA9*H9))+((k_/1000)/(3.71*BA9))^1.11))^2)*((0.5*rho*H9^2)/(BA9)),"")</f>
        <v/>
      </c>
      <c r="J9" s="170" t="str">
        <f t="shared" ca="1" si="4"/>
        <v/>
      </c>
      <c r="K9" s="165" t="str">
        <f t="shared" ca="1" si="5"/>
        <v/>
      </c>
      <c r="L9" s="173" t="str">
        <f ca="1">IF(K9&lt;&gt;"",(4*K9)/(rho*PI()*BE9^2),"")</f>
        <v/>
      </c>
      <c r="M9" s="174" t="str">
        <f ca="1">IF($BC9&gt;0,(1/(-1.8*LOG10(((6.9*visco)/(BE9*L9))+((k_/1000)/(3.71*BE9))^1.11))^2)*((0.5*rho*L9^2)/(BE9)),"")</f>
        <v/>
      </c>
      <c r="N9" s="171" t="str">
        <f t="shared" ca="1" si="6"/>
        <v/>
      </c>
      <c r="O9" s="166" t="str">
        <f t="shared" ca="1" si="7"/>
        <v/>
      </c>
      <c r="P9" s="167" t="str">
        <f ca="1">IF(O9&lt;&gt;"",(4*O9)/(rho*PI()*BI9^2),"")</f>
        <v/>
      </c>
      <c r="Q9" s="175" t="str">
        <f ca="1">IF($BG9&gt;0,(1/(-1.8*LOG10(((6.9*visco)/(BI9*P9))+((k_/1000)/(3.71*BI9))^1.11))^2)*((0.5*rho*P9^2)/(BI9)),"")</f>
        <v/>
      </c>
      <c r="R9" s="66"/>
      <c r="S9" s="6"/>
      <c r="T9" s="6"/>
      <c r="U9" s="6"/>
      <c r="V9" s="7"/>
      <c r="W9" s="14"/>
      <c r="X9" s="5"/>
      <c r="Y9" s="6"/>
      <c r="Z9" s="6"/>
      <c r="AA9" s="6"/>
      <c r="AB9" s="6"/>
      <c r="AC9" s="15"/>
      <c r="AD9" s="6"/>
      <c r="AE9" s="6"/>
      <c r="AF9" s="6"/>
      <c r="AG9" s="6"/>
      <c r="AH9" s="59"/>
      <c r="AI9" s="16">
        <f t="shared" ca="1" si="8"/>
        <v>0</v>
      </c>
      <c r="AJ9" s="9">
        <f t="shared" ca="1" si="9"/>
        <v>0</v>
      </c>
      <c r="AK9" s="9">
        <f t="shared" ca="1" si="10"/>
        <v>0</v>
      </c>
      <c r="AL9" s="9">
        <f t="shared" ca="1" si="11"/>
        <v>0</v>
      </c>
      <c r="AM9" s="9">
        <f t="shared" ca="1" si="12"/>
        <v>0</v>
      </c>
      <c r="AN9" s="9">
        <f t="shared" ca="1" si="13"/>
        <v>0</v>
      </c>
      <c r="AO9" s="9">
        <f t="shared" ca="1" si="14"/>
        <v>0</v>
      </c>
      <c r="AP9" s="9">
        <f t="shared" ca="1" si="15"/>
        <v>0</v>
      </c>
      <c r="AQ9" s="9">
        <f t="shared" ca="1" si="16"/>
        <v>0</v>
      </c>
      <c r="AR9" s="9">
        <f t="shared" ca="1" si="17"/>
        <v>0</v>
      </c>
      <c r="AS9" s="9">
        <f t="shared" ca="1" si="18"/>
        <v>0</v>
      </c>
      <c r="AT9" s="137">
        <f ca="1">$AI9*DU_WHB_H+'Pipe Section'!$AJ9*DU_WC_C_H+'Pipe Section'!$AK9*DU_WC_R_H+'Pipe Section'!$AL9*DU_Bath_H+'Pipe Section'!$AM9*DU_Shower_H+'Pipe Section'!$AN9*DU_Sink_H+'Pipe Section'!$AO9*DU_Sink_M_H+'Pipe Section'!$AP9*DU_Tap_H_H+'Pipe Section'!$AQ9*DU_Tap_C_H+'Pipe Section'!$AR9*DU_Tap_M_H+'Pipe Section'!$AS9*DU_Tap_R_H</f>
        <v>0</v>
      </c>
      <c r="AU9" s="138">
        <f ca="1">IF(AT9&lt;$BL$10,((AT9-$BL$9)/($BL$10-$BL$9))*($BM$10-$BM$9)+$BM$9,IF(AT9&lt;$BL$11,((AT9-$BL$10)/($BL$11-$BL$10))*($BM$11-$BM$10)+$BM$10,IF(AT9&lt;$BL$12,((AT9-$BL$11)/($BL$12-$BL$11))*($BM$12-$BM$11)+$BM$11,IF(AT9&lt;$BL$13,((AT9-$BL$12)/($BL$13-$BL$12))*($BM$13-$BM$12)+$BM$12,IF(AT9&lt;$BL$14,((AT9-$BL$13)/($BL$14-$BL$13))*($BM$14-$BM$13)+$BM$13,IF(AT9&lt;$BL$15,((AT9-$BL$14)/($BL$15-$BL$14))*($BM$15-$BM$14)+$BM$14,IF(AT9&lt;$BL$16,((AT9-$BL$15)/($BL$16-$BL$15))*($BM$16-$BM$15)+$BM$15,IF(AT9&lt;$BL$17,((AT9-$BL$16)/($BL$17-$BL$16))*($BM$17-$BM$16)+$BM$16,IF(AT9&lt;$BL$18,((AT9-$BL$17)/($BL$18-$BL$17))*($BM$18-$BM$17)+$BM$17,IF(AT9&lt;$BL$19,((AT9-$BL$18)/($BL$19-$BL$18))*($BM$19-$BM$18)+$BM$18,IF(AT9&lt;$BL$20,((AT9-$BL$19)/($BL$20-$BL$19))*($BM$20-$BM$19)+$BM$19,IF(AT9&lt;$BL$21,((AT9-$BL$20)/($BL$21-$BL$20))*($BM$21-$BM$20)+$BM$20,IF(AT9&lt;$BL$22,((AT9-$BL$21)/($BL$22-$BL$21))*($BM$22-$BM$21)+$BM$21,IF(AT9&lt;$BL$23,((AT9-$BL$22)/($BL$23-$BL$22))*($BM$23-$BM$22)+$BM$22,IF(AT9&lt;$BL$24,((AT9-$BL$23)/($BL$24-$BL$23))*($BM$24-$BM$23)+$BM$23,IF(AT9&lt;$BL$25,((AT9-$BL$24)/($BL$25-$BL$24))*($BM$25-$BM$24)+$BM$24,IF(AT9&lt;$BL$26,((AT9-$BL$25)/($BL$26-$BL$25))*($BM$26-$BM$25)+$BM$25,0)))))))))))))))))</f>
        <v>0</v>
      </c>
      <c r="AV9" s="138" t="str">
        <f t="shared" ca="1" si="19"/>
        <v/>
      </c>
      <c r="AW9" s="157" t="e">
        <f ca="1">VLOOKUP(AV9,Settings_ReadMe!$M$22:$N$33,2,FALSE)</f>
        <v>#N/A</v>
      </c>
      <c r="AX9" s="145">
        <f ca="1">$AI9*DU_WHB_C+'Pipe Section'!$AJ9*DU_WC_C_C+'Pipe Section'!$AK9*DU_WC_R_C+'Pipe Section'!$AL9*DU_Bath_C+'Pipe Section'!$AM9*DU_Shower_C+'Pipe Section'!$AN9*DU_Sink_C+'Pipe Section'!$AO9*DU_Sink_M_C+'Pipe Section'!$AP9*DU_Tap_H_C+'Pipe Section'!$AQ9*DU_Tap_C_C+'Pipe Section'!$AR9*DU_Tap_M_C+'Pipe Section'!$AS9*DU_Tap_R_C</f>
        <v>0</v>
      </c>
      <c r="AY9" s="146">
        <f ca="1">IF(AX9&lt;$BL$10,((AX9-$BL$9)/($BL$10-$BL$9))*($BM$10-$BM$9)+$BM$9,IF(AX9&lt;$BL$11,((AX9-$BL$10)/($BL$11-$BL$10))*($BM$11-$BM$10)+$BM$10,IF(AX9&lt;$BL$12,((AX9-$BL$11)/($BL$12-$BL$11))*($BM$12-$BM$11)+$BM$11,IF(AX9&lt;$BL$13,((AX9-$BL$12)/($BL$13-$BL$12))*($BM$13-$BM$12)+$BM$12,IF(AX9&lt;$BL$14,((AX9-$BL$13)/($BL$14-$BL$13))*($BM$14-$BM$13)+$BM$13,IF(AX9&lt;$BL$15,((AX9-$BL$14)/($BL$15-$BL$14))*($BM$15-$BM$14)+$BM$14,IF(AX9&lt;$BL$16,((AX9-$BL$15)/($BL$16-$BL$15))*($BM$16-$BM$15)+$BM$15,IF(AX9&lt;$BL$17,((AX9-$BL$16)/($BL$17-$BL$16))*($BM$17-$BM$16)+$BM$16,IF(AX9&lt;$BL$18,((AX9-$BL$17)/($BL$18-$BL$17))*($BM$18-$BM$17)+$BM$17,IF(AX9&lt;$BL$19,((AX9-$BL$18)/($BL$19-$BL$18))*($BM$19-$BM$18)+$BM$18,IF(AX9&lt;$BL$20,((AX9-$BL$19)/($BL$20-$BL$19))*($BM$20-$BM$19)+$BM$19,IF(AX9&lt;$BL$21,((AX9-$BL$20)/($BL$21-$BL$20))*($BM$21-$BM$20)+$BM$20,IF(AX9&lt;$BL$22,((AX9-$BL$21)/($BL$22-$BL$21))*($BM$22-$BM$21)+$BM$21,IF(AX9&lt;$BL$23,((AX9-$BL$22)/($BL$23-$BL$22))*($BM$23-$BM$22)+$BM$22,IF(AX9&lt;$BL$24,((AX9-$BL$23)/($BL$24-$BL$23))*($BM$24-$BM$23)+$BM$23,IF(AX9&lt;$BL$25,((AX9-$BL$24)/($BL$25-$BL$24))*($BM$25-$BM$24)+$BM$24,IF(AX9&lt;$BL$26,((AX9-$BL$25)/($BL$26-$BL$25))*($BM$26-$BM$25)+$BM$25,0)))))))))))))))))</f>
        <v>0</v>
      </c>
      <c r="AZ9" s="146" t="str">
        <f t="shared" ca="1" si="20"/>
        <v/>
      </c>
      <c r="BA9" s="147" t="e">
        <f ca="1">VLOOKUP(AZ9,Settings_ReadMe!$M$22:$N$33,2,FALSE)</f>
        <v>#N/A</v>
      </c>
      <c r="BB9" s="154">
        <f ca="1">$AI9*DU_WHB_M+'Pipe Section'!$AJ9*DU_WC_C_M+'Pipe Section'!$AK9*DU_WC_R_M+'Pipe Section'!$AL9*DU_Bath_M+'Pipe Section'!$AM9*DU_Shower_M+'Pipe Section'!$AN9*DU_Sink_M+'Pipe Section'!$AO9*DU_Sink_M_M+'Pipe Section'!$AP9*DU_Tap_H_M+'Pipe Section'!$AQ9*DU_Tap_C_M+'Pipe Section'!$AR9*DU_Tap_M_M+'Pipe Section'!$AS9*DU_Tap_R_M</f>
        <v>0</v>
      </c>
      <c r="BC9" s="155">
        <f ca="1">IF(BB9&lt;$BL$10,((BB9-$BL$9)/($BL$10-$BL$9))*($BM$10-$BM$9)+$BM$9,IF(BB9&lt;$BL$11,((BB9-$BL$10)/($BL$11-$BL$10))*($BM$11-$BM$10)+$BM$10,IF(BB9&lt;$BL$12,((BB9-$BL$11)/($BL$12-$BL$11))*($BM$12-$BM$11)+$BM$11,IF(BB9&lt;$BL$13,((BB9-$BL$12)/($BL$13-$BL$12))*($BM$13-$BM$12)+$BM$12,IF(BB9&lt;$BL$14,((BB9-$BL$13)/($BL$14-$BL$13))*($BM$14-$BM$13)+$BM$13,IF(BB9&lt;$BL$15,((BB9-$BL$14)/($BL$15-$BL$14))*($BM$15-$BM$14)+$BM$14,IF(BB9&lt;$BL$16,((BB9-$BL$15)/($BL$16-$BL$15))*($BM$16-$BM$15)+$BM$15,IF(BB9&lt;$BL$17,((BB9-$BL$16)/($BL$17-$BL$16))*($BM$17-$BM$16)+$BM$16,IF(BB9&lt;$BL$18,((BB9-$BL$17)/($BL$18-$BL$17))*($BM$18-$BM$17)+$BM$17,IF(BB9&lt;$BL$19,((BB9-$BL$18)/($BL$19-$BL$18))*($BM$19-$BM$18)+$BM$18,IF(BB9&lt;$BL$20,((BB9-$BL$19)/($BL$20-$BL$19))*($BM$20-$BM$19)+$BM$19,IF(BB9&lt;$BL$21,((BB9-$BL$20)/($BL$21-$BL$20))*($BM$21-$BM$20)+$BM$20,IF(BB9&lt;$BL$22,((BB9-$BL$21)/($BL$22-$BL$21))*($BM$22-$BM$21)+$BM$21,IF(BB9&lt;$BL$23,((BB9-$BL$22)/($BL$23-$BL$22))*($BM$23-$BM$22)+$BM$22,IF(BB9&lt;$BL$24,((BB9-$BL$23)/($BL$24-$BL$23))*($BM$24-$BM$23)+$BM$23,IF(BB9&lt;$BL$25,((BB9-$BL$24)/($BL$25-$BL$24))*($BM$25-$BM$24)+$BM$24,IF(BB9&lt;$BL$26,((BB9-$BL$25)/($BL$26-$BL$25))*($BM$26-$BM$25)+$BM$25,0)))))))))))))))))</f>
        <v>0</v>
      </c>
      <c r="BD9" s="155" t="str">
        <f t="shared" ca="1" si="21"/>
        <v/>
      </c>
      <c r="BE9" s="156" t="e">
        <f ca="1">VLOOKUP(BD9,Settings_ReadMe!$M$22:$N$33,2,FALSE)</f>
        <v>#N/A</v>
      </c>
      <c r="BF9" s="129">
        <f ca="1">$AI9*DU_WHB_R+'Pipe Section'!$AJ9*DU_WC_C_R+'Pipe Section'!$AK9*DU_WC_R_R+'Pipe Section'!$AL9*DU_Bath_R+'Pipe Section'!$AM9*DU_Shower_R+'Pipe Section'!$AN9*DU_Sink_R+'Pipe Section'!$AO9*DU_Sink_M_R+'Pipe Section'!$AP9*DU_Tap_H_R+'Pipe Section'!$AQ9*DU_Tap_C_R+'Pipe Section'!$AR9*DU_Tap_M_R+'Pipe Section'!$AS9*DU_Tap_R_R</f>
        <v>0</v>
      </c>
      <c r="BG9" s="122">
        <f ca="1">IF(BF9&lt;$BL$10,((BF9-$BL$9)/($BL$10-$BL$9))*($BM$10-$BM$9)+$BM$9,IF(BF9&lt;$BL$11,((BF9-$BL$10)/($BL$11-$BL$10))*($BM$11-$BM$10)+$BM$10,IF(BF9&lt;$BL$12,((BF9-$BL$11)/($BL$12-$BL$11))*($BM$12-$BM$11)+$BM$11,IF(BF9&lt;$BL$13,((BF9-$BL$12)/($BL$13-$BL$12))*($BM$13-$BM$12)+$BM$12,IF(BF9&lt;$BL$14,((BF9-$BL$13)/($BL$14-$BL$13))*($BM$14-$BM$13)+$BM$13,IF(BF9&lt;$BL$15,((BF9-$BL$14)/($BL$15-$BL$14))*($BM$15-$BM$14)+$BM$14,IF(BF9&lt;$BL$16,((BF9-$BL$15)/($BL$16-$BL$15))*($BM$16-$BM$15)+$BM$15,IF(BF9&lt;$BL$17,((BF9-$BL$16)/($BL$17-$BL$16))*($BM$17-$BM$16)+$BM$16,IF(BF9&lt;$BL$18,((BF9-$BL$17)/($BL$18-$BL$17))*($BM$18-$BM$17)+$BM$17,IF(BF9&lt;$BL$19,((BF9-$BL$18)/($BL$19-$BL$18))*($BM$19-$BM$18)+$BM$18,IF(BF9&lt;$BL$20,((BF9-$BL$19)/($BL$20-$BL$19))*($BM$20-$BM$19)+$BM$19,IF(BF9&lt;$BL$21,((BF9-$BL$20)/($BL$21-$BL$20))*($BM$21-$BM$20)+$BM$20,IF(BF9&lt;$BL$22,((BF9-$BL$21)/($BL$22-$BL$21))*($BM$22-$BM$21)+$BM$21,IF(BF9&lt;$BL$23,((BF9-$BL$22)/($BL$23-$BL$22))*($BM$23-$BM$22)+$BM$22,IF(BF9&lt;$BL$24,((BF9-$BL$23)/($BL$24-$BL$23))*($BM$24-$BM$23)+$BM$23,IF(BF9&lt;$BL$25,((BF9-$BL$24)/($BL$25-$BL$24))*($BM$25-$BM$24)+$BM$24,IF(BF9&lt;$BL$26,((BF9-$BL$25)/($BL$26-$BL$25))*($BM$26-$BM$25)+$BM$25,0)))))))))))))))))</f>
        <v>0</v>
      </c>
      <c r="BH9" s="122" t="str">
        <f t="shared" ca="1" si="22"/>
        <v/>
      </c>
      <c r="BI9" s="130" t="e">
        <f ca="1">VLOOKUP(BH9,Settings_ReadMe!$M$22:$N$33,2,FALSE)</f>
        <v>#N/A</v>
      </c>
      <c r="BJ9" s="63"/>
      <c r="BL9" s="29">
        <v>0</v>
      </c>
      <c r="BM9" s="3">
        <v>0</v>
      </c>
    </row>
    <row r="10" spans="1:66" x14ac:dyDescent="0.2">
      <c r="A10" s="121">
        <f t="shared" si="23"/>
        <v>7</v>
      </c>
      <c r="B10" s="168" t="str">
        <f t="shared" ca="1" si="0"/>
        <v/>
      </c>
      <c r="C10" s="163" t="str">
        <f t="shared" ca="1" si="1"/>
        <v/>
      </c>
      <c r="D10" s="163" t="str">
        <f ca="1">IF(C10&lt;&gt;"",(4*C10)/(rho*PI()*AW10^2),"")</f>
        <v/>
      </c>
      <c r="E10" s="162" t="str">
        <f ca="1">IF($AU10&gt;0,(1/(-1.8*LOG10(((6.9*visco)/(AW10*D10))+((k_/1000)/(3.71*AW10))^1.11))^2)*((0.5*rho*D10^2)/(AW10)),"")</f>
        <v/>
      </c>
      <c r="F10" s="169" t="str">
        <f t="shared" ca="1" si="2"/>
        <v/>
      </c>
      <c r="G10" s="164" t="str">
        <f t="shared" ca="1" si="3"/>
        <v/>
      </c>
      <c r="H10" s="172" t="str">
        <f ca="1">IF(G10&lt;&gt;"",(4*G10)/(rho*PI()*BA10^2),"")</f>
        <v/>
      </c>
      <c r="I10" s="176" t="str">
        <f ca="1">IF($AY10&gt;0,(1/(-1.8*LOG10(((6.9*visco)/(BA10*H10))+((k_/1000)/(3.71*BA10))^1.11))^2)*((0.5*rho*H10^2)/(BA10)),"")</f>
        <v/>
      </c>
      <c r="J10" s="170" t="str">
        <f t="shared" ca="1" si="4"/>
        <v/>
      </c>
      <c r="K10" s="165" t="str">
        <f t="shared" ca="1" si="5"/>
        <v/>
      </c>
      <c r="L10" s="173" t="str">
        <f ca="1">IF(K10&lt;&gt;"",(4*K10)/(rho*PI()*BE10^2),"")</f>
        <v/>
      </c>
      <c r="M10" s="174" t="str">
        <f ca="1">IF($BC10&gt;0,(1/(-1.8*LOG10(((6.9*visco)/(BE10*L10))+((k_/1000)/(3.71*BE10))^1.11))^2)*((0.5*rho*L10^2)/(BE10)),"")</f>
        <v/>
      </c>
      <c r="N10" s="171" t="str">
        <f t="shared" ca="1" si="6"/>
        <v/>
      </c>
      <c r="O10" s="166" t="str">
        <f t="shared" ca="1" si="7"/>
        <v/>
      </c>
      <c r="P10" s="167" t="str">
        <f ca="1">IF(O10&lt;&gt;"",(4*O10)/(rho*PI()*BI10^2),"")</f>
        <v/>
      </c>
      <c r="Q10" s="175" t="str">
        <f ca="1">IF($BG10&gt;0,(1/(-1.8*LOG10(((6.9*visco)/(BI10*P10))+((k_/1000)/(3.71*BI10))^1.11))^2)*((0.5*rho*P10^2)/(BI10)),"")</f>
        <v/>
      </c>
      <c r="R10" s="66"/>
      <c r="S10" s="6"/>
      <c r="T10" s="6"/>
      <c r="U10" s="6"/>
      <c r="V10" s="7"/>
      <c r="W10" s="14"/>
      <c r="X10" s="5"/>
      <c r="Y10" s="6"/>
      <c r="Z10" s="6"/>
      <c r="AA10" s="6"/>
      <c r="AB10" s="6"/>
      <c r="AC10" s="15"/>
      <c r="AD10" s="6"/>
      <c r="AE10" s="6"/>
      <c r="AF10" s="6"/>
      <c r="AG10" s="6"/>
      <c r="AH10" s="59"/>
      <c r="AI10" s="16">
        <f t="shared" ca="1" si="8"/>
        <v>0</v>
      </c>
      <c r="AJ10" s="9">
        <f t="shared" ca="1" si="9"/>
        <v>0</v>
      </c>
      <c r="AK10" s="9">
        <f t="shared" ca="1" si="10"/>
        <v>0</v>
      </c>
      <c r="AL10" s="9">
        <f t="shared" ca="1" si="11"/>
        <v>0</v>
      </c>
      <c r="AM10" s="9">
        <f t="shared" ca="1" si="12"/>
        <v>0</v>
      </c>
      <c r="AN10" s="9">
        <f t="shared" ca="1" si="13"/>
        <v>0</v>
      </c>
      <c r="AO10" s="9">
        <f t="shared" ca="1" si="14"/>
        <v>0</v>
      </c>
      <c r="AP10" s="9">
        <f t="shared" ca="1" si="15"/>
        <v>0</v>
      </c>
      <c r="AQ10" s="9">
        <f t="shared" ca="1" si="16"/>
        <v>0</v>
      </c>
      <c r="AR10" s="9">
        <f t="shared" ca="1" si="17"/>
        <v>0</v>
      </c>
      <c r="AS10" s="9">
        <f t="shared" ca="1" si="18"/>
        <v>0</v>
      </c>
      <c r="AT10" s="137">
        <f ca="1">$AI10*DU_WHB_H+'Pipe Section'!$AJ10*DU_WC_C_H+'Pipe Section'!$AK10*DU_WC_R_H+'Pipe Section'!$AL10*DU_Bath_H+'Pipe Section'!$AM10*DU_Shower_H+'Pipe Section'!$AN10*DU_Sink_H+'Pipe Section'!$AO10*DU_Sink_M_H+'Pipe Section'!$AP10*DU_Tap_H_H+'Pipe Section'!$AQ10*DU_Tap_C_H+'Pipe Section'!$AR10*DU_Tap_M_H+'Pipe Section'!$AS10*DU_Tap_R_H</f>
        <v>0</v>
      </c>
      <c r="AU10" s="138">
        <f ca="1">IF(AT10&lt;$BL$10,((AT10-$BL$9)/($BL$10-$BL$9))*($BM$10-$BM$9)+$BM$9,IF(AT10&lt;$BL$11,((AT10-$BL$10)/($BL$11-$BL$10))*($BM$11-$BM$10)+$BM$10,IF(AT10&lt;$BL$12,((AT10-$BL$11)/($BL$12-$BL$11))*($BM$12-$BM$11)+$BM$11,IF(AT10&lt;$BL$13,((AT10-$BL$12)/($BL$13-$BL$12))*($BM$13-$BM$12)+$BM$12,IF(AT10&lt;$BL$14,((AT10-$BL$13)/($BL$14-$BL$13))*($BM$14-$BM$13)+$BM$13,IF(AT10&lt;$BL$15,((AT10-$BL$14)/($BL$15-$BL$14))*($BM$15-$BM$14)+$BM$14,IF(AT10&lt;$BL$16,((AT10-$BL$15)/($BL$16-$BL$15))*($BM$16-$BM$15)+$BM$15,IF(AT10&lt;$BL$17,((AT10-$BL$16)/($BL$17-$BL$16))*($BM$17-$BM$16)+$BM$16,IF(AT10&lt;$BL$18,((AT10-$BL$17)/($BL$18-$BL$17))*($BM$18-$BM$17)+$BM$17,IF(AT10&lt;$BL$19,((AT10-$BL$18)/($BL$19-$BL$18))*($BM$19-$BM$18)+$BM$18,IF(AT10&lt;$BL$20,((AT10-$BL$19)/($BL$20-$BL$19))*($BM$20-$BM$19)+$BM$19,IF(AT10&lt;$BL$21,((AT10-$BL$20)/($BL$21-$BL$20))*($BM$21-$BM$20)+$BM$20,IF(AT10&lt;$BL$22,((AT10-$BL$21)/($BL$22-$BL$21))*($BM$22-$BM$21)+$BM$21,IF(AT10&lt;$BL$23,((AT10-$BL$22)/($BL$23-$BL$22))*($BM$23-$BM$22)+$BM$22,IF(AT10&lt;$BL$24,((AT10-$BL$23)/($BL$24-$BL$23))*($BM$24-$BM$23)+$BM$23,IF(AT10&lt;$BL$25,((AT10-$BL$24)/($BL$25-$BL$24))*($BM$25-$BM$24)+$BM$24,IF(AT10&lt;$BL$26,((AT10-$BL$25)/($BL$26-$BL$25))*($BM$26-$BM$25)+$BM$25,0)))))))))))))))))</f>
        <v>0</v>
      </c>
      <c r="AV10" s="138" t="str">
        <f t="shared" ca="1" si="19"/>
        <v/>
      </c>
      <c r="AW10" s="157" t="e">
        <f ca="1">VLOOKUP(AV10,Settings_ReadMe!$M$22:$N$33,2,FALSE)</f>
        <v>#N/A</v>
      </c>
      <c r="AX10" s="145">
        <f ca="1">$AI10*DU_WHB_C+'Pipe Section'!$AJ10*DU_WC_C_C+'Pipe Section'!$AK10*DU_WC_R_C+'Pipe Section'!$AL10*DU_Bath_C+'Pipe Section'!$AM10*DU_Shower_C+'Pipe Section'!$AN10*DU_Sink_C+'Pipe Section'!$AO10*DU_Sink_M_C+'Pipe Section'!$AP10*DU_Tap_H_C+'Pipe Section'!$AQ10*DU_Tap_C_C+'Pipe Section'!$AR10*DU_Tap_M_C+'Pipe Section'!$AS10*DU_Tap_R_C</f>
        <v>0</v>
      </c>
      <c r="AY10" s="146">
        <f ca="1">IF(AX10&lt;$BL$10,((AX10-$BL$9)/($BL$10-$BL$9))*($BM$10-$BM$9)+$BM$9,IF(AX10&lt;$BL$11,((AX10-$BL$10)/($BL$11-$BL$10))*($BM$11-$BM$10)+$BM$10,IF(AX10&lt;$BL$12,((AX10-$BL$11)/($BL$12-$BL$11))*($BM$12-$BM$11)+$BM$11,IF(AX10&lt;$BL$13,((AX10-$BL$12)/($BL$13-$BL$12))*($BM$13-$BM$12)+$BM$12,IF(AX10&lt;$BL$14,((AX10-$BL$13)/($BL$14-$BL$13))*($BM$14-$BM$13)+$BM$13,IF(AX10&lt;$BL$15,((AX10-$BL$14)/($BL$15-$BL$14))*($BM$15-$BM$14)+$BM$14,IF(AX10&lt;$BL$16,((AX10-$BL$15)/($BL$16-$BL$15))*($BM$16-$BM$15)+$BM$15,IF(AX10&lt;$BL$17,((AX10-$BL$16)/($BL$17-$BL$16))*($BM$17-$BM$16)+$BM$16,IF(AX10&lt;$BL$18,((AX10-$BL$17)/($BL$18-$BL$17))*($BM$18-$BM$17)+$BM$17,IF(AX10&lt;$BL$19,((AX10-$BL$18)/($BL$19-$BL$18))*($BM$19-$BM$18)+$BM$18,IF(AX10&lt;$BL$20,((AX10-$BL$19)/($BL$20-$BL$19))*($BM$20-$BM$19)+$BM$19,IF(AX10&lt;$BL$21,((AX10-$BL$20)/($BL$21-$BL$20))*($BM$21-$BM$20)+$BM$20,IF(AX10&lt;$BL$22,((AX10-$BL$21)/($BL$22-$BL$21))*($BM$22-$BM$21)+$BM$21,IF(AX10&lt;$BL$23,((AX10-$BL$22)/($BL$23-$BL$22))*($BM$23-$BM$22)+$BM$22,IF(AX10&lt;$BL$24,((AX10-$BL$23)/($BL$24-$BL$23))*($BM$24-$BM$23)+$BM$23,IF(AX10&lt;$BL$25,((AX10-$BL$24)/($BL$25-$BL$24))*($BM$25-$BM$24)+$BM$24,IF(AX10&lt;$BL$26,((AX10-$BL$25)/($BL$26-$BL$25))*($BM$26-$BM$25)+$BM$25,0)))))))))))))))))</f>
        <v>0</v>
      </c>
      <c r="AZ10" s="146" t="str">
        <f t="shared" ca="1" si="20"/>
        <v/>
      </c>
      <c r="BA10" s="147" t="e">
        <f ca="1">VLOOKUP(AZ10,Settings_ReadMe!$M$22:$N$33,2,FALSE)</f>
        <v>#N/A</v>
      </c>
      <c r="BB10" s="154">
        <f ca="1">$AI10*DU_WHB_M+'Pipe Section'!$AJ10*DU_WC_C_M+'Pipe Section'!$AK10*DU_WC_R_M+'Pipe Section'!$AL10*DU_Bath_M+'Pipe Section'!$AM10*DU_Shower_M+'Pipe Section'!$AN10*DU_Sink_M+'Pipe Section'!$AO10*DU_Sink_M_M+'Pipe Section'!$AP10*DU_Tap_H_M+'Pipe Section'!$AQ10*DU_Tap_C_M+'Pipe Section'!$AR10*DU_Tap_M_M+'Pipe Section'!$AS10*DU_Tap_R_M</f>
        <v>0</v>
      </c>
      <c r="BC10" s="155">
        <f ca="1">IF(BB10&lt;$BL$10,((BB10-$BL$9)/($BL$10-$BL$9))*($BM$10-$BM$9)+$BM$9,IF(BB10&lt;$BL$11,((BB10-$BL$10)/($BL$11-$BL$10))*($BM$11-$BM$10)+$BM$10,IF(BB10&lt;$BL$12,((BB10-$BL$11)/($BL$12-$BL$11))*($BM$12-$BM$11)+$BM$11,IF(BB10&lt;$BL$13,((BB10-$BL$12)/($BL$13-$BL$12))*($BM$13-$BM$12)+$BM$12,IF(BB10&lt;$BL$14,((BB10-$BL$13)/($BL$14-$BL$13))*($BM$14-$BM$13)+$BM$13,IF(BB10&lt;$BL$15,((BB10-$BL$14)/($BL$15-$BL$14))*($BM$15-$BM$14)+$BM$14,IF(BB10&lt;$BL$16,((BB10-$BL$15)/($BL$16-$BL$15))*($BM$16-$BM$15)+$BM$15,IF(BB10&lt;$BL$17,((BB10-$BL$16)/($BL$17-$BL$16))*($BM$17-$BM$16)+$BM$16,IF(BB10&lt;$BL$18,((BB10-$BL$17)/($BL$18-$BL$17))*($BM$18-$BM$17)+$BM$17,IF(BB10&lt;$BL$19,((BB10-$BL$18)/($BL$19-$BL$18))*($BM$19-$BM$18)+$BM$18,IF(BB10&lt;$BL$20,((BB10-$BL$19)/($BL$20-$BL$19))*($BM$20-$BM$19)+$BM$19,IF(BB10&lt;$BL$21,((BB10-$BL$20)/($BL$21-$BL$20))*($BM$21-$BM$20)+$BM$20,IF(BB10&lt;$BL$22,((BB10-$BL$21)/($BL$22-$BL$21))*($BM$22-$BM$21)+$BM$21,IF(BB10&lt;$BL$23,((BB10-$BL$22)/($BL$23-$BL$22))*($BM$23-$BM$22)+$BM$22,IF(BB10&lt;$BL$24,((BB10-$BL$23)/($BL$24-$BL$23))*($BM$24-$BM$23)+$BM$23,IF(BB10&lt;$BL$25,((BB10-$BL$24)/($BL$25-$BL$24))*($BM$25-$BM$24)+$BM$24,IF(BB10&lt;$BL$26,((BB10-$BL$25)/($BL$26-$BL$25))*($BM$26-$BM$25)+$BM$25,0)))))))))))))))))</f>
        <v>0</v>
      </c>
      <c r="BD10" s="155" t="str">
        <f t="shared" ca="1" si="21"/>
        <v/>
      </c>
      <c r="BE10" s="156" t="e">
        <f ca="1">VLOOKUP(BD10,Settings_ReadMe!$M$22:$N$33,2,FALSE)</f>
        <v>#N/A</v>
      </c>
      <c r="BF10" s="129">
        <f ca="1">$AI10*DU_WHB_R+'Pipe Section'!$AJ10*DU_WC_C_R+'Pipe Section'!$AK10*DU_WC_R_R+'Pipe Section'!$AL10*DU_Bath_R+'Pipe Section'!$AM10*DU_Shower_R+'Pipe Section'!$AN10*DU_Sink_R+'Pipe Section'!$AO10*DU_Sink_M_R+'Pipe Section'!$AP10*DU_Tap_H_R+'Pipe Section'!$AQ10*DU_Tap_C_R+'Pipe Section'!$AR10*DU_Tap_M_R+'Pipe Section'!$AS10*DU_Tap_R_R</f>
        <v>0</v>
      </c>
      <c r="BG10" s="122">
        <f ca="1">IF(BF10&lt;$BL$10,((BF10-$BL$9)/($BL$10-$BL$9))*($BM$10-$BM$9)+$BM$9,IF(BF10&lt;$BL$11,((BF10-$BL$10)/($BL$11-$BL$10))*($BM$11-$BM$10)+$BM$10,IF(BF10&lt;$BL$12,((BF10-$BL$11)/($BL$12-$BL$11))*($BM$12-$BM$11)+$BM$11,IF(BF10&lt;$BL$13,((BF10-$BL$12)/($BL$13-$BL$12))*($BM$13-$BM$12)+$BM$12,IF(BF10&lt;$BL$14,((BF10-$BL$13)/($BL$14-$BL$13))*($BM$14-$BM$13)+$BM$13,IF(BF10&lt;$BL$15,((BF10-$BL$14)/($BL$15-$BL$14))*($BM$15-$BM$14)+$BM$14,IF(BF10&lt;$BL$16,((BF10-$BL$15)/($BL$16-$BL$15))*($BM$16-$BM$15)+$BM$15,IF(BF10&lt;$BL$17,((BF10-$BL$16)/($BL$17-$BL$16))*($BM$17-$BM$16)+$BM$16,IF(BF10&lt;$BL$18,((BF10-$BL$17)/($BL$18-$BL$17))*($BM$18-$BM$17)+$BM$17,IF(BF10&lt;$BL$19,((BF10-$BL$18)/($BL$19-$BL$18))*($BM$19-$BM$18)+$BM$18,IF(BF10&lt;$BL$20,((BF10-$BL$19)/($BL$20-$BL$19))*($BM$20-$BM$19)+$BM$19,IF(BF10&lt;$BL$21,((BF10-$BL$20)/($BL$21-$BL$20))*($BM$21-$BM$20)+$BM$20,IF(BF10&lt;$BL$22,((BF10-$BL$21)/($BL$22-$BL$21))*($BM$22-$BM$21)+$BM$21,IF(BF10&lt;$BL$23,((BF10-$BL$22)/($BL$23-$BL$22))*($BM$23-$BM$22)+$BM$22,IF(BF10&lt;$BL$24,((BF10-$BL$23)/($BL$24-$BL$23))*($BM$24-$BM$23)+$BM$23,IF(BF10&lt;$BL$25,((BF10-$BL$24)/($BL$25-$BL$24))*($BM$25-$BM$24)+$BM$24,IF(BF10&lt;$BL$26,((BF10-$BL$25)/($BL$26-$BL$25))*($BM$26-$BM$25)+$BM$25,0)))))))))))))))))</f>
        <v>0</v>
      </c>
      <c r="BH10" s="122" t="str">
        <f t="shared" ca="1" si="22"/>
        <v/>
      </c>
      <c r="BI10" s="130" t="e">
        <f ca="1">VLOOKUP(BH10,Settings_ReadMe!$M$22:$N$33,2,FALSE)</f>
        <v>#N/A</v>
      </c>
      <c r="BJ10" s="63"/>
      <c r="BL10" s="29">
        <v>3</v>
      </c>
      <c r="BM10" s="3">
        <v>0.15</v>
      </c>
    </row>
    <row r="11" spans="1:66" x14ac:dyDescent="0.2">
      <c r="A11" s="121">
        <f t="shared" si="23"/>
        <v>8</v>
      </c>
      <c r="B11" s="168" t="str">
        <f t="shared" ca="1" si="0"/>
        <v/>
      </c>
      <c r="C11" s="163" t="str">
        <f t="shared" ca="1" si="1"/>
        <v/>
      </c>
      <c r="D11" s="163" t="str">
        <f ca="1">IF(C11&lt;&gt;"",(4*C11)/(rho*PI()*AW11^2),"")</f>
        <v/>
      </c>
      <c r="E11" s="162" t="str">
        <f ca="1">IF($AU11&gt;0,(1/(-1.8*LOG10(((6.9*visco)/(AW11*D11))+((k_/1000)/(3.71*AW11))^1.11))^2)*((0.5*rho*D11^2)/(AW11)),"")</f>
        <v/>
      </c>
      <c r="F11" s="169" t="str">
        <f t="shared" ca="1" si="2"/>
        <v/>
      </c>
      <c r="G11" s="164" t="str">
        <f t="shared" ca="1" si="3"/>
        <v/>
      </c>
      <c r="H11" s="172" t="str">
        <f ca="1">IF(G11&lt;&gt;"",(4*G11)/(rho*PI()*BA11^2),"")</f>
        <v/>
      </c>
      <c r="I11" s="176" t="str">
        <f ca="1">IF($AY11&gt;0,(1/(-1.8*LOG10(((6.9*visco)/(BA11*H11))+((k_/1000)/(3.71*BA11))^1.11))^2)*((0.5*rho*H11^2)/(BA11)),"")</f>
        <v/>
      </c>
      <c r="J11" s="170" t="str">
        <f t="shared" ca="1" si="4"/>
        <v/>
      </c>
      <c r="K11" s="165" t="str">
        <f t="shared" ca="1" si="5"/>
        <v/>
      </c>
      <c r="L11" s="173" t="str">
        <f ca="1">IF(K11&lt;&gt;"",(4*K11)/(rho*PI()*BE11^2),"")</f>
        <v/>
      </c>
      <c r="M11" s="174" t="str">
        <f ca="1">IF($BC11&gt;0,(1/(-1.8*LOG10(((6.9*visco)/(BE11*L11))+((k_/1000)/(3.71*BE11))^1.11))^2)*((0.5*rho*L11^2)/(BE11)),"")</f>
        <v/>
      </c>
      <c r="N11" s="171" t="str">
        <f t="shared" ca="1" si="6"/>
        <v/>
      </c>
      <c r="O11" s="166" t="str">
        <f t="shared" ca="1" si="7"/>
        <v/>
      </c>
      <c r="P11" s="167" t="str">
        <f ca="1">IF(O11&lt;&gt;"",(4*O11)/(rho*PI()*BI11^2),"")</f>
        <v/>
      </c>
      <c r="Q11" s="175" t="str">
        <f ca="1">IF($BG11&gt;0,(1/(-1.8*LOG10(((6.9*visco)/(BI11*P11))+((k_/1000)/(3.71*BI11))^1.11))^2)*((0.5*rho*P11^2)/(BI11)),"")</f>
        <v/>
      </c>
      <c r="R11" s="66"/>
      <c r="S11" s="6"/>
      <c r="T11" s="6"/>
      <c r="U11" s="6"/>
      <c r="V11" s="7"/>
      <c r="W11" s="14"/>
      <c r="X11" s="5"/>
      <c r="Y11" s="6"/>
      <c r="Z11" s="6"/>
      <c r="AA11" s="6"/>
      <c r="AB11" s="6"/>
      <c r="AC11" s="15"/>
      <c r="AD11" s="6"/>
      <c r="AE11" s="6"/>
      <c r="AF11" s="6"/>
      <c r="AG11" s="6"/>
      <c r="AH11" s="59"/>
      <c r="AI11" s="16">
        <f t="shared" ca="1" si="8"/>
        <v>0</v>
      </c>
      <c r="AJ11" s="9">
        <f t="shared" ca="1" si="9"/>
        <v>0</v>
      </c>
      <c r="AK11" s="9">
        <f t="shared" ca="1" si="10"/>
        <v>0</v>
      </c>
      <c r="AL11" s="9">
        <f t="shared" ca="1" si="11"/>
        <v>0</v>
      </c>
      <c r="AM11" s="9">
        <f t="shared" ca="1" si="12"/>
        <v>0</v>
      </c>
      <c r="AN11" s="9">
        <f t="shared" ca="1" si="13"/>
        <v>0</v>
      </c>
      <c r="AO11" s="9">
        <f t="shared" ca="1" si="14"/>
        <v>0</v>
      </c>
      <c r="AP11" s="9">
        <f t="shared" ca="1" si="15"/>
        <v>0</v>
      </c>
      <c r="AQ11" s="9">
        <f t="shared" ca="1" si="16"/>
        <v>0</v>
      </c>
      <c r="AR11" s="9">
        <f t="shared" ca="1" si="17"/>
        <v>0</v>
      </c>
      <c r="AS11" s="9">
        <f t="shared" ca="1" si="18"/>
        <v>0</v>
      </c>
      <c r="AT11" s="137">
        <f ca="1">$AI11*DU_WHB_H+'Pipe Section'!$AJ11*DU_WC_C_H+'Pipe Section'!$AK11*DU_WC_R_H+'Pipe Section'!$AL11*DU_Bath_H+'Pipe Section'!$AM11*DU_Shower_H+'Pipe Section'!$AN11*DU_Sink_H+'Pipe Section'!$AO11*DU_Sink_M_H+'Pipe Section'!$AP11*DU_Tap_H_H+'Pipe Section'!$AQ11*DU_Tap_C_H+'Pipe Section'!$AR11*DU_Tap_M_H+'Pipe Section'!$AS11*DU_Tap_R_H</f>
        <v>0</v>
      </c>
      <c r="AU11" s="138">
        <f ca="1">IF(AT11&lt;$BL$10,((AT11-$BL$9)/($BL$10-$BL$9))*($BM$10-$BM$9)+$BM$9,IF(AT11&lt;$BL$11,((AT11-$BL$10)/($BL$11-$BL$10))*($BM$11-$BM$10)+$BM$10,IF(AT11&lt;$BL$12,((AT11-$BL$11)/($BL$12-$BL$11))*($BM$12-$BM$11)+$BM$11,IF(AT11&lt;$BL$13,((AT11-$BL$12)/($BL$13-$BL$12))*($BM$13-$BM$12)+$BM$12,IF(AT11&lt;$BL$14,((AT11-$BL$13)/($BL$14-$BL$13))*($BM$14-$BM$13)+$BM$13,IF(AT11&lt;$BL$15,((AT11-$BL$14)/($BL$15-$BL$14))*($BM$15-$BM$14)+$BM$14,IF(AT11&lt;$BL$16,((AT11-$BL$15)/($BL$16-$BL$15))*($BM$16-$BM$15)+$BM$15,IF(AT11&lt;$BL$17,((AT11-$BL$16)/($BL$17-$BL$16))*($BM$17-$BM$16)+$BM$16,IF(AT11&lt;$BL$18,((AT11-$BL$17)/($BL$18-$BL$17))*($BM$18-$BM$17)+$BM$17,IF(AT11&lt;$BL$19,((AT11-$BL$18)/($BL$19-$BL$18))*($BM$19-$BM$18)+$BM$18,IF(AT11&lt;$BL$20,((AT11-$BL$19)/($BL$20-$BL$19))*($BM$20-$BM$19)+$BM$19,IF(AT11&lt;$BL$21,((AT11-$BL$20)/($BL$21-$BL$20))*($BM$21-$BM$20)+$BM$20,IF(AT11&lt;$BL$22,((AT11-$BL$21)/($BL$22-$BL$21))*($BM$22-$BM$21)+$BM$21,IF(AT11&lt;$BL$23,((AT11-$BL$22)/($BL$23-$BL$22))*($BM$23-$BM$22)+$BM$22,IF(AT11&lt;$BL$24,((AT11-$BL$23)/($BL$24-$BL$23))*($BM$24-$BM$23)+$BM$23,IF(AT11&lt;$BL$25,((AT11-$BL$24)/($BL$25-$BL$24))*($BM$25-$BM$24)+$BM$24,IF(AT11&lt;$BL$26,((AT11-$BL$25)/($BL$26-$BL$25))*($BM$26-$BM$25)+$BM$25,0)))))))))))))))))</f>
        <v>0</v>
      </c>
      <c r="AV11" s="138" t="str">
        <f t="shared" ca="1" si="19"/>
        <v/>
      </c>
      <c r="AW11" s="157" t="e">
        <f ca="1">VLOOKUP(AV11,Settings_ReadMe!$M$22:$N$33,2,FALSE)</f>
        <v>#N/A</v>
      </c>
      <c r="AX11" s="145">
        <f ca="1">$AI11*DU_WHB_C+'Pipe Section'!$AJ11*DU_WC_C_C+'Pipe Section'!$AK11*DU_WC_R_C+'Pipe Section'!$AL11*DU_Bath_C+'Pipe Section'!$AM11*DU_Shower_C+'Pipe Section'!$AN11*DU_Sink_C+'Pipe Section'!$AO11*DU_Sink_M_C+'Pipe Section'!$AP11*DU_Tap_H_C+'Pipe Section'!$AQ11*DU_Tap_C_C+'Pipe Section'!$AR11*DU_Tap_M_C+'Pipe Section'!$AS11*DU_Tap_R_C</f>
        <v>0</v>
      </c>
      <c r="AY11" s="146">
        <f ca="1">IF(AX11&lt;$BL$10,((AX11-$BL$9)/($BL$10-$BL$9))*($BM$10-$BM$9)+$BM$9,IF(AX11&lt;$BL$11,((AX11-$BL$10)/($BL$11-$BL$10))*($BM$11-$BM$10)+$BM$10,IF(AX11&lt;$BL$12,((AX11-$BL$11)/($BL$12-$BL$11))*($BM$12-$BM$11)+$BM$11,IF(AX11&lt;$BL$13,((AX11-$BL$12)/($BL$13-$BL$12))*($BM$13-$BM$12)+$BM$12,IF(AX11&lt;$BL$14,((AX11-$BL$13)/($BL$14-$BL$13))*($BM$14-$BM$13)+$BM$13,IF(AX11&lt;$BL$15,((AX11-$BL$14)/($BL$15-$BL$14))*($BM$15-$BM$14)+$BM$14,IF(AX11&lt;$BL$16,((AX11-$BL$15)/($BL$16-$BL$15))*($BM$16-$BM$15)+$BM$15,IF(AX11&lt;$BL$17,((AX11-$BL$16)/($BL$17-$BL$16))*($BM$17-$BM$16)+$BM$16,IF(AX11&lt;$BL$18,((AX11-$BL$17)/($BL$18-$BL$17))*($BM$18-$BM$17)+$BM$17,IF(AX11&lt;$BL$19,((AX11-$BL$18)/($BL$19-$BL$18))*($BM$19-$BM$18)+$BM$18,IF(AX11&lt;$BL$20,((AX11-$BL$19)/($BL$20-$BL$19))*($BM$20-$BM$19)+$BM$19,IF(AX11&lt;$BL$21,((AX11-$BL$20)/($BL$21-$BL$20))*($BM$21-$BM$20)+$BM$20,IF(AX11&lt;$BL$22,((AX11-$BL$21)/($BL$22-$BL$21))*($BM$22-$BM$21)+$BM$21,IF(AX11&lt;$BL$23,((AX11-$BL$22)/($BL$23-$BL$22))*($BM$23-$BM$22)+$BM$22,IF(AX11&lt;$BL$24,((AX11-$BL$23)/($BL$24-$BL$23))*($BM$24-$BM$23)+$BM$23,IF(AX11&lt;$BL$25,((AX11-$BL$24)/($BL$25-$BL$24))*($BM$25-$BM$24)+$BM$24,IF(AX11&lt;$BL$26,((AX11-$BL$25)/($BL$26-$BL$25))*($BM$26-$BM$25)+$BM$25,0)))))))))))))))))</f>
        <v>0</v>
      </c>
      <c r="AZ11" s="146" t="str">
        <f t="shared" ca="1" si="20"/>
        <v/>
      </c>
      <c r="BA11" s="147" t="e">
        <f ca="1">VLOOKUP(AZ11,Settings_ReadMe!$M$22:$N$33,2,FALSE)</f>
        <v>#N/A</v>
      </c>
      <c r="BB11" s="154">
        <f ca="1">$AI11*DU_WHB_M+'Pipe Section'!$AJ11*DU_WC_C_M+'Pipe Section'!$AK11*DU_WC_R_M+'Pipe Section'!$AL11*DU_Bath_M+'Pipe Section'!$AM11*DU_Shower_M+'Pipe Section'!$AN11*DU_Sink_M+'Pipe Section'!$AO11*DU_Sink_M_M+'Pipe Section'!$AP11*DU_Tap_H_M+'Pipe Section'!$AQ11*DU_Tap_C_M+'Pipe Section'!$AR11*DU_Tap_M_M+'Pipe Section'!$AS11*DU_Tap_R_M</f>
        <v>0</v>
      </c>
      <c r="BC11" s="155">
        <f ca="1">IF(BB11&lt;$BL$10,((BB11-$BL$9)/($BL$10-$BL$9))*($BM$10-$BM$9)+$BM$9,IF(BB11&lt;$BL$11,((BB11-$BL$10)/($BL$11-$BL$10))*($BM$11-$BM$10)+$BM$10,IF(BB11&lt;$BL$12,((BB11-$BL$11)/($BL$12-$BL$11))*($BM$12-$BM$11)+$BM$11,IF(BB11&lt;$BL$13,((BB11-$BL$12)/($BL$13-$BL$12))*($BM$13-$BM$12)+$BM$12,IF(BB11&lt;$BL$14,((BB11-$BL$13)/($BL$14-$BL$13))*($BM$14-$BM$13)+$BM$13,IF(BB11&lt;$BL$15,((BB11-$BL$14)/($BL$15-$BL$14))*($BM$15-$BM$14)+$BM$14,IF(BB11&lt;$BL$16,((BB11-$BL$15)/($BL$16-$BL$15))*($BM$16-$BM$15)+$BM$15,IF(BB11&lt;$BL$17,((BB11-$BL$16)/($BL$17-$BL$16))*($BM$17-$BM$16)+$BM$16,IF(BB11&lt;$BL$18,((BB11-$BL$17)/($BL$18-$BL$17))*($BM$18-$BM$17)+$BM$17,IF(BB11&lt;$BL$19,((BB11-$BL$18)/($BL$19-$BL$18))*($BM$19-$BM$18)+$BM$18,IF(BB11&lt;$BL$20,((BB11-$BL$19)/($BL$20-$BL$19))*($BM$20-$BM$19)+$BM$19,IF(BB11&lt;$BL$21,((BB11-$BL$20)/($BL$21-$BL$20))*($BM$21-$BM$20)+$BM$20,IF(BB11&lt;$BL$22,((BB11-$BL$21)/($BL$22-$BL$21))*($BM$22-$BM$21)+$BM$21,IF(BB11&lt;$BL$23,((BB11-$BL$22)/($BL$23-$BL$22))*($BM$23-$BM$22)+$BM$22,IF(BB11&lt;$BL$24,((BB11-$BL$23)/($BL$24-$BL$23))*($BM$24-$BM$23)+$BM$23,IF(BB11&lt;$BL$25,((BB11-$BL$24)/($BL$25-$BL$24))*($BM$25-$BM$24)+$BM$24,IF(BB11&lt;$BL$26,((BB11-$BL$25)/($BL$26-$BL$25))*($BM$26-$BM$25)+$BM$25,0)))))))))))))))))</f>
        <v>0</v>
      </c>
      <c r="BD11" s="155" t="str">
        <f t="shared" ca="1" si="21"/>
        <v/>
      </c>
      <c r="BE11" s="156" t="e">
        <f ca="1">VLOOKUP(BD11,Settings_ReadMe!$M$22:$N$33,2,FALSE)</f>
        <v>#N/A</v>
      </c>
      <c r="BF11" s="129">
        <f ca="1">$AI11*DU_WHB_R+'Pipe Section'!$AJ11*DU_WC_C_R+'Pipe Section'!$AK11*DU_WC_R_R+'Pipe Section'!$AL11*DU_Bath_R+'Pipe Section'!$AM11*DU_Shower_R+'Pipe Section'!$AN11*DU_Sink_R+'Pipe Section'!$AO11*DU_Sink_M_R+'Pipe Section'!$AP11*DU_Tap_H_R+'Pipe Section'!$AQ11*DU_Tap_C_R+'Pipe Section'!$AR11*DU_Tap_M_R+'Pipe Section'!$AS11*DU_Tap_R_R</f>
        <v>0</v>
      </c>
      <c r="BG11" s="122">
        <f ca="1">IF(BF11&lt;$BL$10,((BF11-$BL$9)/($BL$10-$BL$9))*($BM$10-$BM$9)+$BM$9,IF(BF11&lt;$BL$11,((BF11-$BL$10)/($BL$11-$BL$10))*($BM$11-$BM$10)+$BM$10,IF(BF11&lt;$BL$12,((BF11-$BL$11)/($BL$12-$BL$11))*($BM$12-$BM$11)+$BM$11,IF(BF11&lt;$BL$13,((BF11-$BL$12)/($BL$13-$BL$12))*($BM$13-$BM$12)+$BM$12,IF(BF11&lt;$BL$14,((BF11-$BL$13)/($BL$14-$BL$13))*($BM$14-$BM$13)+$BM$13,IF(BF11&lt;$BL$15,((BF11-$BL$14)/($BL$15-$BL$14))*($BM$15-$BM$14)+$BM$14,IF(BF11&lt;$BL$16,((BF11-$BL$15)/($BL$16-$BL$15))*($BM$16-$BM$15)+$BM$15,IF(BF11&lt;$BL$17,((BF11-$BL$16)/($BL$17-$BL$16))*($BM$17-$BM$16)+$BM$16,IF(BF11&lt;$BL$18,((BF11-$BL$17)/($BL$18-$BL$17))*($BM$18-$BM$17)+$BM$17,IF(BF11&lt;$BL$19,((BF11-$BL$18)/($BL$19-$BL$18))*($BM$19-$BM$18)+$BM$18,IF(BF11&lt;$BL$20,((BF11-$BL$19)/($BL$20-$BL$19))*($BM$20-$BM$19)+$BM$19,IF(BF11&lt;$BL$21,((BF11-$BL$20)/($BL$21-$BL$20))*($BM$21-$BM$20)+$BM$20,IF(BF11&lt;$BL$22,((BF11-$BL$21)/($BL$22-$BL$21))*($BM$22-$BM$21)+$BM$21,IF(BF11&lt;$BL$23,((BF11-$BL$22)/($BL$23-$BL$22))*($BM$23-$BM$22)+$BM$22,IF(BF11&lt;$BL$24,((BF11-$BL$23)/($BL$24-$BL$23))*($BM$24-$BM$23)+$BM$23,IF(BF11&lt;$BL$25,((BF11-$BL$24)/($BL$25-$BL$24))*($BM$25-$BM$24)+$BM$24,IF(BF11&lt;$BL$26,((BF11-$BL$25)/($BL$26-$BL$25))*($BM$26-$BM$25)+$BM$25,0)))))))))))))))))</f>
        <v>0</v>
      </c>
      <c r="BH11" s="122" t="str">
        <f t="shared" ca="1" si="22"/>
        <v/>
      </c>
      <c r="BI11" s="130" t="e">
        <f ca="1">VLOOKUP(BH11,Settings_ReadMe!$M$22:$N$33,2,FALSE)</f>
        <v>#N/A</v>
      </c>
      <c r="BJ11" s="63"/>
      <c r="BL11" s="29">
        <v>5</v>
      </c>
      <c r="BM11" s="3">
        <v>0.2</v>
      </c>
    </row>
    <row r="12" spans="1:66" x14ac:dyDescent="0.2">
      <c r="A12" s="121">
        <f t="shared" si="23"/>
        <v>9</v>
      </c>
      <c r="B12" s="168" t="str">
        <f t="shared" ca="1" si="0"/>
        <v/>
      </c>
      <c r="C12" s="163" t="str">
        <f t="shared" ca="1" si="1"/>
        <v/>
      </c>
      <c r="D12" s="163" t="str">
        <f ca="1">IF(C12&lt;&gt;"",(4*C12)/(rho*PI()*AW12^2),"")</f>
        <v/>
      </c>
      <c r="E12" s="162" t="str">
        <f ca="1">IF($AU12&gt;0,(1/(-1.8*LOG10(((6.9*visco)/(AW12*D12))+((k_/1000)/(3.71*AW12))^1.11))^2)*((0.5*rho*D12^2)/(AW12)),"")</f>
        <v/>
      </c>
      <c r="F12" s="169" t="str">
        <f t="shared" ca="1" si="2"/>
        <v/>
      </c>
      <c r="G12" s="164" t="str">
        <f t="shared" ca="1" si="3"/>
        <v/>
      </c>
      <c r="H12" s="172" t="str">
        <f ca="1">IF(G12&lt;&gt;"",(4*G12)/(rho*PI()*BA12^2),"")</f>
        <v/>
      </c>
      <c r="I12" s="176" t="str">
        <f ca="1">IF($AY12&gt;0,(1/(-1.8*LOG10(((6.9*visco)/(BA12*H12))+((k_/1000)/(3.71*BA12))^1.11))^2)*((0.5*rho*H12^2)/(BA12)),"")</f>
        <v/>
      </c>
      <c r="J12" s="170" t="str">
        <f t="shared" ca="1" si="4"/>
        <v/>
      </c>
      <c r="K12" s="165" t="str">
        <f t="shared" ca="1" si="5"/>
        <v/>
      </c>
      <c r="L12" s="173" t="str">
        <f ca="1">IF(K12&lt;&gt;"",(4*K12)/(rho*PI()*BE12^2),"")</f>
        <v/>
      </c>
      <c r="M12" s="174" t="str">
        <f ca="1">IF($BC12&gt;0,(1/(-1.8*LOG10(((6.9*visco)/(BE12*L12))+((k_/1000)/(3.71*BE12))^1.11))^2)*((0.5*rho*L12^2)/(BE12)),"")</f>
        <v/>
      </c>
      <c r="N12" s="171" t="str">
        <f t="shared" ca="1" si="6"/>
        <v/>
      </c>
      <c r="O12" s="166" t="str">
        <f t="shared" ca="1" si="7"/>
        <v/>
      </c>
      <c r="P12" s="167" t="str">
        <f ca="1">IF(O12&lt;&gt;"",(4*O12)/(rho*PI()*BI12^2),"")</f>
        <v/>
      </c>
      <c r="Q12" s="175" t="str">
        <f ca="1">IF($BG12&gt;0,(1/(-1.8*LOG10(((6.9*visco)/(BI12*P12))+((k_/1000)/(3.71*BI12))^1.11))^2)*((0.5*rho*P12^2)/(BI12)),"")</f>
        <v/>
      </c>
      <c r="R12" s="66"/>
      <c r="S12" s="6"/>
      <c r="T12" s="6"/>
      <c r="U12" s="6"/>
      <c r="V12" s="7"/>
      <c r="W12" s="8"/>
      <c r="X12" s="5"/>
      <c r="Y12" s="6"/>
      <c r="Z12" s="6"/>
      <c r="AA12" s="6"/>
      <c r="AB12" s="6"/>
      <c r="AC12" s="15"/>
      <c r="AD12" s="6"/>
      <c r="AE12" s="6"/>
      <c r="AF12" s="6"/>
      <c r="AG12" s="6"/>
      <c r="AH12" s="59"/>
      <c r="AI12" s="16">
        <f t="shared" ca="1" si="8"/>
        <v>0</v>
      </c>
      <c r="AJ12" s="9">
        <f t="shared" ca="1" si="9"/>
        <v>0</v>
      </c>
      <c r="AK12" s="9">
        <f t="shared" ca="1" si="10"/>
        <v>0</v>
      </c>
      <c r="AL12" s="9">
        <f t="shared" ca="1" si="11"/>
        <v>0</v>
      </c>
      <c r="AM12" s="9">
        <f t="shared" ca="1" si="12"/>
        <v>0</v>
      </c>
      <c r="AN12" s="9">
        <f t="shared" ca="1" si="13"/>
        <v>0</v>
      </c>
      <c r="AO12" s="9">
        <f t="shared" ca="1" si="14"/>
        <v>0</v>
      </c>
      <c r="AP12" s="9">
        <f t="shared" ca="1" si="15"/>
        <v>0</v>
      </c>
      <c r="AQ12" s="9">
        <f t="shared" ca="1" si="16"/>
        <v>0</v>
      </c>
      <c r="AR12" s="9">
        <f t="shared" ca="1" si="17"/>
        <v>0</v>
      </c>
      <c r="AS12" s="9">
        <f t="shared" ca="1" si="18"/>
        <v>0</v>
      </c>
      <c r="AT12" s="137">
        <f ca="1">$AI12*DU_WHB_H+'Pipe Section'!$AJ12*DU_WC_C_H+'Pipe Section'!$AK12*DU_WC_R_H+'Pipe Section'!$AL12*DU_Bath_H+'Pipe Section'!$AM12*DU_Shower_H+'Pipe Section'!$AN12*DU_Sink_H+'Pipe Section'!$AO12*DU_Sink_M_H+'Pipe Section'!$AP12*DU_Tap_H_H+'Pipe Section'!$AQ12*DU_Tap_C_H+'Pipe Section'!$AR12*DU_Tap_M_H+'Pipe Section'!$AS12*DU_Tap_R_H</f>
        <v>0</v>
      </c>
      <c r="AU12" s="138">
        <f ca="1">IF(AT12&lt;$BL$10,((AT12-$BL$9)/($BL$10-$BL$9))*($BM$10-$BM$9)+$BM$9,IF(AT12&lt;$BL$11,((AT12-$BL$10)/($BL$11-$BL$10))*($BM$11-$BM$10)+$BM$10,IF(AT12&lt;$BL$12,((AT12-$BL$11)/($BL$12-$BL$11))*($BM$12-$BM$11)+$BM$11,IF(AT12&lt;$BL$13,((AT12-$BL$12)/($BL$13-$BL$12))*($BM$13-$BM$12)+$BM$12,IF(AT12&lt;$BL$14,((AT12-$BL$13)/($BL$14-$BL$13))*($BM$14-$BM$13)+$BM$13,IF(AT12&lt;$BL$15,((AT12-$BL$14)/($BL$15-$BL$14))*($BM$15-$BM$14)+$BM$14,IF(AT12&lt;$BL$16,((AT12-$BL$15)/($BL$16-$BL$15))*($BM$16-$BM$15)+$BM$15,IF(AT12&lt;$BL$17,((AT12-$BL$16)/($BL$17-$BL$16))*($BM$17-$BM$16)+$BM$16,IF(AT12&lt;$BL$18,((AT12-$BL$17)/($BL$18-$BL$17))*($BM$18-$BM$17)+$BM$17,IF(AT12&lt;$BL$19,((AT12-$BL$18)/($BL$19-$BL$18))*($BM$19-$BM$18)+$BM$18,IF(AT12&lt;$BL$20,((AT12-$BL$19)/($BL$20-$BL$19))*($BM$20-$BM$19)+$BM$19,IF(AT12&lt;$BL$21,((AT12-$BL$20)/($BL$21-$BL$20))*($BM$21-$BM$20)+$BM$20,IF(AT12&lt;$BL$22,((AT12-$BL$21)/($BL$22-$BL$21))*($BM$22-$BM$21)+$BM$21,IF(AT12&lt;$BL$23,((AT12-$BL$22)/($BL$23-$BL$22))*($BM$23-$BM$22)+$BM$22,IF(AT12&lt;$BL$24,((AT12-$BL$23)/($BL$24-$BL$23))*($BM$24-$BM$23)+$BM$23,IF(AT12&lt;$BL$25,((AT12-$BL$24)/($BL$25-$BL$24))*($BM$25-$BM$24)+$BM$24,IF(AT12&lt;$BL$26,((AT12-$BL$25)/($BL$26-$BL$25))*($BM$26-$BM$25)+$BM$25,0)))))))))))))))))</f>
        <v>0</v>
      </c>
      <c r="AV12" s="138" t="str">
        <f t="shared" ca="1" si="19"/>
        <v/>
      </c>
      <c r="AW12" s="157" t="e">
        <f ca="1">VLOOKUP(AV12,Settings_ReadMe!$M$22:$N$33,2,FALSE)</f>
        <v>#N/A</v>
      </c>
      <c r="AX12" s="145">
        <f ca="1">$AI12*DU_WHB_C+'Pipe Section'!$AJ12*DU_WC_C_C+'Pipe Section'!$AK12*DU_WC_R_C+'Pipe Section'!$AL12*DU_Bath_C+'Pipe Section'!$AM12*DU_Shower_C+'Pipe Section'!$AN12*DU_Sink_C+'Pipe Section'!$AO12*DU_Sink_M_C+'Pipe Section'!$AP12*DU_Tap_H_C+'Pipe Section'!$AQ12*DU_Tap_C_C+'Pipe Section'!$AR12*DU_Tap_M_C+'Pipe Section'!$AS12*DU_Tap_R_C</f>
        <v>0</v>
      </c>
      <c r="AY12" s="146">
        <f ca="1">IF(AX12&lt;$BL$10,((AX12-$BL$9)/($BL$10-$BL$9))*($BM$10-$BM$9)+$BM$9,IF(AX12&lt;$BL$11,((AX12-$BL$10)/($BL$11-$BL$10))*($BM$11-$BM$10)+$BM$10,IF(AX12&lt;$BL$12,((AX12-$BL$11)/($BL$12-$BL$11))*($BM$12-$BM$11)+$BM$11,IF(AX12&lt;$BL$13,((AX12-$BL$12)/($BL$13-$BL$12))*($BM$13-$BM$12)+$BM$12,IF(AX12&lt;$BL$14,((AX12-$BL$13)/($BL$14-$BL$13))*($BM$14-$BM$13)+$BM$13,IF(AX12&lt;$BL$15,((AX12-$BL$14)/($BL$15-$BL$14))*($BM$15-$BM$14)+$BM$14,IF(AX12&lt;$BL$16,((AX12-$BL$15)/($BL$16-$BL$15))*($BM$16-$BM$15)+$BM$15,IF(AX12&lt;$BL$17,((AX12-$BL$16)/($BL$17-$BL$16))*($BM$17-$BM$16)+$BM$16,IF(AX12&lt;$BL$18,((AX12-$BL$17)/($BL$18-$BL$17))*($BM$18-$BM$17)+$BM$17,IF(AX12&lt;$BL$19,((AX12-$BL$18)/($BL$19-$BL$18))*($BM$19-$BM$18)+$BM$18,IF(AX12&lt;$BL$20,((AX12-$BL$19)/($BL$20-$BL$19))*($BM$20-$BM$19)+$BM$19,IF(AX12&lt;$BL$21,((AX12-$BL$20)/($BL$21-$BL$20))*($BM$21-$BM$20)+$BM$20,IF(AX12&lt;$BL$22,((AX12-$BL$21)/($BL$22-$BL$21))*($BM$22-$BM$21)+$BM$21,IF(AX12&lt;$BL$23,((AX12-$BL$22)/($BL$23-$BL$22))*($BM$23-$BM$22)+$BM$22,IF(AX12&lt;$BL$24,((AX12-$BL$23)/($BL$24-$BL$23))*($BM$24-$BM$23)+$BM$23,IF(AX12&lt;$BL$25,((AX12-$BL$24)/($BL$25-$BL$24))*($BM$25-$BM$24)+$BM$24,IF(AX12&lt;$BL$26,((AX12-$BL$25)/($BL$26-$BL$25))*($BM$26-$BM$25)+$BM$25,0)))))))))))))))))</f>
        <v>0</v>
      </c>
      <c r="AZ12" s="146" t="str">
        <f t="shared" ca="1" si="20"/>
        <v/>
      </c>
      <c r="BA12" s="147" t="e">
        <f ca="1">VLOOKUP(AZ12,Settings_ReadMe!$M$22:$N$33,2,FALSE)</f>
        <v>#N/A</v>
      </c>
      <c r="BB12" s="154">
        <f ca="1">$AI12*DU_WHB_M+'Pipe Section'!$AJ12*DU_WC_C_M+'Pipe Section'!$AK12*DU_WC_R_M+'Pipe Section'!$AL12*DU_Bath_M+'Pipe Section'!$AM12*DU_Shower_M+'Pipe Section'!$AN12*DU_Sink_M+'Pipe Section'!$AO12*DU_Sink_M_M+'Pipe Section'!$AP12*DU_Tap_H_M+'Pipe Section'!$AQ12*DU_Tap_C_M+'Pipe Section'!$AR12*DU_Tap_M_M+'Pipe Section'!$AS12*DU_Tap_R_M</f>
        <v>0</v>
      </c>
      <c r="BC12" s="155">
        <f ca="1">IF(BB12&lt;$BL$10,((BB12-$BL$9)/($BL$10-$BL$9))*($BM$10-$BM$9)+$BM$9,IF(BB12&lt;$BL$11,((BB12-$BL$10)/($BL$11-$BL$10))*($BM$11-$BM$10)+$BM$10,IF(BB12&lt;$BL$12,((BB12-$BL$11)/($BL$12-$BL$11))*($BM$12-$BM$11)+$BM$11,IF(BB12&lt;$BL$13,((BB12-$BL$12)/($BL$13-$BL$12))*($BM$13-$BM$12)+$BM$12,IF(BB12&lt;$BL$14,((BB12-$BL$13)/($BL$14-$BL$13))*($BM$14-$BM$13)+$BM$13,IF(BB12&lt;$BL$15,((BB12-$BL$14)/($BL$15-$BL$14))*($BM$15-$BM$14)+$BM$14,IF(BB12&lt;$BL$16,((BB12-$BL$15)/($BL$16-$BL$15))*($BM$16-$BM$15)+$BM$15,IF(BB12&lt;$BL$17,((BB12-$BL$16)/($BL$17-$BL$16))*($BM$17-$BM$16)+$BM$16,IF(BB12&lt;$BL$18,((BB12-$BL$17)/($BL$18-$BL$17))*($BM$18-$BM$17)+$BM$17,IF(BB12&lt;$BL$19,((BB12-$BL$18)/($BL$19-$BL$18))*($BM$19-$BM$18)+$BM$18,IF(BB12&lt;$BL$20,((BB12-$BL$19)/($BL$20-$BL$19))*($BM$20-$BM$19)+$BM$19,IF(BB12&lt;$BL$21,((BB12-$BL$20)/($BL$21-$BL$20))*($BM$21-$BM$20)+$BM$20,IF(BB12&lt;$BL$22,((BB12-$BL$21)/($BL$22-$BL$21))*($BM$22-$BM$21)+$BM$21,IF(BB12&lt;$BL$23,((BB12-$BL$22)/($BL$23-$BL$22))*($BM$23-$BM$22)+$BM$22,IF(BB12&lt;$BL$24,((BB12-$BL$23)/($BL$24-$BL$23))*($BM$24-$BM$23)+$BM$23,IF(BB12&lt;$BL$25,((BB12-$BL$24)/($BL$25-$BL$24))*($BM$25-$BM$24)+$BM$24,IF(BB12&lt;$BL$26,((BB12-$BL$25)/($BL$26-$BL$25))*($BM$26-$BM$25)+$BM$25,0)))))))))))))))))</f>
        <v>0</v>
      </c>
      <c r="BD12" s="155" t="str">
        <f t="shared" ca="1" si="21"/>
        <v/>
      </c>
      <c r="BE12" s="156" t="e">
        <f ca="1">VLOOKUP(BD12,Settings_ReadMe!$M$22:$N$33,2,FALSE)</f>
        <v>#N/A</v>
      </c>
      <c r="BF12" s="129">
        <f ca="1">$AI12*DU_WHB_R+'Pipe Section'!$AJ12*DU_WC_C_R+'Pipe Section'!$AK12*DU_WC_R_R+'Pipe Section'!$AL12*DU_Bath_R+'Pipe Section'!$AM12*DU_Shower_R+'Pipe Section'!$AN12*DU_Sink_R+'Pipe Section'!$AO12*DU_Sink_M_R+'Pipe Section'!$AP12*DU_Tap_H_R+'Pipe Section'!$AQ12*DU_Tap_C_R+'Pipe Section'!$AR12*DU_Tap_M_R+'Pipe Section'!$AS12*DU_Tap_R_R</f>
        <v>0</v>
      </c>
      <c r="BG12" s="122">
        <f ca="1">IF(BF12&lt;$BL$10,((BF12-$BL$9)/($BL$10-$BL$9))*($BM$10-$BM$9)+$BM$9,IF(BF12&lt;$BL$11,((BF12-$BL$10)/($BL$11-$BL$10))*($BM$11-$BM$10)+$BM$10,IF(BF12&lt;$BL$12,((BF12-$BL$11)/($BL$12-$BL$11))*($BM$12-$BM$11)+$BM$11,IF(BF12&lt;$BL$13,((BF12-$BL$12)/($BL$13-$BL$12))*($BM$13-$BM$12)+$BM$12,IF(BF12&lt;$BL$14,((BF12-$BL$13)/($BL$14-$BL$13))*($BM$14-$BM$13)+$BM$13,IF(BF12&lt;$BL$15,((BF12-$BL$14)/($BL$15-$BL$14))*($BM$15-$BM$14)+$BM$14,IF(BF12&lt;$BL$16,((BF12-$BL$15)/($BL$16-$BL$15))*($BM$16-$BM$15)+$BM$15,IF(BF12&lt;$BL$17,((BF12-$BL$16)/($BL$17-$BL$16))*($BM$17-$BM$16)+$BM$16,IF(BF12&lt;$BL$18,((BF12-$BL$17)/($BL$18-$BL$17))*($BM$18-$BM$17)+$BM$17,IF(BF12&lt;$BL$19,((BF12-$BL$18)/($BL$19-$BL$18))*($BM$19-$BM$18)+$BM$18,IF(BF12&lt;$BL$20,((BF12-$BL$19)/($BL$20-$BL$19))*($BM$20-$BM$19)+$BM$19,IF(BF12&lt;$BL$21,((BF12-$BL$20)/($BL$21-$BL$20))*($BM$21-$BM$20)+$BM$20,IF(BF12&lt;$BL$22,((BF12-$BL$21)/($BL$22-$BL$21))*($BM$22-$BM$21)+$BM$21,IF(BF12&lt;$BL$23,((BF12-$BL$22)/($BL$23-$BL$22))*($BM$23-$BM$22)+$BM$22,IF(BF12&lt;$BL$24,((BF12-$BL$23)/($BL$24-$BL$23))*($BM$24-$BM$23)+$BM$23,IF(BF12&lt;$BL$25,((BF12-$BL$24)/($BL$25-$BL$24))*($BM$25-$BM$24)+$BM$24,IF(BF12&lt;$BL$26,((BF12-$BL$25)/($BL$26-$BL$25))*($BM$26-$BM$25)+$BM$25,0)))))))))))))))))</f>
        <v>0</v>
      </c>
      <c r="BH12" s="122" t="str">
        <f t="shared" ca="1" si="22"/>
        <v/>
      </c>
      <c r="BI12" s="130" t="e">
        <f ca="1">VLOOKUP(BH12,Settings_ReadMe!$M$22:$N$33,2,FALSE)</f>
        <v>#N/A</v>
      </c>
      <c r="BJ12" s="63"/>
      <c r="BL12" s="29">
        <v>10</v>
      </c>
      <c r="BM12" s="3">
        <v>0.3</v>
      </c>
    </row>
    <row r="13" spans="1:66" x14ac:dyDescent="0.2">
      <c r="A13" s="121">
        <f t="shared" si="23"/>
        <v>10</v>
      </c>
      <c r="B13" s="168" t="str">
        <f t="shared" ca="1" si="0"/>
        <v/>
      </c>
      <c r="C13" s="163" t="str">
        <f t="shared" ca="1" si="1"/>
        <v/>
      </c>
      <c r="D13" s="163" t="str">
        <f ca="1">IF(C13&lt;&gt;"",(4*C13)/(rho*PI()*AW13^2),"")</f>
        <v/>
      </c>
      <c r="E13" s="162" t="str">
        <f ca="1">IF($AU13&gt;0,(1/(-1.8*LOG10(((6.9*visco)/(AW13*D13))+((k_/1000)/(3.71*AW13))^1.11))^2)*((0.5*rho*D13^2)/(AW13)),"")</f>
        <v/>
      </c>
      <c r="F13" s="169" t="str">
        <f t="shared" ca="1" si="2"/>
        <v/>
      </c>
      <c r="G13" s="164" t="str">
        <f t="shared" ca="1" si="3"/>
        <v/>
      </c>
      <c r="H13" s="172" t="str">
        <f ca="1">IF(G13&lt;&gt;"",(4*G13)/(rho*PI()*BA13^2),"")</f>
        <v/>
      </c>
      <c r="I13" s="176" t="str">
        <f ca="1">IF($AY13&gt;0,(1/(-1.8*LOG10(((6.9*visco)/(BA13*H13))+((k_/1000)/(3.71*BA13))^1.11))^2)*((0.5*rho*H13^2)/(BA13)),"")</f>
        <v/>
      </c>
      <c r="J13" s="170" t="str">
        <f t="shared" ca="1" si="4"/>
        <v/>
      </c>
      <c r="K13" s="165" t="str">
        <f t="shared" ca="1" si="5"/>
        <v/>
      </c>
      <c r="L13" s="173" t="str">
        <f ca="1">IF(K13&lt;&gt;"",(4*K13)/(rho*PI()*BE13^2),"")</f>
        <v/>
      </c>
      <c r="M13" s="174" t="str">
        <f ca="1">IF($BC13&gt;0,(1/(-1.8*LOG10(((6.9*visco)/(BE13*L13))+((k_/1000)/(3.71*BE13))^1.11))^2)*((0.5*rho*L13^2)/(BE13)),"")</f>
        <v/>
      </c>
      <c r="N13" s="171" t="str">
        <f t="shared" ca="1" si="6"/>
        <v/>
      </c>
      <c r="O13" s="166" t="str">
        <f t="shared" ca="1" si="7"/>
        <v/>
      </c>
      <c r="P13" s="167" t="str">
        <f ca="1">IF(O13&lt;&gt;"",(4*O13)/(rho*PI()*BI13^2),"")</f>
        <v/>
      </c>
      <c r="Q13" s="175" t="str">
        <f ca="1">IF($BG13&gt;0,(1/(-1.8*LOG10(((6.9*visco)/(BI13*P13))+((k_/1000)/(3.71*BI13))^1.11))^2)*((0.5*rho*P13^2)/(BI13)),"")</f>
        <v/>
      </c>
      <c r="R13" s="66"/>
      <c r="S13" s="6"/>
      <c r="T13" s="6"/>
      <c r="U13" s="6"/>
      <c r="V13" s="7"/>
      <c r="W13" s="8"/>
      <c r="X13" s="5"/>
      <c r="Y13" s="6"/>
      <c r="Z13" s="6"/>
      <c r="AA13" s="6"/>
      <c r="AB13" s="6"/>
      <c r="AC13" s="15"/>
      <c r="AD13" s="6"/>
      <c r="AE13" s="6"/>
      <c r="AF13" s="6"/>
      <c r="AG13" s="6"/>
      <c r="AH13" s="59"/>
      <c r="AI13" s="16">
        <f t="shared" ca="1" si="8"/>
        <v>0</v>
      </c>
      <c r="AJ13" s="9">
        <f t="shared" ca="1" si="9"/>
        <v>0</v>
      </c>
      <c r="AK13" s="9">
        <f t="shared" ca="1" si="10"/>
        <v>0</v>
      </c>
      <c r="AL13" s="9">
        <f t="shared" ca="1" si="11"/>
        <v>0</v>
      </c>
      <c r="AM13" s="9">
        <f t="shared" ca="1" si="12"/>
        <v>0</v>
      </c>
      <c r="AN13" s="9">
        <f t="shared" ca="1" si="13"/>
        <v>0</v>
      </c>
      <c r="AO13" s="9">
        <f t="shared" ca="1" si="14"/>
        <v>0</v>
      </c>
      <c r="AP13" s="9">
        <f t="shared" ca="1" si="15"/>
        <v>0</v>
      </c>
      <c r="AQ13" s="9">
        <f t="shared" ca="1" si="16"/>
        <v>0</v>
      </c>
      <c r="AR13" s="9">
        <f t="shared" ca="1" si="17"/>
        <v>0</v>
      </c>
      <c r="AS13" s="9">
        <f t="shared" ca="1" si="18"/>
        <v>0</v>
      </c>
      <c r="AT13" s="137">
        <f ca="1">$AI13*DU_WHB_H+'Pipe Section'!$AJ13*DU_WC_C_H+'Pipe Section'!$AK13*DU_WC_R_H+'Pipe Section'!$AL13*DU_Bath_H+'Pipe Section'!$AM13*DU_Shower_H+'Pipe Section'!$AN13*DU_Sink_H+'Pipe Section'!$AO13*DU_Sink_M_H+'Pipe Section'!$AP13*DU_Tap_H_H+'Pipe Section'!$AQ13*DU_Tap_C_H+'Pipe Section'!$AR13*DU_Tap_M_H+'Pipe Section'!$AS13*DU_Tap_R_H</f>
        <v>0</v>
      </c>
      <c r="AU13" s="138">
        <f ca="1">IF(AT13&lt;$BL$10,((AT13-$BL$9)/($BL$10-$BL$9))*($BM$10-$BM$9)+$BM$9,IF(AT13&lt;$BL$11,((AT13-$BL$10)/($BL$11-$BL$10))*($BM$11-$BM$10)+$BM$10,IF(AT13&lt;$BL$12,((AT13-$BL$11)/($BL$12-$BL$11))*($BM$12-$BM$11)+$BM$11,IF(AT13&lt;$BL$13,((AT13-$BL$12)/($BL$13-$BL$12))*($BM$13-$BM$12)+$BM$12,IF(AT13&lt;$BL$14,((AT13-$BL$13)/($BL$14-$BL$13))*($BM$14-$BM$13)+$BM$13,IF(AT13&lt;$BL$15,((AT13-$BL$14)/($BL$15-$BL$14))*($BM$15-$BM$14)+$BM$14,IF(AT13&lt;$BL$16,((AT13-$BL$15)/($BL$16-$BL$15))*($BM$16-$BM$15)+$BM$15,IF(AT13&lt;$BL$17,((AT13-$BL$16)/($BL$17-$BL$16))*($BM$17-$BM$16)+$BM$16,IF(AT13&lt;$BL$18,((AT13-$BL$17)/($BL$18-$BL$17))*($BM$18-$BM$17)+$BM$17,IF(AT13&lt;$BL$19,((AT13-$BL$18)/($BL$19-$BL$18))*($BM$19-$BM$18)+$BM$18,IF(AT13&lt;$BL$20,((AT13-$BL$19)/($BL$20-$BL$19))*($BM$20-$BM$19)+$BM$19,IF(AT13&lt;$BL$21,((AT13-$BL$20)/($BL$21-$BL$20))*($BM$21-$BM$20)+$BM$20,IF(AT13&lt;$BL$22,((AT13-$BL$21)/($BL$22-$BL$21))*($BM$22-$BM$21)+$BM$21,IF(AT13&lt;$BL$23,((AT13-$BL$22)/($BL$23-$BL$22))*($BM$23-$BM$22)+$BM$22,IF(AT13&lt;$BL$24,((AT13-$BL$23)/($BL$24-$BL$23))*($BM$24-$BM$23)+$BM$23,IF(AT13&lt;$BL$25,((AT13-$BL$24)/($BL$25-$BL$24))*($BM$25-$BM$24)+$BM$24,IF(AT13&lt;$BL$26,((AT13-$BL$25)/($BL$26-$BL$25))*($BM$26-$BM$25)+$BM$25,0)))))))))))))))))</f>
        <v>0</v>
      </c>
      <c r="AV13" s="138" t="str">
        <f t="shared" ca="1" si="19"/>
        <v/>
      </c>
      <c r="AW13" s="157" t="e">
        <f ca="1">VLOOKUP(AV13,Settings_ReadMe!$M$22:$N$33,2,FALSE)</f>
        <v>#N/A</v>
      </c>
      <c r="AX13" s="145">
        <f ca="1">$AI13*DU_WHB_C+'Pipe Section'!$AJ13*DU_WC_C_C+'Pipe Section'!$AK13*DU_WC_R_C+'Pipe Section'!$AL13*DU_Bath_C+'Pipe Section'!$AM13*DU_Shower_C+'Pipe Section'!$AN13*DU_Sink_C+'Pipe Section'!$AO13*DU_Sink_M_C+'Pipe Section'!$AP13*DU_Tap_H_C+'Pipe Section'!$AQ13*DU_Tap_C_C+'Pipe Section'!$AR13*DU_Tap_M_C+'Pipe Section'!$AS13*DU_Tap_R_C</f>
        <v>0</v>
      </c>
      <c r="AY13" s="146">
        <f ca="1">IF(AX13&lt;$BL$10,((AX13-$BL$9)/($BL$10-$BL$9))*($BM$10-$BM$9)+$BM$9,IF(AX13&lt;$BL$11,((AX13-$BL$10)/($BL$11-$BL$10))*($BM$11-$BM$10)+$BM$10,IF(AX13&lt;$BL$12,((AX13-$BL$11)/($BL$12-$BL$11))*($BM$12-$BM$11)+$BM$11,IF(AX13&lt;$BL$13,((AX13-$BL$12)/($BL$13-$BL$12))*($BM$13-$BM$12)+$BM$12,IF(AX13&lt;$BL$14,((AX13-$BL$13)/($BL$14-$BL$13))*($BM$14-$BM$13)+$BM$13,IF(AX13&lt;$BL$15,((AX13-$BL$14)/($BL$15-$BL$14))*($BM$15-$BM$14)+$BM$14,IF(AX13&lt;$BL$16,((AX13-$BL$15)/($BL$16-$BL$15))*($BM$16-$BM$15)+$BM$15,IF(AX13&lt;$BL$17,((AX13-$BL$16)/($BL$17-$BL$16))*($BM$17-$BM$16)+$BM$16,IF(AX13&lt;$BL$18,((AX13-$BL$17)/($BL$18-$BL$17))*($BM$18-$BM$17)+$BM$17,IF(AX13&lt;$BL$19,((AX13-$BL$18)/($BL$19-$BL$18))*($BM$19-$BM$18)+$BM$18,IF(AX13&lt;$BL$20,((AX13-$BL$19)/($BL$20-$BL$19))*($BM$20-$BM$19)+$BM$19,IF(AX13&lt;$BL$21,((AX13-$BL$20)/($BL$21-$BL$20))*($BM$21-$BM$20)+$BM$20,IF(AX13&lt;$BL$22,((AX13-$BL$21)/($BL$22-$BL$21))*($BM$22-$BM$21)+$BM$21,IF(AX13&lt;$BL$23,((AX13-$BL$22)/($BL$23-$BL$22))*($BM$23-$BM$22)+$BM$22,IF(AX13&lt;$BL$24,((AX13-$BL$23)/($BL$24-$BL$23))*($BM$24-$BM$23)+$BM$23,IF(AX13&lt;$BL$25,((AX13-$BL$24)/($BL$25-$BL$24))*($BM$25-$BM$24)+$BM$24,IF(AX13&lt;$BL$26,((AX13-$BL$25)/($BL$26-$BL$25))*($BM$26-$BM$25)+$BM$25,0)))))))))))))))))</f>
        <v>0</v>
      </c>
      <c r="AZ13" s="146" t="str">
        <f t="shared" ca="1" si="20"/>
        <v/>
      </c>
      <c r="BA13" s="147" t="e">
        <f ca="1">VLOOKUP(AZ13,Settings_ReadMe!$M$22:$N$33,2,FALSE)</f>
        <v>#N/A</v>
      </c>
      <c r="BB13" s="154">
        <f ca="1">$AI13*DU_WHB_M+'Pipe Section'!$AJ13*DU_WC_C_M+'Pipe Section'!$AK13*DU_WC_R_M+'Pipe Section'!$AL13*DU_Bath_M+'Pipe Section'!$AM13*DU_Shower_M+'Pipe Section'!$AN13*DU_Sink_M+'Pipe Section'!$AO13*DU_Sink_M_M+'Pipe Section'!$AP13*DU_Tap_H_M+'Pipe Section'!$AQ13*DU_Tap_C_M+'Pipe Section'!$AR13*DU_Tap_M_M+'Pipe Section'!$AS13*DU_Tap_R_M</f>
        <v>0</v>
      </c>
      <c r="BC13" s="155">
        <f ca="1">IF(BB13&lt;$BL$10,((BB13-$BL$9)/($BL$10-$BL$9))*($BM$10-$BM$9)+$BM$9,IF(BB13&lt;$BL$11,((BB13-$BL$10)/($BL$11-$BL$10))*($BM$11-$BM$10)+$BM$10,IF(BB13&lt;$BL$12,((BB13-$BL$11)/($BL$12-$BL$11))*($BM$12-$BM$11)+$BM$11,IF(BB13&lt;$BL$13,((BB13-$BL$12)/($BL$13-$BL$12))*($BM$13-$BM$12)+$BM$12,IF(BB13&lt;$BL$14,((BB13-$BL$13)/($BL$14-$BL$13))*($BM$14-$BM$13)+$BM$13,IF(BB13&lt;$BL$15,((BB13-$BL$14)/($BL$15-$BL$14))*($BM$15-$BM$14)+$BM$14,IF(BB13&lt;$BL$16,((BB13-$BL$15)/($BL$16-$BL$15))*($BM$16-$BM$15)+$BM$15,IF(BB13&lt;$BL$17,((BB13-$BL$16)/($BL$17-$BL$16))*($BM$17-$BM$16)+$BM$16,IF(BB13&lt;$BL$18,((BB13-$BL$17)/($BL$18-$BL$17))*($BM$18-$BM$17)+$BM$17,IF(BB13&lt;$BL$19,((BB13-$BL$18)/($BL$19-$BL$18))*($BM$19-$BM$18)+$BM$18,IF(BB13&lt;$BL$20,((BB13-$BL$19)/($BL$20-$BL$19))*($BM$20-$BM$19)+$BM$19,IF(BB13&lt;$BL$21,((BB13-$BL$20)/($BL$21-$BL$20))*($BM$21-$BM$20)+$BM$20,IF(BB13&lt;$BL$22,((BB13-$BL$21)/($BL$22-$BL$21))*($BM$22-$BM$21)+$BM$21,IF(BB13&lt;$BL$23,((BB13-$BL$22)/($BL$23-$BL$22))*($BM$23-$BM$22)+$BM$22,IF(BB13&lt;$BL$24,((BB13-$BL$23)/($BL$24-$BL$23))*($BM$24-$BM$23)+$BM$23,IF(BB13&lt;$BL$25,((BB13-$BL$24)/($BL$25-$BL$24))*($BM$25-$BM$24)+$BM$24,IF(BB13&lt;$BL$26,((BB13-$BL$25)/($BL$26-$BL$25))*($BM$26-$BM$25)+$BM$25,0)))))))))))))))))</f>
        <v>0</v>
      </c>
      <c r="BD13" s="155" t="str">
        <f t="shared" ca="1" si="21"/>
        <v/>
      </c>
      <c r="BE13" s="156" t="e">
        <f ca="1">VLOOKUP(BD13,Settings_ReadMe!$M$22:$N$33,2,FALSE)</f>
        <v>#N/A</v>
      </c>
      <c r="BF13" s="129">
        <f ca="1">$AI13*DU_WHB_R+'Pipe Section'!$AJ13*DU_WC_C_R+'Pipe Section'!$AK13*DU_WC_R_R+'Pipe Section'!$AL13*DU_Bath_R+'Pipe Section'!$AM13*DU_Shower_R+'Pipe Section'!$AN13*DU_Sink_R+'Pipe Section'!$AO13*DU_Sink_M_R+'Pipe Section'!$AP13*DU_Tap_H_R+'Pipe Section'!$AQ13*DU_Tap_C_R+'Pipe Section'!$AR13*DU_Tap_M_R+'Pipe Section'!$AS13*DU_Tap_R_R</f>
        <v>0</v>
      </c>
      <c r="BG13" s="122">
        <f ca="1">IF(BF13&lt;$BL$10,((BF13-$BL$9)/($BL$10-$BL$9))*($BM$10-$BM$9)+$BM$9,IF(BF13&lt;$BL$11,((BF13-$BL$10)/($BL$11-$BL$10))*($BM$11-$BM$10)+$BM$10,IF(BF13&lt;$BL$12,((BF13-$BL$11)/($BL$12-$BL$11))*($BM$12-$BM$11)+$BM$11,IF(BF13&lt;$BL$13,((BF13-$BL$12)/($BL$13-$BL$12))*($BM$13-$BM$12)+$BM$12,IF(BF13&lt;$BL$14,((BF13-$BL$13)/($BL$14-$BL$13))*($BM$14-$BM$13)+$BM$13,IF(BF13&lt;$BL$15,((BF13-$BL$14)/($BL$15-$BL$14))*($BM$15-$BM$14)+$BM$14,IF(BF13&lt;$BL$16,((BF13-$BL$15)/($BL$16-$BL$15))*($BM$16-$BM$15)+$BM$15,IF(BF13&lt;$BL$17,((BF13-$BL$16)/($BL$17-$BL$16))*($BM$17-$BM$16)+$BM$16,IF(BF13&lt;$BL$18,((BF13-$BL$17)/($BL$18-$BL$17))*($BM$18-$BM$17)+$BM$17,IF(BF13&lt;$BL$19,((BF13-$BL$18)/($BL$19-$BL$18))*($BM$19-$BM$18)+$BM$18,IF(BF13&lt;$BL$20,((BF13-$BL$19)/($BL$20-$BL$19))*($BM$20-$BM$19)+$BM$19,IF(BF13&lt;$BL$21,((BF13-$BL$20)/($BL$21-$BL$20))*($BM$21-$BM$20)+$BM$20,IF(BF13&lt;$BL$22,((BF13-$BL$21)/($BL$22-$BL$21))*($BM$22-$BM$21)+$BM$21,IF(BF13&lt;$BL$23,((BF13-$BL$22)/($BL$23-$BL$22))*($BM$23-$BM$22)+$BM$22,IF(BF13&lt;$BL$24,((BF13-$BL$23)/($BL$24-$BL$23))*($BM$24-$BM$23)+$BM$23,IF(BF13&lt;$BL$25,((BF13-$BL$24)/($BL$25-$BL$24))*($BM$25-$BM$24)+$BM$24,IF(BF13&lt;$BL$26,((BF13-$BL$25)/($BL$26-$BL$25))*($BM$26-$BM$25)+$BM$25,0)))))))))))))))))</f>
        <v>0</v>
      </c>
      <c r="BH13" s="122" t="str">
        <f t="shared" ca="1" si="22"/>
        <v/>
      </c>
      <c r="BI13" s="130" t="e">
        <f ca="1">VLOOKUP(BH13,Settings_ReadMe!$M$22:$N$33,2,FALSE)</f>
        <v>#N/A</v>
      </c>
      <c r="BJ13" s="63"/>
      <c r="BL13" s="29">
        <v>20</v>
      </c>
      <c r="BM13" s="3">
        <v>0.42</v>
      </c>
    </row>
    <row r="14" spans="1:66" x14ac:dyDescent="0.2">
      <c r="A14" s="121">
        <f t="shared" si="23"/>
        <v>11</v>
      </c>
      <c r="B14" s="168" t="str">
        <f t="shared" ca="1" si="0"/>
        <v/>
      </c>
      <c r="C14" s="163" t="str">
        <f t="shared" ca="1" si="1"/>
        <v/>
      </c>
      <c r="D14" s="163" t="str">
        <f ca="1">IF(C14&lt;&gt;"",(4*C14)/(rho*PI()*AW14^2),"")</f>
        <v/>
      </c>
      <c r="E14" s="162" t="str">
        <f ca="1">IF($AU14&gt;0,(1/(-1.8*LOG10(((6.9*visco)/(AW14*D14))+((k_/1000)/(3.71*AW14))^1.11))^2)*((0.5*rho*D14^2)/(AW14)),"")</f>
        <v/>
      </c>
      <c r="F14" s="169" t="str">
        <f t="shared" ca="1" si="2"/>
        <v/>
      </c>
      <c r="G14" s="164" t="str">
        <f t="shared" ca="1" si="3"/>
        <v/>
      </c>
      <c r="H14" s="172" t="str">
        <f ca="1">IF(G14&lt;&gt;"",(4*G14)/(rho*PI()*BA14^2),"")</f>
        <v/>
      </c>
      <c r="I14" s="176" t="str">
        <f ca="1">IF($AY14&gt;0,(1/(-1.8*LOG10(((6.9*visco)/(BA14*H14))+((k_/1000)/(3.71*BA14))^1.11))^2)*((0.5*rho*H14^2)/(BA14)),"")</f>
        <v/>
      </c>
      <c r="J14" s="170" t="str">
        <f t="shared" ca="1" si="4"/>
        <v/>
      </c>
      <c r="K14" s="165" t="str">
        <f t="shared" ca="1" si="5"/>
        <v/>
      </c>
      <c r="L14" s="173" t="str">
        <f ca="1">IF(K14&lt;&gt;"",(4*K14)/(rho*PI()*BE14^2),"")</f>
        <v/>
      </c>
      <c r="M14" s="174" t="str">
        <f ca="1">IF($BC14&gt;0,(1/(-1.8*LOG10(((6.9*visco)/(BE14*L14))+((k_/1000)/(3.71*BE14))^1.11))^2)*((0.5*rho*L14^2)/(BE14)),"")</f>
        <v/>
      </c>
      <c r="N14" s="171" t="str">
        <f t="shared" ca="1" si="6"/>
        <v/>
      </c>
      <c r="O14" s="166" t="str">
        <f t="shared" ca="1" si="7"/>
        <v/>
      </c>
      <c r="P14" s="167" t="str">
        <f ca="1">IF(O14&lt;&gt;"",(4*O14)/(rho*PI()*BI14^2),"")</f>
        <v/>
      </c>
      <c r="Q14" s="175" t="str">
        <f ca="1">IF($BG14&gt;0,(1/(-1.8*LOG10(((6.9*visco)/(BI14*P14))+((k_/1000)/(3.71*BI14))^1.11))^2)*((0.5*rho*P14^2)/(BI14)),"")</f>
        <v/>
      </c>
      <c r="R14" s="66"/>
      <c r="S14" s="6"/>
      <c r="T14" s="6"/>
      <c r="U14" s="6"/>
      <c r="V14" s="7"/>
      <c r="W14" s="8"/>
      <c r="X14" s="5"/>
      <c r="Y14" s="6"/>
      <c r="Z14" s="6"/>
      <c r="AA14" s="6"/>
      <c r="AB14" s="6"/>
      <c r="AC14" s="15"/>
      <c r="AD14" s="6"/>
      <c r="AE14" s="6"/>
      <c r="AF14" s="6"/>
      <c r="AG14" s="6"/>
      <c r="AH14" s="59"/>
      <c r="AI14" s="16">
        <f t="shared" ca="1" si="8"/>
        <v>0</v>
      </c>
      <c r="AJ14" s="9">
        <f t="shared" ca="1" si="9"/>
        <v>0</v>
      </c>
      <c r="AK14" s="9">
        <f t="shared" ca="1" si="10"/>
        <v>0</v>
      </c>
      <c r="AL14" s="9">
        <f t="shared" ca="1" si="11"/>
        <v>0</v>
      </c>
      <c r="AM14" s="9">
        <f t="shared" ca="1" si="12"/>
        <v>0</v>
      </c>
      <c r="AN14" s="9">
        <f t="shared" ca="1" si="13"/>
        <v>0</v>
      </c>
      <c r="AO14" s="9">
        <f t="shared" ca="1" si="14"/>
        <v>0</v>
      </c>
      <c r="AP14" s="9">
        <f t="shared" ca="1" si="15"/>
        <v>0</v>
      </c>
      <c r="AQ14" s="9">
        <f t="shared" ca="1" si="16"/>
        <v>0</v>
      </c>
      <c r="AR14" s="9">
        <f t="shared" ca="1" si="17"/>
        <v>0</v>
      </c>
      <c r="AS14" s="9">
        <f t="shared" ca="1" si="18"/>
        <v>0</v>
      </c>
      <c r="AT14" s="137">
        <f ca="1">$AI14*DU_WHB_H+'Pipe Section'!$AJ14*DU_WC_C_H+'Pipe Section'!$AK14*DU_WC_R_H+'Pipe Section'!$AL14*DU_Bath_H+'Pipe Section'!$AM14*DU_Shower_H+'Pipe Section'!$AN14*DU_Sink_H+'Pipe Section'!$AO14*DU_Sink_M_H+'Pipe Section'!$AP14*DU_Tap_H_H+'Pipe Section'!$AQ14*DU_Tap_C_H+'Pipe Section'!$AR14*DU_Tap_M_H+'Pipe Section'!$AS14*DU_Tap_R_H</f>
        <v>0</v>
      </c>
      <c r="AU14" s="138">
        <f ca="1">IF(AT14&lt;$BL$10,((AT14-$BL$9)/($BL$10-$BL$9))*($BM$10-$BM$9)+$BM$9,IF(AT14&lt;$BL$11,((AT14-$BL$10)/($BL$11-$BL$10))*($BM$11-$BM$10)+$BM$10,IF(AT14&lt;$BL$12,((AT14-$BL$11)/($BL$12-$BL$11))*($BM$12-$BM$11)+$BM$11,IF(AT14&lt;$BL$13,((AT14-$BL$12)/($BL$13-$BL$12))*($BM$13-$BM$12)+$BM$12,IF(AT14&lt;$BL$14,((AT14-$BL$13)/($BL$14-$BL$13))*($BM$14-$BM$13)+$BM$13,IF(AT14&lt;$BL$15,((AT14-$BL$14)/($BL$15-$BL$14))*($BM$15-$BM$14)+$BM$14,IF(AT14&lt;$BL$16,((AT14-$BL$15)/($BL$16-$BL$15))*($BM$16-$BM$15)+$BM$15,IF(AT14&lt;$BL$17,((AT14-$BL$16)/($BL$17-$BL$16))*($BM$17-$BM$16)+$BM$16,IF(AT14&lt;$BL$18,((AT14-$BL$17)/($BL$18-$BL$17))*($BM$18-$BM$17)+$BM$17,IF(AT14&lt;$BL$19,((AT14-$BL$18)/($BL$19-$BL$18))*($BM$19-$BM$18)+$BM$18,IF(AT14&lt;$BL$20,((AT14-$BL$19)/($BL$20-$BL$19))*($BM$20-$BM$19)+$BM$19,IF(AT14&lt;$BL$21,((AT14-$BL$20)/($BL$21-$BL$20))*($BM$21-$BM$20)+$BM$20,IF(AT14&lt;$BL$22,((AT14-$BL$21)/($BL$22-$BL$21))*($BM$22-$BM$21)+$BM$21,IF(AT14&lt;$BL$23,((AT14-$BL$22)/($BL$23-$BL$22))*($BM$23-$BM$22)+$BM$22,IF(AT14&lt;$BL$24,((AT14-$BL$23)/($BL$24-$BL$23))*($BM$24-$BM$23)+$BM$23,IF(AT14&lt;$BL$25,((AT14-$BL$24)/($BL$25-$BL$24))*($BM$25-$BM$24)+$BM$24,IF(AT14&lt;$BL$26,((AT14-$BL$25)/($BL$26-$BL$25))*($BM$26-$BM$25)+$BM$25,0)))))))))))))))))</f>
        <v>0</v>
      </c>
      <c r="AV14" s="138" t="str">
        <f t="shared" ca="1" si="19"/>
        <v/>
      </c>
      <c r="AW14" s="157" t="e">
        <f ca="1">VLOOKUP(AV14,Settings_ReadMe!$M$22:$N$33,2,FALSE)</f>
        <v>#N/A</v>
      </c>
      <c r="AX14" s="145">
        <f ca="1">$AI14*DU_WHB_C+'Pipe Section'!$AJ14*DU_WC_C_C+'Pipe Section'!$AK14*DU_WC_R_C+'Pipe Section'!$AL14*DU_Bath_C+'Pipe Section'!$AM14*DU_Shower_C+'Pipe Section'!$AN14*DU_Sink_C+'Pipe Section'!$AO14*DU_Sink_M_C+'Pipe Section'!$AP14*DU_Tap_H_C+'Pipe Section'!$AQ14*DU_Tap_C_C+'Pipe Section'!$AR14*DU_Tap_M_C+'Pipe Section'!$AS14*DU_Tap_R_C</f>
        <v>0</v>
      </c>
      <c r="AY14" s="146">
        <f ca="1">IF(AX14&lt;$BL$10,((AX14-$BL$9)/($BL$10-$BL$9))*($BM$10-$BM$9)+$BM$9,IF(AX14&lt;$BL$11,((AX14-$BL$10)/($BL$11-$BL$10))*($BM$11-$BM$10)+$BM$10,IF(AX14&lt;$BL$12,((AX14-$BL$11)/($BL$12-$BL$11))*($BM$12-$BM$11)+$BM$11,IF(AX14&lt;$BL$13,((AX14-$BL$12)/($BL$13-$BL$12))*($BM$13-$BM$12)+$BM$12,IF(AX14&lt;$BL$14,((AX14-$BL$13)/($BL$14-$BL$13))*($BM$14-$BM$13)+$BM$13,IF(AX14&lt;$BL$15,((AX14-$BL$14)/($BL$15-$BL$14))*($BM$15-$BM$14)+$BM$14,IF(AX14&lt;$BL$16,((AX14-$BL$15)/($BL$16-$BL$15))*($BM$16-$BM$15)+$BM$15,IF(AX14&lt;$BL$17,((AX14-$BL$16)/($BL$17-$BL$16))*($BM$17-$BM$16)+$BM$16,IF(AX14&lt;$BL$18,((AX14-$BL$17)/($BL$18-$BL$17))*($BM$18-$BM$17)+$BM$17,IF(AX14&lt;$BL$19,((AX14-$BL$18)/($BL$19-$BL$18))*($BM$19-$BM$18)+$BM$18,IF(AX14&lt;$BL$20,((AX14-$BL$19)/($BL$20-$BL$19))*($BM$20-$BM$19)+$BM$19,IF(AX14&lt;$BL$21,((AX14-$BL$20)/($BL$21-$BL$20))*($BM$21-$BM$20)+$BM$20,IF(AX14&lt;$BL$22,((AX14-$BL$21)/($BL$22-$BL$21))*($BM$22-$BM$21)+$BM$21,IF(AX14&lt;$BL$23,((AX14-$BL$22)/($BL$23-$BL$22))*($BM$23-$BM$22)+$BM$22,IF(AX14&lt;$BL$24,((AX14-$BL$23)/($BL$24-$BL$23))*($BM$24-$BM$23)+$BM$23,IF(AX14&lt;$BL$25,((AX14-$BL$24)/($BL$25-$BL$24))*($BM$25-$BM$24)+$BM$24,IF(AX14&lt;$BL$26,((AX14-$BL$25)/($BL$26-$BL$25))*($BM$26-$BM$25)+$BM$25,0)))))))))))))))))</f>
        <v>0</v>
      </c>
      <c r="AZ14" s="146" t="str">
        <f t="shared" ca="1" si="20"/>
        <v/>
      </c>
      <c r="BA14" s="147" t="e">
        <f ca="1">VLOOKUP(AZ14,Settings_ReadMe!$M$22:$N$33,2,FALSE)</f>
        <v>#N/A</v>
      </c>
      <c r="BB14" s="154">
        <f ca="1">$AI14*DU_WHB_M+'Pipe Section'!$AJ14*DU_WC_C_M+'Pipe Section'!$AK14*DU_WC_R_M+'Pipe Section'!$AL14*DU_Bath_M+'Pipe Section'!$AM14*DU_Shower_M+'Pipe Section'!$AN14*DU_Sink_M+'Pipe Section'!$AO14*DU_Sink_M_M+'Pipe Section'!$AP14*DU_Tap_H_M+'Pipe Section'!$AQ14*DU_Tap_C_M+'Pipe Section'!$AR14*DU_Tap_M_M+'Pipe Section'!$AS14*DU_Tap_R_M</f>
        <v>0</v>
      </c>
      <c r="BC14" s="155">
        <f ca="1">IF(BB14&lt;$BL$10,((BB14-$BL$9)/($BL$10-$BL$9))*($BM$10-$BM$9)+$BM$9,IF(BB14&lt;$BL$11,((BB14-$BL$10)/($BL$11-$BL$10))*($BM$11-$BM$10)+$BM$10,IF(BB14&lt;$BL$12,((BB14-$BL$11)/($BL$12-$BL$11))*($BM$12-$BM$11)+$BM$11,IF(BB14&lt;$BL$13,((BB14-$BL$12)/($BL$13-$BL$12))*($BM$13-$BM$12)+$BM$12,IF(BB14&lt;$BL$14,((BB14-$BL$13)/($BL$14-$BL$13))*($BM$14-$BM$13)+$BM$13,IF(BB14&lt;$BL$15,((BB14-$BL$14)/($BL$15-$BL$14))*($BM$15-$BM$14)+$BM$14,IF(BB14&lt;$BL$16,((BB14-$BL$15)/($BL$16-$BL$15))*($BM$16-$BM$15)+$BM$15,IF(BB14&lt;$BL$17,((BB14-$BL$16)/($BL$17-$BL$16))*($BM$17-$BM$16)+$BM$16,IF(BB14&lt;$BL$18,((BB14-$BL$17)/($BL$18-$BL$17))*($BM$18-$BM$17)+$BM$17,IF(BB14&lt;$BL$19,((BB14-$BL$18)/($BL$19-$BL$18))*($BM$19-$BM$18)+$BM$18,IF(BB14&lt;$BL$20,((BB14-$BL$19)/($BL$20-$BL$19))*($BM$20-$BM$19)+$BM$19,IF(BB14&lt;$BL$21,((BB14-$BL$20)/($BL$21-$BL$20))*($BM$21-$BM$20)+$BM$20,IF(BB14&lt;$BL$22,((BB14-$BL$21)/($BL$22-$BL$21))*($BM$22-$BM$21)+$BM$21,IF(BB14&lt;$BL$23,((BB14-$BL$22)/($BL$23-$BL$22))*($BM$23-$BM$22)+$BM$22,IF(BB14&lt;$BL$24,((BB14-$BL$23)/($BL$24-$BL$23))*($BM$24-$BM$23)+$BM$23,IF(BB14&lt;$BL$25,((BB14-$BL$24)/($BL$25-$BL$24))*($BM$25-$BM$24)+$BM$24,IF(BB14&lt;$BL$26,((BB14-$BL$25)/($BL$26-$BL$25))*($BM$26-$BM$25)+$BM$25,0)))))))))))))))))</f>
        <v>0</v>
      </c>
      <c r="BD14" s="155" t="str">
        <f t="shared" ca="1" si="21"/>
        <v/>
      </c>
      <c r="BE14" s="156" t="e">
        <f ca="1">VLOOKUP(BD14,Settings_ReadMe!$M$22:$N$33,2,FALSE)</f>
        <v>#N/A</v>
      </c>
      <c r="BF14" s="129">
        <f ca="1">$AI14*DU_WHB_R+'Pipe Section'!$AJ14*DU_WC_C_R+'Pipe Section'!$AK14*DU_WC_R_R+'Pipe Section'!$AL14*DU_Bath_R+'Pipe Section'!$AM14*DU_Shower_R+'Pipe Section'!$AN14*DU_Sink_R+'Pipe Section'!$AO14*DU_Sink_M_R+'Pipe Section'!$AP14*DU_Tap_H_R+'Pipe Section'!$AQ14*DU_Tap_C_R+'Pipe Section'!$AR14*DU_Tap_M_R+'Pipe Section'!$AS14*DU_Tap_R_R</f>
        <v>0</v>
      </c>
      <c r="BG14" s="122">
        <f ca="1">IF(BF14&lt;$BL$10,((BF14-$BL$9)/($BL$10-$BL$9))*($BM$10-$BM$9)+$BM$9,IF(BF14&lt;$BL$11,((BF14-$BL$10)/($BL$11-$BL$10))*($BM$11-$BM$10)+$BM$10,IF(BF14&lt;$BL$12,((BF14-$BL$11)/($BL$12-$BL$11))*($BM$12-$BM$11)+$BM$11,IF(BF14&lt;$BL$13,((BF14-$BL$12)/($BL$13-$BL$12))*($BM$13-$BM$12)+$BM$12,IF(BF14&lt;$BL$14,((BF14-$BL$13)/($BL$14-$BL$13))*($BM$14-$BM$13)+$BM$13,IF(BF14&lt;$BL$15,((BF14-$BL$14)/($BL$15-$BL$14))*($BM$15-$BM$14)+$BM$14,IF(BF14&lt;$BL$16,((BF14-$BL$15)/($BL$16-$BL$15))*($BM$16-$BM$15)+$BM$15,IF(BF14&lt;$BL$17,((BF14-$BL$16)/($BL$17-$BL$16))*($BM$17-$BM$16)+$BM$16,IF(BF14&lt;$BL$18,((BF14-$BL$17)/($BL$18-$BL$17))*($BM$18-$BM$17)+$BM$17,IF(BF14&lt;$BL$19,((BF14-$BL$18)/($BL$19-$BL$18))*($BM$19-$BM$18)+$BM$18,IF(BF14&lt;$BL$20,((BF14-$BL$19)/($BL$20-$BL$19))*($BM$20-$BM$19)+$BM$19,IF(BF14&lt;$BL$21,((BF14-$BL$20)/($BL$21-$BL$20))*($BM$21-$BM$20)+$BM$20,IF(BF14&lt;$BL$22,((BF14-$BL$21)/($BL$22-$BL$21))*($BM$22-$BM$21)+$BM$21,IF(BF14&lt;$BL$23,((BF14-$BL$22)/($BL$23-$BL$22))*($BM$23-$BM$22)+$BM$22,IF(BF14&lt;$BL$24,((BF14-$BL$23)/($BL$24-$BL$23))*($BM$24-$BM$23)+$BM$23,IF(BF14&lt;$BL$25,((BF14-$BL$24)/($BL$25-$BL$24))*($BM$25-$BM$24)+$BM$24,IF(BF14&lt;$BL$26,((BF14-$BL$25)/($BL$26-$BL$25))*($BM$26-$BM$25)+$BM$25,0)))))))))))))))))</f>
        <v>0</v>
      </c>
      <c r="BH14" s="122" t="str">
        <f t="shared" ca="1" si="22"/>
        <v/>
      </c>
      <c r="BI14" s="130" t="e">
        <f ca="1">VLOOKUP(BH14,Settings_ReadMe!$M$22:$N$33,2,FALSE)</f>
        <v>#N/A</v>
      </c>
      <c r="BJ14" s="63"/>
      <c r="BL14" s="29">
        <v>30</v>
      </c>
      <c r="BM14" s="3">
        <v>0.55000000000000004</v>
      </c>
    </row>
    <row r="15" spans="1:66" x14ac:dyDescent="0.2">
      <c r="A15" s="121">
        <f t="shared" si="23"/>
        <v>12</v>
      </c>
      <c r="B15" s="168" t="str">
        <f t="shared" ca="1" si="0"/>
        <v/>
      </c>
      <c r="C15" s="163" t="str">
        <f t="shared" ca="1" si="1"/>
        <v/>
      </c>
      <c r="D15" s="163" t="str">
        <f ca="1">IF(C15&lt;&gt;"",(4*C15)/(rho*PI()*AW15^2),"")</f>
        <v/>
      </c>
      <c r="E15" s="162" t="str">
        <f ca="1">IF($AU15&gt;0,(1/(-1.8*LOG10(((6.9*visco)/(AW15*D15))+((k_/1000)/(3.71*AW15))^1.11))^2)*((0.5*rho*D15^2)/(AW15)),"")</f>
        <v/>
      </c>
      <c r="F15" s="169" t="str">
        <f t="shared" ca="1" si="2"/>
        <v/>
      </c>
      <c r="G15" s="164" t="str">
        <f t="shared" ca="1" si="3"/>
        <v/>
      </c>
      <c r="H15" s="172" t="str">
        <f ca="1">IF(G15&lt;&gt;"",(4*G15)/(rho*PI()*BA15^2),"")</f>
        <v/>
      </c>
      <c r="I15" s="176" t="str">
        <f ca="1">IF($AY15&gt;0,(1/(-1.8*LOG10(((6.9*visco)/(BA15*H15))+((k_/1000)/(3.71*BA15))^1.11))^2)*((0.5*rho*H15^2)/(BA15)),"")</f>
        <v/>
      </c>
      <c r="J15" s="170" t="str">
        <f t="shared" ca="1" si="4"/>
        <v/>
      </c>
      <c r="K15" s="165" t="str">
        <f t="shared" ca="1" si="5"/>
        <v/>
      </c>
      <c r="L15" s="173" t="str">
        <f ca="1">IF(K15&lt;&gt;"",(4*K15)/(rho*PI()*BE15^2),"")</f>
        <v/>
      </c>
      <c r="M15" s="174" t="str">
        <f ca="1">IF($BC15&gt;0,(1/(-1.8*LOG10(((6.9*visco)/(BE15*L15))+((k_/1000)/(3.71*BE15))^1.11))^2)*((0.5*rho*L15^2)/(BE15)),"")</f>
        <v/>
      </c>
      <c r="N15" s="171" t="str">
        <f t="shared" ca="1" si="6"/>
        <v/>
      </c>
      <c r="O15" s="166" t="str">
        <f t="shared" ca="1" si="7"/>
        <v/>
      </c>
      <c r="P15" s="167" t="str">
        <f ca="1">IF(O15&lt;&gt;"",(4*O15)/(rho*PI()*BI15^2),"")</f>
        <v/>
      </c>
      <c r="Q15" s="175" t="str">
        <f ca="1">IF($BG15&gt;0,(1/(-1.8*LOG10(((6.9*visco)/(BI15*P15))+((k_/1000)/(3.71*BI15))^1.11))^2)*((0.5*rho*P15^2)/(BI15)),"")</f>
        <v/>
      </c>
      <c r="R15" s="66"/>
      <c r="S15" s="6"/>
      <c r="T15" s="6"/>
      <c r="U15" s="6"/>
      <c r="V15" s="7"/>
      <c r="W15" s="8"/>
      <c r="X15" s="5"/>
      <c r="Y15" s="6"/>
      <c r="Z15" s="6"/>
      <c r="AA15" s="6"/>
      <c r="AB15" s="6"/>
      <c r="AC15" s="15"/>
      <c r="AD15" s="6"/>
      <c r="AE15" s="6"/>
      <c r="AF15" s="6"/>
      <c r="AG15" s="6"/>
      <c r="AH15" s="59"/>
      <c r="AI15" s="16">
        <f t="shared" ca="1" si="8"/>
        <v>0</v>
      </c>
      <c r="AJ15" s="9">
        <f t="shared" ca="1" si="9"/>
        <v>0</v>
      </c>
      <c r="AK15" s="9">
        <f t="shared" ca="1" si="10"/>
        <v>0</v>
      </c>
      <c r="AL15" s="9">
        <f t="shared" ca="1" si="11"/>
        <v>0</v>
      </c>
      <c r="AM15" s="9">
        <f t="shared" ca="1" si="12"/>
        <v>0</v>
      </c>
      <c r="AN15" s="9">
        <f t="shared" ca="1" si="13"/>
        <v>0</v>
      </c>
      <c r="AO15" s="9">
        <f t="shared" ca="1" si="14"/>
        <v>0</v>
      </c>
      <c r="AP15" s="9">
        <f t="shared" ca="1" si="15"/>
        <v>0</v>
      </c>
      <c r="AQ15" s="9">
        <f t="shared" ca="1" si="16"/>
        <v>0</v>
      </c>
      <c r="AR15" s="9">
        <f t="shared" ca="1" si="17"/>
        <v>0</v>
      </c>
      <c r="AS15" s="9">
        <f t="shared" ca="1" si="18"/>
        <v>0</v>
      </c>
      <c r="AT15" s="137">
        <f ca="1">$AI15*DU_WHB_H+'Pipe Section'!$AJ15*DU_WC_C_H+'Pipe Section'!$AK15*DU_WC_R_H+'Pipe Section'!$AL15*DU_Bath_H+'Pipe Section'!$AM15*DU_Shower_H+'Pipe Section'!$AN15*DU_Sink_H+'Pipe Section'!$AO15*DU_Sink_M_H+'Pipe Section'!$AP15*DU_Tap_H_H+'Pipe Section'!$AQ15*DU_Tap_C_H+'Pipe Section'!$AR15*DU_Tap_M_H+'Pipe Section'!$AS15*DU_Tap_R_H</f>
        <v>0</v>
      </c>
      <c r="AU15" s="138">
        <f ca="1">IF(AT15&lt;$BL$10,((AT15-$BL$9)/($BL$10-$BL$9))*($BM$10-$BM$9)+$BM$9,IF(AT15&lt;$BL$11,((AT15-$BL$10)/($BL$11-$BL$10))*($BM$11-$BM$10)+$BM$10,IF(AT15&lt;$BL$12,((AT15-$BL$11)/($BL$12-$BL$11))*($BM$12-$BM$11)+$BM$11,IF(AT15&lt;$BL$13,((AT15-$BL$12)/($BL$13-$BL$12))*($BM$13-$BM$12)+$BM$12,IF(AT15&lt;$BL$14,((AT15-$BL$13)/($BL$14-$BL$13))*($BM$14-$BM$13)+$BM$13,IF(AT15&lt;$BL$15,((AT15-$BL$14)/($BL$15-$BL$14))*($BM$15-$BM$14)+$BM$14,IF(AT15&lt;$BL$16,((AT15-$BL$15)/($BL$16-$BL$15))*($BM$16-$BM$15)+$BM$15,IF(AT15&lt;$BL$17,((AT15-$BL$16)/($BL$17-$BL$16))*($BM$17-$BM$16)+$BM$16,IF(AT15&lt;$BL$18,((AT15-$BL$17)/($BL$18-$BL$17))*($BM$18-$BM$17)+$BM$17,IF(AT15&lt;$BL$19,((AT15-$BL$18)/($BL$19-$BL$18))*($BM$19-$BM$18)+$BM$18,IF(AT15&lt;$BL$20,((AT15-$BL$19)/($BL$20-$BL$19))*($BM$20-$BM$19)+$BM$19,IF(AT15&lt;$BL$21,((AT15-$BL$20)/($BL$21-$BL$20))*($BM$21-$BM$20)+$BM$20,IF(AT15&lt;$BL$22,((AT15-$BL$21)/($BL$22-$BL$21))*($BM$22-$BM$21)+$BM$21,IF(AT15&lt;$BL$23,((AT15-$BL$22)/($BL$23-$BL$22))*($BM$23-$BM$22)+$BM$22,IF(AT15&lt;$BL$24,((AT15-$BL$23)/($BL$24-$BL$23))*($BM$24-$BM$23)+$BM$23,IF(AT15&lt;$BL$25,((AT15-$BL$24)/($BL$25-$BL$24))*($BM$25-$BM$24)+$BM$24,IF(AT15&lt;$BL$26,((AT15-$BL$25)/($BL$26-$BL$25))*($BM$26-$BM$25)+$BM$25,0)))))))))))))))))</f>
        <v>0</v>
      </c>
      <c r="AV15" s="138" t="str">
        <f t="shared" ca="1" si="19"/>
        <v/>
      </c>
      <c r="AW15" s="157" t="e">
        <f ca="1">VLOOKUP(AV15,Settings_ReadMe!$M$22:$N$33,2,FALSE)</f>
        <v>#N/A</v>
      </c>
      <c r="AX15" s="145">
        <f ca="1">$AI15*DU_WHB_C+'Pipe Section'!$AJ15*DU_WC_C_C+'Pipe Section'!$AK15*DU_WC_R_C+'Pipe Section'!$AL15*DU_Bath_C+'Pipe Section'!$AM15*DU_Shower_C+'Pipe Section'!$AN15*DU_Sink_C+'Pipe Section'!$AO15*DU_Sink_M_C+'Pipe Section'!$AP15*DU_Tap_H_C+'Pipe Section'!$AQ15*DU_Tap_C_C+'Pipe Section'!$AR15*DU_Tap_M_C+'Pipe Section'!$AS15*DU_Tap_R_C</f>
        <v>0</v>
      </c>
      <c r="AY15" s="146">
        <f ca="1">IF(AX15&lt;$BL$10,((AX15-$BL$9)/($BL$10-$BL$9))*($BM$10-$BM$9)+$BM$9,IF(AX15&lt;$BL$11,((AX15-$BL$10)/($BL$11-$BL$10))*($BM$11-$BM$10)+$BM$10,IF(AX15&lt;$BL$12,((AX15-$BL$11)/($BL$12-$BL$11))*($BM$12-$BM$11)+$BM$11,IF(AX15&lt;$BL$13,((AX15-$BL$12)/($BL$13-$BL$12))*($BM$13-$BM$12)+$BM$12,IF(AX15&lt;$BL$14,((AX15-$BL$13)/($BL$14-$BL$13))*($BM$14-$BM$13)+$BM$13,IF(AX15&lt;$BL$15,((AX15-$BL$14)/($BL$15-$BL$14))*($BM$15-$BM$14)+$BM$14,IF(AX15&lt;$BL$16,((AX15-$BL$15)/($BL$16-$BL$15))*($BM$16-$BM$15)+$BM$15,IF(AX15&lt;$BL$17,((AX15-$BL$16)/($BL$17-$BL$16))*($BM$17-$BM$16)+$BM$16,IF(AX15&lt;$BL$18,((AX15-$BL$17)/($BL$18-$BL$17))*($BM$18-$BM$17)+$BM$17,IF(AX15&lt;$BL$19,((AX15-$BL$18)/($BL$19-$BL$18))*($BM$19-$BM$18)+$BM$18,IF(AX15&lt;$BL$20,((AX15-$BL$19)/($BL$20-$BL$19))*($BM$20-$BM$19)+$BM$19,IF(AX15&lt;$BL$21,((AX15-$BL$20)/($BL$21-$BL$20))*($BM$21-$BM$20)+$BM$20,IF(AX15&lt;$BL$22,((AX15-$BL$21)/($BL$22-$BL$21))*($BM$22-$BM$21)+$BM$21,IF(AX15&lt;$BL$23,((AX15-$BL$22)/($BL$23-$BL$22))*($BM$23-$BM$22)+$BM$22,IF(AX15&lt;$BL$24,((AX15-$BL$23)/($BL$24-$BL$23))*($BM$24-$BM$23)+$BM$23,IF(AX15&lt;$BL$25,((AX15-$BL$24)/($BL$25-$BL$24))*($BM$25-$BM$24)+$BM$24,IF(AX15&lt;$BL$26,((AX15-$BL$25)/($BL$26-$BL$25))*($BM$26-$BM$25)+$BM$25,0)))))))))))))))))</f>
        <v>0</v>
      </c>
      <c r="AZ15" s="146" t="str">
        <f t="shared" ca="1" si="20"/>
        <v/>
      </c>
      <c r="BA15" s="147" t="e">
        <f ca="1">VLOOKUP(AZ15,Settings_ReadMe!$M$22:$N$33,2,FALSE)</f>
        <v>#N/A</v>
      </c>
      <c r="BB15" s="154">
        <f ca="1">$AI15*DU_WHB_M+'Pipe Section'!$AJ15*DU_WC_C_M+'Pipe Section'!$AK15*DU_WC_R_M+'Pipe Section'!$AL15*DU_Bath_M+'Pipe Section'!$AM15*DU_Shower_M+'Pipe Section'!$AN15*DU_Sink_M+'Pipe Section'!$AO15*DU_Sink_M_M+'Pipe Section'!$AP15*DU_Tap_H_M+'Pipe Section'!$AQ15*DU_Tap_C_M+'Pipe Section'!$AR15*DU_Tap_M_M+'Pipe Section'!$AS15*DU_Tap_R_M</f>
        <v>0</v>
      </c>
      <c r="BC15" s="155">
        <f ca="1">IF(BB15&lt;$BL$10,((BB15-$BL$9)/($BL$10-$BL$9))*($BM$10-$BM$9)+$BM$9,IF(BB15&lt;$BL$11,((BB15-$BL$10)/($BL$11-$BL$10))*($BM$11-$BM$10)+$BM$10,IF(BB15&lt;$BL$12,((BB15-$BL$11)/($BL$12-$BL$11))*($BM$12-$BM$11)+$BM$11,IF(BB15&lt;$BL$13,((BB15-$BL$12)/($BL$13-$BL$12))*($BM$13-$BM$12)+$BM$12,IF(BB15&lt;$BL$14,((BB15-$BL$13)/($BL$14-$BL$13))*($BM$14-$BM$13)+$BM$13,IF(BB15&lt;$BL$15,((BB15-$BL$14)/($BL$15-$BL$14))*($BM$15-$BM$14)+$BM$14,IF(BB15&lt;$BL$16,((BB15-$BL$15)/($BL$16-$BL$15))*($BM$16-$BM$15)+$BM$15,IF(BB15&lt;$BL$17,((BB15-$BL$16)/($BL$17-$BL$16))*($BM$17-$BM$16)+$BM$16,IF(BB15&lt;$BL$18,((BB15-$BL$17)/($BL$18-$BL$17))*($BM$18-$BM$17)+$BM$17,IF(BB15&lt;$BL$19,((BB15-$BL$18)/($BL$19-$BL$18))*($BM$19-$BM$18)+$BM$18,IF(BB15&lt;$BL$20,((BB15-$BL$19)/($BL$20-$BL$19))*($BM$20-$BM$19)+$BM$19,IF(BB15&lt;$BL$21,((BB15-$BL$20)/($BL$21-$BL$20))*($BM$21-$BM$20)+$BM$20,IF(BB15&lt;$BL$22,((BB15-$BL$21)/($BL$22-$BL$21))*($BM$22-$BM$21)+$BM$21,IF(BB15&lt;$BL$23,((BB15-$BL$22)/($BL$23-$BL$22))*($BM$23-$BM$22)+$BM$22,IF(BB15&lt;$BL$24,((BB15-$BL$23)/($BL$24-$BL$23))*($BM$24-$BM$23)+$BM$23,IF(BB15&lt;$BL$25,((BB15-$BL$24)/($BL$25-$BL$24))*($BM$25-$BM$24)+$BM$24,IF(BB15&lt;$BL$26,((BB15-$BL$25)/($BL$26-$BL$25))*($BM$26-$BM$25)+$BM$25,0)))))))))))))))))</f>
        <v>0</v>
      </c>
      <c r="BD15" s="155" t="str">
        <f t="shared" ca="1" si="21"/>
        <v/>
      </c>
      <c r="BE15" s="156" t="e">
        <f ca="1">VLOOKUP(BD15,Settings_ReadMe!$M$22:$N$33,2,FALSE)</f>
        <v>#N/A</v>
      </c>
      <c r="BF15" s="129">
        <f ca="1">$AI15*DU_WHB_R+'Pipe Section'!$AJ15*DU_WC_C_R+'Pipe Section'!$AK15*DU_WC_R_R+'Pipe Section'!$AL15*DU_Bath_R+'Pipe Section'!$AM15*DU_Shower_R+'Pipe Section'!$AN15*DU_Sink_R+'Pipe Section'!$AO15*DU_Sink_M_R+'Pipe Section'!$AP15*DU_Tap_H_R+'Pipe Section'!$AQ15*DU_Tap_C_R+'Pipe Section'!$AR15*DU_Tap_M_R+'Pipe Section'!$AS15*DU_Tap_R_R</f>
        <v>0</v>
      </c>
      <c r="BG15" s="122">
        <f ca="1">IF(BF15&lt;$BL$10,((BF15-$BL$9)/($BL$10-$BL$9))*($BM$10-$BM$9)+$BM$9,IF(BF15&lt;$BL$11,((BF15-$BL$10)/($BL$11-$BL$10))*($BM$11-$BM$10)+$BM$10,IF(BF15&lt;$BL$12,((BF15-$BL$11)/($BL$12-$BL$11))*($BM$12-$BM$11)+$BM$11,IF(BF15&lt;$BL$13,((BF15-$BL$12)/($BL$13-$BL$12))*($BM$13-$BM$12)+$BM$12,IF(BF15&lt;$BL$14,((BF15-$BL$13)/($BL$14-$BL$13))*($BM$14-$BM$13)+$BM$13,IF(BF15&lt;$BL$15,((BF15-$BL$14)/($BL$15-$BL$14))*($BM$15-$BM$14)+$BM$14,IF(BF15&lt;$BL$16,((BF15-$BL$15)/($BL$16-$BL$15))*($BM$16-$BM$15)+$BM$15,IF(BF15&lt;$BL$17,((BF15-$BL$16)/($BL$17-$BL$16))*($BM$17-$BM$16)+$BM$16,IF(BF15&lt;$BL$18,((BF15-$BL$17)/($BL$18-$BL$17))*($BM$18-$BM$17)+$BM$17,IF(BF15&lt;$BL$19,((BF15-$BL$18)/($BL$19-$BL$18))*($BM$19-$BM$18)+$BM$18,IF(BF15&lt;$BL$20,((BF15-$BL$19)/($BL$20-$BL$19))*($BM$20-$BM$19)+$BM$19,IF(BF15&lt;$BL$21,((BF15-$BL$20)/($BL$21-$BL$20))*($BM$21-$BM$20)+$BM$20,IF(BF15&lt;$BL$22,((BF15-$BL$21)/($BL$22-$BL$21))*($BM$22-$BM$21)+$BM$21,IF(BF15&lt;$BL$23,((BF15-$BL$22)/($BL$23-$BL$22))*($BM$23-$BM$22)+$BM$22,IF(BF15&lt;$BL$24,((BF15-$BL$23)/($BL$24-$BL$23))*($BM$24-$BM$23)+$BM$23,IF(BF15&lt;$BL$25,((BF15-$BL$24)/($BL$25-$BL$24))*($BM$25-$BM$24)+$BM$24,IF(BF15&lt;$BL$26,((BF15-$BL$25)/($BL$26-$BL$25))*($BM$26-$BM$25)+$BM$25,0)))))))))))))))))</f>
        <v>0</v>
      </c>
      <c r="BH15" s="122" t="str">
        <f t="shared" ca="1" si="22"/>
        <v/>
      </c>
      <c r="BI15" s="130" t="e">
        <f ca="1">VLOOKUP(BH15,Settings_ReadMe!$M$22:$N$33,2,FALSE)</f>
        <v>#N/A</v>
      </c>
      <c r="BJ15" s="63"/>
      <c r="BL15" s="29">
        <v>40</v>
      </c>
      <c r="BM15" s="3">
        <v>0.7</v>
      </c>
    </row>
    <row r="16" spans="1:66" x14ac:dyDescent="0.2">
      <c r="A16" s="121">
        <f t="shared" si="23"/>
        <v>13</v>
      </c>
      <c r="B16" s="168" t="str">
        <f t="shared" ca="1" si="0"/>
        <v/>
      </c>
      <c r="C16" s="163" t="str">
        <f t="shared" ca="1" si="1"/>
        <v/>
      </c>
      <c r="D16" s="163" t="str">
        <f ca="1">IF(C16&lt;&gt;"",(4*C16)/(rho*PI()*AW16^2),"")</f>
        <v/>
      </c>
      <c r="E16" s="162" t="str">
        <f ca="1">IF($AU16&gt;0,(1/(-1.8*LOG10(((6.9*visco)/(AW16*D16))+((k_/1000)/(3.71*AW16))^1.11))^2)*((0.5*rho*D16^2)/(AW16)),"")</f>
        <v/>
      </c>
      <c r="F16" s="169" t="str">
        <f t="shared" ca="1" si="2"/>
        <v/>
      </c>
      <c r="G16" s="164" t="str">
        <f t="shared" ca="1" si="3"/>
        <v/>
      </c>
      <c r="H16" s="172" t="str">
        <f ca="1">IF(G16&lt;&gt;"",(4*G16)/(rho*PI()*BA16^2),"")</f>
        <v/>
      </c>
      <c r="I16" s="176" t="str">
        <f ca="1">IF($AY16&gt;0,(1/(-1.8*LOG10(((6.9*visco)/(BA16*H16))+((k_/1000)/(3.71*BA16))^1.11))^2)*((0.5*rho*H16^2)/(BA16)),"")</f>
        <v/>
      </c>
      <c r="J16" s="170" t="str">
        <f t="shared" ca="1" si="4"/>
        <v/>
      </c>
      <c r="K16" s="165" t="str">
        <f t="shared" ca="1" si="5"/>
        <v/>
      </c>
      <c r="L16" s="173" t="str">
        <f ca="1">IF(K16&lt;&gt;"",(4*K16)/(rho*PI()*BE16^2),"")</f>
        <v/>
      </c>
      <c r="M16" s="174" t="str">
        <f ca="1">IF($BC16&gt;0,(1/(-1.8*LOG10(((6.9*visco)/(BE16*L16))+((k_/1000)/(3.71*BE16))^1.11))^2)*((0.5*rho*L16^2)/(BE16)),"")</f>
        <v/>
      </c>
      <c r="N16" s="171" t="str">
        <f t="shared" ca="1" si="6"/>
        <v/>
      </c>
      <c r="O16" s="166" t="str">
        <f t="shared" ca="1" si="7"/>
        <v/>
      </c>
      <c r="P16" s="167" t="str">
        <f ca="1">IF(O16&lt;&gt;"",(4*O16)/(rho*PI()*BI16^2),"")</f>
        <v/>
      </c>
      <c r="Q16" s="175" t="str">
        <f ca="1">IF($BG16&gt;0,(1/(-1.8*LOG10(((6.9*visco)/(BI16*P16))+((k_/1000)/(3.71*BI16))^1.11))^2)*((0.5*rho*P16^2)/(BI16)),"")</f>
        <v/>
      </c>
      <c r="R16" s="66"/>
      <c r="S16" s="6"/>
      <c r="T16" s="6"/>
      <c r="U16" s="6"/>
      <c r="V16" s="7"/>
      <c r="W16" s="8"/>
      <c r="X16" s="5"/>
      <c r="Y16" s="6"/>
      <c r="Z16" s="6"/>
      <c r="AA16" s="6"/>
      <c r="AB16" s="6"/>
      <c r="AC16" s="15"/>
      <c r="AD16" s="6"/>
      <c r="AE16" s="6"/>
      <c r="AF16" s="6"/>
      <c r="AG16" s="6"/>
      <c r="AH16" s="59"/>
      <c r="AI16" s="16">
        <f t="shared" ca="1" si="8"/>
        <v>0</v>
      </c>
      <c r="AJ16" s="9">
        <f t="shared" ca="1" si="9"/>
        <v>0</v>
      </c>
      <c r="AK16" s="9">
        <f t="shared" ca="1" si="10"/>
        <v>0</v>
      </c>
      <c r="AL16" s="9">
        <f t="shared" ca="1" si="11"/>
        <v>0</v>
      </c>
      <c r="AM16" s="9">
        <f t="shared" ca="1" si="12"/>
        <v>0</v>
      </c>
      <c r="AN16" s="9">
        <f t="shared" ca="1" si="13"/>
        <v>0</v>
      </c>
      <c r="AO16" s="9">
        <f t="shared" ca="1" si="14"/>
        <v>0</v>
      </c>
      <c r="AP16" s="9">
        <f t="shared" ca="1" si="15"/>
        <v>0</v>
      </c>
      <c r="AQ16" s="9">
        <f t="shared" ca="1" si="16"/>
        <v>0</v>
      </c>
      <c r="AR16" s="9">
        <f t="shared" ca="1" si="17"/>
        <v>0</v>
      </c>
      <c r="AS16" s="9">
        <f t="shared" ca="1" si="18"/>
        <v>0</v>
      </c>
      <c r="AT16" s="137">
        <f ca="1">$AI16*DU_WHB_H+'Pipe Section'!$AJ16*DU_WC_C_H+'Pipe Section'!$AK16*DU_WC_R_H+'Pipe Section'!$AL16*DU_Bath_H+'Pipe Section'!$AM16*DU_Shower_H+'Pipe Section'!$AN16*DU_Sink_H+'Pipe Section'!$AO16*DU_Sink_M_H+'Pipe Section'!$AP16*DU_Tap_H_H+'Pipe Section'!$AQ16*DU_Tap_C_H+'Pipe Section'!$AR16*DU_Tap_M_H+'Pipe Section'!$AS16*DU_Tap_R_H</f>
        <v>0</v>
      </c>
      <c r="AU16" s="138">
        <f ca="1">IF(AT16&lt;$BL$10,((AT16-$BL$9)/($BL$10-$BL$9))*($BM$10-$BM$9)+$BM$9,IF(AT16&lt;$BL$11,((AT16-$BL$10)/($BL$11-$BL$10))*($BM$11-$BM$10)+$BM$10,IF(AT16&lt;$BL$12,((AT16-$BL$11)/($BL$12-$BL$11))*($BM$12-$BM$11)+$BM$11,IF(AT16&lt;$BL$13,((AT16-$BL$12)/($BL$13-$BL$12))*($BM$13-$BM$12)+$BM$12,IF(AT16&lt;$BL$14,((AT16-$BL$13)/($BL$14-$BL$13))*($BM$14-$BM$13)+$BM$13,IF(AT16&lt;$BL$15,((AT16-$BL$14)/($BL$15-$BL$14))*($BM$15-$BM$14)+$BM$14,IF(AT16&lt;$BL$16,((AT16-$BL$15)/($BL$16-$BL$15))*($BM$16-$BM$15)+$BM$15,IF(AT16&lt;$BL$17,((AT16-$BL$16)/($BL$17-$BL$16))*($BM$17-$BM$16)+$BM$16,IF(AT16&lt;$BL$18,((AT16-$BL$17)/($BL$18-$BL$17))*($BM$18-$BM$17)+$BM$17,IF(AT16&lt;$BL$19,((AT16-$BL$18)/($BL$19-$BL$18))*($BM$19-$BM$18)+$BM$18,IF(AT16&lt;$BL$20,((AT16-$BL$19)/($BL$20-$BL$19))*($BM$20-$BM$19)+$BM$19,IF(AT16&lt;$BL$21,((AT16-$BL$20)/($BL$21-$BL$20))*($BM$21-$BM$20)+$BM$20,IF(AT16&lt;$BL$22,((AT16-$BL$21)/($BL$22-$BL$21))*($BM$22-$BM$21)+$BM$21,IF(AT16&lt;$BL$23,((AT16-$BL$22)/($BL$23-$BL$22))*($BM$23-$BM$22)+$BM$22,IF(AT16&lt;$BL$24,((AT16-$BL$23)/($BL$24-$BL$23))*($BM$24-$BM$23)+$BM$23,IF(AT16&lt;$BL$25,((AT16-$BL$24)/($BL$25-$BL$24))*($BM$25-$BM$24)+$BM$24,IF(AT16&lt;$BL$26,((AT16-$BL$25)/($BL$26-$BL$25))*($BM$26-$BM$25)+$BM$25,0)))))))))))))))))</f>
        <v>0</v>
      </c>
      <c r="AV16" s="138" t="str">
        <f t="shared" ca="1" si="19"/>
        <v/>
      </c>
      <c r="AW16" s="157" t="e">
        <f ca="1">VLOOKUP(AV16,Settings_ReadMe!$M$22:$N$33,2,FALSE)</f>
        <v>#N/A</v>
      </c>
      <c r="AX16" s="145">
        <f ca="1">$AI16*DU_WHB_C+'Pipe Section'!$AJ16*DU_WC_C_C+'Pipe Section'!$AK16*DU_WC_R_C+'Pipe Section'!$AL16*DU_Bath_C+'Pipe Section'!$AM16*DU_Shower_C+'Pipe Section'!$AN16*DU_Sink_C+'Pipe Section'!$AO16*DU_Sink_M_C+'Pipe Section'!$AP16*DU_Tap_H_C+'Pipe Section'!$AQ16*DU_Tap_C_C+'Pipe Section'!$AR16*DU_Tap_M_C+'Pipe Section'!$AS16*DU_Tap_R_C</f>
        <v>0</v>
      </c>
      <c r="AY16" s="146">
        <f ca="1">IF(AX16&lt;$BL$10,((AX16-$BL$9)/($BL$10-$BL$9))*($BM$10-$BM$9)+$BM$9,IF(AX16&lt;$BL$11,((AX16-$BL$10)/($BL$11-$BL$10))*($BM$11-$BM$10)+$BM$10,IF(AX16&lt;$BL$12,((AX16-$BL$11)/($BL$12-$BL$11))*($BM$12-$BM$11)+$BM$11,IF(AX16&lt;$BL$13,((AX16-$BL$12)/($BL$13-$BL$12))*($BM$13-$BM$12)+$BM$12,IF(AX16&lt;$BL$14,((AX16-$BL$13)/($BL$14-$BL$13))*($BM$14-$BM$13)+$BM$13,IF(AX16&lt;$BL$15,((AX16-$BL$14)/($BL$15-$BL$14))*($BM$15-$BM$14)+$BM$14,IF(AX16&lt;$BL$16,((AX16-$BL$15)/($BL$16-$BL$15))*($BM$16-$BM$15)+$BM$15,IF(AX16&lt;$BL$17,((AX16-$BL$16)/($BL$17-$BL$16))*($BM$17-$BM$16)+$BM$16,IF(AX16&lt;$BL$18,((AX16-$BL$17)/($BL$18-$BL$17))*($BM$18-$BM$17)+$BM$17,IF(AX16&lt;$BL$19,((AX16-$BL$18)/($BL$19-$BL$18))*($BM$19-$BM$18)+$BM$18,IF(AX16&lt;$BL$20,((AX16-$BL$19)/($BL$20-$BL$19))*($BM$20-$BM$19)+$BM$19,IF(AX16&lt;$BL$21,((AX16-$BL$20)/($BL$21-$BL$20))*($BM$21-$BM$20)+$BM$20,IF(AX16&lt;$BL$22,((AX16-$BL$21)/($BL$22-$BL$21))*($BM$22-$BM$21)+$BM$21,IF(AX16&lt;$BL$23,((AX16-$BL$22)/($BL$23-$BL$22))*($BM$23-$BM$22)+$BM$22,IF(AX16&lt;$BL$24,((AX16-$BL$23)/($BL$24-$BL$23))*($BM$24-$BM$23)+$BM$23,IF(AX16&lt;$BL$25,((AX16-$BL$24)/($BL$25-$BL$24))*($BM$25-$BM$24)+$BM$24,IF(AX16&lt;$BL$26,((AX16-$BL$25)/($BL$26-$BL$25))*($BM$26-$BM$25)+$BM$25,0)))))))))))))))))</f>
        <v>0</v>
      </c>
      <c r="AZ16" s="146" t="str">
        <f t="shared" ca="1" si="20"/>
        <v/>
      </c>
      <c r="BA16" s="147" t="e">
        <f ca="1">VLOOKUP(AZ16,Settings_ReadMe!$M$22:$N$33,2,FALSE)</f>
        <v>#N/A</v>
      </c>
      <c r="BB16" s="154">
        <f ca="1">$AI16*DU_WHB_M+'Pipe Section'!$AJ16*DU_WC_C_M+'Pipe Section'!$AK16*DU_WC_R_M+'Pipe Section'!$AL16*DU_Bath_M+'Pipe Section'!$AM16*DU_Shower_M+'Pipe Section'!$AN16*DU_Sink_M+'Pipe Section'!$AO16*DU_Sink_M_M+'Pipe Section'!$AP16*DU_Tap_H_M+'Pipe Section'!$AQ16*DU_Tap_C_M+'Pipe Section'!$AR16*DU_Tap_M_M+'Pipe Section'!$AS16*DU_Tap_R_M</f>
        <v>0</v>
      </c>
      <c r="BC16" s="155">
        <f ca="1">IF(BB16&lt;$BL$10,((BB16-$BL$9)/($BL$10-$BL$9))*($BM$10-$BM$9)+$BM$9,IF(BB16&lt;$BL$11,((BB16-$BL$10)/($BL$11-$BL$10))*($BM$11-$BM$10)+$BM$10,IF(BB16&lt;$BL$12,((BB16-$BL$11)/($BL$12-$BL$11))*($BM$12-$BM$11)+$BM$11,IF(BB16&lt;$BL$13,((BB16-$BL$12)/($BL$13-$BL$12))*($BM$13-$BM$12)+$BM$12,IF(BB16&lt;$BL$14,((BB16-$BL$13)/($BL$14-$BL$13))*($BM$14-$BM$13)+$BM$13,IF(BB16&lt;$BL$15,((BB16-$BL$14)/($BL$15-$BL$14))*($BM$15-$BM$14)+$BM$14,IF(BB16&lt;$BL$16,((BB16-$BL$15)/($BL$16-$BL$15))*($BM$16-$BM$15)+$BM$15,IF(BB16&lt;$BL$17,((BB16-$BL$16)/($BL$17-$BL$16))*($BM$17-$BM$16)+$BM$16,IF(BB16&lt;$BL$18,((BB16-$BL$17)/($BL$18-$BL$17))*($BM$18-$BM$17)+$BM$17,IF(BB16&lt;$BL$19,((BB16-$BL$18)/($BL$19-$BL$18))*($BM$19-$BM$18)+$BM$18,IF(BB16&lt;$BL$20,((BB16-$BL$19)/($BL$20-$BL$19))*($BM$20-$BM$19)+$BM$19,IF(BB16&lt;$BL$21,((BB16-$BL$20)/($BL$21-$BL$20))*($BM$21-$BM$20)+$BM$20,IF(BB16&lt;$BL$22,((BB16-$BL$21)/($BL$22-$BL$21))*($BM$22-$BM$21)+$BM$21,IF(BB16&lt;$BL$23,((BB16-$BL$22)/($BL$23-$BL$22))*($BM$23-$BM$22)+$BM$22,IF(BB16&lt;$BL$24,((BB16-$BL$23)/($BL$24-$BL$23))*($BM$24-$BM$23)+$BM$23,IF(BB16&lt;$BL$25,((BB16-$BL$24)/($BL$25-$BL$24))*($BM$25-$BM$24)+$BM$24,IF(BB16&lt;$BL$26,((BB16-$BL$25)/($BL$26-$BL$25))*($BM$26-$BM$25)+$BM$25,0)))))))))))))))))</f>
        <v>0</v>
      </c>
      <c r="BD16" s="155" t="str">
        <f t="shared" ca="1" si="21"/>
        <v/>
      </c>
      <c r="BE16" s="156" t="e">
        <f ca="1">VLOOKUP(BD16,Settings_ReadMe!$M$22:$N$33,2,FALSE)</f>
        <v>#N/A</v>
      </c>
      <c r="BF16" s="129">
        <f ca="1">$AI16*DU_WHB_R+'Pipe Section'!$AJ16*DU_WC_C_R+'Pipe Section'!$AK16*DU_WC_R_R+'Pipe Section'!$AL16*DU_Bath_R+'Pipe Section'!$AM16*DU_Shower_R+'Pipe Section'!$AN16*DU_Sink_R+'Pipe Section'!$AO16*DU_Sink_M_R+'Pipe Section'!$AP16*DU_Tap_H_R+'Pipe Section'!$AQ16*DU_Tap_C_R+'Pipe Section'!$AR16*DU_Tap_M_R+'Pipe Section'!$AS16*DU_Tap_R_R</f>
        <v>0</v>
      </c>
      <c r="BG16" s="122">
        <f ca="1">IF(BF16&lt;$BL$10,((BF16-$BL$9)/($BL$10-$BL$9))*($BM$10-$BM$9)+$BM$9,IF(BF16&lt;$BL$11,((BF16-$BL$10)/($BL$11-$BL$10))*($BM$11-$BM$10)+$BM$10,IF(BF16&lt;$BL$12,((BF16-$BL$11)/($BL$12-$BL$11))*($BM$12-$BM$11)+$BM$11,IF(BF16&lt;$BL$13,((BF16-$BL$12)/($BL$13-$BL$12))*($BM$13-$BM$12)+$BM$12,IF(BF16&lt;$BL$14,((BF16-$BL$13)/($BL$14-$BL$13))*($BM$14-$BM$13)+$BM$13,IF(BF16&lt;$BL$15,((BF16-$BL$14)/($BL$15-$BL$14))*($BM$15-$BM$14)+$BM$14,IF(BF16&lt;$BL$16,((BF16-$BL$15)/($BL$16-$BL$15))*($BM$16-$BM$15)+$BM$15,IF(BF16&lt;$BL$17,((BF16-$BL$16)/($BL$17-$BL$16))*($BM$17-$BM$16)+$BM$16,IF(BF16&lt;$BL$18,((BF16-$BL$17)/($BL$18-$BL$17))*($BM$18-$BM$17)+$BM$17,IF(BF16&lt;$BL$19,((BF16-$BL$18)/($BL$19-$BL$18))*($BM$19-$BM$18)+$BM$18,IF(BF16&lt;$BL$20,((BF16-$BL$19)/($BL$20-$BL$19))*($BM$20-$BM$19)+$BM$19,IF(BF16&lt;$BL$21,((BF16-$BL$20)/($BL$21-$BL$20))*($BM$21-$BM$20)+$BM$20,IF(BF16&lt;$BL$22,((BF16-$BL$21)/($BL$22-$BL$21))*($BM$22-$BM$21)+$BM$21,IF(BF16&lt;$BL$23,((BF16-$BL$22)/($BL$23-$BL$22))*($BM$23-$BM$22)+$BM$22,IF(BF16&lt;$BL$24,((BF16-$BL$23)/($BL$24-$BL$23))*($BM$24-$BM$23)+$BM$23,IF(BF16&lt;$BL$25,((BF16-$BL$24)/($BL$25-$BL$24))*($BM$25-$BM$24)+$BM$24,IF(BF16&lt;$BL$26,((BF16-$BL$25)/($BL$26-$BL$25))*($BM$26-$BM$25)+$BM$25,0)))))))))))))))))</f>
        <v>0</v>
      </c>
      <c r="BH16" s="122" t="str">
        <f t="shared" ca="1" si="22"/>
        <v/>
      </c>
      <c r="BI16" s="130" t="e">
        <f ca="1">VLOOKUP(BH16,Settings_ReadMe!$M$22:$N$33,2,FALSE)</f>
        <v>#N/A</v>
      </c>
      <c r="BJ16" s="63"/>
      <c r="BL16" s="29">
        <v>50</v>
      </c>
      <c r="BM16" s="3">
        <v>0.8</v>
      </c>
    </row>
    <row r="17" spans="1:65" x14ac:dyDescent="0.2">
      <c r="A17" s="121">
        <f t="shared" si="23"/>
        <v>14</v>
      </c>
      <c r="B17" s="168" t="str">
        <f t="shared" ca="1" si="0"/>
        <v/>
      </c>
      <c r="C17" s="163" t="str">
        <f t="shared" ca="1" si="1"/>
        <v/>
      </c>
      <c r="D17" s="163" t="str">
        <f ca="1">IF(C17&lt;&gt;"",(4*C17)/(rho*PI()*AW17^2),"")</f>
        <v/>
      </c>
      <c r="E17" s="162" t="str">
        <f ca="1">IF($AU17&gt;0,(1/(-1.8*LOG10(((6.9*visco)/(AW17*D17))+((k_/1000)/(3.71*AW17))^1.11))^2)*((0.5*rho*D17^2)/(AW17)),"")</f>
        <v/>
      </c>
      <c r="F17" s="169" t="str">
        <f t="shared" ca="1" si="2"/>
        <v/>
      </c>
      <c r="G17" s="164" t="str">
        <f t="shared" ca="1" si="3"/>
        <v/>
      </c>
      <c r="H17" s="172" t="str">
        <f ca="1">IF(G17&lt;&gt;"",(4*G17)/(rho*PI()*BA17^2),"")</f>
        <v/>
      </c>
      <c r="I17" s="176" t="str">
        <f ca="1">IF($AY17&gt;0,(1/(-1.8*LOG10(((6.9*visco)/(BA17*H17))+((k_/1000)/(3.71*BA17))^1.11))^2)*((0.5*rho*H17^2)/(BA17)),"")</f>
        <v/>
      </c>
      <c r="J17" s="170" t="str">
        <f t="shared" ca="1" si="4"/>
        <v/>
      </c>
      <c r="K17" s="165" t="str">
        <f t="shared" ca="1" si="5"/>
        <v/>
      </c>
      <c r="L17" s="173" t="str">
        <f ca="1">IF(K17&lt;&gt;"",(4*K17)/(rho*PI()*BE17^2),"")</f>
        <v/>
      </c>
      <c r="M17" s="174" t="str">
        <f ca="1">IF($BC17&gt;0,(1/(-1.8*LOG10(((6.9*visco)/(BE17*L17))+((k_/1000)/(3.71*BE17))^1.11))^2)*((0.5*rho*L17^2)/(BE17)),"")</f>
        <v/>
      </c>
      <c r="N17" s="171" t="str">
        <f t="shared" ca="1" si="6"/>
        <v/>
      </c>
      <c r="O17" s="166" t="str">
        <f t="shared" ca="1" si="7"/>
        <v/>
      </c>
      <c r="P17" s="167" t="str">
        <f ca="1">IF(O17&lt;&gt;"",(4*O17)/(rho*PI()*BI17^2),"")</f>
        <v/>
      </c>
      <c r="Q17" s="175" t="str">
        <f ca="1">IF($BG17&gt;0,(1/(-1.8*LOG10(((6.9*visco)/(BI17*P17))+((k_/1000)/(3.71*BI17))^1.11))^2)*((0.5*rho*P17^2)/(BI17)),"")</f>
        <v/>
      </c>
      <c r="R17" s="66"/>
      <c r="S17" s="6"/>
      <c r="T17" s="6"/>
      <c r="U17" s="6"/>
      <c r="V17" s="7"/>
      <c r="W17" s="8"/>
      <c r="X17" s="5"/>
      <c r="Y17" s="6"/>
      <c r="Z17" s="6"/>
      <c r="AA17" s="6"/>
      <c r="AB17" s="6"/>
      <c r="AC17" s="15"/>
      <c r="AD17" s="6"/>
      <c r="AE17" s="6"/>
      <c r="AF17" s="6"/>
      <c r="AG17" s="6"/>
      <c r="AH17" s="59"/>
      <c r="AI17" s="16">
        <f t="shared" ca="1" si="8"/>
        <v>0</v>
      </c>
      <c r="AJ17" s="9">
        <f t="shared" ca="1" si="9"/>
        <v>0</v>
      </c>
      <c r="AK17" s="9">
        <f t="shared" ca="1" si="10"/>
        <v>0</v>
      </c>
      <c r="AL17" s="9">
        <f t="shared" ca="1" si="11"/>
        <v>0</v>
      </c>
      <c r="AM17" s="9">
        <f t="shared" ca="1" si="12"/>
        <v>0</v>
      </c>
      <c r="AN17" s="9">
        <f t="shared" ca="1" si="13"/>
        <v>0</v>
      </c>
      <c r="AO17" s="9">
        <f t="shared" ca="1" si="14"/>
        <v>0</v>
      </c>
      <c r="AP17" s="9">
        <f t="shared" ca="1" si="15"/>
        <v>0</v>
      </c>
      <c r="AQ17" s="9">
        <f t="shared" ca="1" si="16"/>
        <v>0</v>
      </c>
      <c r="AR17" s="9">
        <f t="shared" ca="1" si="17"/>
        <v>0</v>
      </c>
      <c r="AS17" s="9">
        <f t="shared" ca="1" si="18"/>
        <v>0</v>
      </c>
      <c r="AT17" s="137">
        <f ca="1">$AI17*DU_WHB_H+'Pipe Section'!$AJ17*DU_WC_C_H+'Pipe Section'!$AK17*DU_WC_R_H+'Pipe Section'!$AL17*DU_Bath_H+'Pipe Section'!$AM17*DU_Shower_H+'Pipe Section'!$AN17*DU_Sink_H+'Pipe Section'!$AO17*DU_Sink_M_H+'Pipe Section'!$AP17*DU_Tap_H_H+'Pipe Section'!$AQ17*DU_Tap_C_H+'Pipe Section'!$AR17*DU_Tap_M_H+'Pipe Section'!$AS17*DU_Tap_R_H</f>
        <v>0</v>
      </c>
      <c r="AU17" s="138">
        <f ca="1">IF(AT17&lt;$BL$10,((AT17-$BL$9)/($BL$10-$BL$9))*($BM$10-$BM$9)+$BM$9,IF(AT17&lt;$BL$11,((AT17-$BL$10)/($BL$11-$BL$10))*($BM$11-$BM$10)+$BM$10,IF(AT17&lt;$BL$12,((AT17-$BL$11)/($BL$12-$BL$11))*($BM$12-$BM$11)+$BM$11,IF(AT17&lt;$BL$13,((AT17-$BL$12)/($BL$13-$BL$12))*($BM$13-$BM$12)+$BM$12,IF(AT17&lt;$BL$14,((AT17-$BL$13)/($BL$14-$BL$13))*($BM$14-$BM$13)+$BM$13,IF(AT17&lt;$BL$15,((AT17-$BL$14)/($BL$15-$BL$14))*($BM$15-$BM$14)+$BM$14,IF(AT17&lt;$BL$16,((AT17-$BL$15)/($BL$16-$BL$15))*($BM$16-$BM$15)+$BM$15,IF(AT17&lt;$BL$17,((AT17-$BL$16)/($BL$17-$BL$16))*($BM$17-$BM$16)+$BM$16,IF(AT17&lt;$BL$18,((AT17-$BL$17)/($BL$18-$BL$17))*($BM$18-$BM$17)+$BM$17,IF(AT17&lt;$BL$19,((AT17-$BL$18)/($BL$19-$BL$18))*($BM$19-$BM$18)+$BM$18,IF(AT17&lt;$BL$20,((AT17-$BL$19)/($BL$20-$BL$19))*($BM$20-$BM$19)+$BM$19,IF(AT17&lt;$BL$21,((AT17-$BL$20)/($BL$21-$BL$20))*($BM$21-$BM$20)+$BM$20,IF(AT17&lt;$BL$22,((AT17-$BL$21)/($BL$22-$BL$21))*($BM$22-$BM$21)+$BM$21,IF(AT17&lt;$BL$23,((AT17-$BL$22)/($BL$23-$BL$22))*($BM$23-$BM$22)+$BM$22,IF(AT17&lt;$BL$24,((AT17-$BL$23)/($BL$24-$BL$23))*($BM$24-$BM$23)+$BM$23,IF(AT17&lt;$BL$25,((AT17-$BL$24)/($BL$25-$BL$24))*($BM$25-$BM$24)+$BM$24,IF(AT17&lt;$BL$26,((AT17-$BL$25)/($BL$26-$BL$25))*($BM$26-$BM$25)+$BM$25,0)))))))))))))))))</f>
        <v>0</v>
      </c>
      <c r="AV17" s="138" t="str">
        <f t="shared" ca="1" si="19"/>
        <v/>
      </c>
      <c r="AW17" s="157" t="e">
        <f ca="1">VLOOKUP(AV17,Settings_ReadMe!$M$22:$N$33,2,FALSE)</f>
        <v>#N/A</v>
      </c>
      <c r="AX17" s="145">
        <f ca="1">$AI17*DU_WHB_C+'Pipe Section'!$AJ17*DU_WC_C_C+'Pipe Section'!$AK17*DU_WC_R_C+'Pipe Section'!$AL17*DU_Bath_C+'Pipe Section'!$AM17*DU_Shower_C+'Pipe Section'!$AN17*DU_Sink_C+'Pipe Section'!$AO17*DU_Sink_M_C+'Pipe Section'!$AP17*DU_Tap_H_C+'Pipe Section'!$AQ17*DU_Tap_C_C+'Pipe Section'!$AR17*DU_Tap_M_C+'Pipe Section'!$AS17*DU_Tap_R_C</f>
        <v>0</v>
      </c>
      <c r="AY17" s="146">
        <f ca="1">IF(AX17&lt;$BL$10,((AX17-$BL$9)/($BL$10-$BL$9))*($BM$10-$BM$9)+$BM$9,IF(AX17&lt;$BL$11,((AX17-$BL$10)/($BL$11-$BL$10))*($BM$11-$BM$10)+$BM$10,IF(AX17&lt;$BL$12,((AX17-$BL$11)/($BL$12-$BL$11))*($BM$12-$BM$11)+$BM$11,IF(AX17&lt;$BL$13,((AX17-$BL$12)/($BL$13-$BL$12))*($BM$13-$BM$12)+$BM$12,IF(AX17&lt;$BL$14,((AX17-$BL$13)/($BL$14-$BL$13))*($BM$14-$BM$13)+$BM$13,IF(AX17&lt;$BL$15,((AX17-$BL$14)/($BL$15-$BL$14))*($BM$15-$BM$14)+$BM$14,IF(AX17&lt;$BL$16,((AX17-$BL$15)/($BL$16-$BL$15))*($BM$16-$BM$15)+$BM$15,IF(AX17&lt;$BL$17,((AX17-$BL$16)/($BL$17-$BL$16))*($BM$17-$BM$16)+$BM$16,IF(AX17&lt;$BL$18,((AX17-$BL$17)/($BL$18-$BL$17))*($BM$18-$BM$17)+$BM$17,IF(AX17&lt;$BL$19,((AX17-$BL$18)/($BL$19-$BL$18))*($BM$19-$BM$18)+$BM$18,IF(AX17&lt;$BL$20,((AX17-$BL$19)/($BL$20-$BL$19))*($BM$20-$BM$19)+$BM$19,IF(AX17&lt;$BL$21,((AX17-$BL$20)/($BL$21-$BL$20))*($BM$21-$BM$20)+$BM$20,IF(AX17&lt;$BL$22,((AX17-$BL$21)/($BL$22-$BL$21))*($BM$22-$BM$21)+$BM$21,IF(AX17&lt;$BL$23,((AX17-$BL$22)/($BL$23-$BL$22))*($BM$23-$BM$22)+$BM$22,IF(AX17&lt;$BL$24,((AX17-$BL$23)/($BL$24-$BL$23))*($BM$24-$BM$23)+$BM$23,IF(AX17&lt;$BL$25,((AX17-$BL$24)/($BL$25-$BL$24))*($BM$25-$BM$24)+$BM$24,IF(AX17&lt;$BL$26,((AX17-$BL$25)/($BL$26-$BL$25))*($BM$26-$BM$25)+$BM$25,0)))))))))))))))))</f>
        <v>0</v>
      </c>
      <c r="AZ17" s="146" t="str">
        <f t="shared" ca="1" si="20"/>
        <v/>
      </c>
      <c r="BA17" s="147" t="e">
        <f ca="1">VLOOKUP(AZ17,Settings_ReadMe!$M$22:$N$33,2,FALSE)</f>
        <v>#N/A</v>
      </c>
      <c r="BB17" s="154">
        <f ca="1">$AI17*DU_WHB_M+'Pipe Section'!$AJ17*DU_WC_C_M+'Pipe Section'!$AK17*DU_WC_R_M+'Pipe Section'!$AL17*DU_Bath_M+'Pipe Section'!$AM17*DU_Shower_M+'Pipe Section'!$AN17*DU_Sink_M+'Pipe Section'!$AO17*DU_Sink_M_M+'Pipe Section'!$AP17*DU_Tap_H_M+'Pipe Section'!$AQ17*DU_Tap_C_M+'Pipe Section'!$AR17*DU_Tap_M_M+'Pipe Section'!$AS17*DU_Tap_R_M</f>
        <v>0</v>
      </c>
      <c r="BC17" s="155">
        <f ca="1">IF(BB17&lt;$BL$10,((BB17-$BL$9)/($BL$10-$BL$9))*($BM$10-$BM$9)+$BM$9,IF(BB17&lt;$BL$11,((BB17-$BL$10)/($BL$11-$BL$10))*($BM$11-$BM$10)+$BM$10,IF(BB17&lt;$BL$12,((BB17-$BL$11)/($BL$12-$BL$11))*($BM$12-$BM$11)+$BM$11,IF(BB17&lt;$BL$13,((BB17-$BL$12)/($BL$13-$BL$12))*($BM$13-$BM$12)+$BM$12,IF(BB17&lt;$BL$14,((BB17-$BL$13)/($BL$14-$BL$13))*($BM$14-$BM$13)+$BM$13,IF(BB17&lt;$BL$15,((BB17-$BL$14)/($BL$15-$BL$14))*($BM$15-$BM$14)+$BM$14,IF(BB17&lt;$BL$16,((BB17-$BL$15)/($BL$16-$BL$15))*($BM$16-$BM$15)+$BM$15,IF(BB17&lt;$BL$17,((BB17-$BL$16)/($BL$17-$BL$16))*($BM$17-$BM$16)+$BM$16,IF(BB17&lt;$BL$18,((BB17-$BL$17)/($BL$18-$BL$17))*($BM$18-$BM$17)+$BM$17,IF(BB17&lt;$BL$19,((BB17-$BL$18)/($BL$19-$BL$18))*($BM$19-$BM$18)+$BM$18,IF(BB17&lt;$BL$20,((BB17-$BL$19)/($BL$20-$BL$19))*($BM$20-$BM$19)+$BM$19,IF(BB17&lt;$BL$21,((BB17-$BL$20)/($BL$21-$BL$20))*($BM$21-$BM$20)+$BM$20,IF(BB17&lt;$BL$22,((BB17-$BL$21)/($BL$22-$BL$21))*($BM$22-$BM$21)+$BM$21,IF(BB17&lt;$BL$23,((BB17-$BL$22)/($BL$23-$BL$22))*($BM$23-$BM$22)+$BM$22,IF(BB17&lt;$BL$24,((BB17-$BL$23)/($BL$24-$BL$23))*($BM$24-$BM$23)+$BM$23,IF(BB17&lt;$BL$25,((BB17-$BL$24)/($BL$25-$BL$24))*($BM$25-$BM$24)+$BM$24,IF(BB17&lt;$BL$26,((BB17-$BL$25)/($BL$26-$BL$25))*($BM$26-$BM$25)+$BM$25,0)))))))))))))))))</f>
        <v>0</v>
      </c>
      <c r="BD17" s="155" t="str">
        <f t="shared" ca="1" si="21"/>
        <v/>
      </c>
      <c r="BE17" s="156" t="e">
        <f ca="1">VLOOKUP(BD17,Settings_ReadMe!$M$22:$N$33,2,FALSE)</f>
        <v>#N/A</v>
      </c>
      <c r="BF17" s="129">
        <f ca="1">$AI17*DU_WHB_R+'Pipe Section'!$AJ17*DU_WC_C_R+'Pipe Section'!$AK17*DU_WC_R_R+'Pipe Section'!$AL17*DU_Bath_R+'Pipe Section'!$AM17*DU_Shower_R+'Pipe Section'!$AN17*DU_Sink_R+'Pipe Section'!$AO17*DU_Sink_M_R+'Pipe Section'!$AP17*DU_Tap_H_R+'Pipe Section'!$AQ17*DU_Tap_C_R+'Pipe Section'!$AR17*DU_Tap_M_R+'Pipe Section'!$AS17*DU_Tap_R_R</f>
        <v>0</v>
      </c>
      <c r="BG17" s="122">
        <f ca="1">IF(BF17&lt;$BL$10,((BF17-$BL$9)/($BL$10-$BL$9))*($BM$10-$BM$9)+$BM$9,IF(BF17&lt;$BL$11,((BF17-$BL$10)/($BL$11-$BL$10))*($BM$11-$BM$10)+$BM$10,IF(BF17&lt;$BL$12,((BF17-$BL$11)/($BL$12-$BL$11))*($BM$12-$BM$11)+$BM$11,IF(BF17&lt;$BL$13,((BF17-$BL$12)/($BL$13-$BL$12))*($BM$13-$BM$12)+$BM$12,IF(BF17&lt;$BL$14,((BF17-$BL$13)/($BL$14-$BL$13))*($BM$14-$BM$13)+$BM$13,IF(BF17&lt;$BL$15,((BF17-$BL$14)/($BL$15-$BL$14))*($BM$15-$BM$14)+$BM$14,IF(BF17&lt;$BL$16,((BF17-$BL$15)/($BL$16-$BL$15))*($BM$16-$BM$15)+$BM$15,IF(BF17&lt;$BL$17,((BF17-$BL$16)/($BL$17-$BL$16))*($BM$17-$BM$16)+$BM$16,IF(BF17&lt;$BL$18,((BF17-$BL$17)/($BL$18-$BL$17))*($BM$18-$BM$17)+$BM$17,IF(BF17&lt;$BL$19,((BF17-$BL$18)/($BL$19-$BL$18))*($BM$19-$BM$18)+$BM$18,IF(BF17&lt;$BL$20,((BF17-$BL$19)/($BL$20-$BL$19))*($BM$20-$BM$19)+$BM$19,IF(BF17&lt;$BL$21,((BF17-$BL$20)/($BL$21-$BL$20))*($BM$21-$BM$20)+$BM$20,IF(BF17&lt;$BL$22,((BF17-$BL$21)/($BL$22-$BL$21))*($BM$22-$BM$21)+$BM$21,IF(BF17&lt;$BL$23,((BF17-$BL$22)/($BL$23-$BL$22))*($BM$23-$BM$22)+$BM$22,IF(BF17&lt;$BL$24,((BF17-$BL$23)/($BL$24-$BL$23))*($BM$24-$BM$23)+$BM$23,IF(BF17&lt;$BL$25,((BF17-$BL$24)/($BL$25-$BL$24))*($BM$25-$BM$24)+$BM$24,IF(BF17&lt;$BL$26,((BF17-$BL$25)/($BL$26-$BL$25))*($BM$26-$BM$25)+$BM$25,0)))))))))))))))))</f>
        <v>0</v>
      </c>
      <c r="BH17" s="122" t="str">
        <f t="shared" ca="1" si="22"/>
        <v/>
      </c>
      <c r="BI17" s="130" t="e">
        <f ca="1">VLOOKUP(BH17,Settings_ReadMe!$M$22:$N$33,2,FALSE)</f>
        <v>#N/A</v>
      </c>
      <c r="BJ17" s="63"/>
      <c r="BL17" s="29">
        <v>70</v>
      </c>
      <c r="BM17" s="3">
        <v>1</v>
      </c>
    </row>
    <row r="18" spans="1:65" x14ac:dyDescent="0.2">
      <c r="A18" s="121">
        <f t="shared" si="23"/>
        <v>15</v>
      </c>
      <c r="B18" s="168" t="str">
        <f t="shared" ca="1" si="0"/>
        <v/>
      </c>
      <c r="C18" s="163" t="str">
        <f t="shared" ca="1" si="1"/>
        <v/>
      </c>
      <c r="D18" s="163" t="str">
        <f ca="1">IF(C18&lt;&gt;"",(4*C18)/(rho*PI()*AW18^2),"")</f>
        <v/>
      </c>
      <c r="E18" s="162" t="str">
        <f ca="1">IF($AU18&gt;0,(1/(-1.8*LOG10(((6.9*visco)/(AW18*D18))+((k_/1000)/(3.71*AW18))^1.11))^2)*((0.5*rho*D18^2)/(AW18)),"")</f>
        <v/>
      </c>
      <c r="F18" s="169" t="str">
        <f t="shared" ca="1" si="2"/>
        <v/>
      </c>
      <c r="G18" s="164" t="str">
        <f t="shared" ca="1" si="3"/>
        <v/>
      </c>
      <c r="H18" s="172" t="str">
        <f ca="1">IF(G18&lt;&gt;"",(4*G18)/(rho*PI()*BA18^2),"")</f>
        <v/>
      </c>
      <c r="I18" s="176" t="str">
        <f ca="1">IF($AY18&gt;0,(1/(-1.8*LOG10(((6.9*visco)/(BA18*H18))+((k_/1000)/(3.71*BA18))^1.11))^2)*((0.5*rho*H18^2)/(BA18)),"")</f>
        <v/>
      </c>
      <c r="J18" s="170" t="str">
        <f t="shared" ca="1" si="4"/>
        <v/>
      </c>
      <c r="K18" s="165" t="str">
        <f t="shared" ca="1" si="5"/>
        <v/>
      </c>
      <c r="L18" s="173" t="str">
        <f ca="1">IF(K18&lt;&gt;"",(4*K18)/(rho*PI()*BE18^2),"")</f>
        <v/>
      </c>
      <c r="M18" s="174" t="str">
        <f ca="1">IF($BC18&gt;0,(1/(-1.8*LOG10(((6.9*visco)/(BE18*L18))+((k_/1000)/(3.71*BE18))^1.11))^2)*((0.5*rho*L18^2)/(BE18)),"")</f>
        <v/>
      </c>
      <c r="N18" s="171" t="str">
        <f t="shared" ca="1" si="6"/>
        <v/>
      </c>
      <c r="O18" s="166" t="str">
        <f t="shared" ca="1" si="7"/>
        <v/>
      </c>
      <c r="P18" s="167" t="str">
        <f ca="1">IF(O18&lt;&gt;"",(4*O18)/(rho*PI()*BI18^2),"")</f>
        <v/>
      </c>
      <c r="Q18" s="175" t="str">
        <f ca="1">IF($BG18&gt;0,(1/(-1.8*LOG10(((6.9*visco)/(BI18*P18))+((k_/1000)/(3.71*BI18))^1.11))^2)*((0.5*rho*P18^2)/(BI18)),"")</f>
        <v/>
      </c>
      <c r="R18" s="66"/>
      <c r="S18" s="6"/>
      <c r="T18" s="6"/>
      <c r="U18" s="6"/>
      <c r="V18" s="7"/>
      <c r="W18" s="8"/>
      <c r="X18" s="5"/>
      <c r="Y18" s="6"/>
      <c r="Z18" s="6"/>
      <c r="AA18" s="6"/>
      <c r="AB18" s="6"/>
      <c r="AC18" s="15"/>
      <c r="AD18" s="6"/>
      <c r="AE18" s="6"/>
      <c r="AF18" s="6"/>
      <c r="AG18" s="6"/>
      <c r="AH18" s="59"/>
      <c r="AI18" s="16">
        <f t="shared" ca="1" si="8"/>
        <v>0</v>
      </c>
      <c r="AJ18" s="9">
        <f t="shared" ca="1" si="9"/>
        <v>0</v>
      </c>
      <c r="AK18" s="9">
        <f t="shared" ca="1" si="10"/>
        <v>0</v>
      </c>
      <c r="AL18" s="9">
        <f t="shared" ca="1" si="11"/>
        <v>0</v>
      </c>
      <c r="AM18" s="9">
        <f t="shared" ca="1" si="12"/>
        <v>0</v>
      </c>
      <c r="AN18" s="9">
        <f t="shared" ca="1" si="13"/>
        <v>0</v>
      </c>
      <c r="AO18" s="9">
        <f t="shared" ca="1" si="14"/>
        <v>0</v>
      </c>
      <c r="AP18" s="9">
        <f t="shared" ca="1" si="15"/>
        <v>0</v>
      </c>
      <c r="AQ18" s="9">
        <f t="shared" ca="1" si="16"/>
        <v>0</v>
      </c>
      <c r="AR18" s="9">
        <f t="shared" ca="1" si="17"/>
        <v>0</v>
      </c>
      <c r="AS18" s="9">
        <f t="shared" ca="1" si="18"/>
        <v>0</v>
      </c>
      <c r="AT18" s="137">
        <f ca="1">$AI18*DU_WHB_H+'Pipe Section'!$AJ18*DU_WC_C_H+'Pipe Section'!$AK18*DU_WC_R_H+'Pipe Section'!$AL18*DU_Bath_H+'Pipe Section'!$AM18*DU_Shower_H+'Pipe Section'!$AN18*DU_Sink_H+'Pipe Section'!$AO18*DU_Sink_M_H+'Pipe Section'!$AP18*DU_Tap_H_H+'Pipe Section'!$AQ18*DU_Tap_C_H+'Pipe Section'!$AR18*DU_Tap_M_H+'Pipe Section'!$AS18*DU_Tap_R_H</f>
        <v>0</v>
      </c>
      <c r="AU18" s="138">
        <f ca="1">IF(AT18&lt;$BL$10,((AT18-$BL$9)/($BL$10-$BL$9))*($BM$10-$BM$9)+$BM$9,IF(AT18&lt;$BL$11,((AT18-$BL$10)/($BL$11-$BL$10))*($BM$11-$BM$10)+$BM$10,IF(AT18&lt;$BL$12,((AT18-$BL$11)/($BL$12-$BL$11))*($BM$12-$BM$11)+$BM$11,IF(AT18&lt;$BL$13,((AT18-$BL$12)/($BL$13-$BL$12))*($BM$13-$BM$12)+$BM$12,IF(AT18&lt;$BL$14,((AT18-$BL$13)/($BL$14-$BL$13))*($BM$14-$BM$13)+$BM$13,IF(AT18&lt;$BL$15,((AT18-$BL$14)/($BL$15-$BL$14))*($BM$15-$BM$14)+$BM$14,IF(AT18&lt;$BL$16,((AT18-$BL$15)/($BL$16-$BL$15))*($BM$16-$BM$15)+$BM$15,IF(AT18&lt;$BL$17,((AT18-$BL$16)/($BL$17-$BL$16))*($BM$17-$BM$16)+$BM$16,IF(AT18&lt;$BL$18,((AT18-$BL$17)/($BL$18-$BL$17))*($BM$18-$BM$17)+$BM$17,IF(AT18&lt;$BL$19,((AT18-$BL$18)/($BL$19-$BL$18))*($BM$19-$BM$18)+$BM$18,IF(AT18&lt;$BL$20,((AT18-$BL$19)/($BL$20-$BL$19))*($BM$20-$BM$19)+$BM$19,IF(AT18&lt;$BL$21,((AT18-$BL$20)/($BL$21-$BL$20))*($BM$21-$BM$20)+$BM$20,IF(AT18&lt;$BL$22,((AT18-$BL$21)/($BL$22-$BL$21))*($BM$22-$BM$21)+$BM$21,IF(AT18&lt;$BL$23,((AT18-$BL$22)/($BL$23-$BL$22))*($BM$23-$BM$22)+$BM$22,IF(AT18&lt;$BL$24,((AT18-$BL$23)/($BL$24-$BL$23))*($BM$24-$BM$23)+$BM$23,IF(AT18&lt;$BL$25,((AT18-$BL$24)/($BL$25-$BL$24))*($BM$25-$BM$24)+$BM$24,IF(AT18&lt;$BL$26,((AT18-$BL$25)/($BL$26-$BL$25))*($BM$26-$BM$25)+$BM$25,0)))))))))))))))))</f>
        <v>0</v>
      </c>
      <c r="AV18" s="138" t="str">
        <f t="shared" ca="1" si="19"/>
        <v/>
      </c>
      <c r="AW18" s="157" t="e">
        <f ca="1">VLOOKUP(AV18,Settings_ReadMe!$M$22:$N$33,2,FALSE)</f>
        <v>#N/A</v>
      </c>
      <c r="AX18" s="145">
        <f ca="1">$AI18*DU_WHB_C+'Pipe Section'!$AJ18*DU_WC_C_C+'Pipe Section'!$AK18*DU_WC_R_C+'Pipe Section'!$AL18*DU_Bath_C+'Pipe Section'!$AM18*DU_Shower_C+'Pipe Section'!$AN18*DU_Sink_C+'Pipe Section'!$AO18*DU_Sink_M_C+'Pipe Section'!$AP18*DU_Tap_H_C+'Pipe Section'!$AQ18*DU_Tap_C_C+'Pipe Section'!$AR18*DU_Tap_M_C+'Pipe Section'!$AS18*DU_Tap_R_C</f>
        <v>0</v>
      </c>
      <c r="AY18" s="146">
        <f ca="1">IF(AX18&lt;$BL$10,((AX18-$BL$9)/($BL$10-$BL$9))*($BM$10-$BM$9)+$BM$9,IF(AX18&lt;$BL$11,((AX18-$BL$10)/($BL$11-$BL$10))*($BM$11-$BM$10)+$BM$10,IF(AX18&lt;$BL$12,((AX18-$BL$11)/($BL$12-$BL$11))*($BM$12-$BM$11)+$BM$11,IF(AX18&lt;$BL$13,((AX18-$BL$12)/($BL$13-$BL$12))*($BM$13-$BM$12)+$BM$12,IF(AX18&lt;$BL$14,((AX18-$BL$13)/($BL$14-$BL$13))*($BM$14-$BM$13)+$BM$13,IF(AX18&lt;$BL$15,((AX18-$BL$14)/($BL$15-$BL$14))*($BM$15-$BM$14)+$BM$14,IF(AX18&lt;$BL$16,((AX18-$BL$15)/($BL$16-$BL$15))*($BM$16-$BM$15)+$BM$15,IF(AX18&lt;$BL$17,((AX18-$BL$16)/($BL$17-$BL$16))*($BM$17-$BM$16)+$BM$16,IF(AX18&lt;$BL$18,((AX18-$BL$17)/($BL$18-$BL$17))*($BM$18-$BM$17)+$BM$17,IF(AX18&lt;$BL$19,((AX18-$BL$18)/($BL$19-$BL$18))*($BM$19-$BM$18)+$BM$18,IF(AX18&lt;$BL$20,((AX18-$BL$19)/($BL$20-$BL$19))*($BM$20-$BM$19)+$BM$19,IF(AX18&lt;$BL$21,((AX18-$BL$20)/($BL$21-$BL$20))*($BM$21-$BM$20)+$BM$20,IF(AX18&lt;$BL$22,((AX18-$BL$21)/($BL$22-$BL$21))*($BM$22-$BM$21)+$BM$21,IF(AX18&lt;$BL$23,((AX18-$BL$22)/($BL$23-$BL$22))*($BM$23-$BM$22)+$BM$22,IF(AX18&lt;$BL$24,((AX18-$BL$23)/($BL$24-$BL$23))*($BM$24-$BM$23)+$BM$23,IF(AX18&lt;$BL$25,((AX18-$BL$24)/($BL$25-$BL$24))*($BM$25-$BM$24)+$BM$24,IF(AX18&lt;$BL$26,((AX18-$BL$25)/($BL$26-$BL$25))*($BM$26-$BM$25)+$BM$25,0)))))))))))))))))</f>
        <v>0</v>
      </c>
      <c r="AZ18" s="146" t="str">
        <f t="shared" ca="1" si="20"/>
        <v/>
      </c>
      <c r="BA18" s="147" t="e">
        <f ca="1">VLOOKUP(AZ18,Settings_ReadMe!$M$22:$N$33,2,FALSE)</f>
        <v>#N/A</v>
      </c>
      <c r="BB18" s="154">
        <f ca="1">$AI18*DU_WHB_M+'Pipe Section'!$AJ18*DU_WC_C_M+'Pipe Section'!$AK18*DU_WC_R_M+'Pipe Section'!$AL18*DU_Bath_M+'Pipe Section'!$AM18*DU_Shower_M+'Pipe Section'!$AN18*DU_Sink_M+'Pipe Section'!$AO18*DU_Sink_M_M+'Pipe Section'!$AP18*DU_Tap_H_M+'Pipe Section'!$AQ18*DU_Tap_C_M+'Pipe Section'!$AR18*DU_Tap_M_M+'Pipe Section'!$AS18*DU_Tap_R_M</f>
        <v>0</v>
      </c>
      <c r="BC18" s="155">
        <f ca="1">IF(BB18&lt;$BL$10,((BB18-$BL$9)/($BL$10-$BL$9))*($BM$10-$BM$9)+$BM$9,IF(BB18&lt;$BL$11,((BB18-$BL$10)/($BL$11-$BL$10))*($BM$11-$BM$10)+$BM$10,IF(BB18&lt;$BL$12,((BB18-$BL$11)/($BL$12-$BL$11))*($BM$12-$BM$11)+$BM$11,IF(BB18&lt;$BL$13,((BB18-$BL$12)/($BL$13-$BL$12))*($BM$13-$BM$12)+$BM$12,IF(BB18&lt;$BL$14,((BB18-$BL$13)/($BL$14-$BL$13))*($BM$14-$BM$13)+$BM$13,IF(BB18&lt;$BL$15,((BB18-$BL$14)/($BL$15-$BL$14))*($BM$15-$BM$14)+$BM$14,IF(BB18&lt;$BL$16,((BB18-$BL$15)/($BL$16-$BL$15))*($BM$16-$BM$15)+$BM$15,IF(BB18&lt;$BL$17,((BB18-$BL$16)/($BL$17-$BL$16))*($BM$17-$BM$16)+$BM$16,IF(BB18&lt;$BL$18,((BB18-$BL$17)/($BL$18-$BL$17))*($BM$18-$BM$17)+$BM$17,IF(BB18&lt;$BL$19,((BB18-$BL$18)/($BL$19-$BL$18))*($BM$19-$BM$18)+$BM$18,IF(BB18&lt;$BL$20,((BB18-$BL$19)/($BL$20-$BL$19))*($BM$20-$BM$19)+$BM$19,IF(BB18&lt;$BL$21,((BB18-$BL$20)/($BL$21-$BL$20))*($BM$21-$BM$20)+$BM$20,IF(BB18&lt;$BL$22,((BB18-$BL$21)/($BL$22-$BL$21))*($BM$22-$BM$21)+$BM$21,IF(BB18&lt;$BL$23,((BB18-$BL$22)/($BL$23-$BL$22))*($BM$23-$BM$22)+$BM$22,IF(BB18&lt;$BL$24,((BB18-$BL$23)/($BL$24-$BL$23))*($BM$24-$BM$23)+$BM$23,IF(BB18&lt;$BL$25,((BB18-$BL$24)/($BL$25-$BL$24))*($BM$25-$BM$24)+$BM$24,IF(BB18&lt;$BL$26,((BB18-$BL$25)/($BL$26-$BL$25))*($BM$26-$BM$25)+$BM$25,0)))))))))))))))))</f>
        <v>0</v>
      </c>
      <c r="BD18" s="155" t="str">
        <f t="shared" ca="1" si="21"/>
        <v/>
      </c>
      <c r="BE18" s="156" t="e">
        <f ca="1">VLOOKUP(BD18,Settings_ReadMe!$M$22:$N$33,2,FALSE)</f>
        <v>#N/A</v>
      </c>
      <c r="BF18" s="129">
        <f ca="1">$AI18*DU_WHB_R+'Pipe Section'!$AJ18*DU_WC_C_R+'Pipe Section'!$AK18*DU_WC_R_R+'Pipe Section'!$AL18*DU_Bath_R+'Pipe Section'!$AM18*DU_Shower_R+'Pipe Section'!$AN18*DU_Sink_R+'Pipe Section'!$AO18*DU_Sink_M_R+'Pipe Section'!$AP18*DU_Tap_H_R+'Pipe Section'!$AQ18*DU_Tap_C_R+'Pipe Section'!$AR18*DU_Tap_M_R+'Pipe Section'!$AS18*DU_Tap_R_R</f>
        <v>0</v>
      </c>
      <c r="BG18" s="122">
        <f ca="1">IF(BF18&lt;$BL$10,((BF18-$BL$9)/($BL$10-$BL$9))*($BM$10-$BM$9)+$BM$9,IF(BF18&lt;$BL$11,((BF18-$BL$10)/($BL$11-$BL$10))*($BM$11-$BM$10)+$BM$10,IF(BF18&lt;$BL$12,((BF18-$BL$11)/($BL$12-$BL$11))*($BM$12-$BM$11)+$BM$11,IF(BF18&lt;$BL$13,((BF18-$BL$12)/($BL$13-$BL$12))*($BM$13-$BM$12)+$BM$12,IF(BF18&lt;$BL$14,((BF18-$BL$13)/($BL$14-$BL$13))*($BM$14-$BM$13)+$BM$13,IF(BF18&lt;$BL$15,((BF18-$BL$14)/($BL$15-$BL$14))*($BM$15-$BM$14)+$BM$14,IF(BF18&lt;$BL$16,((BF18-$BL$15)/($BL$16-$BL$15))*($BM$16-$BM$15)+$BM$15,IF(BF18&lt;$BL$17,((BF18-$BL$16)/($BL$17-$BL$16))*($BM$17-$BM$16)+$BM$16,IF(BF18&lt;$BL$18,((BF18-$BL$17)/($BL$18-$BL$17))*($BM$18-$BM$17)+$BM$17,IF(BF18&lt;$BL$19,((BF18-$BL$18)/($BL$19-$BL$18))*($BM$19-$BM$18)+$BM$18,IF(BF18&lt;$BL$20,((BF18-$BL$19)/($BL$20-$BL$19))*($BM$20-$BM$19)+$BM$19,IF(BF18&lt;$BL$21,((BF18-$BL$20)/($BL$21-$BL$20))*($BM$21-$BM$20)+$BM$20,IF(BF18&lt;$BL$22,((BF18-$BL$21)/($BL$22-$BL$21))*($BM$22-$BM$21)+$BM$21,IF(BF18&lt;$BL$23,((BF18-$BL$22)/($BL$23-$BL$22))*($BM$23-$BM$22)+$BM$22,IF(BF18&lt;$BL$24,((BF18-$BL$23)/($BL$24-$BL$23))*($BM$24-$BM$23)+$BM$23,IF(BF18&lt;$BL$25,((BF18-$BL$24)/($BL$25-$BL$24))*($BM$25-$BM$24)+$BM$24,IF(BF18&lt;$BL$26,((BF18-$BL$25)/($BL$26-$BL$25))*($BM$26-$BM$25)+$BM$25,0)))))))))))))))))</f>
        <v>0</v>
      </c>
      <c r="BH18" s="122" t="str">
        <f t="shared" ca="1" si="22"/>
        <v/>
      </c>
      <c r="BI18" s="130" t="e">
        <f ca="1">VLOOKUP(BH18,Settings_ReadMe!$M$22:$N$33,2,FALSE)</f>
        <v>#N/A</v>
      </c>
      <c r="BJ18" s="63"/>
      <c r="BL18" s="29">
        <v>100</v>
      </c>
      <c r="BM18" s="3">
        <v>1.25</v>
      </c>
    </row>
    <row r="19" spans="1:65" x14ac:dyDescent="0.2">
      <c r="A19" s="121">
        <f t="shared" si="23"/>
        <v>16</v>
      </c>
      <c r="B19" s="168" t="str">
        <f t="shared" ca="1" si="0"/>
        <v/>
      </c>
      <c r="C19" s="163" t="str">
        <f t="shared" ca="1" si="1"/>
        <v/>
      </c>
      <c r="D19" s="163" t="str">
        <f ca="1">IF(C19&lt;&gt;"",(4*C19)/(rho*PI()*AW19^2),"")</f>
        <v/>
      </c>
      <c r="E19" s="162" t="str">
        <f ca="1">IF($AU19&gt;0,(1/(-1.8*LOG10(((6.9*visco)/(AW19*D19))+((k_/1000)/(3.71*AW19))^1.11))^2)*((0.5*rho*D19^2)/(AW19)),"")</f>
        <v/>
      </c>
      <c r="F19" s="169" t="str">
        <f t="shared" ca="1" si="2"/>
        <v/>
      </c>
      <c r="G19" s="164" t="str">
        <f t="shared" ca="1" si="3"/>
        <v/>
      </c>
      <c r="H19" s="172" t="str">
        <f ca="1">IF(G19&lt;&gt;"",(4*G19)/(rho*PI()*BA19^2),"")</f>
        <v/>
      </c>
      <c r="I19" s="176" t="str">
        <f ca="1">IF($AY19&gt;0,(1/(-1.8*LOG10(((6.9*visco)/(BA19*H19))+((k_/1000)/(3.71*BA19))^1.11))^2)*((0.5*rho*H19^2)/(BA19)),"")</f>
        <v/>
      </c>
      <c r="J19" s="170" t="str">
        <f t="shared" ca="1" si="4"/>
        <v/>
      </c>
      <c r="K19" s="165" t="str">
        <f t="shared" ca="1" si="5"/>
        <v/>
      </c>
      <c r="L19" s="173" t="str">
        <f ca="1">IF(K19&lt;&gt;"",(4*K19)/(rho*PI()*BE19^2),"")</f>
        <v/>
      </c>
      <c r="M19" s="174" t="str">
        <f ca="1">IF($BC19&gt;0,(1/(-1.8*LOG10(((6.9*visco)/(BE19*L19))+((k_/1000)/(3.71*BE19))^1.11))^2)*((0.5*rho*L19^2)/(BE19)),"")</f>
        <v/>
      </c>
      <c r="N19" s="171" t="str">
        <f t="shared" ca="1" si="6"/>
        <v/>
      </c>
      <c r="O19" s="166" t="str">
        <f t="shared" ca="1" si="7"/>
        <v/>
      </c>
      <c r="P19" s="167" t="str">
        <f ca="1">IF(O19&lt;&gt;"",(4*O19)/(rho*PI()*BI19^2),"")</f>
        <v/>
      </c>
      <c r="Q19" s="175" t="str">
        <f ca="1">IF($BG19&gt;0,(1/(-1.8*LOG10(((6.9*visco)/(BI19*P19))+((k_/1000)/(3.71*BI19))^1.11))^2)*((0.5*rho*P19^2)/(BI19)),"")</f>
        <v/>
      </c>
      <c r="R19" s="66"/>
      <c r="S19" s="6"/>
      <c r="T19" s="6"/>
      <c r="U19" s="6"/>
      <c r="V19" s="7"/>
      <c r="W19" s="8"/>
      <c r="X19" s="5"/>
      <c r="Y19" s="6"/>
      <c r="Z19" s="6"/>
      <c r="AA19" s="6"/>
      <c r="AB19" s="6"/>
      <c r="AC19" s="15"/>
      <c r="AD19" s="6"/>
      <c r="AE19" s="6"/>
      <c r="AF19" s="6"/>
      <c r="AG19" s="6"/>
      <c r="AH19" s="59"/>
      <c r="AI19" s="16">
        <f t="shared" ca="1" si="8"/>
        <v>0</v>
      </c>
      <c r="AJ19" s="9">
        <f t="shared" ca="1" si="9"/>
        <v>0</v>
      </c>
      <c r="AK19" s="9">
        <f t="shared" ca="1" si="10"/>
        <v>0</v>
      </c>
      <c r="AL19" s="9">
        <f t="shared" ca="1" si="11"/>
        <v>0</v>
      </c>
      <c r="AM19" s="9">
        <f t="shared" ca="1" si="12"/>
        <v>0</v>
      </c>
      <c r="AN19" s="9">
        <f t="shared" ca="1" si="13"/>
        <v>0</v>
      </c>
      <c r="AO19" s="9">
        <f t="shared" ca="1" si="14"/>
        <v>0</v>
      </c>
      <c r="AP19" s="9">
        <f t="shared" ca="1" si="15"/>
        <v>0</v>
      </c>
      <c r="AQ19" s="9">
        <f t="shared" ca="1" si="16"/>
        <v>0</v>
      </c>
      <c r="AR19" s="9">
        <f t="shared" ca="1" si="17"/>
        <v>0</v>
      </c>
      <c r="AS19" s="9">
        <f t="shared" ca="1" si="18"/>
        <v>0</v>
      </c>
      <c r="AT19" s="137">
        <f ca="1">$AI19*DU_WHB_H+'Pipe Section'!$AJ19*DU_WC_C_H+'Pipe Section'!$AK19*DU_WC_R_H+'Pipe Section'!$AL19*DU_Bath_H+'Pipe Section'!$AM19*DU_Shower_H+'Pipe Section'!$AN19*DU_Sink_H+'Pipe Section'!$AO19*DU_Sink_M_H+'Pipe Section'!$AP19*DU_Tap_H_H+'Pipe Section'!$AQ19*DU_Tap_C_H+'Pipe Section'!$AR19*DU_Tap_M_H+'Pipe Section'!$AS19*DU_Tap_R_H</f>
        <v>0</v>
      </c>
      <c r="AU19" s="138">
        <f ca="1">IF(AT19&lt;$BL$10,((AT19-$BL$9)/($BL$10-$BL$9))*($BM$10-$BM$9)+$BM$9,IF(AT19&lt;$BL$11,((AT19-$BL$10)/($BL$11-$BL$10))*($BM$11-$BM$10)+$BM$10,IF(AT19&lt;$BL$12,((AT19-$BL$11)/($BL$12-$BL$11))*($BM$12-$BM$11)+$BM$11,IF(AT19&lt;$BL$13,((AT19-$BL$12)/($BL$13-$BL$12))*($BM$13-$BM$12)+$BM$12,IF(AT19&lt;$BL$14,((AT19-$BL$13)/($BL$14-$BL$13))*($BM$14-$BM$13)+$BM$13,IF(AT19&lt;$BL$15,((AT19-$BL$14)/($BL$15-$BL$14))*($BM$15-$BM$14)+$BM$14,IF(AT19&lt;$BL$16,((AT19-$BL$15)/($BL$16-$BL$15))*($BM$16-$BM$15)+$BM$15,IF(AT19&lt;$BL$17,((AT19-$BL$16)/($BL$17-$BL$16))*($BM$17-$BM$16)+$BM$16,IF(AT19&lt;$BL$18,((AT19-$BL$17)/($BL$18-$BL$17))*($BM$18-$BM$17)+$BM$17,IF(AT19&lt;$BL$19,((AT19-$BL$18)/($BL$19-$BL$18))*($BM$19-$BM$18)+$BM$18,IF(AT19&lt;$BL$20,((AT19-$BL$19)/($BL$20-$BL$19))*($BM$20-$BM$19)+$BM$19,IF(AT19&lt;$BL$21,((AT19-$BL$20)/($BL$21-$BL$20))*($BM$21-$BM$20)+$BM$20,IF(AT19&lt;$BL$22,((AT19-$BL$21)/($BL$22-$BL$21))*($BM$22-$BM$21)+$BM$21,IF(AT19&lt;$BL$23,((AT19-$BL$22)/($BL$23-$BL$22))*($BM$23-$BM$22)+$BM$22,IF(AT19&lt;$BL$24,((AT19-$BL$23)/($BL$24-$BL$23))*($BM$24-$BM$23)+$BM$23,IF(AT19&lt;$BL$25,((AT19-$BL$24)/($BL$25-$BL$24))*($BM$25-$BM$24)+$BM$24,IF(AT19&lt;$BL$26,((AT19-$BL$25)/($BL$26-$BL$25))*($BM$26-$BM$25)+$BM$25,0)))))))))))))))))</f>
        <v>0</v>
      </c>
      <c r="AV19" s="138" t="str">
        <f t="shared" ca="1" si="19"/>
        <v/>
      </c>
      <c r="AW19" s="157" t="e">
        <f ca="1">VLOOKUP(AV19,Settings_ReadMe!$M$22:$N$33,2,FALSE)</f>
        <v>#N/A</v>
      </c>
      <c r="AX19" s="145">
        <f ca="1">$AI19*DU_WHB_C+'Pipe Section'!$AJ19*DU_WC_C_C+'Pipe Section'!$AK19*DU_WC_R_C+'Pipe Section'!$AL19*DU_Bath_C+'Pipe Section'!$AM19*DU_Shower_C+'Pipe Section'!$AN19*DU_Sink_C+'Pipe Section'!$AO19*DU_Sink_M_C+'Pipe Section'!$AP19*DU_Tap_H_C+'Pipe Section'!$AQ19*DU_Tap_C_C+'Pipe Section'!$AR19*DU_Tap_M_C+'Pipe Section'!$AS19*DU_Tap_R_C</f>
        <v>0</v>
      </c>
      <c r="AY19" s="146">
        <f ca="1">IF(AX19&lt;$BL$10,((AX19-$BL$9)/($BL$10-$BL$9))*($BM$10-$BM$9)+$BM$9,IF(AX19&lt;$BL$11,((AX19-$BL$10)/($BL$11-$BL$10))*($BM$11-$BM$10)+$BM$10,IF(AX19&lt;$BL$12,((AX19-$BL$11)/($BL$12-$BL$11))*($BM$12-$BM$11)+$BM$11,IF(AX19&lt;$BL$13,((AX19-$BL$12)/($BL$13-$BL$12))*($BM$13-$BM$12)+$BM$12,IF(AX19&lt;$BL$14,((AX19-$BL$13)/($BL$14-$BL$13))*($BM$14-$BM$13)+$BM$13,IF(AX19&lt;$BL$15,((AX19-$BL$14)/($BL$15-$BL$14))*($BM$15-$BM$14)+$BM$14,IF(AX19&lt;$BL$16,((AX19-$BL$15)/($BL$16-$BL$15))*($BM$16-$BM$15)+$BM$15,IF(AX19&lt;$BL$17,((AX19-$BL$16)/($BL$17-$BL$16))*($BM$17-$BM$16)+$BM$16,IF(AX19&lt;$BL$18,((AX19-$BL$17)/($BL$18-$BL$17))*($BM$18-$BM$17)+$BM$17,IF(AX19&lt;$BL$19,((AX19-$BL$18)/($BL$19-$BL$18))*($BM$19-$BM$18)+$BM$18,IF(AX19&lt;$BL$20,((AX19-$BL$19)/($BL$20-$BL$19))*($BM$20-$BM$19)+$BM$19,IF(AX19&lt;$BL$21,((AX19-$BL$20)/($BL$21-$BL$20))*($BM$21-$BM$20)+$BM$20,IF(AX19&lt;$BL$22,((AX19-$BL$21)/($BL$22-$BL$21))*($BM$22-$BM$21)+$BM$21,IF(AX19&lt;$BL$23,((AX19-$BL$22)/($BL$23-$BL$22))*($BM$23-$BM$22)+$BM$22,IF(AX19&lt;$BL$24,((AX19-$BL$23)/($BL$24-$BL$23))*($BM$24-$BM$23)+$BM$23,IF(AX19&lt;$BL$25,((AX19-$BL$24)/($BL$25-$BL$24))*($BM$25-$BM$24)+$BM$24,IF(AX19&lt;$BL$26,((AX19-$BL$25)/($BL$26-$BL$25))*($BM$26-$BM$25)+$BM$25,0)))))))))))))))))</f>
        <v>0</v>
      </c>
      <c r="AZ19" s="146" t="str">
        <f t="shared" ca="1" si="20"/>
        <v/>
      </c>
      <c r="BA19" s="147" t="e">
        <f ca="1">VLOOKUP(AZ19,Settings_ReadMe!$M$22:$N$33,2,FALSE)</f>
        <v>#N/A</v>
      </c>
      <c r="BB19" s="154">
        <f ca="1">$AI19*DU_WHB_M+'Pipe Section'!$AJ19*DU_WC_C_M+'Pipe Section'!$AK19*DU_WC_R_M+'Pipe Section'!$AL19*DU_Bath_M+'Pipe Section'!$AM19*DU_Shower_M+'Pipe Section'!$AN19*DU_Sink_M+'Pipe Section'!$AO19*DU_Sink_M_M+'Pipe Section'!$AP19*DU_Tap_H_M+'Pipe Section'!$AQ19*DU_Tap_C_M+'Pipe Section'!$AR19*DU_Tap_M_M+'Pipe Section'!$AS19*DU_Tap_R_M</f>
        <v>0</v>
      </c>
      <c r="BC19" s="155">
        <f ca="1">IF(BB19&lt;$BL$10,((BB19-$BL$9)/($BL$10-$BL$9))*($BM$10-$BM$9)+$BM$9,IF(BB19&lt;$BL$11,((BB19-$BL$10)/($BL$11-$BL$10))*($BM$11-$BM$10)+$BM$10,IF(BB19&lt;$BL$12,((BB19-$BL$11)/($BL$12-$BL$11))*($BM$12-$BM$11)+$BM$11,IF(BB19&lt;$BL$13,((BB19-$BL$12)/($BL$13-$BL$12))*($BM$13-$BM$12)+$BM$12,IF(BB19&lt;$BL$14,((BB19-$BL$13)/($BL$14-$BL$13))*($BM$14-$BM$13)+$BM$13,IF(BB19&lt;$BL$15,((BB19-$BL$14)/($BL$15-$BL$14))*($BM$15-$BM$14)+$BM$14,IF(BB19&lt;$BL$16,((BB19-$BL$15)/($BL$16-$BL$15))*($BM$16-$BM$15)+$BM$15,IF(BB19&lt;$BL$17,((BB19-$BL$16)/($BL$17-$BL$16))*($BM$17-$BM$16)+$BM$16,IF(BB19&lt;$BL$18,((BB19-$BL$17)/($BL$18-$BL$17))*($BM$18-$BM$17)+$BM$17,IF(BB19&lt;$BL$19,((BB19-$BL$18)/($BL$19-$BL$18))*($BM$19-$BM$18)+$BM$18,IF(BB19&lt;$BL$20,((BB19-$BL$19)/($BL$20-$BL$19))*($BM$20-$BM$19)+$BM$19,IF(BB19&lt;$BL$21,((BB19-$BL$20)/($BL$21-$BL$20))*($BM$21-$BM$20)+$BM$20,IF(BB19&lt;$BL$22,((BB19-$BL$21)/($BL$22-$BL$21))*($BM$22-$BM$21)+$BM$21,IF(BB19&lt;$BL$23,((BB19-$BL$22)/($BL$23-$BL$22))*($BM$23-$BM$22)+$BM$22,IF(BB19&lt;$BL$24,((BB19-$BL$23)/($BL$24-$BL$23))*($BM$24-$BM$23)+$BM$23,IF(BB19&lt;$BL$25,((BB19-$BL$24)/($BL$25-$BL$24))*($BM$25-$BM$24)+$BM$24,IF(BB19&lt;$BL$26,((BB19-$BL$25)/($BL$26-$BL$25))*($BM$26-$BM$25)+$BM$25,0)))))))))))))))))</f>
        <v>0</v>
      </c>
      <c r="BD19" s="155" t="str">
        <f t="shared" ca="1" si="21"/>
        <v/>
      </c>
      <c r="BE19" s="156" t="e">
        <f ca="1">VLOOKUP(BD19,Settings_ReadMe!$M$22:$N$33,2,FALSE)</f>
        <v>#N/A</v>
      </c>
      <c r="BF19" s="129">
        <f ca="1">$AI19*DU_WHB_R+'Pipe Section'!$AJ19*DU_WC_C_R+'Pipe Section'!$AK19*DU_WC_R_R+'Pipe Section'!$AL19*DU_Bath_R+'Pipe Section'!$AM19*DU_Shower_R+'Pipe Section'!$AN19*DU_Sink_R+'Pipe Section'!$AO19*DU_Sink_M_R+'Pipe Section'!$AP19*DU_Tap_H_R+'Pipe Section'!$AQ19*DU_Tap_C_R+'Pipe Section'!$AR19*DU_Tap_M_R+'Pipe Section'!$AS19*DU_Tap_R_R</f>
        <v>0</v>
      </c>
      <c r="BG19" s="122">
        <f ca="1">IF(BF19&lt;$BL$10,((BF19-$BL$9)/($BL$10-$BL$9))*($BM$10-$BM$9)+$BM$9,IF(BF19&lt;$BL$11,((BF19-$BL$10)/($BL$11-$BL$10))*($BM$11-$BM$10)+$BM$10,IF(BF19&lt;$BL$12,((BF19-$BL$11)/($BL$12-$BL$11))*($BM$12-$BM$11)+$BM$11,IF(BF19&lt;$BL$13,((BF19-$BL$12)/($BL$13-$BL$12))*($BM$13-$BM$12)+$BM$12,IF(BF19&lt;$BL$14,((BF19-$BL$13)/($BL$14-$BL$13))*($BM$14-$BM$13)+$BM$13,IF(BF19&lt;$BL$15,((BF19-$BL$14)/($BL$15-$BL$14))*($BM$15-$BM$14)+$BM$14,IF(BF19&lt;$BL$16,((BF19-$BL$15)/($BL$16-$BL$15))*($BM$16-$BM$15)+$BM$15,IF(BF19&lt;$BL$17,((BF19-$BL$16)/($BL$17-$BL$16))*($BM$17-$BM$16)+$BM$16,IF(BF19&lt;$BL$18,((BF19-$BL$17)/($BL$18-$BL$17))*($BM$18-$BM$17)+$BM$17,IF(BF19&lt;$BL$19,((BF19-$BL$18)/($BL$19-$BL$18))*($BM$19-$BM$18)+$BM$18,IF(BF19&lt;$BL$20,((BF19-$BL$19)/($BL$20-$BL$19))*($BM$20-$BM$19)+$BM$19,IF(BF19&lt;$BL$21,((BF19-$BL$20)/($BL$21-$BL$20))*($BM$21-$BM$20)+$BM$20,IF(BF19&lt;$BL$22,((BF19-$BL$21)/($BL$22-$BL$21))*($BM$22-$BM$21)+$BM$21,IF(BF19&lt;$BL$23,((BF19-$BL$22)/($BL$23-$BL$22))*($BM$23-$BM$22)+$BM$22,IF(BF19&lt;$BL$24,((BF19-$BL$23)/($BL$24-$BL$23))*($BM$24-$BM$23)+$BM$23,IF(BF19&lt;$BL$25,((BF19-$BL$24)/($BL$25-$BL$24))*($BM$25-$BM$24)+$BM$24,IF(BF19&lt;$BL$26,((BF19-$BL$25)/($BL$26-$BL$25))*($BM$26-$BM$25)+$BM$25,0)))))))))))))))))</f>
        <v>0</v>
      </c>
      <c r="BH19" s="122" t="str">
        <f t="shared" ca="1" si="22"/>
        <v/>
      </c>
      <c r="BI19" s="130" t="e">
        <f ca="1">VLOOKUP(BH19,Settings_ReadMe!$M$22:$N$33,2,FALSE)</f>
        <v>#N/A</v>
      </c>
      <c r="BJ19" s="63"/>
      <c r="BL19" s="29">
        <v>200</v>
      </c>
      <c r="BM19" s="3">
        <v>2.2000000000000002</v>
      </c>
    </row>
    <row r="20" spans="1:65" x14ac:dyDescent="0.2">
      <c r="A20" s="121">
        <f t="shared" si="23"/>
        <v>17</v>
      </c>
      <c r="B20" s="168" t="str">
        <f t="shared" ca="1" si="0"/>
        <v/>
      </c>
      <c r="C20" s="163" t="str">
        <f t="shared" ca="1" si="1"/>
        <v/>
      </c>
      <c r="D20" s="163" t="str">
        <f ca="1">IF(C20&lt;&gt;"",(4*C20)/(rho*PI()*AW20^2),"")</f>
        <v/>
      </c>
      <c r="E20" s="162" t="str">
        <f ca="1">IF($AU20&gt;0,(1/(-1.8*LOG10(((6.9*visco)/(AW20*D20))+((k_/1000)/(3.71*AW20))^1.11))^2)*((0.5*rho*D20^2)/(AW20)),"")</f>
        <v/>
      </c>
      <c r="F20" s="169" t="str">
        <f t="shared" ca="1" si="2"/>
        <v/>
      </c>
      <c r="G20" s="164" t="str">
        <f t="shared" ca="1" si="3"/>
        <v/>
      </c>
      <c r="H20" s="172" t="str">
        <f ca="1">IF(G20&lt;&gt;"",(4*G20)/(rho*PI()*BA20^2),"")</f>
        <v/>
      </c>
      <c r="I20" s="176" t="str">
        <f ca="1">IF($AY20&gt;0,(1/(-1.8*LOG10(((6.9*visco)/(BA20*H20))+((k_/1000)/(3.71*BA20))^1.11))^2)*((0.5*rho*H20^2)/(BA20)),"")</f>
        <v/>
      </c>
      <c r="J20" s="170" t="str">
        <f t="shared" ca="1" si="4"/>
        <v/>
      </c>
      <c r="K20" s="165" t="str">
        <f t="shared" ca="1" si="5"/>
        <v/>
      </c>
      <c r="L20" s="173" t="str">
        <f ca="1">IF(K20&lt;&gt;"",(4*K20)/(rho*PI()*BE20^2),"")</f>
        <v/>
      </c>
      <c r="M20" s="174" t="str">
        <f ca="1">IF($BC20&gt;0,(1/(-1.8*LOG10(((6.9*visco)/(BE20*L20))+((k_/1000)/(3.71*BE20))^1.11))^2)*((0.5*rho*L20^2)/(BE20)),"")</f>
        <v/>
      </c>
      <c r="N20" s="171" t="str">
        <f t="shared" ca="1" si="6"/>
        <v/>
      </c>
      <c r="O20" s="166" t="str">
        <f t="shared" ca="1" si="7"/>
        <v/>
      </c>
      <c r="P20" s="167" t="str">
        <f ca="1">IF(O20&lt;&gt;"",(4*O20)/(rho*PI()*BI20^2),"")</f>
        <v/>
      </c>
      <c r="Q20" s="175" t="str">
        <f ca="1">IF($BG20&gt;0,(1/(-1.8*LOG10(((6.9*visco)/(BI20*P20))+((k_/1000)/(3.71*BI20))^1.11))^2)*((0.5*rho*P20^2)/(BI20)),"")</f>
        <v/>
      </c>
      <c r="R20" s="66"/>
      <c r="S20" s="6"/>
      <c r="T20" s="6"/>
      <c r="U20" s="6"/>
      <c r="V20" s="7"/>
      <c r="W20" s="8"/>
      <c r="X20" s="5"/>
      <c r="Y20" s="6"/>
      <c r="Z20" s="6"/>
      <c r="AA20" s="6"/>
      <c r="AB20" s="6"/>
      <c r="AC20" s="15"/>
      <c r="AD20" s="6"/>
      <c r="AE20" s="6"/>
      <c r="AF20" s="6"/>
      <c r="AG20" s="6"/>
      <c r="AH20" s="59"/>
      <c r="AI20" s="16">
        <f t="shared" ca="1" si="8"/>
        <v>0</v>
      </c>
      <c r="AJ20" s="9">
        <f t="shared" ca="1" si="9"/>
        <v>0</v>
      </c>
      <c r="AK20" s="9">
        <f t="shared" ca="1" si="10"/>
        <v>0</v>
      </c>
      <c r="AL20" s="9">
        <f t="shared" ca="1" si="11"/>
        <v>0</v>
      </c>
      <c r="AM20" s="9">
        <f t="shared" ca="1" si="12"/>
        <v>0</v>
      </c>
      <c r="AN20" s="9">
        <f t="shared" ca="1" si="13"/>
        <v>0</v>
      </c>
      <c r="AO20" s="9">
        <f t="shared" ca="1" si="14"/>
        <v>0</v>
      </c>
      <c r="AP20" s="9">
        <f t="shared" ca="1" si="15"/>
        <v>0</v>
      </c>
      <c r="AQ20" s="9">
        <f t="shared" ca="1" si="16"/>
        <v>0</v>
      </c>
      <c r="AR20" s="9">
        <f t="shared" ca="1" si="17"/>
        <v>0</v>
      </c>
      <c r="AS20" s="9">
        <f t="shared" ca="1" si="18"/>
        <v>0</v>
      </c>
      <c r="AT20" s="137">
        <f ca="1">$AI20*DU_WHB_H+'Pipe Section'!$AJ20*DU_WC_C_H+'Pipe Section'!$AK20*DU_WC_R_H+'Pipe Section'!$AL20*DU_Bath_H+'Pipe Section'!$AM20*DU_Shower_H+'Pipe Section'!$AN20*DU_Sink_H+'Pipe Section'!$AO20*DU_Sink_M_H+'Pipe Section'!$AP20*DU_Tap_H_H+'Pipe Section'!$AQ20*DU_Tap_C_H+'Pipe Section'!$AR20*DU_Tap_M_H+'Pipe Section'!$AS20*DU_Tap_R_H</f>
        <v>0</v>
      </c>
      <c r="AU20" s="138">
        <f ca="1">IF(AT20&lt;$BL$10,((AT20-$BL$9)/($BL$10-$BL$9))*($BM$10-$BM$9)+$BM$9,IF(AT20&lt;$BL$11,((AT20-$BL$10)/($BL$11-$BL$10))*($BM$11-$BM$10)+$BM$10,IF(AT20&lt;$BL$12,((AT20-$BL$11)/($BL$12-$BL$11))*($BM$12-$BM$11)+$BM$11,IF(AT20&lt;$BL$13,((AT20-$BL$12)/($BL$13-$BL$12))*($BM$13-$BM$12)+$BM$12,IF(AT20&lt;$BL$14,((AT20-$BL$13)/($BL$14-$BL$13))*($BM$14-$BM$13)+$BM$13,IF(AT20&lt;$BL$15,((AT20-$BL$14)/($BL$15-$BL$14))*($BM$15-$BM$14)+$BM$14,IF(AT20&lt;$BL$16,((AT20-$BL$15)/($BL$16-$BL$15))*($BM$16-$BM$15)+$BM$15,IF(AT20&lt;$BL$17,((AT20-$BL$16)/($BL$17-$BL$16))*($BM$17-$BM$16)+$BM$16,IF(AT20&lt;$BL$18,((AT20-$BL$17)/($BL$18-$BL$17))*($BM$18-$BM$17)+$BM$17,IF(AT20&lt;$BL$19,((AT20-$BL$18)/($BL$19-$BL$18))*($BM$19-$BM$18)+$BM$18,IF(AT20&lt;$BL$20,((AT20-$BL$19)/($BL$20-$BL$19))*($BM$20-$BM$19)+$BM$19,IF(AT20&lt;$BL$21,((AT20-$BL$20)/($BL$21-$BL$20))*($BM$21-$BM$20)+$BM$20,IF(AT20&lt;$BL$22,((AT20-$BL$21)/($BL$22-$BL$21))*($BM$22-$BM$21)+$BM$21,IF(AT20&lt;$BL$23,((AT20-$BL$22)/($BL$23-$BL$22))*($BM$23-$BM$22)+$BM$22,IF(AT20&lt;$BL$24,((AT20-$BL$23)/($BL$24-$BL$23))*($BM$24-$BM$23)+$BM$23,IF(AT20&lt;$BL$25,((AT20-$BL$24)/($BL$25-$BL$24))*($BM$25-$BM$24)+$BM$24,IF(AT20&lt;$BL$26,((AT20-$BL$25)/($BL$26-$BL$25))*($BM$26-$BM$25)+$BM$25,0)))))))))))))))))</f>
        <v>0</v>
      </c>
      <c r="AV20" s="138" t="str">
        <f t="shared" ca="1" si="19"/>
        <v/>
      </c>
      <c r="AW20" s="157" t="e">
        <f ca="1">VLOOKUP(AV20,Settings_ReadMe!$M$22:$N$33,2,FALSE)</f>
        <v>#N/A</v>
      </c>
      <c r="AX20" s="145">
        <f ca="1">$AI20*DU_WHB_C+'Pipe Section'!$AJ20*DU_WC_C_C+'Pipe Section'!$AK20*DU_WC_R_C+'Pipe Section'!$AL20*DU_Bath_C+'Pipe Section'!$AM20*DU_Shower_C+'Pipe Section'!$AN20*DU_Sink_C+'Pipe Section'!$AO20*DU_Sink_M_C+'Pipe Section'!$AP20*DU_Tap_H_C+'Pipe Section'!$AQ20*DU_Tap_C_C+'Pipe Section'!$AR20*DU_Tap_M_C+'Pipe Section'!$AS20*DU_Tap_R_C</f>
        <v>0</v>
      </c>
      <c r="AY20" s="146">
        <f ca="1">IF(AX20&lt;$BL$10,((AX20-$BL$9)/($BL$10-$BL$9))*($BM$10-$BM$9)+$BM$9,IF(AX20&lt;$BL$11,((AX20-$BL$10)/($BL$11-$BL$10))*($BM$11-$BM$10)+$BM$10,IF(AX20&lt;$BL$12,((AX20-$BL$11)/($BL$12-$BL$11))*($BM$12-$BM$11)+$BM$11,IF(AX20&lt;$BL$13,((AX20-$BL$12)/($BL$13-$BL$12))*($BM$13-$BM$12)+$BM$12,IF(AX20&lt;$BL$14,((AX20-$BL$13)/($BL$14-$BL$13))*($BM$14-$BM$13)+$BM$13,IF(AX20&lt;$BL$15,((AX20-$BL$14)/($BL$15-$BL$14))*($BM$15-$BM$14)+$BM$14,IF(AX20&lt;$BL$16,((AX20-$BL$15)/($BL$16-$BL$15))*($BM$16-$BM$15)+$BM$15,IF(AX20&lt;$BL$17,((AX20-$BL$16)/($BL$17-$BL$16))*($BM$17-$BM$16)+$BM$16,IF(AX20&lt;$BL$18,((AX20-$BL$17)/($BL$18-$BL$17))*($BM$18-$BM$17)+$BM$17,IF(AX20&lt;$BL$19,((AX20-$BL$18)/($BL$19-$BL$18))*($BM$19-$BM$18)+$BM$18,IF(AX20&lt;$BL$20,((AX20-$BL$19)/($BL$20-$BL$19))*($BM$20-$BM$19)+$BM$19,IF(AX20&lt;$BL$21,((AX20-$BL$20)/($BL$21-$BL$20))*($BM$21-$BM$20)+$BM$20,IF(AX20&lt;$BL$22,((AX20-$BL$21)/($BL$22-$BL$21))*($BM$22-$BM$21)+$BM$21,IF(AX20&lt;$BL$23,((AX20-$BL$22)/($BL$23-$BL$22))*($BM$23-$BM$22)+$BM$22,IF(AX20&lt;$BL$24,((AX20-$BL$23)/($BL$24-$BL$23))*($BM$24-$BM$23)+$BM$23,IF(AX20&lt;$BL$25,((AX20-$BL$24)/($BL$25-$BL$24))*($BM$25-$BM$24)+$BM$24,IF(AX20&lt;$BL$26,((AX20-$BL$25)/($BL$26-$BL$25))*($BM$26-$BM$25)+$BM$25,0)))))))))))))))))</f>
        <v>0</v>
      </c>
      <c r="AZ20" s="146" t="str">
        <f t="shared" ca="1" si="20"/>
        <v/>
      </c>
      <c r="BA20" s="147" t="e">
        <f ca="1">VLOOKUP(AZ20,Settings_ReadMe!$M$22:$N$33,2,FALSE)</f>
        <v>#N/A</v>
      </c>
      <c r="BB20" s="154">
        <f ca="1">$AI20*DU_WHB_M+'Pipe Section'!$AJ20*DU_WC_C_M+'Pipe Section'!$AK20*DU_WC_R_M+'Pipe Section'!$AL20*DU_Bath_M+'Pipe Section'!$AM20*DU_Shower_M+'Pipe Section'!$AN20*DU_Sink_M+'Pipe Section'!$AO20*DU_Sink_M_M+'Pipe Section'!$AP20*DU_Tap_H_M+'Pipe Section'!$AQ20*DU_Tap_C_M+'Pipe Section'!$AR20*DU_Tap_M_M+'Pipe Section'!$AS20*DU_Tap_R_M</f>
        <v>0</v>
      </c>
      <c r="BC20" s="155">
        <f ca="1">IF(BB20&lt;$BL$10,((BB20-$BL$9)/($BL$10-$BL$9))*($BM$10-$BM$9)+$BM$9,IF(BB20&lt;$BL$11,((BB20-$BL$10)/($BL$11-$BL$10))*($BM$11-$BM$10)+$BM$10,IF(BB20&lt;$BL$12,((BB20-$BL$11)/($BL$12-$BL$11))*($BM$12-$BM$11)+$BM$11,IF(BB20&lt;$BL$13,((BB20-$BL$12)/($BL$13-$BL$12))*($BM$13-$BM$12)+$BM$12,IF(BB20&lt;$BL$14,((BB20-$BL$13)/($BL$14-$BL$13))*($BM$14-$BM$13)+$BM$13,IF(BB20&lt;$BL$15,((BB20-$BL$14)/($BL$15-$BL$14))*($BM$15-$BM$14)+$BM$14,IF(BB20&lt;$BL$16,((BB20-$BL$15)/($BL$16-$BL$15))*($BM$16-$BM$15)+$BM$15,IF(BB20&lt;$BL$17,((BB20-$BL$16)/($BL$17-$BL$16))*($BM$17-$BM$16)+$BM$16,IF(BB20&lt;$BL$18,((BB20-$BL$17)/($BL$18-$BL$17))*($BM$18-$BM$17)+$BM$17,IF(BB20&lt;$BL$19,((BB20-$BL$18)/($BL$19-$BL$18))*($BM$19-$BM$18)+$BM$18,IF(BB20&lt;$BL$20,((BB20-$BL$19)/($BL$20-$BL$19))*($BM$20-$BM$19)+$BM$19,IF(BB20&lt;$BL$21,((BB20-$BL$20)/($BL$21-$BL$20))*($BM$21-$BM$20)+$BM$20,IF(BB20&lt;$BL$22,((BB20-$BL$21)/($BL$22-$BL$21))*($BM$22-$BM$21)+$BM$21,IF(BB20&lt;$BL$23,((BB20-$BL$22)/($BL$23-$BL$22))*($BM$23-$BM$22)+$BM$22,IF(BB20&lt;$BL$24,((BB20-$BL$23)/($BL$24-$BL$23))*($BM$24-$BM$23)+$BM$23,IF(BB20&lt;$BL$25,((BB20-$BL$24)/($BL$25-$BL$24))*($BM$25-$BM$24)+$BM$24,IF(BB20&lt;$BL$26,((BB20-$BL$25)/($BL$26-$BL$25))*($BM$26-$BM$25)+$BM$25,0)))))))))))))))))</f>
        <v>0</v>
      </c>
      <c r="BD20" s="155" t="str">
        <f t="shared" ca="1" si="21"/>
        <v/>
      </c>
      <c r="BE20" s="156" t="e">
        <f ca="1">VLOOKUP(BD20,Settings_ReadMe!$M$22:$N$33,2,FALSE)</f>
        <v>#N/A</v>
      </c>
      <c r="BF20" s="129">
        <f ca="1">$AI20*DU_WHB_R+'Pipe Section'!$AJ20*DU_WC_C_R+'Pipe Section'!$AK20*DU_WC_R_R+'Pipe Section'!$AL20*DU_Bath_R+'Pipe Section'!$AM20*DU_Shower_R+'Pipe Section'!$AN20*DU_Sink_R+'Pipe Section'!$AO20*DU_Sink_M_R+'Pipe Section'!$AP20*DU_Tap_H_R+'Pipe Section'!$AQ20*DU_Tap_C_R+'Pipe Section'!$AR20*DU_Tap_M_R+'Pipe Section'!$AS20*DU_Tap_R_R</f>
        <v>0</v>
      </c>
      <c r="BG20" s="122">
        <f ca="1">IF(BF20&lt;$BL$10,((BF20-$BL$9)/($BL$10-$BL$9))*($BM$10-$BM$9)+$BM$9,IF(BF20&lt;$BL$11,((BF20-$BL$10)/($BL$11-$BL$10))*($BM$11-$BM$10)+$BM$10,IF(BF20&lt;$BL$12,((BF20-$BL$11)/($BL$12-$BL$11))*($BM$12-$BM$11)+$BM$11,IF(BF20&lt;$BL$13,((BF20-$BL$12)/($BL$13-$BL$12))*($BM$13-$BM$12)+$BM$12,IF(BF20&lt;$BL$14,((BF20-$BL$13)/($BL$14-$BL$13))*($BM$14-$BM$13)+$BM$13,IF(BF20&lt;$BL$15,((BF20-$BL$14)/($BL$15-$BL$14))*($BM$15-$BM$14)+$BM$14,IF(BF20&lt;$BL$16,((BF20-$BL$15)/($BL$16-$BL$15))*($BM$16-$BM$15)+$BM$15,IF(BF20&lt;$BL$17,((BF20-$BL$16)/($BL$17-$BL$16))*($BM$17-$BM$16)+$BM$16,IF(BF20&lt;$BL$18,((BF20-$BL$17)/($BL$18-$BL$17))*($BM$18-$BM$17)+$BM$17,IF(BF20&lt;$BL$19,((BF20-$BL$18)/($BL$19-$BL$18))*($BM$19-$BM$18)+$BM$18,IF(BF20&lt;$BL$20,((BF20-$BL$19)/($BL$20-$BL$19))*($BM$20-$BM$19)+$BM$19,IF(BF20&lt;$BL$21,((BF20-$BL$20)/($BL$21-$BL$20))*($BM$21-$BM$20)+$BM$20,IF(BF20&lt;$BL$22,((BF20-$BL$21)/($BL$22-$BL$21))*($BM$22-$BM$21)+$BM$21,IF(BF20&lt;$BL$23,((BF20-$BL$22)/($BL$23-$BL$22))*($BM$23-$BM$22)+$BM$22,IF(BF20&lt;$BL$24,((BF20-$BL$23)/($BL$24-$BL$23))*($BM$24-$BM$23)+$BM$23,IF(BF20&lt;$BL$25,((BF20-$BL$24)/($BL$25-$BL$24))*($BM$25-$BM$24)+$BM$24,IF(BF20&lt;$BL$26,((BF20-$BL$25)/($BL$26-$BL$25))*($BM$26-$BM$25)+$BM$25,0)))))))))))))))))</f>
        <v>0</v>
      </c>
      <c r="BH20" s="122" t="str">
        <f t="shared" ca="1" si="22"/>
        <v/>
      </c>
      <c r="BI20" s="130" t="e">
        <f ca="1">VLOOKUP(BH20,Settings_ReadMe!$M$22:$N$33,2,FALSE)</f>
        <v>#N/A</v>
      </c>
      <c r="BJ20" s="63"/>
      <c r="BL20" s="29">
        <v>400</v>
      </c>
      <c r="BM20" s="3">
        <v>3.5</v>
      </c>
    </row>
    <row r="21" spans="1:65" x14ac:dyDescent="0.2">
      <c r="A21" s="121">
        <f t="shared" si="23"/>
        <v>18</v>
      </c>
      <c r="B21" s="168" t="str">
        <f t="shared" ca="1" si="0"/>
        <v/>
      </c>
      <c r="C21" s="163" t="str">
        <f t="shared" ca="1" si="1"/>
        <v/>
      </c>
      <c r="D21" s="163" t="str">
        <f ca="1">IF(C21&lt;&gt;"",(4*C21)/(rho*PI()*AW21^2),"")</f>
        <v/>
      </c>
      <c r="E21" s="162" t="str">
        <f ca="1">IF($AU21&gt;0,(1/(-1.8*LOG10(((6.9*visco)/(AW21*D21))+((k_/1000)/(3.71*AW21))^1.11))^2)*((0.5*rho*D21^2)/(AW21)),"")</f>
        <v/>
      </c>
      <c r="F21" s="169" t="str">
        <f t="shared" ca="1" si="2"/>
        <v/>
      </c>
      <c r="G21" s="164" t="str">
        <f t="shared" ca="1" si="3"/>
        <v/>
      </c>
      <c r="H21" s="172" t="str">
        <f ca="1">IF(G21&lt;&gt;"",(4*G21)/(rho*PI()*BA21^2),"")</f>
        <v/>
      </c>
      <c r="I21" s="176" t="str">
        <f ca="1">IF($AY21&gt;0,(1/(-1.8*LOG10(((6.9*visco)/(BA21*H21))+((k_/1000)/(3.71*BA21))^1.11))^2)*((0.5*rho*H21^2)/(BA21)),"")</f>
        <v/>
      </c>
      <c r="J21" s="170" t="str">
        <f t="shared" ca="1" si="4"/>
        <v/>
      </c>
      <c r="K21" s="165" t="str">
        <f t="shared" ca="1" si="5"/>
        <v/>
      </c>
      <c r="L21" s="173" t="str">
        <f ca="1">IF(K21&lt;&gt;"",(4*K21)/(rho*PI()*BE21^2),"")</f>
        <v/>
      </c>
      <c r="M21" s="174" t="str">
        <f ca="1">IF($BC21&gt;0,(1/(-1.8*LOG10(((6.9*visco)/(BE21*L21))+((k_/1000)/(3.71*BE21))^1.11))^2)*((0.5*rho*L21^2)/(BE21)),"")</f>
        <v/>
      </c>
      <c r="N21" s="171" t="str">
        <f t="shared" ca="1" si="6"/>
        <v/>
      </c>
      <c r="O21" s="166" t="str">
        <f t="shared" ca="1" si="7"/>
        <v/>
      </c>
      <c r="P21" s="167" t="str">
        <f ca="1">IF(O21&lt;&gt;"",(4*O21)/(rho*PI()*BI21^2),"")</f>
        <v/>
      </c>
      <c r="Q21" s="175" t="str">
        <f ca="1">IF($BG21&gt;0,(1/(-1.8*LOG10(((6.9*visco)/(BI21*P21))+((k_/1000)/(3.71*BI21))^1.11))^2)*((0.5*rho*P21^2)/(BI21)),"")</f>
        <v/>
      </c>
      <c r="R21" s="66"/>
      <c r="S21" s="6"/>
      <c r="T21" s="6"/>
      <c r="U21" s="6"/>
      <c r="V21" s="7"/>
      <c r="W21" s="8"/>
      <c r="X21" s="5"/>
      <c r="Y21" s="6"/>
      <c r="Z21" s="6"/>
      <c r="AA21" s="6"/>
      <c r="AB21" s="6"/>
      <c r="AC21" s="15"/>
      <c r="AD21" s="6"/>
      <c r="AE21" s="6"/>
      <c r="AF21" s="6"/>
      <c r="AG21" s="6"/>
      <c r="AH21" s="59"/>
      <c r="AI21" s="16">
        <f t="shared" ca="1" si="8"/>
        <v>0</v>
      </c>
      <c r="AJ21" s="9">
        <f t="shared" ca="1" si="9"/>
        <v>0</v>
      </c>
      <c r="AK21" s="9">
        <f t="shared" ca="1" si="10"/>
        <v>0</v>
      </c>
      <c r="AL21" s="9">
        <f t="shared" ca="1" si="11"/>
        <v>0</v>
      </c>
      <c r="AM21" s="9">
        <f t="shared" ca="1" si="12"/>
        <v>0</v>
      </c>
      <c r="AN21" s="9">
        <f t="shared" ca="1" si="13"/>
        <v>0</v>
      </c>
      <c r="AO21" s="9">
        <f t="shared" ca="1" si="14"/>
        <v>0</v>
      </c>
      <c r="AP21" s="9">
        <f t="shared" ca="1" si="15"/>
        <v>0</v>
      </c>
      <c r="AQ21" s="9">
        <f t="shared" ca="1" si="16"/>
        <v>0</v>
      </c>
      <c r="AR21" s="9">
        <f t="shared" ca="1" si="17"/>
        <v>0</v>
      </c>
      <c r="AS21" s="9">
        <f t="shared" ca="1" si="18"/>
        <v>0</v>
      </c>
      <c r="AT21" s="137">
        <f ca="1">$AI21*DU_WHB_H+'Pipe Section'!$AJ21*DU_WC_C_H+'Pipe Section'!$AK21*DU_WC_R_H+'Pipe Section'!$AL21*DU_Bath_H+'Pipe Section'!$AM21*DU_Shower_H+'Pipe Section'!$AN21*DU_Sink_H+'Pipe Section'!$AO21*DU_Sink_M_H+'Pipe Section'!$AP21*DU_Tap_H_H+'Pipe Section'!$AQ21*DU_Tap_C_H+'Pipe Section'!$AR21*DU_Tap_M_H+'Pipe Section'!$AS21*DU_Tap_R_H</f>
        <v>0</v>
      </c>
      <c r="AU21" s="138">
        <f ca="1">IF(AT21&lt;$BL$10,((AT21-$BL$9)/($BL$10-$BL$9))*($BM$10-$BM$9)+$BM$9,IF(AT21&lt;$BL$11,((AT21-$BL$10)/($BL$11-$BL$10))*($BM$11-$BM$10)+$BM$10,IF(AT21&lt;$BL$12,((AT21-$BL$11)/($BL$12-$BL$11))*($BM$12-$BM$11)+$BM$11,IF(AT21&lt;$BL$13,((AT21-$BL$12)/($BL$13-$BL$12))*($BM$13-$BM$12)+$BM$12,IF(AT21&lt;$BL$14,((AT21-$BL$13)/($BL$14-$BL$13))*($BM$14-$BM$13)+$BM$13,IF(AT21&lt;$BL$15,((AT21-$BL$14)/($BL$15-$BL$14))*($BM$15-$BM$14)+$BM$14,IF(AT21&lt;$BL$16,((AT21-$BL$15)/($BL$16-$BL$15))*($BM$16-$BM$15)+$BM$15,IF(AT21&lt;$BL$17,((AT21-$BL$16)/($BL$17-$BL$16))*($BM$17-$BM$16)+$BM$16,IF(AT21&lt;$BL$18,((AT21-$BL$17)/($BL$18-$BL$17))*($BM$18-$BM$17)+$BM$17,IF(AT21&lt;$BL$19,((AT21-$BL$18)/($BL$19-$BL$18))*($BM$19-$BM$18)+$BM$18,IF(AT21&lt;$BL$20,((AT21-$BL$19)/($BL$20-$BL$19))*($BM$20-$BM$19)+$BM$19,IF(AT21&lt;$BL$21,((AT21-$BL$20)/($BL$21-$BL$20))*($BM$21-$BM$20)+$BM$20,IF(AT21&lt;$BL$22,((AT21-$BL$21)/($BL$22-$BL$21))*($BM$22-$BM$21)+$BM$21,IF(AT21&lt;$BL$23,((AT21-$BL$22)/($BL$23-$BL$22))*($BM$23-$BM$22)+$BM$22,IF(AT21&lt;$BL$24,((AT21-$BL$23)/($BL$24-$BL$23))*($BM$24-$BM$23)+$BM$23,IF(AT21&lt;$BL$25,((AT21-$BL$24)/($BL$25-$BL$24))*($BM$25-$BM$24)+$BM$24,IF(AT21&lt;$BL$26,((AT21-$BL$25)/($BL$26-$BL$25))*($BM$26-$BM$25)+$BM$25,0)))))))))))))))))</f>
        <v>0</v>
      </c>
      <c r="AV21" s="138" t="str">
        <f t="shared" ca="1" si="19"/>
        <v/>
      </c>
      <c r="AW21" s="157" t="e">
        <f ca="1">VLOOKUP(AV21,Settings_ReadMe!$M$22:$N$33,2,FALSE)</f>
        <v>#N/A</v>
      </c>
      <c r="AX21" s="145">
        <f ca="1">$AI21*DU_WHB_C+'Pipe Section'!$AJ21*DU_WC_C_C+'Pipe Section'!$AK21*DU_WC_R_C+'Pipe Section'!$AL21*DU_Bath_C+'Pipe Section'!$AM21*DU_Shower_C+'Pipe Section'!$AN21*DU_Sink_C+'Pipe Section'!$AO21*DU_Sink_M_C+'Pipe Section'!$AP21*DU_Tap_H_C+'Pipe Section'!$AQ21*DU_Tap_C_C+'Pipe Section'!$AR21*DU_Tap_M_C+'Pipe Section'!$AS21*DU_Tap_R_C</f>
        <v>0</v>
      </c>
      <c r="AY21" s="146">
        <f ca="1">IF(AX21&lt;$BL$10,((AX21-$BL$9)/($BL$10-$BL$9))*($BM$10-$BM$9)+$BM$9,IF(AX21&lt;$BL$11,((AX21-$BL$10)/($BL$11-$BL$10))*($BM$11-$BM$10)+$BM$10,IF(AX21&lt;$BL$12,((AX21-$BL$11)/($BL$12-$BL$11))*($BM$12-$BM$11)+$BM$11,IF(AX21&lt;$BL$13,((AX21-$BL$12)/($BL$13-$BL$12))*($BM$13-$BM$12)+$BM$12,IF(AX21&lt;$BL$14,((AX21-$BL$13)/($BL$14-$BL$13))*($BM$14-$BM$13)+$BM$13,IF(AX21&lt;$BL$15,((AX21-$BL$14)/($BL$15-$BL$14))*($BM$15-$BM$14)+$BM$14,IF(AX21&lt;$BL$16,((AX21-$BL$15)/($BL$16-$BL$15))*($BM$16-$BM$15)+$BM$15,IF(AX21&lt;$BL$17,((AX21-$BL$16)/($BL$17-$BL$16))*($BM$17-$BM$16)+$BM$16,IF(AX21&lt;$BL$18,((AX21-$BL$17)/($BL$18-$BL$17))*($BM$18-$BM$17)+$BM$17,IF(AX21&lt;$BL$19,((AX21-$BL$18)/($BL$19-$BL$18))*($BM$19-$BM$18)+$BM$18,IF(AX21&lt;$BL$20,((AX21-$BL$19)/($BL$20-$BL$19))*($BM$20-$BM$19)+$BM$19,IF(AX21&lt;$BL$21,((AX21-$BL$20)/($BL$21-$BL$20))*($BM$21-$BM$20)+$BM$20,IF(AX21&lt;$BL$22,((AX21-$BL$21)/($BL$22-$BL$21))*($BM$22-$BM$21)+$BM$21,IF(AX21&lt;$BL$23,((AX21-$BL$22)/($BL$23-$BL$22))*($BM$23-$BM$22)+$BM$22,IF(AX21&lt;$BL$24,((AX21-$BL$23)/($BL$24-$BL$23))*($BM$24-$BM$23)+$BM$23,IF(AX21&lt;$BL$25,((AX21-$BL$24)/($BL$25-$BL$24))*($BM$25-$BM$24)+$BM$24,IF(AX21&lt;$BL$26,((AX21-$BL$25)/($BL$26-$BL$25))*($BM$26-$BM$25)+$BM$25,0)))))))))))))))))</f>
        <v>0</v>
      </c>
      <c r="AZ21" s="146" t="str">
        <f t="shared" ca="1" si="20"/>
        <v/>
      </c>
      <c r="BA21" s="147" t="e">
        <f ca="1">VLOOKUP(AZ21,Settings_ReadMe!$M$22:$N$33,2,FALSE)</f>
        <v>#N/A</v>
      </c>
      <c r="BB21" s="154">
        <f ca="1">$AI21*DU_WHB_M+'Pipe Section'!$AJ21*DU_WC_C_M+'Pipe Section'!$AK21*DU_WC_R_M+'Pipe Section'!$AL21*DU_Bath_M+'Pipe Section'!$AM21*DU_Shower_M+'Pipe Section'!$AN21*DU_Sink_M+'Pipe Section'!$AO21*DU_Sink_M_M+'Pipe Section'!$AP21*DU_Tap_H_M+'Pipe Section'!$AQ21*DU_Tap_C_M+'Pipe Section'!$AR21*DU_Tap_M_M+'Pipe Section'!$AS21*DU_Tap_R_M</f>
        <v>0</v>
      </c>
      <c r="BC21" s="155">
        <f ca="1">IF(BB21&lt;$BL$10,((BB21-$BL$9)/($BL$10-$BL$9))*($BM$10-$BM$9)+$BM$9,IF(BB21&lt;$BL$11,((BB21-$BL$10)/($BL$11-$BL$10))*($BM$11-$BM$10)+$BM$10,IF(BB21&lt;$BL$12,((BB21-$BL$11)/($BL$12-$BL$11))*($BM$12-$BM$11)+$BM$11,IF(BB21&lt;$BL$13,((BB21-$BL$12)/($BL$13-$BL$12))*($BM$13-$BM$12)+$BM$12,IF(BB21&lt;$BL$14,((BB21-$BL$13)/($BL$14-$BL$13))*($BM$14-$BM$13)+$BM$13,IF(BB21&lt;$BL$15,((BB21-$BL$14)/($BL$15-$BL$14))*($BM$15-$BM$14)+$BM$14,IF(BB21&lt;$BL$16,((BB21-$BL$15)/($BL$16-$BL$15))*($BM$16-$BM$15)+$BM$15,IF(BB21&lt;$BL$17,((BB21-$BL$16)/($BL$17-$BL$16))*($BM$17-$BM$16)+$BM$16,IF(BB21&lt;$BL$18,((BB21-$BL$17)/($BL$18-$BL$17))*($BM$18-$BM$17)+$BM$17,IF(BB21&lt;$BL$19,((BB21-$BL$18)/($BL$19-$BL$18))*($BM$19-$BM$18)+$BM$18,IF(BB21&lt;$BL$20,((BB21-$BL$19)/($BL$20-$BL$19))*($BM$20-$BM$19)+$BM$19,IF(BB21&lt;$BL$21,((BB21-$BL$20)/($BL$21-$BL$20))*($BM$21-$BM$20)+$BM$20,IF(BB21&lt;$BL$22,((BB21-$BL$21)/($BL$22-$BL$21))*($BM$22-$BM$21)+$BM$21,IF(BB21&lt;$BL$23,((BB21-$BL$22)/($BL$23-$BL$22))*($BM$23-$BM$22)+$BM$22,IF(BB21&lt;$BL$24,((BB21-$BL$23)/($BL$24-$BL$23))*($BM$24-$BM$23)+$BM$23,IF(BB21&lt;$BL$25,((BB21-$BL$24)/($BL$25-$BL$24))*($BM$25-$BM$24)+$BM$24,IF(BB21&lt;$BL$26,((BB21-$BL$25)/($BL$26-$BL$25))*($BM$26-$BM$25)+$BM$25,0)))))))))))))))))</f>
        <v>0</v>
      </c>
      <c r="BD21" s="155" t="str">
        <f t="shared" ca="1" si="21"/>
        <v/>
      </c>
      <c r="BE21" s="156" t="e">
        <f ca="1">VLOOKUP(BD21,Settings_ReadMe!$M$22:$N$33,2,FALSE)</f>
        <v>#N/A</v>
      </c>
      <c r="BF21" s="129">
        <f ca="1">$AI21*DU_WHB_R+'Pipe Section'!$AJ21*DU_WC_C_R+'Pipe Section'!$AK21*DU_WC_R_R+'Pipe Section'!$AL21*DU_Bath_R+'Pipe Section'!$AM21*DU_Shower_R+'Pipe Section'!$AN21*DU_Sink_R+'Pipe Section'!$AO21*DU_Sink_M_R+'Pipe Section'!$AP21*DU_Tap_H_R+'Pipe Section'!$AQ21*DU_Tap_C_R+'Pipe Section'!$AR21*DU_Tap_M_R+'Pipe Section'!$AS21*DU_Tap_R_R</f>
        <v>0</v>
      </c>
      <c r="BG21" s="122">
        <f ca="1">IF(BF21&lt;$BL$10,((BF21-$BL$9)/($BL$10-$BL$9))*($BM$10-$BM$9)+$BM$9,IF(BF21&lt;$BL$11,((BF21-$BL$10)/($BL$11-$BL$10))*($BM$11-$BM$10)+$BM$10,IF(BF21&lt;$BL$12,((BF21-$BL$11)/($BL$12-$BL$11))*($BM$12-$BM$11)+$BM$11,IF(BF21&lt;$BL$13,((BF21-$BL$12)/($BL$13-$BL$12))*($BM$13-$BM$12)+$BM$12,IF(BF21&lt;$BL$14,((BF21-$BL$13)/($BL$14-$BL$13))*($BM$14-$BM$13)+$BM$13,IF(BF21&lt;$BL$15,((BF21-$BL$14)/($BL$15-$BL$14))*($BM$15-$BM$14)+$BM$14,IF(BF21&lt;$BL$16,((BF21-$BL$15)/($BL$16-$BL$15))*($BM$16-$BM$15)+$BM$15,IF(BF21&lt;$BL$17,((BF21-$BL$16)/($BL$17-$BL$16))*($BM$17-$BM$16)+$BM$16,IF(BF21&lt;$BL$18,((BF21-$BL$17)/($BL$18-$BL$17))*($BM$18-$BM$17)+$BM$17,IF(BF21&lt;$BL$19,((BF21-$BL$18)/($BL$19-$BL$18))*($BM$19-$BM$18)+$BM$18,IF(BF21&lt;$BL$20,((BF21-$BL$19)/($BL$20-$BL$19))*($BM$20-$BM$19)+$BM$19,IF(BF21&lt;$BL$21,((BF21-$BL$20)/($BL$21-$BL$20))*($BM$21-$BM$20)+$BM$20,IF(BF21&lt;$BL$22,((BF21-$BL$21)/($BL$22-$BL$21))*($BM$22-$BM$21)+$BM$21,IF(BF21&lt;$BL$23,((BF21-$BL$22)/($BL$23-$BL$22))*($BM$23-$BM$22)+$BM$22,IF(BF21&lt;$BL$24,((BF21-$BL$23)/($BL$24-$BL$23))*($BM$24-$BM$23)+$BM$23,IF(BF21&lt;$BL$25,((BF21-$BL$24)/($BL$25-$BL$24))*($BM$25-$BM$24)+$BM$24,IF(BF21&lt;$BL$26,((BF21-$BL$25)/($BL$26-$BL$25))*($BM$26-$BM$25)+$BM$25,0)))))))))))))))))</f>
        <v>0</v>
      </c>
      <c r="BH21" s="122" t="str">
        <f t="shared" ca="1" si="22"/>
        <v/>
      </c>
      <c r="BI21" s="130" t="e">
        <f ca="1">VLOOKUP(BH21,Settings_ReadMe!$M$22:$N$33,2,FALSE)</f>
        <v>#N/A</v>
      </c>
      <c r="BJ21" s="63"/>
      <c r="BL21" s="29">
        <v>800</v>
      </c>
      <c r="BM21" s="3">
        <v>6</v>
      </c>
    </row>
    <row r="22" spans="1:65" x14ac:dyDescent="0.2">
      <c r="A22" s="121">
        <f t="shared" si="23"/>
        <v>19</v>
      </c>
      <c r="B22" s="168" t="str">
        <f t="shared" ca="1" si="0"/>
        <v/>
      </c>
      <c r="C22" s="163" t="str">
        <f t="shared" ca="1" si="1"/>
        <v/>
      </c>
      <c r="D22" s="163" t="str">
        <f ca="1">IF(C22&lt;&gt;"",(4*C22)/(rho*PI()*AW22^2),"")</f>
        <v/>
      </c>
      <c r="E22" s="162" t="str">
        <f ca="1">IF($AU22&gt;0,(1/(-1.8*LOG10(((6.9*visco)/(AW22*D22))+((k_/1000)/(3.71*AW22))^1.11))^2)*((0.5*rho*D22^2)/(AW22)),"")</f>
        <v/>
      </c>
      <c r="F22" s="169" t="str">
        <f t="shared" ca="1" si="2"/>
        <v/>
      </c>
      <c r="G22" s="164" t="str">
        <f t="shared" ca="1" si="3"/>
        <v/>
      </c>
      <c r="H22" s="172" t="str">
        <f ca="1">IF(G22&lt;&gt;"",(4*G22)/(rho*PI()*BA22^2),"")</f>
        <v/>
      </c>
      <c r="I22" s="176" t="str">
        <f ca="1">IF($AY22&gt;0,(1/(-1.8*LOG10(((6.9*visco)/(BA22*H22))+((k_/1000)/(3.71*BA22))^1.11))^2)*((0.5*rho*H22^2)/(BA22)),"")</f>
        <v/>
      </c>
      <c r="J22" s="170" t="str">
        <f t="shared" ca="1" si="4"/>
        <v/>
      </c>
      <c r="K22" s="165" t="str">
        <f t="shared" ca="1" si="5"/>
        <v/>
      </c>
      <c r="L22" s="173" t="str">
        <f ca="1">IF(K22&lt;&gt;"",(4*K22)/(rho*PI()*BE22^2),"")</f>
        <v/>
      </c>
      <c r="M22" s="174" t="str">
        <f ca="1">IF($BC22&gt;0,(1/(-1.8*LOG10(((6.9*visco)/(BE22*L22))+((k_/1000)/(3.71*BE22))^1.11))^2)*((0.5*rho*L22^2)/(BE22)),"")</f>
        <v/>
      </c>
      <c r="N22" s="171" t="str">
        <f t="shared" ca="1" si="6"/>
        <v/>
      </c>
      <c r="O22" s="166" t="str">
        <f t="shared" ca="1" si="7"/>
        <v/>
      </c>
      <c r="P22" s="167" t="str">
        <f ca="1">IF(O22&lt;&gt;"",(4*O22)/(rho*PI()*BI22^2),"")</f>
        <v/>
      </c>
      <c r="Q22" s="175" t="str">
        <f ca="1">IF($BG22&gt;0,(1/(-1.8*LOG10(((6.9*visco)/(BI22*P22))+((k_/1000)/(3.71*BI22))^1.11))^2)*((0.5*rho*P22^2)/(BI22)),"")</f>
        <v/>
      </c>
      <c r="R22" s="66"/>
      <c r="S22" s="6"/>
      <c r="T22" s="6"/>
      <c r="U22" s="6"/>
      <c r="V22" s="7"/>
      <c r="W22" s="8"/>
      <c r="X22" s="5"/>
      <c r="Y22" s="6"/>
      <c r="Z22" s="6"/>
      <c r="AA22" s="6"/>
      <c r="AB22" s="6"/>
      <c r="AC22" s="15"/>
      <c r="AD22" s="6"/>
      <c r="AE22" s="6"/>
      <c r="AF22" s="6"/>
      <c r="AG22" s="6"/>
      <c r="AH22" s="59"/>
      <c r="AI22" s="16">
        <f t="shared" ca="1" si="8"/>
        <v>0</v>
      </c>
      <c r="AJ22" s="9">
        <f t="shared" ca="1" si="9"/>
        <v>0</v>
      </c>
      <c r="AK22" s="9">
        <f t="shared" ca="1" si="10"/>
        <v>0</v>
      </c>
      <c r="AL22" s="9">
        <f t="shared" ca="1" si="11"/>
        <v>0</v>
      </c>
      <c r="AM22" s="9">
        <f t="shared" ca="1" si="12"/>
        <v>0</v>
      </c>
      <c r="AN22" s="9">
        <f t="shared" ca="1" si="13"/>
        <v>0</v>
      </c>
      <c r="AO22" s="9">
        <f t="shared" ca="1" si="14"/>
        <v>0</v>
      </c>
      <c r="AP22" s="9">
        <f t="shared" ca="1" si="15"/>
        <v>0</v>
      </c>
      <c r="AQ22" s="9">
        <f t="shared" ca="1" si="16"/>
        <v>0</v>
      </c>
      <c r="AR22" s="9">
        <f t="shared" ca="1" si="17"/>
        <v>0</v>
      </c>
      <c r="AS22" s="9">
        <f t="shared" ca="1" si="18"/>
        <v>0</v>
      </c>
      <c r="AT22" s="137">
        <f ca="1">$AI22*DU_WHB_H+'Pipe Section'!$AJ22*DU_WC_C_H+'Pipe Section'!$AK22*DU_WC_R_H+'Pipe Section'!$AL22*DU_Bath_H+'Pipe Section'!$AM22*DU_Shower_H+'Pipe Section'!$AN22*DU_Sink_H+'Pipe Section'!$AO22*DU_Sink_M_H+'Pipe Section'!$AP22*DU_Tap_H_H+'Pipe Section'!$AQ22*DU_Tap_C_H+'Pipe Section'!$AR22*DU_Tap_M_H+'Pipe Section'!$AS22*DU_Tap_R_H</f>
        <v>0</v>
      </c>
      <c r="AU22" s="138">
        <f ca="1">IF(AT22&lt;$BL$10,((AT22-$BL$9)/($BL$10-$BL$9))*($BM$10-$BM$9)+$BM$9,IF(AT22&lt;$BL$11,((AT22-$BL$10)/($BL$11-$BL$10))*($BM$11-$BM$10)+$BM$10,IF(AT22&lt;$BL$12,((AT22-$BL$11)/($BL$12-$BL$11))*($BM$12-$BM$11)+$BM$11,IF(AT22&lt;$BL$13,((AT22-$BL$12)/($BL$13-$BL$12))*($BM$13-$BM$12)+$BM$12,IF(AT22&lt;$BL$14,((AT22-$BL$13)/($BL$14-$BL$13))*($BM$14-$BM$13)+$BM$13,IF(AT22&lt;$BL$15,((AT22-$BL$14)/($BL$15-$BL$14))*($BM$15-$BM$14)+$BM$14,IF(AT22&lt;$BL$16,((AT22-$BL$15)/($BL$16-$BL$15))*($BM$16-$BM$15)+$BM$15,IF(AT22&lt;$BL$17,((AT22-$BL$16)/($BL$17-$BL$16))*($BM$17-$BM$16)+$BM$16,IF(AT22&lt;$BL$18,((AT22-$BL$17)/($BL$18-$BL$17))*($BM$18-$BM$17)+$BM$17,IF(AT22&lt;$BL$19,((AT22-$BL$18)/($BL$19-$BL$18))*($BM$19-$BM$18)+$BM$18,IF(AT22&lt;$BL$20,((AT22-$BL$19)/($BL$20-$BL$19))*($BM$20-$BM$19)+$BM$19,IF(AT22&lt;$BL$21,((AT22-$BL$20)/($BL$21-$BL$20))*($BM$21-$BM$20)+$BM$20,IF(AT22&lt;$BL$22,((AT22-$BL$21)/($BL$22-$BL$21))*($BM$22-$BM$21)+$BM$21,IF(AT22&lt;$BL$23,((AT22-$BL$22)/($BL$23-$BL$22))*($BM$23-$BM$22)+$BM$22,IF(AT22&lt;$BL$24,((AT22-$BL$23)/($BL$24-$BL$23))*($BM$24-$BM$23)+$BM$23,IF(AT22&lt;$BL$25,((AT22-$BL$24)/($BL$25-$BL$24))*($BM$25-$BM$24)+$BM$24,IF(AT22&lt;$BL$26,((AT22-$BL$25)/($BL$26-$BL$25))*($BM$26-$BM$25)+$BM$25,0)))))))))))))))))</f>
        <v>0</v>
      </c>
      <c r="AV22" s="138" t="str">
        <f t="shared" ca="1" si="19"/>
        <v/>
      </c>
      <c r="AW22" s="157" t="e">
        <f ca="1">VLOOKUP(AV22,Settings_ReadMe!$M$22:$N$33,2,FALSE)</f>
        <v>#N/A</v>
      </c>
      <c r="AX22" s="145">
        <f ca="1">$AI22*DU_WHB_C+'Pipe Section'!$AJ22*DU_WC_C_C+'Pipe Section'!$AK22*DU_WC_R_C+'Pipe Section'!$AL22*DU_Bath_C+'Pipe Section'!$AM22*DU_Shower_C+'Pipe Section'!$AN22*DU_Sink_C+'Pipe Section'!$AO22*DU_Sink_M_C+'Pipe Section'!$AP22*DU_Tap_H_C+'Pipe Section'!$AQ22*DU_Tap_C_C+'Pipe Section'!$AR22*DU_Tap_M_C+'Pipe Section'!$AS22*DU_Tap_R_C</f>
        <v>0</v>
      </c>
      <c r="AY22" s="146">
        <f ca="1">IF(AX22&lt;$BL$10,((AX22-$BL$9)/($BL$10-$BL$9))*($BM$10-$BM$9)+$BM$9,IF(AX22&lt;$BL$11,((AX22-$BL$10)/($BL$11-$BL$10))*($BM$11-$BM$10)+$BM$10,IF(AX22&lt;$BL$12,((AX22-$BL$11)/($BL$12-$BL$11))*($BM$12-$BM$11)+$BM$11,IF(AX22&lt;$BL$13,((AX22-$BL$12)/($BL$13-$BL$12))*($BM$13-$BM$12)+$BM$12,IF(AX22&lt;$BL$14,((AX22-$BL$13)/($BL$14-$BL$13))*($BM$14-$BM$13)+$BM$13,IF(AX22&lt;$BL$15,((AX22-$BL$14)/($BL$15-$BL$14))*($BM$15-$BM$14)+$BM$14,IF(AX22&lt;$BL$16,((AX22-$BL$15)/($BL$16-$BL$15))*($BM$16-$BM$15)+$BM$15,IF(AX22&lt;$BL$17,((AX22-$BL$16)/($BL$17-$BL$16))*($BM$17-$BM$16)+$BM$16,IF(AX22&lt;$BL$18,((AX22-$BL$17)/($BL$18-$BL$17))*($BM$18-$BM$17)+$BM$17,IF(AX22&lt;$BL$19,((AX22-$BL$18)/($BL$19-$BL$18))*($BM$19-$BM$18)+$BM$18,IF(AX22&lt;$BL$20,((AX22-$BL$19)/($BL$20-$BL$19))*($BM$20-$BM$19)+$BM$19,IF(AX22&lt;$BL$21,((AX22-$BL$20)/($BL$21-$BL$20))*($BM$21-$BM$20)+$BM$20,IF(AX22&lt;$BL$22,((AX22-$BL$21)/($BL$22-$BL$21))*($BM$22-$BM$21)+$BM$21,IF(AX22&lt;$BL$23,((AX22-$BL$22)/($BL$23-$BL$22))*($BM$23-$BM$22)+$BM$22,IF(AX22&lt;$BL$24,((AX22-$BL$23)/($BL$24-$BL$23))*($BM$24-$BM$23)+$BM$23,IF(AX22&lt;$BL$25,((AX22-$BL$24)/($BL$25-$BL$24))*($BM$25-$BM$24)+$BM$24,IF(AX22&lt;$BL$26,((AX22-$BL$25)/($BL$26-$BL$25))*($BM$26-$BM$25)+$BM$25,0)))))))))))))))))</f>
        <v>0</v>
      </c>
      <c r="AZ22" s="146" t="str">
        <f t="shared" ca="1" si="20"/>
        <v/>
      </c>
      <c r="BA22" s="147" t="e">
        <f ca="1">VLOOKUP(AZ22,Settings_ReadMe!$M$22:$N$33,2,FALSE)</f>
        <v>#N/A</v>
      </c>
      <c r="BB22" s="154">
        <f ca="1">$AI22*DU_WHB_M+'Pipe Section'!$AJ22*DU_WC_C_M+'Pipe Section'!$AK22*DU_WC_R_M+'Pipe Section'!$AL22*DU_Bath_M+'Pipe Section'!$AM22*DU_Shower_M+'Pipe Section'!$AN22*DU_Sink_M+'Pipe Section'!$AO22*DU_Sink_M_M+'Pipe Section'!$AP22*DU_Tap_H_M+'Pipe Section'!$AQ22*DU_Tap_C_M+'Pipe Section'!$AR22*DU_Tap_M_M+'Pipe Section'!$AS22*DU_Tap_R_M</f>
        <v>0</v>
      </c>
      <c r="BC22" s="155">
        <f ca="1">IF(BB22&lt;$BL$10,((BB22-$BL$9)/($BL$10-$BL$9))*($BM$10-$BM$9)+$BM$9,IF(BB22&lt;$BL$11,((BB22-$BL$10)/($BL$11-$BL$10))*($BM$11-$BM$10)+$BM$10,IF(BB22&lt;$BL$12,((BB22-$BL$11)/($BL$12-$BL$11))*($BM$12-$BM$11)+$BM$11,IF(BB22&lt;$BL$13,((BB22-$BL$12)/($BL$13-$BL$12))*($BM$13-$BM$12)+$BM$12,IF(BB22&lt;$BL$14,((BB22-$BL$13)/($BL$14-$BL$13))*($BM$14-$BM$13)+$BM$13,IF(BB22&lt;$BL$15,((BB22-$BL$14)/($BL$15-$BL$14))*($BM$15-$BM$14)+$BM$14,IF(BB22&lt;$BL$16,((BB22-$BL$15)/($BL$16-$BL$15))*($BM$16-$BM$15)+$BM$15,IF(BB22&lt;$BL$17,((BB22-$BL$16)/($BL$17-$BL$16))*($BM$17-$BM$16)+$BM$16,IF(BB22&lt;$BL$18,((BB22-$BL$17)/($BL$18-$BL$17))*($BM$18-$BM$17)+$BM$17,IF(BB22&lt;$BL$19,((BB22-$BL$18)/($BL$19-$BL$18))*($BM$19-$BM$18)+$BM$18,IF(BB22&lt;$BL$20,((BB22-$BL$19)/($BL$20-$BL$19))*($BM$20-$BM$19)+$BM$19,IF(BB22&lt;$BL$21,((BB22-$BL$20)/($BL$21-$BL$20))*($BM$21-$BM$20)+$BM$20,IF(BB22&lt;$BL$22,((BB22-$BL$21)/($BL$22-$BL$21))*($BM$22-$BM$21)+$BM$21,IF(BB22&lt;$BL$23,((BB22-$BL$22)/($BL$23-$BL$22))*($BM$23-$BM$22)+$BM$22,IF(BB22&lt;$BL$24,((BB22-$BL$23)/($BL$24-$BL$23))*($BM$24-$BM$23)+$BM$23,IF(BB22&lt;$BL$25,((BB22-$BL$24)/($BL$25-$BL$24))*($BM$25-$BM$24)+$BM$24,IF(BB22&lt;$BL$26,((BB22-$BL$25)/($BL$26-$BL$25))*($BM$26-$BM$25)+$BM$25,0)))))))))))))))))</f>
        <v>0</v>
      </c>
      <c r="BD22" s="155" t="str">
        <f t="shared" ca="1" si="21"/>
        <v/>
      </c>
      <c r="BE22" s="156" t="e">
        <f ca="1">VLOOKUP(BD22,Settings_ReadMe!$M$22:$N$33,2,FALSE)</f>
        <v>#N/A</v>
      </c>
      <c r="BF22" s="129">
        <f ca="1">$AI22*DU_WHB_R+'Pipe Section'!$AJ22*DU_WC_C_R+'Pipe Section'!$AK22*DU_WC_R_R+'Pipe Section'!$AL22*DU_Bath_R+'Pipe Section'!$AM22*DU_Shower_R+'Pipe Section'!$AN22*DU_Sink_R+'Pipe Section'!$AO22*DU_Sink_M_R+'Pipe Section'!$AP22*DU_Tap_H_R+'Pipe Section'!$AQ22*DU_Tap_C_R+'Pipe Section'!$AR22*DU_Tap_M_R+'Pipe Section'!$AS22*DU_Tap_R_R</f>
        <v>0</v>
      </c>
      <c r="BG22" s="122">
        <f ca="1">IF(BF22&lt;$BL$10,((BF22-$BL$9)/($BL$10-$BL$9))*($BM$10-$BM$9)+$BM$9,IF(BF22&lt;$BL$11,((BF22-$BL$10)/($BL$11-$BL$10))*($BM$11-$BM$10)+$BM$10,IF(BF22&lt;$BL$12,((BF22-$BL$11)/($BL$12-$BL$11))*($BM$12-$BM$11)+$BM$11,IF(BF22&lt;$BL$13,((BF22-$BL$12)/($BL$13-$BL$12))*($BM$13-$BM$12)+$BM$12,IF(BF22&lt;$BL$14,((BF22-$BL$13)/($BL$14-$BL$13))*($BM$14-$BM$13)+$BM$13,IF(BF22&lt;$BL$15,((BF22-$BL$14)/($BL$15-$BL$14))*($BM$15-$BM$14)+$BM$14,IF(BF22&lt;$BL$16,((BF22-$BL$15)/($BL$16-$BL$15))*($BM$16-$BM$15)+$BM$15,IF(BF22&lt;$BL$17,((BF22-$BL$16)/($BL$17-$BL$16))*($BM$17-$BM$16)+$BM$16,IF(BF22&lt;$BL$18,((BF22-$BL$17)/($BL$18-$BL$17))*($BM$18-$BM$17)+$BM$17,IF(BF22&lt;$BL$19,((BF22-$BL$18)/($BL$19-$BL$18))*($BM$19-$BM$18)+$BM$18,IF(BF22&lt;$BL$20,((BF22-$BL$19)/($BL$20-$BL$19))*($BM$20-$BM$19)+$BM$19,IF(BF22&lt;$BL$21,((BF22-$BL$20)/($BL$21-$BL$20))*($BM$21-$BM$20)+$BM$20,IF(BF22&lt;$BL$22,((BF22-$BL$21)/($BL$22-$BL$21))*($BM$22-$BM$21)+$BM$21,IF(BF22&lt;$BL$23,((BF22-$BL$22)/($BL$23-$BL$22))*($BM$23-$BM$22)+$BM$22,IF(BF22&lt;$BL$24,((BF22-$BL$23)/($BL$24-$BL$23))*($BM$24-$BM$23)+$BM$23,IF(BF22&lt;$BL$25,((BF22-$BL$24)/($BL$25-$BL$24))*($BM$25-$BM$24)+$BM$24,IF(BF22&lt;$BL$26,((BF22-$BL$25)/($BL$26-$BL$25))*($BM$26-$BM$25)+$BM$25,0)))))))))))))))))</f>
        <v>0</v>
      </c>
      <c r="BH22" s="122" t="str">
        <f t="shared" ca="1" si="22"/>
        <v/>
      </c>
      <c r="BI22" s="130" t="e">
        <f ca="1">VLOOKUP(BH22,Settings_ReadMe!$M$22:$N$33,2,FALSE)</f>
        <v>#N/A</v>
      </c>
      <c r="BJ22" s="63"/>
      <c r="BL22" s="29">
        <v>1000</v>
      </c>
      <c r="BM22" s="3">
        <v>7</v>
      </c>
    </row>
    <row r="23" spans="1:65" x14ac:dyDescent="0.2">
      <c r="A23" s="121">
        <f t="shared" si="23"/>
        <v>20</v>
      </c>
      <c r="B23" s="168" t="str">
        <f t="shared" ca="1" si="0"/>
        <v/>
      </c>
      <c r="C23" s="163" t="str">
        <f t="shared" ca="1" si="1"/>
        <v/>
      </c>
      <c r="D23" s="163" t="str">
        <f ca="1">IF(C23&lt;&gt;"",(4*C23)/(rho*PI()*AW23^2),"")</f>
        <v/>
      </c>
      <c r="E23" s="162" t="str">
        <f ca="1">IF($AU23&gt;0,(1/(-1.8*LOG10(((6.9*visco)/(AW23*D23))+((k_/1000)/(3.71*AW23))^1.11))^2)*((0.5*rho*D23^2)/(AW23)),"")</f>
        <v/>
      </c>
      <c r="F23" s="169" t="str">
        <f t="shared" ca="1" si="2"/>
        <v/>
      </c>
      <c r="G23" s="164" t="str">
        <f t="shared" ca="1" si="3"/>
        <v/>
      </c>
      <c r="H23" s="172" t="str">
        <f ca="1">IF(G23&lt;&gt;"",(4*G23)/(rho*PI()*BA23^2),"")</f>
        <v/>
      </c>
      <c r="I23" s="176" t="str">
        <f ca="1">IF($AY23&gt;0,(1/(-1.8*LOG10(((6.9*visco)/(BA23*H23))+((k_/1000)/(3.71*BA23))^1.11))^2)*((0.5*rho*H23^2)/(BA23)),"")</f>
        <v/>
      </c>
      <c r="J23" s="170" t="str">
        <f t="shared" ca="1" si="4"/>
        <v/>
      </c>
      <c r="K23" s="165" t="str">
        <f t="shared" ca="1" si="5"/>
        <v/>
      </c>
      <c r="L23" s="173" t="str">
        <f ca="1">IF(K23&lt;&gt;"",(4*K23)/(rho*PI()*BE23^2),"")</f>
        <v/>
      </c>
      <c r="M23" s="174" t="str">
        <f ca="1">IF($BC23&gt;0,(1/(-1.8*LOG10(((6.9*visco)/(BE23*L23))+((k_/1000)/(3.71*BE23))^1.11))^2)*((0.5*rho*L23^2)/(BE23)),"")</f>
        <v/>
      </c>
      <c r="N23" s="171" t="str">
        <f t="shared" ca="1" si="6"/>
        <v/>
      </c>
      <c r="O23" s="166" t="str">
        <f t="shared" ca="1" si="7"/>
        <v/>
      </c>
      <c r="P23" s="167" t="str">
        <f ca="1">IF(O23&lt;&gt;"",(4*O23)/(rho*PI()*BI23^2),"")</f>
        <v/>
      </c>
      <c r="Q23" s="175" t="str">
        <f ca="1">IF($BG23&gt;0,(1/(-1.8*LOG10(((6.9*visco)/(BI23*P23))+((k_/1000)/(3.71*BI23))^1.11))^2)*((0.5*rho*P23^2)/(BI23)),"")</f>
        <v/>
      </c>
      <c r="R23" s="66"/>
      <c r="S23" s="6"/>
      <c r="T23" s="6"/>
      <c r="U23" s="6"/>
      <c r="V23" s="7"/>
      <c r="W23" s="8"/>
      <c r="X23" s="5"/>
      <c r="Y23" s="6"/>
      <c r="Z23" s="6"/>
      <c r="AA23" s="6"/>
      <c r="AB23" s="6"/>
      <c r="AC23" s="15"/>
      <c r="AD23" s="6"/>
      <c r="AE23" s="6"/>
      <c r="AF23" s="6"/>
      <c r="AG23" s="6"/>
      <c r="AH23" s="59"/>
      <c r="AI23" s="16">
        <f t="shared" ca="1" si="8"/>
        <v>0</v>
      </c>
      <c r="AJ23" s="9">
        <f t="shared" ca="1" si="9"/>
        <v>0</v>
      </c>
      <c r="AK23" s="9">
        <f t="shared" ca="1" si="10"/>
        <v>0</v>
      </c>
      <c r="AL23" s="9">
        <f t="shared" ca="1" si="11"/>
        <v>0</v>
      </c>
      <c r="AM23" s="9">
        <f t="shared" ca="1" si="12"/>
        <v>0</v>
      </c>
      <c r="AN23" s="9">
        <f t="shared" ca="1" si="13"/>
        <v>0</v>
      </c>
      <c r="AO23" s="9">
        <f t="shared" ca="1" si="14"/>
        <v>0</v>
      </c>
      <c r="AP23" s="9">
        <f t="shared" ca="1" si="15"/>
        <v>0</v>
      </c>
      <c r="AQ23" s="9">
        <f t="shared" ca="1" si="16"/>
        <v>0</v>
      </c>
      <c r="AR23" s="9">
        <f t="shared" ca="1" si="17"/>
        <v>0</v>
      </c>
      <c r="AS23" s="9">
        <f t="shared" ca="1" si="18"/>
        <v>0</v>
      </c>
      <c r="AT23" s="137">
        <f ca="1">$AI23*DU_WHB_H+'Pipe Section'!$AJ23*DU_WC_C_H+'Pipe Section'!$AK23*DU_WC_R_H+'Pipe Section'!$AL23*DU_Bath_H+'Pipe Section'!$AM23*DU_Shower_H+'Pipe Section'!$AN23*DU_Sink_H+'Pipe Section'!$AO23*DU_Sink_M_H+'Pipe Section'!$AP23*DU_Tap_H_H+'Pipe Section'!$AQ23*DU_Tap_C_H+'Pipe Section'!$AR23*DU_Tap_M_H+'Pipe Section'!$AS23*DU_Tap_R_H</f>
        <v>0</v>
      </c>
      <c r="AU23" s="138">
        <f ca="1">IF(AT23&lt;$BL$10,((AT23-$BL$9)/($BL$10-$BL$9))*($BM$10-$BM$9)+$BM$9,IF(AT23&lt;$BL$11,((AT23-$BL$10)/($BL$11-$BL$10))*($BM$11-$BM$10)+$BM$10,IF(AT23&lt;$BL$12,((AT23-$BL$11)/($BL$12-$BL$11))*($BM$12-$BM$11)+$BM$11,IF(AT23&lt;$BL$13,((AT23-$BL$12)/($BL$13-$BL$12))*($BM$13-$BM$12)+$BM$12,IF(AT23&lt;$BL$14,((AT23-$BL$13)/($BL$14-$BL$13))*($BM$14-$BM$13)+$BM$13,IF(AT23&lt;$BL$15,((AT23-$BL$14)/($BL$15-$BL$14))*($BM$15-$BM$14)+$BM$14,IF(AT23&lt;$BL$16,((AT23-$BL$15)/($BL$16-$BL$15))*($BM$16-$BM$15)+$BM$15,IF(AT23&lt;$BL$17,((AT23-$BL$16)/($BL$17-$BL$16))*($BM$17-$BM$16)+$BM$16,IF(AT23&lt;$BL$18,((AT23-$BL$17)/($BL$18-$BL$17))*($BM$18-$BM$17)+$BM$17,IF(AT23&lt;$BL$19,((AT23-$BL$18)/($BL$19-$BL$18))*($BM$19-$BM$18)+$BM$18,IF(AT23&lt;$BL$20,((AT23-$BL$19)/($BL$20-$BL$19))*($BM$20-$BM$19)+$BM$19,IF(AT23&lt;$BL$21,((AT23-$BL$20)/($BL$21-$BL$20))*($BM$21-$BM$20)+$BM$20,IF(AT23&lt;$BL$22,((AT23-$BL$21)/($BL$22-$BL$21))*($BM$22-$BM$21)+$BM$21,IF(AT23&lt;$BL$23,((AT23-$BL$22)/($BL$23-$BL$22))*($BM$23-$BM$22)+$BM$22,IF(AT23&lt;$BL$24,((AT23-$BL$23)/($BL$24-$BL$23))*($BM$24-$BM$23)+$BM$23,IF(AT23&lt;$BL$25,((AT23-$BL$24)/($BL$25-$BL$24))*($BM$25-$BM$24)+$BM$24,IF(AT23&lt;$BL$26,((AT23-$BL$25)/($BL$26-$BL$25))*($BM$26-$BM$25)+$BM$25,0)))))))))))))))))</f>
        <v>0</v>
      </c>
      <c r="AV23" s="138" t="str">
        <f t="shared" ca="1" si="19"/>
        <v/>
      </c>
      <c r="AW23" s="157" t="e">
        <f ca="1">VLOOKUP(AV23,Settings_ReadMe!$M$22:$N$33,2,FALSE)</f>
        <v>#N/A</v>
      </c>
      <c r="AX23" s="145">
        <f ca="1">$AI23*DU_WHB_C+'Pipe Section'!$AJ23*DU_WC_C_C+'Pipe Section'!$AK23*DU_WC_R_C+'Pipe Section'!$AL23*DU_Bath_C+'Pipe Section'!$AM23*DU_Shower_C+'Pipe Section'!$AN23*DU_Sink_C+'Pipe Section'!$AO23*DU_Sink_M_C+'Pipe Section'!$AP23*DU_Tap_H_C+'Pipe Section'!$AQ23*DU_Tap_C_C+'Pipe Section'!$AR23*DU_Tap_M_C+'Pipe Section'!$AS23*DU_Tap_R_C</f>
        <v>0</v>
      </c>
      <c r="AY23" s="146">
        <f ca="1">IF(AX23&lt;$BL$10,((AX23-$BL$9)/($BL$10-$BL$9))*($BM$10-$BM$9)+$BM$9,IF(AX23&lt;$BL$11,((AX23-$BL$10)/($BL$11-$BL$10))*($BM$11-$BM$10)+$BM$10,IF(AX23&lt;$BL$12,((AX23-$BL$11)/($BL$12-$BL$11))*($BM$12-$BM$11)+$BM$11,IF(AX23&lt;$BL$13,((AX23-$BL$12)/($BL$13-$BL$12))*($BM$13-$BM$12)+$BM$12,IF(AX23&lt;$BL$14,((AX23-$BL$13)/($BL$14-$BL$13))*($BM$14-$BM$13)+$BM$13,IF(AX23&lt;$BL$15,((AX23-$BL$14)/($BL$15-$BL$14))*($BM$15-$BM$14)+$BM$14,IF(AX23&lt;$BL$16,((AX23-$BL$15)/($BL$16-$BL$15))*($BM$16-$BM$15)+$BM$15,IF(AX23&lt;$BL$17,((AX23-$BL$16)/($BL$17-$BL$16))*($BM$17-$BM$16)+$BM$16,IF(AX23&lt;$BL$18,((AX23-$BL$17)/($BL$18-$BL$17))*($BM$18-$BM$17)+$BM$17,IF(AX23&lt;$BL$19,((AX23-$BL$18)/($BL$19-$BL$18))*($BM$19-$BM$18)+$BM$18,IF(AX23&lt;$BL$20,((AX23-$BL$19)/($BL$20-$BL$19))*($BM$20-$BM$19)+$BM$19,IF(AX23&lt;$BL$21,((AX23-$BL$20)/($BL$21-$BL$20))*($BM$21-$BM$20)+$BM$20,IF(AX23&lt;$BL$22,((AX23-$BL$21)/($BL$22-$BL$21))*($BM$22-$BM$21)+$BM$21,IF(AX23&lt;$BL$23,((AX23-$BL$22)/($BL$23-$BL$22))*($BM$23-$BM$22)+$BM$22,IF(AX23&lt;$BL$24,((AX23-$BL$23)/($BL$24-$BL$23))*($BM$24-$BM$23)+$BM$23,IF(AX23&lt;$BL$25,((AX23-$BL$24)/($BL$25-$BL$24))*($BM$25-$BM$24)+$BM$24,IF(AX23&lt;$BL$26,((AX23-$BL$25)/($BL$26-$BL$25))*($BM$26-$BM$25)+$BM$25,0)))))))))))))))))</f>
        <v>0</v>
      </c>
      <c r="AZ23" s="146" t="str">
        <f t="shared" ca="1" si="20"/>
        <v/>
      </c>
      <c r="BA23" s="147" t="e">
        <f ca="1">VLOOKUP(AZ23,Settings_ReadMe!$M$22:$N$33,2,FALSE)</f>
        <v>#N/A</v>
      </c>
      <c r="BB23" s="154">
        <f ca="1">$AI23*DU_WHB_M+'Pipe Section'!$AJ23*DU_WC_C_M+'Pipe Section'!$AK23*DU_WC_R_M+'Pipe Section'!$AL23*DU_Bath_M+'Pipe Section'!$AM23*DU_Shower_M+'Pipe Section'!$AN23*DU_Sink_M+'Pipe Section'!$AO23*DU_Sink_M_M+'Pipe Section'!$AP23*DU_Tap_H_M+'Pipe Section'!$AQ23*DU_Tap_C_M+'Pipe Section'!$AR23*DU_Tap_M_M+'Pipe Section'!$AS23*DU_Tap_R_M</f>
        <v>0</v>
      </c>
      <c r="BC23" s="155">
        <f ca="1">IF(BB23&lt;$BL$10,((BB23-$BL$9)/($BL$10-$BL$9))*($BM$10-$BM$9)+$BM$9,IF(BB23&lt;$BL$11,((BB23-$BL$10)/($BL$11-$BL$10))*($BM$11-$BM$10)+$BM$10,IF(BB23&lt;$BL$12,((BB23-$BL$11)/($BL$12-$BL$11))*($BM$12-$BM$11)+$BM$11,IF(BB23&lt;$BL$13,((BB23-$BL$12)/($BL$13-$BL$12))*($BM$13-$BM$12)+$BM$12,IF(BB23&lt;$BL$14,((BB23-$BL$13)/($BL$14-$BL$13))*($BM$14-$BM$13)+$BM$13,IF(BB23&lt;$BL$15,((BB23-$BL$14)/($BL$15-$BL$14))*($BM$15-$BM$14)+$BM$14,IF(BB23&lt;$BL$16,((BB23-$BL$15)/($BL$16-$BL$15))*($BM$16-$BM$15)+$BM$15,IF(BB23&lt;$BL$17,((BB23-$BL$16)/($BL$17-$BL$16))*($BM$17-$BM$16)+$BM$16,IF(BB23&lt;$BL$18,((BB23-$BL$17)/($BL$18-$BL$17))*($BM$18-$BM$17)+$BM$17,IF(BB23&lt;$BL$19,((BB23-$BL$18)/($BL$19-$BL$18))*($BM$19-$BM$18)+$BM$18,IF(BB23&lt;$BL$20,((BB23-$BL$19)/($BL$20-$BL$19))*($BM$20-$BM$19)+$BM$19,IF(BB23&lt;$BL$21,((BB23-$BL$20)/($BL$21-$BL$20))*($BM$21-$BM$20)+$BM$20,IF(BB23&lt;$BL$22,((BB23-$BL$21)/($BL$22-$BL$21))*($BM$22-$BM$21)+$BM$21,IF(BB23&lt;$BL$23,((BB23-$BL$22)/($BL$23-$BL$22))*($BM$23-$BM$22)+$BM$22,IF(BB23&lt;$BL$24,((BB23-$BL$23)/($BL$24-$BL$23))*($BM$24-$BM$23)+$BM$23,IF(BB23&lt;$BL$25,((BB23-$BL$24)/($BL$25-$BL$24))*($BM$25-$BM$24)+$BM$24,IF(BB23&lt;$BL$26,((BB23-$BL$25)/($BL$26-$BL$25))*($BM$26-$BM$25)+$BM$25,0)))))))))))))))))</f>
        <v>0</v>
      </c>
      <c r="BD23" s="155" t="str">
        <f t="shared" ca="1" si="21"/>
        <v/>
      </c>
      <c r="BE23" s="156" t="e">
        <f ca="1">VLOOKUP(BD23,Settings_ReadMe!$M$22:$N$33,2,FALSE)</f>
        <v>#N/A</v>
      </c>
      <c r="BF23" s="129">
        <f ca="1">$AI23*DU_WHB_R+'Pipe Section'!$AJ23*DU_WC_C_R+'Pipe Section'!$AK23*DU_WC_R_R+'Pipe Section'!$AL23*DU_Bath_R+'Pipe Section'!$AM23*DU_Shower_R+'Pipe Section'!$AN23*DU_Sink_R+'Pipe Section'!$AO23*DU_Sink_M_R+'Pipe Section'!$AP23*DU_Tap_H_R+'Pipe Section'!$AQ23*DU_Tap_C_R+'Pipe Section'!$AR23*DU_Tap_M_R+'Pipe Section'!$AS23*DU_Tap_R_R</f>
        <v>0</v>
      </c>
      <c r="BG23" s="122">
        <f ca="1">IF(BF23&lt;$BL$10,((BF23-$BL$9)/($BL$10-$BL$9))*($BM$10-$BM$9)+$BM$9,IF(BF23&lt;$BL$11,((BF23-$BL$10)/($BL$11-$BL$10))*($BM$11-$BM$10)+$BM$10,IF(BF23&lt;$BL$12,((BF23-$BL$11)/($BL$12-$BL$11))*($BM$12-$BM$11)+$BM$11,IF(BF23&lt;$BL$13,((BF23-$BL$12)/($BL$13-$BL$12))*($BM$13-$BM$12)+$BM$12,IF(BF23&lt;$BL$14,((BF23-$BL$13)/($BL$14-$BL$13))*($BM$14-$BM$13)+$BM$13,IF(BF23&lt;$BL$15,((BF23-$BL$14)/($BL$15-$BL$14))*($BM$15-$BM$14)+$BM$14,IF(BF23&lt;$BL$16,((BF23-$BL$15)/($BL$16-$BL$15))*($BM$16-$BM$15)+$BM$15,IF(BF23&lt;$BL$17,((BF23-$BL$16)/($BL$17-$BL$16))*($BM$17-$BM$16)+$BM$16,IF(BF23&lt;$BL$18,((BF23-$BL$17)/($BL$18-$BL$17))*($BM$18-$BM$17)+$BM$17,IF(BF23&lt;$BL$19,((BF23-$BL$18)/($BL$19-$BL$18))*($BM$19-$BM$18)+$BM$18,IF(BF23&lt;$BL$20,((BF23-$BL$19)/($BL$20-$BL$19))*($BM$20-$BM$19)+$BM$19,IF(BF23&lt;$BL$21,((BF23-$BL$20)/($BL$21-$BL$20))*($BM$21-$BM$20)+$BM$20,IF(BF23&lt;$BL$22,((BF23-$BL$21)/($BL$22-$BL$21))*($BM$22-$BM$21)+$BM$21,IF(BF23&lt;$BL$23,((BF23-$BL$22)/($BL$23-$BL$22))*($BM$23-$BM$22)+$BM$22,IF(BF23&lt;$BL$24,((BF23-$BL$23)/($BL$24-$BL$23))*($BM$24-$BM$23)+$BM$23,IF(BF23&lt;$BL$25,((BF23-$BL$24)/($BL$25-$BL$24))*($BM$25-$BM$24)+$BM$24,IF(BF23&lt;$BL$26,((BF23-$BL$25)/($BL$26-$BL$25))*($BM$26-$BM$25)+$BM$25,0)))))))))))))))))</f>
        <v>0</v>
      </c>
      <c r="BH23" s="122" t="str">
        <f t="shared" ca="1" si="22"/>
        <v/>
      </c>
      <c r="BI23" s="130" t="e">
        <f ca="1">VLOOKUP(BH23,Settings_ReadMe!$M$22:$N$33,2,FALSE)</f>
        <v>#N/A</v>
      </c>
      <c r="BJ23" s="63"/>
      <c r="BL23" s="29">
        <v>1500</v>
      </c>
      <c r="BM23" s="3">
        <v>9</v>
      </c>
    </row>
    <row r="24" spans="1:65" x14ac:dyDescent="0.2">
      <c r="A24" s="121">
        <f t="shared" si="23"/>
        <v>21</v>
      </c>
      <c r="B24" s="168" t="str">
        <f t="shared" ca="1" si="0"/>
        <v/>
      </c>
      <c r="C24" s="163" t="str">
        <f t="shared" ca="1" si="1"/>
        <v/>
      </c>
      <c r="D24" s="163" t="str">
        <f ca="1">IF(C24&lt;&gt;"",(4*C24)/(rho*PI()*AW24^2),"")</f>
        <v/>
      </c>
      <c r="E24" s="162" t="str">
        <f ca="1">IF($AU24&gt;0,(1/(-1.8*LOG10(((6.9*visco)/(AW24*D24))+((k_/1000)/(3.71*AW24))^1.11))^2)*((0.5*rho*D24^2)/(AW24)),"")</f>
        <v/>
      </c>
      <c r="F24" s="169" t="str">
        <f t="shared" ca="1" si="2"/>
        <v/>
      </c>
      <c r="G24" s="164" t="str">
        <f t="shared" ca="1" si="3"/>
        <v/>
      </c>
      <c r="H24" s="172" t="str">
        <f ca="1">IF(G24&lt;&gt;"",(4*G24)/(rho*PI()*BA24^2),"")</f>
        <v/>
      </c>
      <c r="I24" s="176" t="str">
        <f ca="1">IF($AY24&gt;0,(1/(-1.8*LOG10(((6.9*visco)/(BA24*H24))+((k_/1000)/(3.71*BA24))^1.11))^2)*((0.5*rho*H24^2)/(BA24)),"")</f>
        <v/>
      </c>
      <c r="J24" s="170" t="str">
        <f t="shared" ca="1" si="4"/>
        <v/>
      </c>
      <c r="K24" s="165" t="str">
        <f t="shared" ca="1" si="5"/>
        <v/>
      </c>
      <c r="L24" s="173" t="str">
        <f ca="1">IF(K24&lt;&gt;"",(4*K24)/(rho*PI()*BE24^2),"")</f>
        <v/>
      </c>
      <c r="M24" s="174" t="str">
        <f ca="1">IF($BC24&gt;0,(1/(-1.8*LOG10(((6.9*visco)/(BE24*L24))+((k_/1000)/(3.71*BE24))^1.11))^2)*((0.5*rho*L24^2)/(BE24)),"")</f>
        <v/>
      </c>
      <c r="N24" s="171" t="str">
        <f t="shared" ca="1" si="6"/>
        <v/>
      </c>
      <c r="O24" s="166" t="str">
        <f t="shared" ca="1" si="7"/>
        <v/>
      </c>
      <c r="P24" s="167" t="str">
        <f ca="1">IF(O24&lt;&gt;"",(4*O24)/(rho*PI()*BI24^2),"")</f>
        <v/>
      </c>
      <c r="Q24" s="175" t="str">
        <f ca="1">IF($BG24&gt;0,(1/(-1.8*LOG10(((6.9*visco)/(BI24*P24))+((k_/1000)/(3.71*BI24))^1.11))^2)*((0.5*rho*P24^2)/(BI24)),"")</f>
        <v/>
      </c>
      <c r="R24" s="66"/>
      <c r="S24" s="6"/>
      <c r="T24" s="6"/>
      <c r="U24" s="6"/>
      <c r="V24" s="7"/>
      <c r="W24" s="8"/>
      <c r="X24" s="5"/>
      <c r="Y24" s="6"/>
      <c r="Z24" s="6"/>
      <c r="AA24" s="6"/>
      <c r="AB24" s="6"/>
      <c r="AC24" s="15"/>
      <c r="AD24" s="6"/>
      <c r="AE24" s="6"/>
      <c r="AF24" s="6"/>
      <c r="AG24" s="6"/>
      <c r="AH24" s="59"/>
      <c r="AI24" s="16">
        <f t="shared" ca="1" si="8"/>
        <v>0</v>
      </c>
      <c r="AJ24" s="9">
        <f t="shared" ca="1" si="9"/>
        <v>0</v>
      </c>
      <c r="AK24" s="9">
        <f t="shared" ca="1" si="10"/>
        <v>0</v>
      </c>
      <c r="AL24" s="9">
        <f t="shared" ca="1" si="11"/>
        <v>0</v>
      </c>
      <c r="AM24" s="9">
        <f t="shared" ca="1" si="12"/>
        <v>0</v>
      </c>
      <c r="AN24" s="9">
        <f t="shared" ca="1" si="13"/>
        <v>0</v>
      </c>
      <c r="AO24" s="9">
        <f t="shared" ca="1" si="14"/>
        <v>0</v>
      </c>
      <c r="AP24" s="9">
        <f t="shared" ca="1" si="15"/>
        <v>0</v>
      </c>
      <c r="AQ24" s="9">
        <f t="shared" ca="1" si="16"/>
        <v>0</v>
      </c>
      <c r="AR24" s="9">
        <f t="shared" ca="1" si="17"/>
        <v>0</v>
      </c>
      <c r="AS24" s="9">
        <f t="shared" ca="1" si="18"/>
        <v>0</v>
      </c>
      <c r="AT24" s="137">
        <f ca="1">$AI24*DU_WHB_H+'Pipe Section'!$AJ24*DU_WC_C_H+'Pipe Section'!$AK24*DU_WC_R_H+'Pipe Section'!$AL24*DU_Bath_H+'Pipe Section'!$AM24*DU_Shower_H+'Pipe Section'!$AN24*DU_Sink_H+'Pipe Section'!$AO24*DU_Sink_M_H+'Pipe Section'!$AP24*DU_Tap_H_H+'Pipe Section'!$AQ24*DU_Tap_C_H+'Pipe Section'!$AR24*DU_Tap_M_H+'Pipe Section'!$AS24*DU_Tap_R_H</f>
        <v>0</v>
      </c>
      <c r="AU24" s="138">
        <f ca="1">IF(AT24&lt;$BL$10,((AT24-$BL$9)/($BL$10-$BL$9))*($BM$10-$BM$9)+$BM$9,IF(AT24&lt;$BL$11,((AT24-$BL$10)/($BL$11-$BL$10))*($BM$11-$BM$10)+$BM$10,IF(AT24&lt;$BL$12,((AT24-$BL$11)/($BL$12-$BL$11))*($BM$12-$BM$11)+$BM$11,IF(AT24&lt;$BL$13,((AT24-$BL$12)/($BL$13-$BL$12))*($BM$13-$BM$12)+$BM$12,IF(AT24&lt;$BL$14,((AT24-$BL$13)/($BL$14-$BL$13))*($BM$14-$BM$13)+$BM$13,IF(AT24&lt;$BL$15,((AT24-$BL$14)/($BL$15-$BL$14))*($BM$15-$BM$14)+$BM$14,IF(AT24&lt;$BL$16,((AT24-$BL$15)/($BL$16-$BL$15))*($BM$16-$BM$15)+$BM$15,IF(AT24&lt;$BL$17,((AT24-$BL$16)/($BL$17-$BL$16))*($BM$17-$BM$16)+$BM$16,IF(AT24&lt;$BL$18,((AT24-$BL$17)/($BL$18-$BL$17))*($BM$18-$BM$17)+$BM$17,IF(AT24&lt;$BL$19,((AT24-$BL$18)/($BL$19-$BL$18))*($BM$19-$BM$18)+$BM$18,IF(AT24&lt;$BL$20,((AT24-$BL$19)/($BL$20-$BL$19))*($BM$20-$BM$19)+$BM$19,IF(AT24&lt;$BL$21,((AT24-$BL$20)/($BL$21-$BL$20))*($BM$21-$BM$20)+$BM$20,IF(AT24&lt;$BL$22,((AT24-$BL$21)/($BL$22-$BL$21))*($BM$22-$BM$21)+$BM$21,IF(AT24&lt;$BL$23,((AT24-$BL$22)/($BL$23-$BL$22))*($BM$23-$BM$22)+$BM$22,IF(AT24&lt;$BL$24,((AT24-$BL$23)/($BL$24-$BL$23))*($BM$24-$BM$23)+$BM$23,IF(AT24&lt;$BL$25,((AT24-$BL$24)/($BL$25-$BL$24))*($BM$25-$BM$24)+$BM$24,IF(AT24&lt;$BL$26,((AT24-$BL$25)/($BL$26-$BL$25))*($BM$26-$BM$25)+$BM$25,0)))))))))))))))))</f>
        <v>0</v>
      </c>
      <c r="AV24" s="138" t="str">
        <f t="shared" ca="1" si="19"/>
        <v/>
      </c>
      <c r="AW24" s="157" t="e">
        <f ca="1">VLOOKUP(AV24,Settings_ReadMe!$M$22:$N$33,2,FALSE)</f>
        <v>#N/A</v>
      </c>
      <c r="AX24" s="145">
        <f ca="1">$AI24*DU_WHB_C+'Pipe Section'!$AJ24*DU_WC_C_C+'Pipe Section'!$AK24*DU_WC_R_C+'Pipe Section'!$AL24*DU_Bath_C+'Pipe Section'!$AM24*DU_Shower_C+'Pipe Section'!$AN24*DU_Sink_C+'Pipe Section'!$AO24*DU_Sink_M_C+'Pipe Section'!$AP24*DU_Tap_H_C+'Pipe Section'!$AQ24*DU_Tap_C_C+'Pipe Section'!$AR24*DU_Tap_M_C+'Pipe Section'!$AS24*DU_Tap_R_C</f>
        <v>0</v>
      </c>
      <c r="AY24" s="146">
        <f ca="1">IF(AX24&lt;$BL$10,((AX24-$BL$9)/($BL$10-$BL$9))*($BM$10-$BM$9)+$BM$9,IF(AX24&lt;$BL$11,((AX24-$BL$10)/($BL$11-$BL$10))*($BM$11-$BM$10)+$BM$10,IF(AX24&lt;$BL$12,((AX24-$BL$11)/($BL$12-$BL$11))*($BM$12-$BM$11)+$BM$11,IF(AX24&lt;$BL$13,((AX24-$BL$12)/($BL$13-$BL$12))*($BM$13-$BM$12)+$BM$12,IF(AX24&lt;$BL$14,((AX24-$BL$13)/($BL$14-$BL$13))*($BM$14-$BM$13)+$BM$13,IF(AX24&lt;$BL$15,((AX24-$BL$14)/($BL$15-$BL$14))*($BM$15-$BM$14)+$BM$14,IF(AX24&lt;$BL$16,((AX24-$BL$15)/($BL$16-$BL$15))*($BM$16-$BM$15)+$BM$15,IF(AX24&lt;$BL$17,((AX24-$BL$16)/($BL$17-$BL$16))*($BM$17-$BM$16)+$BM$16,IF(AX24&lt;$BL$18,((AX24-$BL$17)/($BL$18-$BL$17))*($BM$18-$BM$17)+$BM$17,IF(AX24&lt;$BL$19,((AX24-$BL$18)/($BL$19-$BL$18))*($BM$19-$BM$18)+$BM$18,IF(AX24&lt;$BL$20,((AX24-$BL$19)/($BL$20-$BL$19))*($BM$20-$BM$19)+$BM$19,IF(AX24&lt;$BL$21,((AX24-$BL$20)/($BL$21-$BL$20))*($BM$21-$BM$20)+$BM$20,IF(AX24&lt;$BL$22,((AX24-$BL$21)/($BL$22-$BL$21))*($BM$22-$BM$21)+$BM$21,IF(AX24&lt;$BL$23,((AX24-$BL$22)/($BL$23-$BL$22))*($BM$23-$BM$22)+$BM$22,IF(AX24&lt;$BL$24,((AX24-$BL$23)/($BL$24-$BL$23))*($BM$24-$BM$23)+$BM$23,IF(AX24&lt;$BL$25,((AX24-$BL$24)/($BL$25-$BL$24))*($BM$25-$BM$24)+$BM$24,IF(AX24&lt;$BL$26,((AX24-$BL$25)/($BL$26-$BL$25))*($BM$26-$BM$25)+$BM$25,0)))))))))))))))))</f>
        <v>0</v>
      </c>
      <c r="AZ24" s="146" t="str">
        <f t="shared" ca="1" si="20"/>
        <v/>
      </c>
      <c r="BA24" s="147" t="e">
        <f ca="1">VLOOKUP(AZ24,Settings_ReadMe!$M$22:$N$33,2,FALSE)</f>
        <v>#N/A</v>
      </c>
      <c r="BB24" s="154">
        <f ca="1">$AI24*DU_WHB_M+'Pipe Section'!$AJ24*DU_WC_C_M+'Pipe Section'!$AK24*DU_WC_R_M+'Pipe Section'!$AL24*DU_Bath_M+'Pipe Section'!$AM24*DU_Shower_M+'Pipe Section'!$AN24*DU_Sink_M+'Pipe Section'!$AO24*DU_Sink_M_M+'Pipe Section'!$AP24*DU_Tap_H_M+'Pipe Section'!$AQ24*DU_Tap_C_M+'Pipe Section'!$AR24*DU_Tap_M_M+'Pipe Section'!$AS24*DU_Tap_R_M</f>
        <v>0</v>
      </c>
      <c r="BC24" s="155">
        <f ca="1">IF(BB24&lt;$BL$10,((BB24-$BL$9)/($BL$10-$BL$9))*($BM$10-$BM$9)+$BM$9,IF(BB24&lt;$BL$11,((BB24-$BL$10)/($BL$11-$BL$10))*($BM$11-$BM$10)+$BM$10,IF(BB24&lt;$BL$12,((BB24-$BL$11)/($BL$12-$BL$11))*($BM$12-$BM$11)+$BM$11,IF(BB24&lt;$BL$13,((BB24-$BL$12)/($BL$13-$BL$12))*($BM$13-$BM$12)+$BM$12,IF(BB24&lt;$BL$14,((BB24-$BL$13)/($BL$14-$BL$13))*($BM$14-$BM$13)+$BM$13,IF(BB24&lt;$BL$15,((BB24-$BL$14)/($BL$15-$BL$14))*($BM$15-$BM$14)+$BM$14,IF(BB24&lt;$BL$16,((BB24-$BL$15)/($BL$16-$BL$15))*($BM$16-$BM$15)+$BM$15,IF(BB24&lt;$BL$17,((BB24-$BL$16)/($BL$17-$BL$16))*($BM$17-$BM$16)+$BM$16,IF(BB24&lt;$BL$18,((BB24-$BL$17)/($BL$18-$BL$17))*($BM$18-$BM$17)+$BM$17,IF(BB24&lt;$BL$19,((BB24-$BL$18)/($BL$19-$BL$18))*($BM$19-$BM$18)+$BM$18,IF(BB24&lt;$BL$20,((BB24-$BL$19)/($BL$20-$BL$19))*($BM$20-$BM$19)+$BM$19,IF(BB24&lt;$BL$21,((BB24-$BL$20)/($BL$21-$BL$20))*($BM$21-$BM$20)+$BM$20,IF(BB24&lt;$BL$22,((BB24-$BL$21)/($BL$22-$BL$21))*($BM$22-$BM$21)+$BM$21,IF(BB24&lt;$BL$23,((BB24-$BL$22)/($BL$23-$BL$22))*($BM$23-$BM$22)+$BM$22,IF(BB24&lt;$BL$24,((BB24-$BL$23)/($BL$24-$BL$23))*($BM$24-$BM$23)+$BM$23,IF(BB24&lt;$BL$25,((BB24-$BL$24)/($BL$25-$BL$24))*($BM$25-$BM$24)+$BM$24,IF(BB24&lt;$BL$26,((BB24-$BL$25)/($BL$26-$BL$25))*($BM$26-$BM$25)+$BM$25,0)))))))))))))))))</f>
        <v>0</v>
      </c>
      <c r="BD24" s="155" t="str">
        <f t="shared" ca="1" si="21"/>
        <v/>
      </c>
      <c r="BE24" s="156" t="e">
        <f ca="1">VLOOKUP(BD24,Settings_ReadMe!$M$22:$N$33,2,FALSE)</f>
        <v>#N/A</v>
      </c>
      <c r="BF24" s="129">
        <f ca="1">$AI24*DU_WHB_R+'Pipe Section'!$AJ24*DU_WC_C_R+'Pipe Section'!$AK24*DU_WC_R_R+'Pipe Section'!$AL24*DU_Bath_R+'Pipe Section'!$AM24*DU_Shower_R+'Pipe Section'!$AN24*DU_Sink_R+'Pipe Section'!$AO24*DU_Sink_M_R+'Pipe Section'!$AP24*DU_Tap_H_R+'Pipe Section'!$AQ24*DU_Tap_C_R+'Pipe Section'!$AR24*DU_Tap_M_R+'Pipe Section'!$AS24*DU_Tap_R_R</f>
        <v>0</v>
      </c>
      <c r="BG24" s="122">
        <f ca="1">IF(BF24&lt;$BL$10,((BF24-$BL$9)/($BL$10-$BL$9))*($BM$10-$BM$9)+$BM$9,IF(BF24&lt;$BL$11,((BF24-$BL$10)/($BL$11-$BL$10))*($BM$11-$BM$10)+$BM$10,IF(BF24&lt;$BL$12,((BF24-$BL$11)/($BL$12-$BL$11))*($BM$12-$BM$11)+$BM$11,IF(BF24&lt;$BL$13,((BF24-$BL$12)/($BL$13-$BL$12))*($BM$13-$BM$12)+$BM$12,IF(BF24&lt;$BL$14,((BF24-$BL$13)/($BL$14-$BL$13))*($BM$14-$BM$13)+$BM$13,IF(BF24&lt;$BL$15,((BF24-$BL$14)/($BL$15-$BL$14))*($BM$15-$BM$14)+$BM$14,IF(BF24&lt;$BL$16,((BF24-$BL$15)/($BL$16-$BL$15))*($BM$16-$BM$15)+$BM$15,IF(BF24&lt;$BL$17,((BF24-$BL$16)/($BL$17-$BL$16))*($BM$17-$BM$16)+$BM$16,IF(BF24&lt;$BL$18,((BF24-$BL$17)/($BL$18-$BL$17))*($BM$18-$BM$17)+$BM$17,IF(BF24&lt;$BL$19,((BF24-$BL$18)/($BL$19-$BL$18))*($BM$19-$BM$18)+$BM$18,IF(BF24&lt;$BL$20,((BF24-$BL$19)/($BL$20-$BL$19))*($BM$20-$BM$19)+$BM$19,IF(BF24&lt;$BL$21,((BF24-$BL$20)/($BL$21-$BL$20))*($BM$21-$BM$20)+$BM$20,IF(BF24&lt;$BL$22,((BF24-$BL$21)/($BL$22-$BL$21))*($BM$22-$BM$21)+$BM$21,IF(BF24&lt;$BL$23,((BF24-$BL$22)/($BL$23-$BL$22))*($BM$23-$BM$22)+$BM$22,IF(BF24&lt;$BL$24,((BF24-$BL$23)/($BL$24-$BL$23))*($BM$24-$BM$23)+$BM$23,IF(BF24&lt;$BL$25,((BF24-$BL$24)/($BL$25-$BL$24))*($BM$25-$BM$24)+$BM$24,IF(BF24&lt;$BL$26,((BF24-$BL$25)/($BL$26-$BL$25))*($BM$26-$BM$25)+$BM$25,0)))))))))))))))))</f>
        <v>0</v>
      </c>
      <c r="BH24" s="122" t="str">
        <f t="shared" ca="1" si="22"/>
        <v/>
      </c>
      <c r="BI24" s="130" t="e">
        <f ca="1">VLOOKUP(BH24,Settings_ReadMe!$M$22:$N$33,2,FALSE)</f>
        <v>#N/A</v>
      </c>
      <c r="BJ24" s="63"/>
      <c r="BL24" s="29">
        <v>2000</v>
      </c>
      <c r="BM24" s="3">
        <v>15</v>
      </c>
    </row>
    <row r="25" spans="1:65" x14ac:dyDescent="0.2">
      <c r="A25" s="121">
        <f t="shared" si="23"/>
        <v>22</v>
      </c>
      <c r="B25" s="168" t="str">
        <f t="shared" ca="1" si="0"/>
        <v/>
      </c>
      <c r="C25" s="163" t="str">
        <f t="shared" ca="1" si="1"/>
        <v/>
      </c>
      <c r="D25" s="163" t="str">
        <f ca="1">IF(C25&lt;&gt;"",(4*C25)/(rho*PI()*AW25^2),"")</f>
        <v/>
      </c>
      <c r="E25" s="162" t="str">
        <f ca="1">IF($AU25&gt;0,(1/(-1.8*LOG10(((6.9*visco)/(AW25*D25))+((k_/1000)/(3.71*AW25))^1.11))^2)*((0.5*rho*D25^2)/(AW25)),"")</f>
        <v/>
      </c>
      <c r="F25" s="169" t="str">
        <f t="shared" ca="1" si="2"/>
        <v/>
      </c>
      <c r="G25" s="164" t="str">
        <f t="shared" ca="1" si="3"/>
        <v/>
      </c>
      <c r="H25" s="172" t="str">
        <f ca="1">IF(G25&lt;&gt;"",(4*G25)/(rho*PI()*BA25^2),"")</f>
        <v/>
      </c>
      <c r="I25" s="176" t="str">
        <f ca="1">IF($AY25&gt;0,(1/(-1.8*LOG10(((6.9*visco)/(BA25*H25))+((k_/1000)/(3.71*BA25))^1.11))^2)*((0.5*rho*H25^2)/(BA25)),"")</f>
        <v/>
      </c>
      <c r="J25" s="170" t="str">
        <f t="shared" ca="1" si="4"/>
        <v/>
      </c>
      <c r="K25" s="165" t="str">
        <f t="shared" ca="1" si="5"/>
        <v/>
      </c>
      <c r="L25" s="173" t="str">
        <f ca="1">IF(K25&lt;&gt;"",(4*K25)/(rho*PI()*BE25^2),"")</f>
        <v/>
      </c>
      <c r="M25" s="174" t="str">
        <f ca="1">IF($BC25&gt;0,(1/(-1.8*LOG10(((6.9*visco)/(BE25*L25))+((k_/1000)/(3.71*BE25))^1.11))^2)*((0.5*rho*L25^2)/(BE25)),"")</f>
        <v/>
      </c>
      <c r="N25" s="171" t="str">
        <f t="shared" ca="1" si="6"/>
        <v/>
      </c>
      <c r="O25" s="166" t="str">
        <f t="shared" ca="1" si="7"/>
        <v/>
      </c>
      <c r="P25" s="167" t="str">
        <f ca="1">IF(O25&lt;&gt;"",(4*O25)/(rho*PI()*BI25^2),"")</f>
        <v/>
      </c>
      <c r="Q25" s="175" t="str">
        <f ca="1">IF($BG25&gt;0,(1/(-1.8*LOG10(((6.9*visco)/(BI25*P25))+((k_/1000)/(3.71*BI25))^1.11))^2)*((0.5*rho*P25^2)/(BI25)),"")</f>
        <v/>
      </c>
      <c r="R25" s="66"/>
      <c r="S25" s="6"/>
      <c r="T25" s="6"/>
      <c r="U25" s="6"/>
      <c r="V25" s="7"/>
      <c r="W25" s="8"/>
      <c r="X25" s="5"/>
      <c r="Y25" s="6"/>
      <c r="Z25" s="6"/>
      <c r="AA25" s="6"/>
      <c r="AB25" s="6"/>
      <c r="AC25" s="15"/>
      <c r="AD25" s="6"/>
      <c r="AE25" s="6"/>
      <c r="AF25" s="6"/>
      <c r="AG25" s="6"/>
      <c r="AH25" s="59"/>
      <c r="AI25" s="16">
        <f t="shared" ca="1" si="8"/>
        <v>0</v>
      </c>
      <c r="AJ25" s="9">
        <f t="shared" ca="1" si="9"/>
        <v>0</v>
      </c>
      <c r="AK25" s="9">
        <f t="shared" ca="1" si="10"/>
        <v>0</v>
      </c>
      <c r="AL25" s="9">
        <f t="shared" ca="1" si="11"/>
        <v>0</v>
      </c>
      <c r="AM25" s="9">
        <f t="shared" ca="1" si="12"/>
        <v>0</v>
      </c>
      <c r="AN25" s="9">
        <f t="shared" ca="1" si="13"/>
        <v>0</v>
      </c>
      <c r="AO25" s="9">
        <f t="shared" ca="1" si="14"/>
        <v>0</v>
      </c>
      <c r="AP25" s="9">
        <f t="shared" ca="1" si="15"/>
        <v>0</v>
      </c>
      <c r="AQ25" s="9">
        <f t="shared" ca="1" si="16"/>
        <v>0</v>
      </c>
      <c r="AR25" s="9">
        <f t="shared" ca="1" si="17"/>
        <v>0</v>
      </c>
      <c r="AS25" s="9">
        <f t="shared" ca="1" si="18"/>
        <v>0</v>
      </c>
      <c r="AT25" s="137">
        <f ca="1">$AI25*DU_WHB_H+'Pipe Section'!$AJ25*DU_WC_C_H+'Pipe Section'!$AK25*DU_WC_R_H+'Pipe Section'!$AL25*DU_Bath_H+'Pipe Section'!$AM25*DU_Shower_H+'Pipe Section'!$AN25*DU_Sink_H+'Pipe Section'!$AO25*DU_Sink_M_H+'Pipe Section'!$AP25*DU_Tap_H_H+'Pipe Section'!$AQ25*DU_Tap_C_H+'Pipe Section'!$AR25*DU_Tap_M_H+'Pipe Section'!$AS25*DU_Tap_R_H</f>
        <v>0</v>
      </c>
      <c r="AU25" s="138">
        <f ca="1">IF(AT25&lt;$BL$10,((AT25-$BL$9)/($BL$10-$BL$9))*($BM$10-$BM$9)+$BM$9,IF(AT25&lt;$BL$11,((AT25-$BL$10)/($BL$11-$BL$10))*($BM$11-$BM$10)+$BM$10,IF(AT25&lt;$BL$12,((AT25-$BL$11)/($BL$12-$BL$11))*($BM$12-$BM$11)+$BM$11,IF(AT25&lt;$BL$13,((AT25-$BL$12)/($BL$13-$BL$12))*($BM$13-$BM$12)+$BM$12,IF(AT25&lt;$BL$14,((AT25-$BL$13)/($BL$14-$BL$13))*($BM$14-$BM$13)+$BM$13,IF(AT25&lt;$BL$15,((AT25-$BL$14)/($BL$15-$BL$14))*($BM$15-$BM$14)+$BM$14,IF(AT25&lt;$BL$16,((AT25-$BL$15)/($BL$16-$BL$15))*($BM$16-$BM$15)+$BM$15,IF(AT25&lt;$BL$17,((AT25-$BL$16)/($BL$17-$BL$16))*($BM$17-$BM$16)+$BM$16,IF(AT25&lt;$BL$18,((AT25-$BL$17)/($BL$18-$BL$17))*($BM$18-$BM$17)+$BM$17,IF(AT25&lt;$BL$19,((AT25-$BL$18)/($BL$19-$BL$18))*($BM$19-$BM$18)+$BM$18,IF(AT25&lt;$BL$20,((AT25-$BL$19)/($BL$20-$BL$19))*($BM$20-$BM$19)+$BM$19,IF(AT25&lt;$BL$21,((AT25-$BL$20)/($BL$21-$BL$20))*($BM$21-$BM$20)+$BM$20,IF(AT25&lt;$BL$22,((AT25-$BL$21)/($BL$22-$BL$21))*($BM$22-$BM$21)+$BM$21,IF(AT25&lt;$BL$23,((AT25-$BL$22)/($BL$23-$BL$22))*($BM$23-$BM$22)+$BM$22,IF(AT25&lt;$BL$24,((AT25-$BL$23)/($BL$24-$BL$23))*($BM$24-$BM$23)+$BM$23,IF(AT25&lt;$BL$25,((AT25-$BL$24)/($BL$25-$BL$24))*($BM$25-$BM$24)+$BM$24,IF(AT25&lt;$BL$26,((AT25-$BL$25)/($BL$26-$BL$25))*($BM$26-$BM$25)+$BM$25,0)))))))))))))))))</f>
        <v>0</v>
      </c>
      <c r="AV25" s="138" t="str">
        <f t="shared" ca="1" si="19"/>
        <v/>
      </c>
      <c r="AW25" s="157" t="e">
        <f ca="1">VLOOKUP(AV25,Settings_ReadMe!$M$22:$N$33,2,FALSE)</f>
        <v>#N/A</v>
      </c>
      <c r="AX25" s="145">
        <f ca="1">$AI25*DU_WHB_C+'Pipe Section'!$AJ25*DU_WC_C_C+'Pipe Section'!$AK25*DU_WC_R_C+'Pipe Section'!$AL25*DU_Bath_C+'Pipe Section'!$AM25*DU_Shower_C+'Pipe Section'!$AN25*DU_Sink_C+'Pipe Section'!$AO25*DU_Sink_M_C+'Pipe Section'!$AP25*DU_Tap_H_C+'Pipe Section'!$AQ25*DU_Tap_C_C+'Pipe Section'!$AR25*DU_Tap_M_C+'Pipe Section'!$AS25*DU_Tap_R_C</f>
        <v>0</v>
      </c>
      <c r="AY25" s="146">
        <f ca="1">IF(AX25&lt;$BL$10,((AX25-$BL$9)/($BL$10-$BL$9))*($BM$10-$BM$9)+$BM$9,IF(AX25&lt;$BL$11,((AX25-$BL$10)/($BL$11-$BL$10))*($BM$11-$BM$10)+$BM$10,IF(AX25&lt;$BL$12,((AX25-$BL$11)/($BL$12-$BL$11))*($BM$12-$BM$11)+$BM$11,IF(AX25&lt;$BL$13,((AX25-$BL$12)/($BL$13-$BL$12))*($BM$13-$BM$12)+$BM$12,IF(AX25&lt;$BL$14,((AX25-$BL$13)/($BL$14-$BL$13))*($BM$14-$BM$13)+$BM$13,IF(AX25&lt;$BL$15,((AX25-$BL$14)/($BL$15-$BL$14))*($BM$15-$BM$14)+$BM$14,IF(AX25&lt;$BL$16,((AX25-$BL$15)/($BL$16-$BL$15))*($BM$16-$BM$15)+$BM$15,IF(AX25&lt;$BL$17,((AX25-$BL$16)/($BL$17-$BL$16))*($BM$17-$BM$16)+$BM$16,IF(AX25&lt;$BL$18,((AX25-$BL$17)/($BL$18-$BL$17))*($BM$18-$BM$17)+$BM$17,IF(AX25&lt;$BL$19,((AX25-$BL$18)/($BL$19-$BL$18))*($BM$19-$BM$18)+$BM$18,IF(AX25&lt;$BL$20,((AX25-$BL$19)/($BL$20-$BL$19))*($BM$20-$BM$19)+$BM$19,IF(AX25&lt;$BL$21,((AX25-$BL$20)/($BL$21-$BL$20))*($BM$21-$BM$20)+$BM$20,IF(AX25&lt;$BL$22,((AX25-$BL$21)/($BL$22-$BL$21))*($BM$22-$BM$21)+$BM$21,IF(AX25&lt;$BL$23,((AX25-$BL$22)/($BL$23-$BL$22))*($BM$23-$BM$22)+$BM$22,IF(AX25&lt;$BL$24,((AX25-$BL$23)/($BL$24-$BL$23))*($BM$24-$BM$23)+$BM$23,IF(AX25&lt;$BL$25,((AX25-$BL$24)/($BL$25-$BL$24))*($BM$25-$BM$24)+$BM$24,IF(AX25&lt;$BL$26,((AX25-$BL$25)/($BL$26-$BL$25))*($BM$26-$BM$25)+$BM$25,0)))))))))))))))))</f>
        <v>0</v>
      </c>
      <c r="AZ25" s="146" t="str">
        <f t="shared" ca="1" si="20"/>
        <v/>
      </c>
      <c r="BA25" s="147" t="e">
        <f ca="1">VLOOKUP(AZ25,Settings_ReadMe!$M$22:$N$33,2,FALSE)</f>
        <v>#N/A</v>
      </c>
      <c r="BB25" s="154">
        <f ca="1">$AI25*DU_WHB_M+'Pipe Section'!$AJ25*DU_WC_C_M+'Pipe Section'!$AK25*DU_WC_R_M+'Pipe Section'!$AL25*DU_Bath_M+'Pipe Section'!$AM25*DU_Shower_M+'Pipe Section'!$AN25*DU_Sink_M+'Pipe Section'!$AO25*DU_Sink_M_M+'Pipe Section'!$AP25*DU_Tap_H_M+'Pipe Section'!$AQ25*DU_Tap_C_M+'Pipe Section'!$AR25*DU_Tap_M_M+'Pipe Section'!$AS25*DU_Tap_R_M</f>
        <v>0</v>
      </c>
      <c r="BC25" s="155">
        <f ca="1">IF(BB25&lt;$BL$10,((BB25-$BL$9)/($BL$10-$BL$9))*($BM$10-$BM$9)+$BM$9,IF(BB25&lt;$BL$11,((BB25-$BL$10)/($BL$11-$BL$10))*($BM$11-$BM$10)+$BM$10,IF(BB25&lt;$BL$12,((BB25-$BL$11)/($BL$12-$BL$11))*($BM$12-$BM$11)+$BM$11,IF(BB25&lt;$BL$13,((BB25-$BL$12)/($BL$13-$BL$12))*($BM$13-$BM$12)+$BM$12,IF(BB25&lt;$BL$14,((BB25-$BL$13)/($BL$14-$BL$13))*($BM$14-$BM$13)+$BM$13,IF(BB25&lt;$BL$15,((BB25-$BL$14)/($BL$15-$BL$14))*($BM$15-$BM$14)+$BM$14,IF(BB25&lt;$BL$16,((BB25-$BL$15)/($BL$16-$BL$15))*($BM$16-$BM$15)+$BM$15,IF(BB25&lt;$BL$17,((BB25-$BL$16)/($BL$17-$BL$16))*($BM$17-$BM$16)+$BM$16,IF(BB25&lt;$BL$18,((BB25-$BL$17)/($BL$18-$BL$17))*($BM$18-$BM$17)+$BM$17,IF(BB25&lt;$BL$19,((BB25-$BL$18)/($BL$19-$BL$18))*($BM$19-$BM$18)+$BM$18,IF(BB25&lt;$BL$20,((BB25-$BL$19)/($BL$20-$BL$19))*($BM$20-$BM$19)+$BM$19,IF(BB25&lt;$BL$21,((BB25-$BL$20)/($BL$21-$BL$20))*($BM$21-$BM$20)+$BM$20,IF(BB25&lt;$BL$22,((BB25-$BL$21)/($BL$22-$BL$21))*($BM$22-$BM$21)+$BM$21,IF(BB25&lt;$BL$23,((BB25-$BL$22)/($BL$23-$BL$22))*($BM$23-$BM$22)+$BM$22,IF(BB25&lt;$BL$24,((BB25-$BL$23)/($BL$24-$BL$23))*($BM$24-$BM$23)+$BM$23,IF(BB25&lt;$BL$25,((BB25-$BL$24)/($BL$25-$BL$24))*($BM$25-$BM$24)+$BM$24,IF(BB25&lt;$BL$26,((BB25-$BL$25)/($BL$26-$BL$25))*($BM$26-$BM$25)+$BM$25,0)))))))))))))))))</f>
        <v>0</v>
      </c>
      <c r="BD25" s="155" t="str">
        <f t="shared" ca="1" si="21"/>
        <v/>
      </c>
      <c r="BE25" s="156" t="e">
        <f ca="1">VLOOKUP(BD25,Settings_ReadMe!$M$22:$N$33,2,FALSE)</f>
        <v>#N/A</v>
      </c>
      <c r="BF25" s="129">
        <f ca="1">$AI25*DU_WHB_R+'Pipe Section'!$AJ25*DU_WC_C_R+'Pipe Section'!$AK25*DU_WC_R_R+'Pipe Section'!$AL25*DU_Bath_R+'Pipe Section'!$AM25*DU_Shower_R+'Pipe Section'!$AN25*DU_Sink_R+'Pipe Section'!$AO25*DU_Sink_M_R+'Pipe Section'!$AP25*DU_Tap_H_R+'Pipe Section'!$AQ25*DU_Tap_C_R+'Pipe Section'!$AR25*DU_Tap_M_R+'Pipe Section'!$AS25*DU_Tap_R_R</f>
        <v>0</v>
      </c>
      <c r="BG25" s="122">
        <f ca="1">IF(BF25&lt;$BL$10,((BF25-$BL$9)/($BL$10-$BL$9))*($BM$10-$BM$9)+$BM$9,IF(BF25&lt;$BL$11,((BF25-$BL$10)/($BL$11-$BL$10))*($BM$11-$BM$10)+$BM$10,IF(BF25&lt;$BL$12,((BF25-$BL$11)/($BL$12-$BL$11))*($BM$12-$BM$11)+$BM$11,IF(BF25&lt;$BL$13,((BF25-$BL$12)/($BL$13-$BL$12))*($BM$13-$BM$12)+$BM$12,IF(BF25&lt;$BL$14,((BF25-$BL$13)/($BL$14-$BL$13))*($BM$14-$BM$13)+$BM$13,IF(BF25&lt;$BL$15,((BF25-$BL$14)/($BL$15-$BL$14))*($BM$15-$BM$14)+$BM$14,IF(BF25&lt;$BL$16,((BF25-$BL$15)/($BL$16-$BL$15))*($BM$16-$BM$15)+$BM$15,IF(BF25&lt;$BL$17,((BF25-$BL$16)/($BL$17-$BL$16))*($BM$17-$BM$16)+$BM$16,IF(BF25&lt;$BL$18,((BF25-$BL$17)/($BL$18-$BL$17))*($BM$18-$BM$17)+$BM$17,IF(BF25&lt;$BL$19,((BF25-$BL$18)/($BL$19-$BL$18))*($BM$19-$BM$18)+$BM$18,IF(BF25&lt;$BL$20,((BF25-$BL$19)/($BL$20-$BL$19))*($BM$20-$BM$19)+$BM$19,IF(BF25&lt;$BL$21,((BF25-$BL$20)/($BL$21-$BL$20))*($BM$21-$BM$20)+$BM$20,IF(BF25&lt;$BL$22,((BF25-$BL$21)/($BL$22-$BL$21))*($BM$22-$BM$21)+$BM$21,IF(BF25&lt;$BL$23,((BF25-$BL$22)/($BL$23-$BL$22))*($BM$23-$BM$22)+$BM$22,IF(BF25&lt;$BL$24,((BF25-$BL$23)/($BL$24-$BL$23))*($BM$24-$BM$23)+$BM$23,IF(BF25&lt;$BL$25,((BF25-$BL$24)/($BL$25-$BL$24))*($BM$25-$BM$24)+$BM$24,IF(BF25&lt;$BL$26,((BF25-$BL$25)/($BL$26-$BL$25))*($BM$26-$BM$25)+$BM$25,0)))))))))))))))))</f>
        <v>0</v>
      </c>
      <c r="BH25" s="122" t="str">
        <f t="shared" ca="1" si="22"/>
        <v/>
      </c>
      <c r="BI25" s="130" t="e">
        <f ca="1">VLOOKUP(BH25,Settings_ReadMe!$M$22:$N$33,2,FALSE)</f>
        <v>#N/A</v>
      </c>
      <c r="BJ25" s="63"/>
      <c r="BL25" s="29">
        <v>5000</v>
      </c>
      <c r="BM25" s="3">
        <v>20</v>
      </c>
    </row>
    <row r="26" spans="1:65" x14ac:dyDescent="0.2">
      <c r="A26" s="121">
        <f t="shared" si="23"/>
        <v>23</v>
      </c>
      <c r="B26" s="168" t="str">
        <f t="shared" ca="1" si="0"/>
        <v/>
      </c>
      <c r="C26" s="163" t="str">
        <f t="shared" ca="1" si="1"/>
        <v/>
      </c>
      <c r="D26" s="163" t="str">
        <f ca="1">IF(C26&lt;&gt;"",(4*C26)/(rho*PI()*AW26^2),"")</f>
        <v/>
      </c>
      <c r="E26" s="162" t="str">
        <f ca="1">IF($AU26&gt;0,(1/(-1.8*LOG10(((6.9*visco)/(AW26*D26))+((k_/1000)/(3.71*AW26))^1.11))^2)*((0.5*rho*D26^2)/(AW26)),"")</f>
        <v/>
      </c>
      <c r="F26" s="169" t="str">
        <f t="shared" ca="1" si="2"/>
        <v/>
      </c>
      <c r="G26" s="164" t="str">
        <f t="shared" ca="1" si="3"/>
        <v/>
      </c>
      <c r="H26" s="172" t="str">
        <f ca="1">IF(G26&lt;&gt;"",(4*G26)/(rho*PI()*BA26^2),"")</f>
        <v/>
      </c>
      <c r="I26" s="176" t="str">
        <f ca="1">IF($AY26&gt;0,(1/(-1.8*LOG10(((6.9*visco)/(BA26*H26))+((k_/1000)/(3.71*BA26))^1.11))^2)*((0.5*rho*H26^2)/(BA26)),"")</f>
        <v/>
      </c>
      <c r="J26" s="170" t="str">
        <f t="shared" ca="1" si="4"/>
        <v/>
      </c>
      <c r="K26" s="165" t="str">
        <f t="shared" ca="1" si="5"/>
        <v/>
      </c>
      <c r="L26" s="173" t="str">
        <f ca="1">IF(K26&lt;&gt;"",(4*K26)/(rho*PI()*BE26^2),"")</f>
        <v/>
      </c>
      <c r="M26" s="174" t="str">
        <f ca="1">IF($BC26&gt;0,(1/(-1.8*LOG10(((6.9*visco)/(BE26*L26))+((k_/1000)/(3.71*BE26))^1.11))^2)*((0.5*rho*L26^2)/(BE26)),"")</f>
        <v/>
      </c>
      <c r="N26" s="171" t="str">
        <f t="shared" ca="1" si="6"/>
        <v/>
      </c>
      <c r="O26" s="166" t="str">
        <f t="shared" ca="1" si="7"/>
        <v/>
      </c>
      <c r="P26" s="167" t="str">
        <f ca="1">IF(O26&lt;&gt;"",(4*O26)/(rho*PI()*BI26^2),"")</f>
        <v/>
      </c>
      <c r="Q26" s="175" t="str">
        <f ca="1">IF($BG26&gt;0,(1/(-1.8*LOG10(((6.9*visco)/(BI26*P26))+((k_/1000)/(3.71*BI26))^1.11))^2)*((0.5*rho*P26^2)/(BI26)),"")</f>
        <v/>
      </c>
      <c r="R26" s="66"/>
      <c r="S26" s="6"/>
      <c r="T26" s="6"/>
      <c r="U26" s="6"/>
      <c r="V26" s="7"/>
      <c r="W26" s="8"/>
      <c r="X26" s="5"/>
      <c r="Y26" s="6"/>
      <c r="Z26" s="6"/>
      <c r="AA26" s="6"/>
      <c r="AB26" s="6"/>
      <c r="AC26" s="15"/>
      <c r="AD26" s="6"/>
      <c r="AE26" s="6"/>
      <c r="AF26" s="6"/>
      <c r="AG26" s="6"/>
      <c r="AH26" s="59"/>
      <c r="AI26" s="16">
        <f t="shared" ca="1" si="8"/>
        <v>0</v>
      </c>
      <c r="AJ26" s="9">
        <f t="shared" ca="1" si="9"/>
        <v>0</v>
      </c>
      <c r="AK26" s="9">
        <f t="shared" ca="1" si="10"/>
        <v>0</v>
      </c>
      <c r="AL26" s="9">
        <f t="shared" ca="1" si="11"/>
        <v>0</v>
      </c>
      <c r="AM26" s="9">
        <f t="shared" ca="1" si="12"/>
        <v>0</v>
      </c>
      <c r="AN26" s="9">
        <f t="shared" ca="1" si="13"/>
        <v>0</v>
      </c>
      <c r="AO26" s="9">
        <f t="shared" ca="1" si="14"/>
        <v>0</v>
      </c>
      <c r="AP26" s="9">
        <f t="shared" ca="1" si="15"/>
        <v>0</v>
      </c>
      <c r="AQ26" s="9">
        <f t="shared" ca="1" si="16"/>
        <v>0</v>
      </c>
      <c r="AR26" s="9">
        <f t="shared" ca="1" si="17"/>
        <v>0</v>
      </c>
      <c r="AS26" s="9">
        <f t="shared" ca="1" si="18"/>
        <v>0</v>
      </c>
      <c r="AT26" s="137">
        <f ca="1">$AI26*DU_WHB_H+'Pipe Section'!$AJ26*DU_WC_C_H+'Pipe Section'!$AK26*DU_WC_R_H+'Pipe Section'!$AL26*DU_Bath_H+'Pipe Section'!$AM26*DU_Shower_H+'Pipe Section'!$AN26*DU_Sink_H+'Pipe Section'!$AO26*DU_Sink_M_H+'Pipe Section'!$AP26*DU_Tap_H_H+'Pipe Section'!$AQ26*DU_Tap_C_H+'Pipe Section'!$AR26*DU_Tap_M_H+'Pipe Section'!$AS26*DU_Tap_R_H</f>
        <v>0</v>
      </c>
      <c r="AU26" s="138">
        <f t="shared" ref="AU26:AU28" ca="1" si="24">IF(AT26&lt;$BL$10,((AT26-$BL$9)/($BL$10-$BL$9))*($BM$10-$BM$9)+$BM$9,IF(AT26&lt;$BL$11,((AT26-$BL$10)/($BL$11-$BL$10))*($BM$11-$BM$10)+$BM$10,IF(AT26&lt;$BL$12,((AT26-$BL$11)/($BL$12-$BL$11))*($BM$12-$BM$11)+$BM$11,IF(AT26&lt;$BL$13,((AT26-$BL$12)/($BL$13-$BL$12))*($BM$13-$BM$12)+$BM$12,IF(AT26&lt;$BL$14,((AT26-$BL$13)/($BL$14-$BL$13))*($BM$14-$BM$13)+$BM$13,IF(AT26&lt;$BL$15,((AT26-$BL$14)/($BL$15-$BL$14))*($BM$15-$BM$14)+$BM$14,IF(AT26&lt;$BL$16,((AT26-$BL$15)/($BL$16-$BL$15))*($BM$16-$BM$15)+$BM$15,IF(AT26&lt;$BL$17,((AT26-$BL$16)/($BL$17-$BL$16))*($BM$17-$BM$16)+$BM$16,IF(AT26&lt;$BL$18,((AT26-$BL$17)/($BL$18-$BL$17))*($BM$18-$BM$17)+$BM$17,IF(AT26&lt;$BL$19,((AT26-$BL$18)/($BL$19-$BL$18))*($BM$19-$BM$18)+$BM$18,IF(AT26&lt;$BL$20,((AT26-$BL$19)/($BL$20-$BL$19))*($BM$20-$BM$19)+$BM$19,IF(AT26&lt;$BL$21,((AT26-$BL$20)/($BL$21-$BL$20))*($BM$21-$BM$20)+$BM$20,IF(AT26&lt;$BL$22,((AT26-$BL$21)/($BL$22-$BL$21))*($BM$22-$BM$21)+$BM$21,IF(AT26&lt;$BL$23,((AT26-$BL$22)/($BL$23-$BL$22))*($BM$23-$BM$22)+$BM$22,IF(AT26&lt;$BL$24,((AT26-$BL$23)/($BL$24-$BL$23))*($BM$24-$BM$23)+$BM$23,IF(AT26&lt;$BL$25,((AT26-$BL$24)/($BL$25-$BL$24))*($BM$25-$BM$24)+$BM$24,IF(AT26&lt;$BL$26,((AT26-$BL$25)/($BL$26-$BL$25))*($BM$26-$BM$25)+$BM$25,0)))))))))))))))))</f>
        <v>0</v>
      </c>
      <c r="AV26" s="138" t="str">
        <f t="shared" ref="AV26:AV28" ca="1" si="25">IF(AU26=0,"",IF(AU26&lt;0.091,12,IF(AU26&lt;0.143,15,IF(AU26&lt;0.311,22,IF(AU26&lt;0.527,28,IF(AU26&lt;0.833,35,IF(AU26&lt;1.18,42,IF(AU26&lt;2.41,54,IF(AU26&lt;4.8,67,"CHECK YOURSELF")))))))))</f>
        <v/>
      </c>
      <c r="AW26" s="157" t="e">
        <f ca="1">VLOOKUP(AV26,Settings_ReadMe!$M$22:$N$33,2,FALSE)</f>
        <v>#N/A</v>
      </c>
      <c r="AX26" s="145">
        <f ca="1">$AI26*DU_WHB_C+'Pipe Section'!$AJ26*DU_WC_C_C+'Pipe Section'!$AK26*DU_WC_R_C+'Pipe Section'!$AL26*DU_Bath_C+'Pipe Section'!$AM26*DU_Shower_C+'Pipe Section'!$AN26*DU_Sink_C+'Pipe Section'!$AO26*DU_Sink_M_C+'Pipe Section'!$AP26*DU_Tap_H_C+'Pipe Section'!$AQ26*DU_Tap_C_C+'Pipe Section'!$AR26*DU_Tap_M_C+'Pipe Section'!$AS26*DU_Tap_R_C</f>
        <v>0</v>
      </c>
      <c r="AY26" s="146">
        <f t="shared" ref="AY26:AY28" ca="1" si="26">IF(AX26&lt;$BL$10,((AX26-$BL$9)/($BL$10-$BL$9))*($BM$10-$BM$9)+$BM$9,IF(AX26&lt;$BL$11,((AX26-$BL$10)/($BL$11-$BL$10))*($BM$11-$BM$10)+$BM$10,IF(AX26&lt;$BL$12,((AX26-$BL$11)/($BL$12-$BL$11))*($BM$12-$BM$11)+$BM$11,IF(AX26&lt;$BL$13,((AX26-$BL$12)/($BL$13-$BL$12))*($BM$13-$BM$12)+$BM$12,IF(AX26&lt;$BL$14,((AX26-$BL$13)/($BL$14-$BL$13))*($BM$14-$BM$13)+$BM$13,IF(AX26&lt;$BL$15,((AX26-$BL$14)/($BL$15-$BL$14))*($BM$15-$BM$14)+$BM$14,IF(AX26&lt;$BL$16,((AX26-$BL$15)/($BL$16-$BL$15))*($BM$16-$BM$15)+$BM$15,IF(AX26&lt;$BL$17,((AX26-$BL$16)/($BL$17-$BL$16))*($BM$17-$BM$16)+$BM$16,IF(AX26&lt;$BL$18,((AX26-$BL$17)/($BL$18-$BL$17))*($BM$18-$BM$17)+$BM$17,IF(AX26&lt;$BL$19,((AX26-$BL$18)/($BL$19-$BL$18))*($BM$19-$BM$18)+$BM$18,IF(AX26&lt;$BL$20,((AX26-$BL$19)/($BL$20-$BL$19))*($BM$20-$BM$19)+$BM$19,IF(AX26&lt;$BL$21,((AX26-$BL$20)/($BL$21-$BL$20))*($BM$21-$BM$20)+$BM$20,IF(AX26&lt;$BL$22,((AX26-$BL$21)/($BL$22-$BL$21))*($BM$22-$BM$21)+$BM$21,IF(AX26&lt;$BL$23,((AX26-$BL$22)/($BL$23-$BL$22))*($BM$23-$BM$22)+$BM$22,IF(AX26&lt;$BL$24,((AX26-$BL$23)/($BL$24-$BL$23))*($BM$24-$BM$23)+$BM$23,IF(AX26&lt;$BL$25,((AX26-$BL$24)/($BL$25-$BL$24))*($BM$25-$BM$24)+$BM$24,IF(AX26&lt;$BL$26,((AX26-$BL$25)/($BL$26-$BL$25))*($BM$26-$BM$25)+$BM$25,0)))))))))))))))))</f>
        <v>0</v>
      </c>
      <c r="AZ26" s="146" t="str">
        <f t="shared" ref="AZ26:AZ28" ca="1" si="27">IF(AY26=0,"",IF(AY26&lt;0.091,12,IF(AY26&lt;0.143,15,IF(AY26&lt;0.311,22,IF(AY26&lt;0.527,28,IF(AY26&lt;0.833,35,IF(AY26&lt;1.18,42,IF(AY26&lt;2.41,54,IF(AY26&lt;4.8,67,"CHECK YOURSELF")))))))))</f>
        <v/>
      </c>
      <c r="BA26" s="147" t="e">
        <f ca="1">VLOOKUP(AZ26,Settings_ReadMe!$M$22:$N$33,2,FALSE)</f>
        <v>#N/A</v>
      </c>
      <c r="BB26" s="154">
        <f ca="1">$AI26*DU_WHB_M+'Pipe Section'!$AJ26*DU_WC_C_M+'Pipe Section'!$AK26*DU_WC_R_M+'Pipe Section'!$AL26*DU_Bath_M+'Pipe Section'!$AM26*DU_Shower_M+'Pipe Section'!$AN26*DU_Sink_M+'Pipe Section'!$AO26*DU_Sink_M_M+'Pipe Section'!$AP26*DU_Tap_H_M+'Pipe Section'!$AQ26*DU_Tap_C_M+'Pipe Section'!$AR26*DU_Tap_M_M+'Pipe Section'!$AS26*DU_Tap_R_M</f>
        <v>0</v>
      </c>
      <c r="BC26" s="155">
        <f t="shared" ref="BC26:BC28" ca="1" si="28">IF(BB26&lt;$BL$10,((BB26-$BL$9)/($BL$10-$BL$9))*($BM$10-$BM$9)+$BM$9,IF(BB26&lt;$BL$11,((BB26-$BL$10)/($BL$11-$BL$10))*($BM$11-$BM$10)+$BM$10,IF(BB26&lt;$BL$12,((BB26-$BL$11)/($BL$12-$BL$11))*($BM$12-$BM$11)+$BM$11,IF(BB26&lt;$BL$13,((BB26-$BL$12)/($BL$13-$BL$12))*($BM$13-$BM$12)+$BM$12,IF(BB26&lt;$BL$14,((BB26-$BL$13)/($BL$14-$BL$13))*($BM$14-$BM$13)+$BM$13,IF(BB26&lt;$BL$15,((BB26-$BL$14)/($BL$15-$BL$14))*($BM$15-$BM$14)+$BM$14,IF(BB26&lt;$BL$16,((BB26-$BL$15)/($BL$16-$BL$15))*($BM$16-$BM$15)+$BM$15,IF(BB26&lt;$BL$17,((BB26-$BL$16)/($BL$17-$BL$16))*($BM$17-$BM$16)+$BM$16,IF(BB26&lt;$BL$18,((BB26-$BL$17)/($BL$18-$BL$17))*($BM$18-$BM$17)+$BM$17,IF(BB26&lt;$BL$19,((BB26-$BL$18)/($BL$19-$BL$18))*($BM$19-$BM$18)+$BM$18,IF(BB26&lt;$BL$20,((BB26-$BL$19)/($BL$20-$BL$19))*($BM$20-$BM$19)+$BM$19,IF(BB26&lt;$BL$21,((BB26-$BL$20)/($BL$21-$BL$20))*($BM$21-$BM$20)+$BM$20,IF(BB26&lt;$BL$22,((BB26-$BL$21)/($BL$22-$BL$21))*($BM$22-$BM$21)+$BM$21,IF(BB26&lt;$BL$23,((BB26-$BL$22)/($BL$23-$BL$22))*($BM$23-$BM$22)+$BM$22,IF(BB26&lt;$BL$24,((BB26-$BL$23)/($BL$24-$BL$23))*($BM$24-$BM$23)+$BM$23,IF(BB26&lt;$BL$25,((BB26-$BL$24)/($BL$25-$BL$24))*($BM$25-$BM$24)+$BM$24,IF(BB26&lt;$BL$26,((BB26-$BL$25)/($BL$26-$BL$25))*($BM$26-$BM$25)+$BM$25,0)))))))))))))))))</f>
        <v>0</v>
      </c>
      <c r="BD26" s="155" t="str">
        <f t="shared" ref="BD26:BD28" ca="1" si="29">IF(BC26=0,"",IF(BC26&lt;0.091,12,IF(BC26&lt;0.143,15,IF(BC26&lt;0.311,22,IF(BC26&lt;0.527,28,IF(BC26&lt;0.833,35,IF(BC26&lt;1.18,42,IF(BC26&lt;2.41,54,IF(BC26&lt;4.8,67,"CHECK YOURSELF")))))))))</f>
        <v/>
      </c>
      <c r="BE26" s="156" t="e">
        <f ca="1">VLOOKUP(BD26,Settings_ReadMe!$M$22:$N$33,2,FALSE)</f>
        <v>#N/A</v>
      </c>
      <c r="BF26" s="129">
        <f ca="1">$AI26*DU_WHB_R+'Pipe Section'!$AJ26*DU_WC_C_R+'Pipe Section'!$AK26*DU_WC_R_R+'Pipe Section'!$AL26*DU_Bath_R+'Pipe Section'!$AM26*DU_Shower_R+'Pipe Section'!$AN26*DU_Sink_R+'Pipe Section'!$AO26*DU_Sink_M_R+'Pipe Section'!$AP26*DU_Tap_H_R+'Pipe Section'!$AQ26*DU_Tap_C_R+'Pipe Section'!$AR26*DU_Tap_M_R+'Pipe Section'!$AS26*DU_Tap_R_R</f>
        <v>0</v>
      </c>
      <c r="BG26" s="122">
        <f t="shared" ref="BG26:BG28" ca="1" si="30">IF(BF26&lt;$BL$10,((BF26-$BL$9)/($BL$10-$BL$9))*($BM$10-$BM$9)+$BM$9,IF(BF26&lt;$BL$11,((BF26-$BL$10)/($BL$11-$BL$10))*($BM$11-$BM$10)+$BM$10,IF(BF26&lt;$BL$12,((BF26-$BL$11)/($BL$12-$BL$11))*($BM$12-$BM$11)+$BM$11,IF(BF26&lt;$BL$13,((BF26-$BL$12)/($BL$13-$BL$12))*($BM$13-$BM$12)+$BM$12,IF(BF26&lt;$BL$14,((BF26-$BL$13)/($BL$14-$BL$13))*($BM$14-$BM$13)+$BM$13,IF(BF26&lt;$BL$15,((BF26-$BL$14)/($BL$15-$BL$14))*($BM$15-$BM$14)+$BM$14,IF(BF26&lt;$BL$16,((BF26-$BL$15)/($BL$16-$BL$15))*($BM$16-$BM$15)+$BM$15,IF(BF26&lt;$BL$17,((BF26-$BL$16)/($BL$17-$BL$16))*($BM$17-$BM$16)+$BM$16,IF(BF26&lt;$BL$18,((BF26-$BL$17)/($BL$18-$BL$17))*($BM$18-$BM$17)+$BM$17,IF(BF26&lt;$BL$19,((BF26-$BL$18)/($BL$19-$BL$18))*($BM$19-$BM$18)+$BM$18,IF(BF26&lt;$BL$20,((BF26-$BL$19)/($BL$20-$BL$19))*($BM$20-$BM$19)+$BM$19,IF(BF26&lt;$BL$21,((BF26-$BL$20)/($BL$21-$BL$20))*($BM$21-$BM$20)+$BM$20,IF(BF26&lt;$BL$22,((BF26-$BL$21)/($BL$22-$BL$21))*($BM$22-$BM$21)+$BM$21,IF(BF26&lt;$BL$23,((BF26-$BL$22)/($BL$23-$BL$22))*($BM$23-$BM$22)+$BM$22,IF(BF26&lt;$BL$24,((BF26-$BL$23)/($BL$24-$BL$23))*($BM$24-$BM$23)+$BM$23,IF(BF26&lt;$BL$25,((BF26-$BL$24)/($BL$25-$BL$24))*($BM$25-$BM$24)+$BM$24,IF(BF26&lt;$BL$26,((BF26-$BL$25)/($BL$26-$BL$25))*($BM$26-$BM$25)+$BM$25,0)))))))))))))))))</f>
        <v>0</v>
      </c>
      <c r="BH26" s="122" t="str">
        <f t="shared" ref="BH26:BH28" ca="1" si="31">IF(BG26=0,"",IF(BG26&lt;0.091,12,IF(BG26&lt;0.143,15,IF(BG26&lt;0.311,22,IF(BG26&lt;0.527,28,IF(BG26&lt;0.833,35,IF(BG26&lt;1.18,42,IF(BG26&lt;2.41,54,IF(BG26&lt;4.8,67,"CHECK YOURSELF")))))))))</f>
        <v/>
      </c>
      <c r="BI26" s="130" t="e">
        <f ca="1">VLOOKUP(BH26,Settings_ReadMe!$M$22:$N$33,2,FALSE)</f>
        <v>#N/A</v>
      </c>
      <c r="BJ26" s="63"/>
      <c r="BL26" s="29">
        <v>8000</v>
      </c>
      <c r="BM26" s="3">
        <v>30</v>
      </c>
    </row>
    <row r="27" spans="1:65" x14ac:dyDescent="0.2">
      <c r="A27" s="121">
        <f t="shared" si="23"/>
        <v>24</v>
      </c>
      <c r="B27" s="168" t="str">
        <f t="shared" ca="1" si="0"/>
        <v/>
      </c>
      <c r="C27" s="163" t="str">
        <f t="shared" ca="1" si="1"/>
        <v/>
      </c>
      <c r="D27" s="163" t="str">
        <f ca="1">IF(C27&lt;&gt;"",(4*C27)/(rho*PI()*AW27^2),"")</f>
        <v/>
      </c>
      <c r="E27" s="162" t="str">
        <f ca="1">IF($AU27&gt;0,(1/(-1.8*LOG10(((6.9*visco)/(AW27*D27))+((k_/1000)/(3.71*AW27))^1.11))^2)*((0.5*rho*D27^2)/(AW27)),"")</f>
        <v/>
      </c>
      <c r="F27" s="169" t="str">
        <f t="shared" ca="1" si="2"/>
        <v/>
      </c>
      <c r="G27" s="164" t="str">
        <f t="shared" ca="1" si="3"/>
        <v/>
      </c>
      <c r="H27" s="172" t="str">
        <f ca="1">IF(G27&lt;&gt;"",(4*G27)/(rho*PI()*BA27^2),"")</f>
        <v/>
      </c>
      <c r="I27" s="176" t="str">
        <f ca="1">IF($AY27&gt;0,(1/(-1.8*LOG10(((6.9*visco)/(BA27*H27))+((k_/1000)/(3.71*BA27))^1.11))^2)*((0.5*rho*H27^2)/(BA27)),"")</f>
        <v/>
      </c>
      <c r="J27" s="170" t="str">
        <f t="shared" ca="1" si="4"/>
        <v/>
      </c>
      <c r="K27" s="165" t="str">
        <f t="shared" ca="1" si="5"/>
        <v/>
      </c>
      <c r="L27" s="173" t="str">
        <f ca="1">IF(K27&lt;&gt;"",(4*K27)/(rho*PI()*BE27^2),"")</f>
        <v/>
      </c>
      <c r="M27" s="174" t="str">
        <f ca="1">IF($BC27&gt;0,(1/(-1.8*LOG10(((6.9*visco)/(BE27*L27))+((k_/1000)/(3.71*BE27))^1.11))^2)*((0.5*rho*L27^2)/(BE27)),"")</f>
        <v/>
      </c>
      <c r="N27" s="171" t="str">
        <f t="shared" ca="1" si="6"/>
        <v/>
      </c>
      <c r="O27" s="166" t="str">
        <f t="shared" ca="1" si="7"/>
        <v/>
      </c>
      <c r="P27" s="167" t="str">
        <f ca="1">IF(O27&lt;&gt;"",(4*O27)/(rho*PI()*BI27^2),"")</f>
        <v/>
      </c>
      <c r="Q27" s="175" t="str">
        <f ca="1">IF($BG27&gt;0,(1/(-1.8*LOG10(((6.9*visco)/(BI27*P27))+((k_/1000)/(3.71*BI27))^1.11))^2)*((0.5*rho*P27^2)/(BI27)),"")</f>
        <v/>
      </c>
      <c r="R27" s="66"/>
      <c r="S27" s="6"/>
      <c r="T27" s="6"/>
      <c r="U27" s="6"/>
      <c r="V27" s="7"/>
      <c r="W27" s="8"/>
      <c r="X27" s="5"/>
      <c r="Y27" s="6"/>
      <c r="Z27" s="6"/>
      <c r="AA27" s="6"/>
      <c r="AB27" s="6"/>
      <c r="AC27" s="15"/>
      <c r="AD27" s="6"/>
      <c r="AE27" s="6"/>
      <c r="AF27" s="6"/>
      <c r="AG27" s="6"/>
      <c r="AH27" s="59"/>
      <c r="AI27" s="16">
        <f t="shared" ca="1" si="8"/>
        <v>0</v>
      </c>
      <c r="AJ27" s="9">
        <f t="shared" ca="1" si="9"/>
        <v>0</v>
      </c>
      <c r="AK27" s="9">
        <f t="shared" ca="1" si="10"/>
        <v>0</v>
      </c>
      <c r="AL27" s="9">
        <f t="shared" ca="1" si="11"/>
        <v>0</v>
      </c>
      <c r="AM27" s="9">
        <f t="shared" ca="1" si="12"/>
        <v>0</v>
      </c>
      <c r="AN27" s="9">
        <f t="shared" ca="1" si="13"/>
        <v>0</v>
      </c>
      <c r="AO27" s="9">
        <f t="shared" ca="1" si="14"/>
        <v>0</v>
      </c>
      <c r="AP27" s="9">
        <f t="shared" ca="1" si="15"/>
        <v>0</v>
      </c>
      <c r="AQ27" s="9">
        <f t="shared" ca="1" si="16"/>
        <v>0</v>
      </c>
      <c r="AR27" s="9">
        <f t="shared" ca="1" si="17"/>
        <v>0</v>
      </c>
      <c r="AS27" s="9">
        <f t="shared" ca="1" si="18"/>
        <v>0</v>
      </c>
      <c r="AT27" s="137">
        <f ca="1">$AI27*DU_WHB_H+'Pipe Section'!$AJ27*DU_WC_C_H+'Pipe Section'!$AK27*DU_WC_R_H+'Pipe Section'!$AL27*DU_Bath_H+'Pipe Section'!$AM27*DU_Shower_H+'Pipe Section'!$AN27*DU_Sink_H+'Pipe Section'!$AO27*DU_Sink_M_H+'Pipe Section'!$AP27*DU_Tap_H_H+'Pipe Section'!$AQ27*DU_Tap_C_H+'Pipe Section'!$AR27*DU_Tap_M_H+'Pipe Section'!$AS27*DU_Tap_R_H</f>
        <v>0</v>
      </c>
      <c r="AU27" s="138">
        <f t="shared" ca="1" si="24"/>
        <v>0</v>
      </c>
      <c r="AV27" s="138" t="str">
        <f t="shared" ca="1" si="25"/>
        <v/>
      </c>
      <c r="AW27" s="157" t="e">
        <f ca="1">VLOOKUP(AV27,Settings_ReadMe!$M$22:$N$33,2,FALSE)</f>
        <v>#N/A</v>
      </c>
      <c r="AX27" s="145">
        <f ca="1">$AI27*DU_WHB_C+'Pipe Section'!$AJ27*DU_WC_C_C+'Pipe Section'!$AK27*DU_WC_R_C+'Pipe Section'!$AL27*DU_Bath_C+'Pipe Section'!$AM27*DU_Shower_C+'Pipe Section'!$AN27*DU_Sink_C+'Pipe Section'!$AO27*DU_Sink_M_C+'Pipe Section'!$AP27*DU_Tap_H_C+'Pipe Section'!$AQ27*DU_Tap_C_C+'Pipe Section'!$AR27*DU_Tap_M_C+'Pipe Section'!$AS27*DU_Tap_R_C</f>
        <v>0</v>
      </c>
      <c r="AY27" s="146">
        <f t="shared" ca="1" si="26"/>
        <v>0</v>
      </c>
      <c r="AZ27" s="146" t="str">
        <f t="shared" ca="1" si="27"/>
        <v/>
      </c>
      <c r="BA27" s="147" t="e">
        <f ca="1">VLOOKUP(AZ27,Settings_ReadMe!$M$22:$N$33,2,FALSE)</f>
        <v>#N/A</v>
      </c>
      <c r="BB27" s="154">
        <f ca="1">$AI27*DU_WHB_M+'Pipe Section'!$AJ27*DU_WC_C_M+'Pipe Section'!$AK27*DU_WC_R_M+'Pipe Section'!$AL27*DU_Bath_M+'Pipe Section'!$AM27*DU_Shower_M+'Pipe Section'!$AN27*DU_Sink_M+'Pipe Section'!$AO27*DU_Sink_M_M+'Pipe Section'!$AP27*DU_Tap_H_M+'Pipe Section'!$AQ27*DU_Tap_C_M+'Pipe Section'!$AR27*DU_Tap_M_M+'Pipe Section'!$AS27*DU_Tap_R_M</f>
        <v>0</v>
      </c>
      <c r="BC27" s="155">
        <f t="shared" ca="1" si="28"/>
        <v>0</v>
      </c>
      <c r="BD27" s="155" t="str">
        <f t="shared" ca="1" si="29"/>
        <v/>
      </c>
      <c r="BE27" s="156" t="e">
        <f ca="1">VLOOKUP(BD27,Settings_ReadMe!$M$22:$N$33,2,FALSE)</f>
        <v>#N/A</v>
      </c>
      <c r="BF27" s="129">
        <f ca="1">$AI27*DU_WHB_R+'Pipe Section'!$AJ27*DU_WC_C_R+'Pipe Section'!$AK27*DU_WC_R_R+'Pipe Section'!$AL27*DU_Bath_R+'Pipe Section'!$AM27*DU_Shower_R+'Pipe Section'!$AN27*DU_Sink_R+'Pipe Section'!$AO27*DU_Sink_M_R+'Pipe Section'!$AP27*DU_Tap_H_R+'Pipe Section'!$AQ27*DU_Tap_C_R+'Pipe Section'!$AR27*DU_Tap_M_R+'Pipe Section'!$AS27*DU_Tap_R_R</f>
        <v>0</v>
      </c>
      <c r="BG27" s="122">
        <f t="shared" ca="1" si="30"/>
        <v>0</v>
      </c>
      <c r="BH27" s="122" t="str">
        <f t="shared" ca="1" si="31"/>
        <v/>
      </c>
      <c r="BI27" s="130" t="e">
        <f ca="1">VLOOKUP(BH27,Settings_ReadMe!$M$22:$N$33,2,FALSE)</f>
        <v>#N/A</v>
      </c>
      <c r="BJ27" s="63"/>
    </row>
    <row r="28" spans="1:65" x14ac:dyDescent="0.2">
      <c r="A28" s="121">
        <f t="shared" si="23"/>
        <v>25</v>
      </c>
      <c r="B28" s="168" t="str">
        <f t="shared" ca="1" si="0"/>
        <v/>
      </c>
      <c r="C28" s="163" t="str">
        <f t="shared" ca="1" si="1"/>
        <v/>
      </c>
      <c r="D28" s="163" t="str">
        <f ca="1">IF(C28&lt;&gt;"",(4*C28)/(rho*PI()*AW28^2),"")</f>
        <v/>
      </c>
      <c r="E28" s="162" t="str">
        <f ca="1">IF($AU28&gt;0,(1/(-1.8*LOG10(((6.9*visco)/(AW28*D28))+((k_/1000)/(3.71*AW28))^1.11))^2)*((0.5*rho*D28^2)/(AW28)),"")</f>
        <v/>
      </c>
      <c r="F28" s="169" t="str">
        <f t="shared" ca="1" si="2"/>
        <v/>
      </c>
      <c r="G28" s="164" t="str">
        <f t="shared" ca="1" si="3"/>
        <v/>
      </c>
      <c r="H28" s="172" t="str">
        <f ca="1">IF(G28&lt;&gt;"",(4*G28)/(rho*PI()*BA28^2),"")</f>
        <v/>
      </c>
      <c r="I28" s="176" t="str">
        <f ca="1">IF($AY28&gt;0,(1/(-1.8*LOG10(((6.9*visco)/(BA28*H28))+((k_/1000)/(3.71*BA28))^1.11))^2)*((0.5*rho*H28^2)/(BA28)),"")</f>
        <v/>
      </c>
      <c r="J28" s="170" t="str">
        <f t="shared" ca="1" si="4"/>
        <v/>
      </c>
      <c r="K28" s="165" t="str">
        <f t="shared" ca="1" si="5"/>
        <v/>
      </c>
      <c r="L28" s="173" t="str">
        <f ca="1">IF(K28&lt;&gt;"",(4*K28)/(rho*PI()*BE28^2),"")</f>
        <v/>
      </c>
      <c r="M28" s="174" t="str">
        <f ca="1">IF($BC28&gt;0,(1/(-1.8*LOG10(((6.9*visco)/(BE28*L28))+((k_/1000)/(3.71*BE28))^1.11))^2)*((0.5*rho*L28^2)/(BE28)),"")</f>
        <v/>
      </c>
      <c r="N28" s="171" t="str">
        <f t="shared" ca="1" si="6"/>
        <v/>
      </c>
      <c r="O28" s="166" t="str">
        <f t="shared" ca="1" si="7"/>
        <v/>
      </c>
      <c r="P28" s="167" t="str">
        <f ca="1">IF(O28&lt;&gt;"",(4*O28)/(rho*PI()*BI28^2),"")</f>
        <v/>
      </c>
      <c r="Q28" s="175" t="str">
        <f ca="1">IF($BG28&gt;0,(1/(-1.8*LOG10(((6.9*visco)/(BI28*P28))+((k_/1000)/(3.71*BI28))^1.11))^2)*((0.5*rho*P28^2)/(BI28)),"")</f>
        <v/>
      </c>
      <c r="R28" s="66"/>
      <c r="S28" s="6"/>
      <c r="T28" s="6"/>
      <c r="U28" s="6"/>
      <c r="V28" s="7"/>
      <c r="W28" s="8"/>
      <c r="X28" s="5"/>
      <c r="Y28" s="6"/>
      <c r="Z28" s="6"/>
      <c r="AA28" s="6"/>
      <c r="AB28" s="6"/>
      <c r="AC28" s="15"/>
      <c r="AD28" s="6"/>
      <c r="AE28" s="6"/>
      <c r="AF28" s="6"/>
      <c r="AG28" s="6"/>
      <c r="AH28" s="59"/>
      <c r="AI28" s="16">
        <f t="shared" ca="1" si="8"/>
        <v>0</v>
      </c>
      <c r="AJ28" s="9">
        <f t="shared" ca="1" si="9"/>
        <v>0</v>
      </c>
      <c r="AK28" s="9">
        <f t="shared" ca="1" si="10"/>
        <v>0</v>
      </c>
      <c r="AL28" s="9">
        <f t="shared" ca="1" si="11"/>
        <v>0</v>
      </c>
      <c r="AM28" s="9">
        <f t="shared" ca="1" si="12"/>
        <v>0</v>
      </c>
      <c r="AN28" s="9">
        <f t="shared" ca="1" si="13"/>
        <v>0</v>
      </c>
      <c r="AO28" s="9">
        <f t="shared" ca="1" si="14"/>
        <v>0</v>
      </c>
      <c r="AP28" s="9">
        <f t="shared" ca="1" si="15"/>
        <v>0</v>
      </c>
      <c r="AQ28" s="9">
        <f t="shared" ca="1" si="16"/>
        <v>0</v>
      </c>
      <c r="AR28" s="9">
        <f t="shared" ca="1" si="17"/>
        <v>0</v>
      </c>
      <c r="AS28" s="9">
        <f t="shared" ca="1" si="18"/>
        <v>0</v>
      </c>
      <c r="AT28" s="137">
        <f ca="1">$AI28*DU_WHB_H+'Pipe Section'!$AJ28*DU_WC_C_H+'Pipe Section'!$AK28*DU_WC_R_H+'Pipe Section'!$AL28*DU_Bath_H+'Pipe Section'!$AM28*DU_Shower_H+'Pipe Section'!$AN28*DU_Sink_H+'Pipe Section'!$AO28*DU_Sink_M_H+'Pipe Section'!$AP28*DU_Tap_H_H+'Pipe Section'!$AQ28*DU_Tap_C_H+'Pipe Section'!$AR28*DU_Tap_M_H+'Pipe Section'!$AS28*DU_Tap_R_H</f>
        <v>0</v>
      </c>
      <c r="AU28" s="138">
        <f t="shared" ca="1" si="24"/>
        <v>0</v>
      </c>
      <c r="AV28" s="138" t="str">
        <f t="shared" ca="1" si="25"/>
        <v/>
      </c>
      <c r="AW28" s="157" t="e">
        <f ca="1">VLOOKUP(AV28,Settings_ReadMe!$M$22:$N$33,2,FALSE)</f>
        <v>#N/A</v>
      </c>
      <c r="AX28" s="145">
        <f ca="1">$AI28*DU_WHB_C+'Pipe Section'!$AJ28*DU_WC_C_C+'Pipe Section'!$AK28*DU_WC_R_C+'Pipe Section'!$AL28*DU_Bath_C+'Pipe Section'!$AM28*DU_Shower_C+'Pipe Section'!$AN28*DU_Sink_C+'Pipe Section'!$AO28*DU_Sink_M_C+'Pipe Section'!$AP28*DU_Tap_H_C+'Pipe Section'!$AQ28*DU_Tap_C_C+'Pipe Section'!$AR28*DU_Tap_M_C+'Pipe Section'!$AS28*DU_Tap_R_C</f>
        <v>0</v>
      </c>
      <c r="AY28" s="146">
        <f t="shared" ca="1" si="26"/>
        <v>0</v>
      </c>
      <c r="AZ28" s="146" t="str">
        <f t="shared" ca="1" si="27"/>
        <v/>
      </c>
      <c r="BA28" s="147" t="e">
        <f ca="1">VLOOKUP(AZ28,Settings_ReadMe!$M$22:$N$33,2,FALSE)</f>
        <v>#N/A</v>
      </c>
      <c r="BB28" s="154">
        <f ca="1">$AI28*DU_WHB_M+'Pipe Section'!$AJ28*DU_WC_C_M+'Pipe Section'!$AK28*DU_WC_R_M+'Pipe Section'!$AL28*DU_Bath_M+'Pipe Section'!$AM28*DU_Shower_M+'Pipe Section'!$AN28*DU_Sink_M+'Pipe Section'!$AO28*DU_Sink_M_M+'Pipe Section'!$AP28*DU_Tap_H_M+'Pipe Section'!$AQ28*DU_Tap_C_M+'Pipe Section'!$AR28*DU_Tap_M_M+'Pipe Section'!$AS28*DU_Tap_R_M</f>
        <v>0</v>
      </c>
      <c r="BC28" s="155">
        <f t="shared" ca="1" si="28"/>
        <v>0</v>
      </c>
      <c r="BD28" s="155" t="str">
        <f t="shared" ca="1" si="29"/>
        <v/>
      </c>
      <c r="BE28" s="156" t="e">
        <f ca="1">VLOOKUP(BD28,Settings_ReadMe!$M$22:$N$33,2,FALSE)</f>
        <v>#N/A</v>
      </c>
      <c r="BF28" s="129">
        <f ca="1">$AI28*DU_WHB_R+'Pipe Section'!$AJ28*DU_WC_C_R+'Pipe Section'!$AK28*DU_WC_R_R+'Pipe Section'!$AL28*DU_Bath_R+'Pipe Section'!$AM28*DU_Shower_R+'Pipe Section'!$AN28*DU_Sink_R+'Pipe Section'!$AO28*DU_Sink_M_R+'Pipe Section'!$AP28*DU_Tap_H_R+'Pipe Section'!$AQ28*DU_Tap_C_R+'Pipe Section'!$AR28*DU_Tap_M_R+'Pipe Section'!$AS28*DU_Tap_R_R</f>
        <v>0</v>
      </c>
      <c r="BG28" s="122">
        <f t="shared" ca="1" si="30"/>
        <v>0</v>
      </c>
      <c r="BH28" s="122" t="str">
        <f t="shared" ca="1" si="31"/>
        <v/>
      </c>
      <c r="BI28" s="130" t="e">
        <f ca="1">VLOOKUP(BH28,Settings_ReadMe!$M$22:$N$33,2,FALSE)</f>
        <v>#N/A</v>
      </c>
      <c r="BJ28" s="63"/>
    </row>
    <row r="29" spans="1:65" x14ac:dyDescent="0.2">
      <c r="A29" s="42"/>
      <c r="AT29" s="3"/>
      <c r="AU29" s="3"/>
      <c r="AV29" s="3"/>
      <c r="AW29" s="3"/>
      <c r="AX29" s="3"/>
      <c r="AY29" s="3"/>
      <c r="AZ29" s="3"/>
      <c r="BA29" s="3"/>
    </row>
    <row r="30" spans="1:65" x14ac:dyDescent="0.2">
      <c r="A30" s="42"/>
      <c r="AT30" s="3"/>
      <c r="AU30" s="3"/>
      <c r="AV30" s="3"/>
      <c r="AW30" s="3"/>
      <c r="AX30" s="3"/>
      <c r="AY30" s="3"/>
      <c r="AZ30" s="3"/>
      <c r="BA30" s="3"/>
    </row>
    <row r="31" spans="1:65" x14ac:dyDescent="0.2">
      <c r="A31" s="42"/>
      <c r="AT31" s="3"/>
      <c r="AU31" s="3"/>
      <c r="AV31" s="3"/>
      <c r="AW31" s="3"/>
      <c r="AX31" s="3"/>
      <c r="AY31" s="3"/>
      <c r="AZ31" s="3"/>
      <c r="BA31" s="3"/>
    </row>
    <row r="32" spans="1:65" x14ac:dyDescent="0.2">
      <c r="A32" s="42"/>
      <c r="AT32" s="3"/>
      <c r="AU32" s="3"/>
      <c r="AV32" s="3"/>
      <c r="AW32" s="3"/>
      <c r="AX32" s="3"/>
      <c r="AY32" s="3"/>
      <c r="AZ32" s="3"/>
      <c r="BA32" s="3"/>
    </row>
    <row r="33" spans="1:53" x14ac:dyDescent="0.2">
      <c r="A33" s="42"/>
      <c r="W33" s="2"/>
      <c r="X33" s="2"/>
      <c r="AT33" s="3"/>
      <c r="AU33" s="3"/>
      <c r="AV33" s="3"/>
      <c r="AW33" s="3"/>
      <c r="AX33" s="3"/>
      <c r="AY33" s="3"/>
      <c r="AZ33" s="3"/>
      <c r="BA33" s="3"/>
    </row>
    <row r="34" spans="1:53" x14ac:dyDescent="0.2">
      <c r="A34" s="42"/>
      <c r="W34" s="2"/>
      <c r="X34" s="2"/>
      <c r="AT34" s="3"/>
      <c r="AU34" s="3"/>
      <c r="AV34" s="3"/>
      <c r="AW34" s="3"/>
      <c r="AX34" s="3"/>
      <c r="AY34" s="3"/>
      <c r="AZ34" s="3"/>
      <c r="BA34" s="3"/>
    </row>
    <row r="35" spans="1:53" x14ac:dyDescent="0.2">
      <c r="A35" s="42"/>
      <c r="W35" s="2"/>
      <c r="X35" s="2"/>
      <c r="AT35" s="3"/>
      <c r="AU35" s="3"/>
      <c r="AV35" s="3"/>
      <c r="AW35" s="3"/>
      <c r="AX35" s="3"/>
      <c r="AY35" s="3"/>
      <c r="AZ35" s="3"/>
      <c r="BA35" s="3"/>
    </row>
    <row r="36" spans="1:53" x14ac:dyDescent="0.2">
      <c r="A36" s="42"/>
      <c r="AT36" s="3"/>
      <c r="AU36" s="3"/>
      <c r="AV36" s="3"/>
      <c r="AW36" s="3"/>
      <c r="AX36" s="3"/>
      <c r="AY36" s="3"/>
      <c r="AZ36" s="3"/>
      <c r="BA36" s="3"/>
    </row>
    <row r="37" spans="1:53" x14ac:dyDescent="0.2">
      <c r="A37" s="42"/>
      <c r="AT37" s="3"/>
      <c r="AU37" s="3"/>
      <c r="AV37" s="3"/>
      <c r="AW37" s="3"/>
      <c r="AX37" s="3"/>
      <c r="AY37" s="3"/>
      <c r="AZ37" s="3"/>
      <c r="BA37" s="3"/>
    </row>
    <row r="38" spans="1:53" x14ac:dyDescent="0.2">
      <c r="A38" s="42"/>
      <c r="AT38" s="3"/>
      <c r="AU38" s="3"/>
      <c r="AV38" s="3"/>
      <c r="AW38" s="3"/>
      <c r="AX38" s="3"/>
      <c r="AY38" s="3"/>
      <c r="AZ38" s="3"/>
      <c r="BA38" s="3"/>
    </row>
    <row r="39" spans="1:53" x14ac:dyDescent="0.2">
      <c r="A39" s="42"/>
      <c r="AT39" s="3"/>
      <c r="AU39" s="3"/>
      <c r="AV39" s="3"/>
      <c r="AW39" s="3"/>
      <c r="AX39" s="3"/>
      <c r="AY39" s="3"/>
      <c r="AZ39" s="3"/>
      <c r="BA39" s="3"/>
    </row>
    <row r="40" spans="1:53" x14ac:dyDescent="0.2">
      <c r="A40" s="42"/>
      <c r="AT40" s="3"/>
      <c r="AU40" s="3"/>
      <c r="AV40" s="3"/>
      <c r="AW40" s="3"/>
      <c r="AX40" s="3"/>
      <c r="AY40" s="3"/>
      <c r="AZ40" s="3"/>
      <c r="BA40" s="3"/>
    </row>
    <row r="41" spans="1:53" x14ac:dyDescent="0.2">
      <c r="A41" s="42"/>
      <c r="AT41" s="3"/>
      <c r="AU41" s="3"/>
      <c r="AV41" s="3"/>
      <c r="AW41" s="3"/>
      <c r="AX41" s="3"/>
      <c r="AY41" s="3"/>
      <c r="AZ41" s="3"/>
      <c r="BA41" s="3"/>
    </row>
    <row r="42" spans="1:53" x14ac:dyDescent="0.2">
      <c r="A42" s="42"/>
      <c r="AT42" s="3"/>
      <c r="AU42" s="3"/>
      <c r="AV42" s="3"/>
      <c r="AW42" s="3"/>
      <c r="AX42" s="3"/>
      <c r="AY42" s="3"/>
      <c r="AZ42" s="3"/>
      <c r="BA42" s="3"/>
    </row>
    <row r="43" spans="1:53" x14ac:dyDescent="0.2">
      <c r="A43" s="42"/>
      <c r="AT43" s="3"/>
      <c r="AU43" s="3"/>
      <c r="AV43" s="3"/>
      <c r="AW43" s="3"/>
      <c r="AX43" s="3"/>
      <c r="AY43" s="3"/>
      <c r="AZ43" s="3"/>
      <c r="BA43" s="3"/>
    </row>
    <row r="44" spans="1:53" x14ac:dyDescent="0.2">
      <c r="A44" s="42"/>
      <c r="AT44" s="3"/>
      <c r="AU44" s="3"/>
      <c r="AV44" s="3"/>
      <c r="AW44" s="3"/>
      <c r="AX44" s="3"/>
      <c r="AY44" s="3"/>
      <c r="AZ44" s="3"/>
      <c r="BA44" s="3"/>
    </row>
    <row r="45" spans="1:53" x14ac:dyDescent="0.2">
      <c r="A45" s="42"/>
      <c r="AT45" s="3"/>
      <c r="AU45" s="3"/>
      <c r="AV45" s="3"/>
      <c r="AW45" s="3"/>
      <c r="AX45" s="3"/>
      <c r="AY45" s="3"/>
      <c r="AZ45" s="3"/>
      <c r="BA45" s="3"/>
    </row>
    <row r="46" spans="1:53" x14ac:dyDescent="0.2">
      <c r="A46" s="42"/>
      <c r="AT46" s="3"/>
      <c r="AU46" s="3"/>
      <c r="AV46" s="3"/>
      <c r="AW46" s="3"/>
      <c r="AX46" s="3"/>
      <c r="AY46" s="3"/>
      <c r="AZ46" s="3"/>
      <c r="BA46" s="3"/>
    </row>
    <row r="47" spans="1:53" x14ac:dyDescent="0.2">
      <c r="A47" s="42"/>
      <c r="AT47" s="3"/>
      <c r="AU47" s="3"/>
      <c r="AV47" s="3"/>
      <c r="AW47" s="3"/>
      <c r="AX47" s="3"/>
      <c r="AY47" s="3"/>
      <c r="AZ47" s="3"/>
      <c r="BA47" s="3"/>
    </row>
    <row r="48" spans="1:53" x14ac:dyDescent="0.2">
      <c r="A48" s="42"/>
      <c r="AT48" s="3"/>
      <c r="AU48" s="3"/>
      <c r="AV48" s="3"/>
      <c r="AW48" s="3"/>
      <c r="AX48" s="3"/>
      <c r="AY48" s="3"/>
      <c r="AZ48" s="3"/>
      <c r="BA48" s="3"/>
    </row>
    <row r="49" spans="1:53" x14ac:dyDescent="0.2">
      <c r="A49" s="42"/>
      <c r="AT49" s="3"/>
      <c r="AU49" s="3"/>
      <c r="AV49" s="3"/>
      <c r="AW49" s="3"/>
      <c r="AX49" s="3"/>
      <c r="AY49" s="3"/>
      <c r="AZ49" s="3"/>
      <c r="BA49" s="3"/>
    </row>
    <row r="50" spans="1:53" x14ac:dyDescent="0.2">
      <c r="A50" s="42"/>
      <c r="AT50" s="3"/>
      <c r="AU50" s="3"/>
      <c r="AV50" s="3"/>
      <c r="AW50" s="3"/>
      <c r="AX50" s="3"/>
      <c r="AY50" s="3"/>
      <c r="AZ50" s="3"/>
      <c r="BA50" s="3"/>
    </row>
    <row r="51" spans="1:53" x14ac:dyDescent="0.2">
      <c r="A51" s="42"/>
      <c r="AT51" s="3"/>
      <c r="AU51" s="3"/>
      <c r="AV51" s="3"/>
      <c r="AW51" s="3"/>
      <c r="AX51" s="3"/>
      <c r="AY51" s="3"/>
      <c r="AZ51" s="3"/>
      <c r="BA51" s="3"/>
    </row>
    <row r="52" spans="1:53" x14ac:dyDescent="0.2">
      <c r="A52" s="42"/>
      <c r="AT52" s="3"/>
      <c r="AU52" s="3"/>
      <c r="AV52" s="3"/>
      <c r="AW52" s="3"/>
      <c r="AX52" s="3"/>
      <c r="AY52" s="3"/>
      <c r="AZ52" s="3"/>
      <c r="BA52" s="3"/>
    </row>
    <row r="53" spans="1:53" x14ac:dyDescent="0.2">
      <c r="A53" s="42"/>
      <c r="AT53" s="3"/>
      <c r="AU53" s="3"/>
      <c r="AV53" s="3"/>
      <c r="AW53" s="3"/>
      <c r="AX53" s="3"/>
      <c r="AY53" s="3"/>
      <c r="AZ53" s="3"/>
      <c r="BA53" s="3"/>
    </row>
    <row r="54" spans="1:53" x14ac:dyDescent="0.2">
      <c r="A54" s="42"/>
      <c r="AT54" s="3"/>
      <c r="AU54" s="3"/>
      <c r="AV54" s="3"/>
      <c r="AW54" s="3"/>
      <c r="AX54" s="3"/>
      <c r="AY54" s="3"/>
      <c r="AZ54" s="3"/>
      <c r="BA54" s="3"/>
    </row>
    <row r="55" spans="1:53" x14ac:dyDescent="0.2">
      <c r="A55" s="42"/>
      <c r="AT55" s="3"/>
      <c r="AU55" s="3"/>
      <c r="AV55" s="3"/>
      <c r="AW55" s="3"/>
      <c r="AX55" s="3"/>
      <c r="AY55" s="3"/>
      <c r="AZ55" s="3"/>
      <c r="BA55" s="3"/>
    </row>
    <row r="56" spans="1:53" x14ac:dyDescent="0.2">
      <c r="A56" s="42"/>
      <c r="AT56" s="3"/>
      <c r="AU56" s="3"/>
      <c r="AV56" s="3"/>
      <c r="AW56" s="3"/>
      <c r="AX56" s="3"/>
      <c r="AY56" s="3"/>
      <c r="AZ56" s="3"/>
      <c r="BA56" s="3"/>
    </row>
    <row r="57" spans="1:53" x14ac:dyDescent="0.2">
      <c r="A57" s="42"/>
      <c r="AT57" s="3"/>
      <c r="AU57" s="3"/>
      <c r="AV57" s="3"/>
      <c r="AW57" s="3"/>
      <c r="AX57" s="3"/>
      <c r="AY57" s="3"/>
      <c r="AZ57" s="3"/>
      <c r="BA57" s="3"/>
    </row>
    <row r="58" spans="1:53" x14ac:dyDescent="0.2">
      <c r="A58" s="42"/>
      <c r="AT58" s="3"/>
      <c r="AU58" s="3"/>
      <c r="AV58" s="3"/>
      <c r="AW58" s="3"/>
      <c r="AX58" s="3"/>
      <c r="AY58" s="3"/>
      <c r="AZ58" s="3"/>
      <c r="BA58" s="3"/>
    </row>
    <row r="59" spans="1:53" x14ac:dyDescent="0.2">
      <c r="A59" s="42"/>
      <c r="AT59" s="3"/>
      <c r="AU59" s="3"/>
      <c r="AV59" s="3"/>
      <c r="AW59" s="3"/>
      <c r="AX59" s="3"/>
      <c r="AY59" s="3"/>
      <c r="AZ59" s="3"/>
      <c r="BA59" s="3"/>
    </row>
    <row r="60" spans="1:53" x14ac:dyDescent="0.2">
      <c r="A60" s="42"/>
      <c r="AT60" s="3"/>
      <c r="AU60" s="3"/>
      <c r="AV60" s="3"/>
      <c r="AW60" s="3"/>
      <c r="AX60" s="3"/>
      <c r="AY60" s="3"/>
      <c r="AZ60" s="3"/>
      <c r="BA60" s="3"/>
    </row>
    <row r="61" spans="1:53" x14ac:dyDescent="0.2">
      <c r="A61" s="42"/>
      <c r="AT61" s="3"/>
      <c r="AU61" s="3"/>
      <c r="AV61" s="3"/>
      <c r="AW61" s="3"/>
      <c r="AX61" s="3"/>
      <c r="AY61" s="3"/>
      <c r="AZ61" s="3"/>
      <c r="BA61" s="3"/>
    </row>
    <row r="62" spans="1:53" x14ac:dyDescent="0.2">
      <c r="A62" s="42"/>
      <c r="AT62" s="3"/>
      <c r="AU62" s="3"/>
      <c r="AV62" s="3"/>
      <c r="AW62" s="3"/>
      <c r="AX62" s="3"/>
      <c r="AY62" s="3"/>
      <c r="AZ62" s="3"/>
      <c r="BA62" s="3"/>
    </row>
    <row r="63" spans="1:53" x14ac:dyDescent="0.2">
      <c r="A63" s="42"/>
      <c r="AT63" s="3"/>
      <c r="AU63" s="3"/>
      <c r="AV63" s="3"/>
      <c r="AW63" s="3"/>
      <c r="AX63" s="3"/>
      <c r="AY63" s="3"/>
      <c r="AZ63" s="3"/>
      <c r="BA63" s="3"/>
    </row>
    <row r="64" spans="1:53" x14ac:dyDescent="0.2">
      <c r="A64" s="42"/>
      <c r="AT64" s="3"/>
      <c r="AU64" s="3"/>
      <c r="AV64" s="3"/>
      <c r="AW64" s="3"/>
      <c r="AX64" s="3"/>
      <c r="AY64" s="3"/>
      <c r="AZ64" s="3"/>
      <c r="BA64" s="3"/>
    </row>
    <row r="65" spans="1:53" x14ac:dyDescent="0.2">
      <c r="A65" s="42"/>
      <c r="AT65" s="3"/>
      <c r="AU65" s="3"/>
      <c r="AV65" s="3"/>
      <c r="AW65" s="3"/>
      <c r="AX65" s="3"/>
      <c r="AY65" s="3"/>
      <c r="AZ65" s="3"/>
      <c r="BA65" s="3"/>
    </row>
    <row r="66" spans="1:53" x14ac:dyDescent="0.2">
      <c r="A66" s="42"/>
      <c r="AT66" s="3"/>
      <c r="AU66" s="3"/>
      <c r="AV66" s="3"/>
      <c r="AW66" s="3"/>
      <c r="AX66" s="3"/>
      <c r="AY66" s="3"/>
      <c r="AZ66" s="3"/>
      <c r="BA66" s="3"/>
    </row>
    <row r="67" spans="1:53" x14ac:dyDescent="0.2">
      <c r="A67" s="42"/>
      <c r="AT67" s="3"/>
      <c r="AU67" s="3"/>
      <c r="AV67" s="3"/>
      <c r="AW67" s="3"/>
      <c r="AX67" s="3"/>
      <c r="AY67" s="3"/>
      <c r="AZ67" s="3"/>
      <c r="BA67" s="3"/>
    </row>
    <row r="68" spans="1:53" x14ac:dyDescent="0.2">
      <c r="A68" s="42"/>
      <c r="AT68" s="3"/>
      <c r="AU68" s="3"/>
      <c r="AV68" s="3"/>
      <c r="AW68" s="3"/>
      <c r="AX68" s="3"/>
      <c r="AY68" s="3"/>
      <c r="AZ68" s="3"/>
      <c r="BA68" s="3"/>
    </row>
    <row r="69" spans="1:53" x14ac:dyDescent="0.2">
      <c r="A69" s="42"/>
      <c r="AT69" s="3"/>
      <c r="AU69" s="3"/>
      <c r="AV69" s="3"/>
      <c r="AW69" s="3"/>
      <c r="AX69" s="3"/>
      <c r="AY69" s="3"/>
      <c r="AZ69" s="3"/>
      <c r="BA69" s="3"/>
    </row>
    <row r="70" spans="1:53" x14ac:dyDescent="0.2">
      <c r="A70" s="42"/>
      <c r="AT70" s="3"/>
      <c r="AU70" s="3"/>
      <c r="AV70" s="3"/>
      <c r="AW70" s="3"/>
      <c r="AX70" s="3"/>
      <c r="AY70" s="3"/>
      <c r="AZ70" s="3"/>
      <c r="BA70" s="3"/>
    </row>
    <row r="71" spans="1:53" x14ac:dyDescent="0.2">
      <c r="A71" s="42"/>
      <c r="AT71" s="3"/>
      <c r="AU71" s="3"/>
      <c r="AV71" s="3"/>
      <c r="AW71" s="3"/>
      <c r="AX71" s="3"/>
      <c r="AY71" s="3"/>
      <c r="AZ71" s="3"/>
      <c r="BA71" s="3"/>
    </row>
    <row r="72" spans="1:53" x14ac:dyDescent="0.2">
      <c r="A72" s="42"/>
      <c r="AT72" s="3"/>
      <c r="AU72" s="3"/>
      <c r="AV72" s="3"/>
      <c r="AW72" s="3"/>
      <c r="AX72" s="3"/>
      <c r="AY72" s="3"/>
      <c r="AZ72" s="3"/>
      <c r="BA72" s="3"/>
    </row>
    <row r="73" spans="1:53" x14ac:dyDescent="0.2">
      <c r="A73" s="42"/>
      <c r="AT73" s="3"/>
      <c r="AU73" s="3"/>
      <c r="AV73" s="3"/>
      <c r="AW73" s="3"/>
      <c r="AX73" s="3"/>
      <c r="AY73" s="3"/>
      <c r="AZ73" s="3"/>
      <c r="BA73" s="3"/>
    </row>
    <row r="74" spans="1:53" x14ac:dyDescent="0.2">
      <c r="A74" s="42"/>
      <c r="AT74" s="3"/>
      <c r="AU74" s="3"/>
      <c r="AV74" s="3"/>
      <c r="AW74" s="3"/>
      <c r="AX74" s="3"/>
      <c r="AY74" s="3"/>
      <c r="AZ74" s="3"/>
      <c r="BA74" s="3"/>
    </row>
    <row r="75" spans="1:53" x14ac:dyDescent="0.2">
      <c r="A75" s="42"/>
      <c r="AT75" s="3"/>
      <c r="AU75" s="3"/>
      <c r="AV75" s="3"/>
      <c r="AW75" s="3"/>
      <c r="AX75" s="3"/>
      <c r="AY75" s="3"/>
      <c r="AZ75" s="3"/>
      <c r="BA75" s="3"/>
    </row>
    <row r="76" spans="1:53" x14ac:dyDescent="0.2">
      <c r="A76" s="42"/>
      <c r="AT76" s="3"/>
      <c r="AU76" s="3"/>
      <c r="AV76" s="3"/>
      <c r="AW76" s="3"/>
      <c r="AX76" s="3"/>
      <c r="AY76" s="3"/>
      <c r="AZ76" s="3"/>
      <c r="BA76" s="3"/>
    </row>
    <row r="77" spans="1:53" x14ac:dyDescent="0.2">
      <c r="A77" s="42"/>
      <c r="AT77" s="3"/>
      <c r="AU77" s="3"/>
      <c r="AV77" s="3"/>
      <c r="AW77" s="3"/>
      <c r="AX77" s="3"/>
      <c r="AY77" s="3"/>
      <c r="AZ77" s="3"/>
      <c r="BA77" s="3"/>
    </row>
    <row r="78" spans="1:53" x14ac:dyDescent="0.2">
      <c r="A78" s="42"/>
      <c r="AT78" s="3"/>
      <c r="AU78" s="3"/>
      <c r="AV78" s="3"/>
      <c r="AW78" s="3"/>
      <c r="AX78" s="3"/>
      <c r="AY78" s="3"/>
      <c r="AZ78" s="3"/>
      <c r="BA78" s="3"/>
    </row>
    <row r="79" spans="1:53" x14ac:dyDescent="0.2">
      <c r="A79" s="42"/>
      <c r="AT79" s="3"/>
      <c r="AU79" s="3"/>
      <c r="AV79" s="3"/>
      <c r="AW79" s="3"/>
      <c r="AX79" s="3"/>
      <c r="AY79" s="3"/>
      <c r="AZ79" s="3"/>
      <c r="BA79" s="3"/>
    </row>
    <row r="80" spans="1:53" x14ac:dyDescent="0.2">
      <c r="A80" s="42"/>
      <c r="AT80" s="3"/>
      <c r="AU80" s="3"/>
      <c r="AV80" s="3"/>
      <c r="AW80" s="3"/>
      <c r="AX80" s="3"/>
      <c r="AY80" s="3"/>
      <c r="AZ80" s="3"/>
      <c r="BA80" s="3"/>
    </row>
    <row r="81" spans="1:53" x14ac:dyDescent="0.2">
      <c r="A81" s="42"/>
      <c r="AT81" s="3"/>
      <c r="AU81" s="3"/>
      <c r="AV81" s="3"/>
      <c r="AW81" s="3"/>
      <c r="AX81" s="3"/>
      <c r="AY81" s="3"/>
      <c r="AZ81" s="3"/>
      <c r="BA81" s="3"/>
    </row>
    <row r="82" spans="1:53" x14ac:dyDescent="0.2">
      <c r="A82" s="42"/>
      <c r="AT82" s="3"/>
      <c r="AU82" s="3"/>
      <c r="AV82" s="3"/>
      <c r="AW82" s="3"/>
      <c r="AX82" s="3"/>
      <c r="AY82" s="3"/>
      <c r="AZ82" s="3"/>
      <c r="BA82" s="3"/>
    </row>
    <row r="83" spans="1:53" x14ac:dyDescent="0.2">
      <c r="A83" s="42"/>
      <c r="AT83" s="3"/>
      <c r="AU83" s="3"/>
      <c r="AV83" s="3"/>
      <c r="AW83" s="3"/>
      <c r="AX83" s="3"/>
      <c r="AY83" s="3"/>
      <c r="AZ83" s="3"/>
      <c r="BA83" s="3"/>
    </row>
    <row r="84" spans="1:53" x14ac:dyDescent="0.2">
      <c r="A84" s="42"/>
      <c r="AT84" s="3"/>
      <c r="AU84" s="3"/>
      <c r="AV84" s="3"/>
      <c r="AW84" s="3"/>
      <c r="AX84" s="3"/>
      <c r="AY84" s="3"/>
      <c r="AZ84" s="3"/>
      <c r="BA84" s="3"/>
    </row>
    <row r="85" spans="1:53" x14ac:dyDescent="0.2">
      <c r="A85" s="42"/>
      <c r="AT85" s="3"/>
      <c r="AU85" s="3"/>
      <c r="AV85" s="3"/>
      <c r="AW85" s="3"/>
      <c r="AX85" s="3"/>
      <c r="AY85" s="3"/>
      <c r="AZ85" s="3"/>
      <c r="BA85" s="3"/>
    </row>
    <row r="86" spans="1:53" x14ac:dyDescent="0.2">
      <c r="A86" s="42"/>
      <c r="AT86" s="3"/>
      <c r="AU86" s="3"/>
      <c r="AV86" s="3"/>
      <c r="AW86" s="3"/>
      <c r="AX86" s="3"/>
      <c r="AY86" s="3"/>
      <c r="AZ86" s="3"/>
      <c r="BA86" s="3"/>
    </row>
    <row r="87" spans="1:53" x14ac:dyDescent="0.2">
      <c r="A87" s="42"/>
      <c r="AT87" s="3"/>
      <c r="AU87" s="3"/>
      <c r="AV87" s="3"/>
      <c r="AW87" s="3"/>
      <c r="AX87" s="3"/>
      <c r="AY87" s="3"/>
      <c r="AZ87" s="3"/>
      <c r="BA87" s="3"/>
    </row>
    <row r="88" spans="1:53" x14ac:dyDescent="0.2">
      <c r="A88" s="42"/>
      <c r="AT88" s="3"/>
      <c r="AU88" s="3"/>
      <c r="AV88" s="3"/>
      <c r="AW88" s="3"/>
      <c r="AX88" s="3"/>
      <c r="AY88" s="3"/>
      <c r="AZ88" s="3"/>
      <c r="BA88" s="3"/>
    </row>
    <row r="89" spans="1:53" x14ac:dyDescent="0.2">
      <c r="A89" s="42"/>
      <c r="AT89" s="3"/>
      <c r="AU89" s="3"/>
      <c r="AV89" s="3"/>
      <c r="AW89" s="3"/>
      <c r="AX89" s="3"/>
      <c r="AY89" s="3"/>
      <c r="AZ89" s="3"/>
      <c r="BA89" s="3"/>
    </row>
    <row r="90" spans="1:53" x14ac:dyDescent="0.2">
      <c r="A90" s="42"/>
      <c r="AT90" s="3"/>
      <c r="AU90" s="3"/>
      <c r="AV90" s="3"/>
      <c r="AW90" s="3"/>
      <c r="AX90" s="3"/>
      <c r="AY90" s="3"/>
      <c r="AZ90" s="3"/>
      <c r="BA90" s="3"/>
    </row>
    <row r="91" spans="1:53" x14ac:dyDescent="0.2">
      <c r="A91" s="42"/>
      <c r="AT91" s="3"/>
      <c r="AU91" s="3"/>
      <c r="AV91" s="3"/>
      <c r="AW91" s="3"/>
      <c r="AX91" s="3"/>
      <c r="AY91" s="3"/>
      <c r="AZ91" s="3"/>
      <c r="BA91" s="3"/>
    </row>
    <row r="92" spans="1:53" x14ac:dyDescent="0.2">
      <c r="A92" s="42"/>
      <c r="AT92" s="3"/>
      <c r="AU92" s="3"/>
      <c r="AV92" s="3"/>
      <c r="AW92" s="3"/>
      <c r="AX92" s="3"/>
      <c r="AY92" s="3"/>
      <c r="AZ92" s="3"/>
      <c r="BA92" s="3"/>
    </row>
    <row r="93" spans="1:53" x14ac:dyDescent="0.2">
      <c r="A93" s="42"/>
      <c r="AT93" s="3"/>
      <c r="AU93" s="3"/>
      <c r="AV93" s="3"/>
      <c r="AW93" s="3"/>
      <c r="AX93" s="3"/>
      <c r="AY93" s="3"/>
      <c r="AZ93" s="3"/>
      <c r="BA93" s="3"/>
    </row>
    <row r="94" spans="1:53" x14ac:dyDescent="0.2">
      <c r="A94" s="42"/>
      <c r="AT94" s="3"/>
      <c r="AU94" s="3"/>
      <c r="AV94" s="3"/>
      <c r="AW94" s="3"/>
      <c r="AX94" s="3"/>
      <c r="AY94" s="3"/>
      <c r="AZ94" s="3"/>
      <c r="BA94" s="3"/>
    </row>
    <row r="95" spans="1:53" x14ac:dyDescent="0.2">
      <c r="A95" s="42"/>
      <c r="AT95" s="3"/>
      <c r="AU95" s="3"/>
      <c r="AV95" s="3"/>
      <c r="AW95" s="3"/>
      <c r="AX95" s="3"/>
      <c r="AY95" s="3"/>
      <c r="AZ95" s="3"/>
      <c r="BA95" s="3"/>
    </row>
    <row r="96" spans="1:53" x14ac:dyDescent="0.2">
      <c r="A96" s="42"/>
      <c r="AT96" s="3"/>
      <c r="AU96" s="3"/>
      <c r="AV96" s="3"/>
      <c r="AW96" s="3"/>
      <c r="AX96" s="3"/>
      <c r="AY96" s="3"/>
      <c r="AZ96" s="3"/>
      <c r="BA96" s="3"/>
    </row>
    <row r="97" spans="1:53" x14ac:dyDescent="0.2">
      <c r="A97" s="42"/>
      <c r="AT97" s="3"/>
      <c r="AU97" s="3"/>
      <c r="AV97" s="3"/>
      <c r="AW97" s="3"/>
      <c r="AX97" s="3"/>
      <c r="AY97" s="3"/>
      <c r="AZ97" s="3"/>
      <c r="BA97" s="3"/>
    </row>
    <row r="98" spans="1:53" x14ac:dyDescent="0.2">
      <c r="A98" s="42"/>
      <c r="AT98" s="3"/>
      <c r="AU98" s="3"/>
      <c r="AV98" s="3"/>
      <c r="AW98" s="3"/>
      <c r="AX98" s="3"/>
      <c r="AY98" s="3"/>
      <c r="AZ98" s="3"/>
      <c r="BA98" s="3"/>
    </row>
    <row r="99" spans="1:53" x14ac:dyDescent="0.2">
      <c r="A99" s="42"/>
      <c r="AT99" s="3"/>
      <c r="AU99" s="3"/>
      <c r="AV99" s="3"/>
      <c r="AW99" s="3"/>
      <c r="AX99" s="3"/>
      <c r="AY99" s="3"/>
      <c r="AZ99" s="3"/>
      <c r="BA99" s="3"/>
    </row>
    <row r="100" spans="1:53" x14ac:dyDescent="0.2">
      <c r="A100" s="42"/>
      <c r="AT100" s="3"/>
      <c r="AU100" s="3"/>
      <c r="AV100" s="3"/>
      <c r="AW100" s="3"/>
      <c r="AX100" s="3"/>
      <c r="AY100" s="3"/>
      <c r="AZ100" s="3"/>
      <c r="BA100" s="3"/>
    </row>
    <row r="101" spans="1:53" x14ac:dyDescent="0.2">
      <c r="A101" s="42"/>
      <c r="AT101" s="3"/>
      <c r="AU101" s="3"/>
      <c r="AV101" s="3"/>
      <c r="AW101" s="3"/>
      <c r="AX101" s="3"/>
      <c r="AY101" s="3"/>
      <c r="AZ101" s="3"/>
      <c r="BA101" s="3"/>
    </row>
    <row r="102" spans="1:53" x14ac:dyDescent="0.2">
      <c r="A102" s="42"/>
      <c r="AT102" s="3"/>
      <c r="AU102" s="3"/>
      <c r="AV102" s="3"/>
      <c r="AW102" s="3"/>
      <c r="AX102" s="3"/>
      <c r="AY102" s="3"/>
      <c r="AZ102" s="3"/>
      <c r="BA102" s="3"/>
    </row>
    <row r="103" spans="1:53" x14ac:dyDescent="0.2">
      <c r="A103" s="42"/>
      <c r="AT103" s="3"/>
      <c r="AU103" s="3"/>
      <c r="AV103" s="3"/>
      <c r="AW103" s="3"/>
      <c r="AX103" s="3"/>
      <c r="AY103" s="3"/>
      <c r="AZ103" s="3"/>
      <c r="BA103" s="3"/>
    </row>
    <row r="104" spans="1:53" x14ac:dyDescent="0.2">
      <c r="A104" s="42"/>
      <c r="AT104" s="3"/>
      <c r="AU104" s="3"/>
      <c r="AV104" s="3"/>
      <c r="AW104" s="3"/>
      <c r="AX104" s="3"/>
      <c r="AY104" s="3"/>
      <c r="AZ104" s="3"/>
      <c r="BA104" s="3"/>
    </row>
    <row r="105" spans="1:53" x14ac:dyDescent="0.2">
      <c r="A105" s="42"/>
      <c r="AT105" s="3"/>
      <c r="AU105" s="3"/>
      <c r="AV105" s="3"/>
      <c r="AW105" s="3"/>
      <c r="AX105" s="3"/>
      <c r="AY105" s="3"/>
      <c r="AZ105" s="3"/>
      <c r="BA105" s="3"/>
    </row>
    <row r="106" spans="1:53" x14ac:dyDescent="0.2">
      <c r="A106" s="42"/>
      <c r="AT106" s="3"/>
      <c r="AU106" s="3"/>
      <c r="AV106" s="3"/>
      <c r="AW106" s="3"/>
      <c r="AX106" s="3"/>
      <c r="AY106" s="3"/>
      <c r="AZ106" s="3"/>
      <c r="BA106" s="3"/>
    </row>
    <row r="107" spans="1:53" x14ac:dyDescent="0.2">
      <c r="A107" s="42"/>
      <c r="AT107" s="3"/>
      <c r="AU107" s="3"/>
      <c r="AV107" s="3"/>
      <c r="AW107" s="3"/>
      <c r="AX107" s="3"/>
      <c r="AY107" s="3"/>
      <c r="AZ107" s="3"/>
      <c r="BA107" s="3"/>
    </row>
    <row r="108" spans="1:53" x14ac:dyDescent="0.2">
      <c r="A108" s="42"/>
      <c r="AT108" s="3"/>
      <c r="AU108" s="3"/>
      <c r="AV108" s="3"/>
      <c r="AW108" s="3"/>
      <c r="AX108" s="3"/>
      <c r="AY108" s="3"/>
      <c r="AZ108" s="3"/>
      <c r="BA108" s="3"/>
    </row>
    <row r="109" spans="1:53" x14ac:dyDescent="0.2">
      <c r="A109" s="42"/>
      <c r="AT109" s="3"/>
      <c r="AU109" s="3"/>
      <c r="AV109" s="3"/>
      <c r="AW109" s="3"/>
      <c r="AX109" s="3"/>
      <c r="AY109" s="3"/>
      <c r="AZ109" s="3"/>
      <c r="BA109" s="3"/>
    </row>
    <row r="110" spans="1:53" x14ac:dyDescent="0.2">
      <c r="A110" s="42"/>
      <c r="AT110" s="3"/>
      <c r="AU110" s="3"/>
      <c r="AV110" s="3"/>
      <c r="AW110" s="3"/>
      <c r="AX110" s="3"/>
      <c r="AY110" s="3"/>
      <c r="AZ110" s="3"/>
      <c r="BA110" s="3"/>
    </row>
    <row r="111" spans="1:53" x14ac:dyDescent="0.2">
      <c r="A111" s="42"/>
      <c r="AT111" s="3"/>
      <c r="AU111" s="3"/>
      <c r="AV111" s="3"/>
      <c r="AW111" s="3"/>
      <c r="AX111" s="3"/>
      <c r="AY111" s="3"/>
      <c r="AZ111" s="3"/>
      <c r="BA111" s="3"/>
    </row>
    <row r="112" spans="1:53" x14ac:dyDescent="0.2">
      <c r="A112" s="42"/>
      <c r="AT112" s="3"/>
      <c r="AU112" s="3"/>
      <c r="AV112" s="3"/>
      <c r="AW112" s="3"/>
      <c r="AX112" s="3"/>
      <c r="AY112" s="3"/>
      <c r="AZ112" s="3"/>
      <c r="BA112" s="3"/>
    </row>
    <row r="113" spans="1:53" x14ac:dyDescent="0.2">
      <c r="A113" s="42"/>
      <c r="AT113" s="3"/>
      <c r="AU113" s="3"/>
      <c r="AV113" s="3"/>
      <c r="AW113" s="3"/>
      <c r="AX113" s="3"/>
      <c r="AY113" s="3"/>
      <c r="AZ113" s="3"/>
      <c r="BA113" s="3"/>
    </row>
    <row r="114" spans="1:53" x14ac:dyDescent="0.2">
      <c r="A114" s="42"/>
      <c r="AT114" s="3"/>
      <c r="AU114" s="3"/>
      <c r="AV114" s="3"/>
      <c r="AW114" s="3"/>
      <c r="AX114" s="3"/>
      <c r="AY114" s="3"/>
      <c r="AZ114" s="3"/>
      <c r="BA114" s="3"/>
    </row>
    <row r="115" spans="1:53" x14ac:dyDescent="0.2">
      <c r="A115" s="42"/>
      <c r="AT115" s="3"/>
      <c r="AU115" s="3"/>
      <c r="AV115" s="3"/>
      <c r="AW115" s="3"/>
      <c r="AX115" s="3"/>
      <c r="AY115" s="3"/>
      <c r="AZ115" s="3"/>
      <c r="BA115" s="3"/>
    </row>
    <row r="116" spans="1:53" x14ac:dyDescent="0.2">
      <c r="A116" s="42"/>
      <c r="AT116" s="3"/>
      <c r="AU116" s="3"/>
      <c r="AV116" s="3"/>
      <c r="AW116" s="3"/>
      <c r="AX116" s="3"/>
      <c r="AY116" s="3"/>
      <c r="AZ116" s="3"/>
      <c r="BA116" s="3"/>
    </row>
    <row r="117" spans="1:53" x14ac:dyDescent="0.2">
      <c r="A117" s="42"/>
      <c r="AT117" s="3"/>
      <c r="AU117" s="3"/>
      <c r="AV117" s="3"/>
      <c r="AW117" s="3"/>
      <c r="AX117" s="3"/>
      <c r="AY117" s="3"/>
      <c r="AZ117" s="3"/>
      <c r="BA117" s="3"/>
    </row>
    <row r="118" spans="1:53" x14ac:dyDescent="0.2">
      <c r="A118" s="42"/>
      <c r="AT118" s="3"/>
      <c r="AU118" s="3"/>
      <c r="AV118" s="3"/>
      <c r="AW118" s="3"/>
      <c r="AX118" s="3"/>
      <c r="AY118" s="3"/>
      <c r="AZ118" s="3"/>
      <c r="BA118" s="3"/>
    </row>
    <row r="119" spans="1:53" x14ac:dyDescent="0.2">
      <c r="A119" s="42"/>
      <c r="AT119" s="3"/>
      <c r="AU119" s="3"/>
      <c r="AV119" s="3"/>
      <c r="AW119" s="3"/>
      <c r="AX119" s="3"/>
      <c r="AY119" s="3"/>
      <c r="AZ119" s="3"/>
      <c r="BA119" s="3"/>
    </row>
    <row r="120" spans="1:53" x14ac:dyDescent="0.2">
      <c r="A120" s="42"/>
      <c r="AT120" s="3"/>
      <c r="AU120" s="3"/>
      <c r="AV120" s="3"/>
      <c r="AW120" s="3"/>
      <c r="AX120" s="3"/>
      <c r="AY120" s="3"/>
      <c r="AZ120" s="3"/>
      <c r="BA120" s="3"/>
    </row>
    <row r="121" spans="1:53" x14ac:dyDescent="0.2">
      <c r="A121" s="42"/>
      <c r="AT121" s="3"/>
      <c r="AU121" s="3"/>
      <c r="AV121" s="3"/>
      <c r="AW121" s="3"/>
      <c r="AX121" s="3"/>
      <c r="AY121" s="3"/>
      <c r="AZ121" s="3"/>
      <c r="BA121" s="3"/>
    </row>
    <row r="122" spans="1:53" x14ac:dyDescent="0.2">
      <c r="A122" s="42"/>
      <c r="AT122" s="3"/>
      <c r="AU122" s="3"/>
      <c r="AV122" s="3"/>
      <c r="AW122" s="3"/>
      <c r="AX122" s="3"/>
      <c r="AY122" s="3"/>
      <c r="AZ122" s="3"/>
      <c r="BA122" s="3"/>
    </row>
    <row r="123" spans="1:53" x14ac:dyDescent="0.2">
      <c r="A123" s="42"/>
      <c r="AT123" s="3"/>
      <c r="AU123" s="3"/>
      <c r="AV123" s="3"/>
      <c r="AW123" s="3"/>
      <c r="AX123" s="3"/>
      <c r="AY123" s="3"/>
      <c r="AZ123" s="3"/>
      <c r="BA123" s="3"/>
    </row>
    <row r="124" spans="1:53" x14ac:dyDescent="0.2">
      <c r="A124" s="42"/>
      <c r="AT124" s="3"/>
      <c r="AU124" s="3"/>
      <c r="AV124" s="3"/>
      <c r="AW124" s="3"/>
      <c r="AX124" s="3"/>
      <c r="AY124" s="3"/>
      <c r="AZ124" s="3"/>
      <c r="BA124" s="3"/>
    </row>
    <row r="125" spans="1:53" x14ac:dyDescent="0.2">
      <c r="A125" s="42"/>
      <c r="AT125" s="3"/>
      <c r="AU125" s="3"/>
      <c r="AV125" s="3"/>
      <c r="AW125" s="3"/>
      <c r="AX125" s="3"/>
      <c r="AY125" s="3"/>
      <c r="AZ125" s="3"/>
      <c r="BA125" s="3"/>
    </row>
    <row r="126" spans="1:53" x14ac:dyDescent="0.2">
      <c r="A126" s="42"/>
      <c r="AT126" s="3"/>
      <c r="AU126" s="3"/>
      <c r="AV126" s="3"/>
      <c r="AW126" s="3"/>
      <c r="AX126" s="3"/>
      <c r="AY126" s="3"/>
      <c r="AZ126" s="3"/>
      <c r="BA126" s="3"/>
    </row>
    <row r="127" spans="1:53" x14ac:dyDescent="0.2">
      <c r="A127" s="42"/>
      <c r="AT127" s="3"/>
      <c r="AU127" s="3"/>
      <c r="AV127" s="3"/>
      <c r="AW127" s="3"/>
      <c r="AX127" s="3"/>
      <c r="AY127" s="3"/>
      <c r="AZ127" s="3"/>
      <c r="BA127" s="3"/>
    </row>
    <row r="128" spans="1:53" x14ac:dyDescent="0.2">
      <c r="A128" s="42"/>
      <c r="AT128" s="3"/>
      <c r="AU128" s="3"/>
      <c r="AV128" s="3"/>
      <c r="AW128" s="3"/>
      <c r="AX128" s="3"/>
      <c r="AY128" s="3"/>
      <c r="AZ128" s="3"/>
      <c r="BA128" s="3"/>
    </row>
    <row r="129" spans="1:53" x14ac:dyDescent="0.2">
      <c r="A129" s="42"/>
      <c r="AT129" s="3"/>
      <c r="AU129" s="3"/>
      <c r="AV129" s="3"/>
      <c r="AW129" s="3"/>
      <c r="AX129" s="3"/>
      <c r="AY129" s="3"/>
      <c r="AZ129" s="3"/>
      <c r="BA129" s="3"/>
    </row>
    <row r="130" spans="1:53" x14ac:dyDescent="0.2">
      <c r="A130" s="42"/>
      <c r="AT130" s="3"/>
      <c r="AU130" s="3"/>
      <c r="AV130" s="3"/>
      <c r="AW130" s="3"/>
      <c r="AX130" s="3"/>
      <c r="AY130" s="3"/>
      <c r="AZ130" s="3"/>
      <c r="BA130" s="3"/>
    </row>
    <row r="131" spans="1:53" x14ac:dyDescent="0.2">
      <c r="A131" s="42"/>
      <c r="AT131" s="3"/>
      <c r="AU131" s="3"/>
      <c r="AV131" s="3"/>
      <c r="AW131" s="3"/>
      <c r="AX131" s="3"/>
      <c r="AY131" s="3"/>
      <c r="AZ131" s="3"/>
      <c r="BA131" s="3"/>
    </row>
    <row r="132" spans="1:53" x14ac:dyDescent="0.2">
      <c r="A132" s="42"/>
      <c r="AT132" s="3"/>
      <c r="AU132" s="3"/>
      <c r="AV132" s="3"/>
      <c r="AW132" s="3"/>
      <c r="AX132" s="3"/>
      <c r="AY132" s="3"/>
      <c r="AZ132" s="3"/>
      <c r="BA132" s="3"/>
    </row>
    <row r="133" spans="1:53" x14ac:dyDescent="0.2">
      <c r="A133" s="42"/>
      <c r="AT133" s="3"/>
      <c r="AU133" s="3"/>
      <c r="AV133" s="3"/>
      <c r="AW133" s="3"/>
      <c r="AX133" s="3"/>
      <c r="AY133" s="3"/>
      <c r="AZ133" s="3"/>
      <c r="BA133" s="3"/>
    </row>
    <row r="134" spans="1:53" x14ac:dyDescent="0.2">
      <c r="A134" s="42"/>
      <c r="AT134" s="3"/>
      <c r="AU134" s="3"/>
      <c r="AV134" s="3"/>
      <c r="AW134" s="3"/>
      <c r="AX134" s="3"/>
      <c r="AY134" s="3"/>
      <c r="AZ134" s="3"/>
      <c r="BA134" s="3"/>
    </row>
    <row r="135" spans="1:53" x14ac:dyDescent="0.2">
      <c r="A135" s="42"/>
      <c r="AT135" s="3"/>
      <c r="AU135" s="3"/>
      <c r="AV135" s="3"/>
      <c r="AW135" s="3"/>
      <c r="AX135" s="3"/>
      <c r="AY135" s="3"/>
      <c r="AZ135" s="3"/>
      <c r="BA135" s="3"/>
    </row>
    <row r="136" spans="1:53" x14ac:dyDescent="0.2">
      <c r="A136" s="42"/>
      <c r="AT136" s="3"/>
      <c r="AU136" s="3"/>
      <c r="AV136" s="3"/>
      <c r="AW136" s="3"/>
      <c r="AX136" s="3"/>
      <c r="AY136" s="3"/>
      <c r="AZ136" s="3"/>
      <c r="BA136" s="3"/>
    </row>
    <row r="137" spans="1:53" x14ac:dyDescent="0.2">
      <c r="A137" s="42"/>
      <c r="AT137" s="3"/>
      <c r="AU137" s="3"/>
      <c r="AV137" s="3"/>
      <c r="AW137" s="3"/>
      <c r="AX137" s="3"/>
      <c r="AY137" s="3"/>
      <c r="AZ137" s="3"/>
      <c r="BA137" s="3"/>
    </row>
    <row r="138" spans="1:53" x14ac:dyDescent="0.2">
      <c r="A138" s="42"/>
      <c r="AT138" s="3"/>
      <c r="AU138" s="3"/>
      <c r="AV138" s="3"/>
      <c r="AW138" s="3"/>
      <c r="AX138" s="3"/>
      <c r="AY138" s="3"/>
      <c r="AZ138" s="3"/>
      <c r="BA138" s="3"/>
    </row>
    <row r="139" spans="1:53" x14ac:dyDescent="0.2">
      <c r="A139" s="42"/>
      <c r="AT139" s="3"/>
      <c r="AU139" s="3"/>
      <c r="AV139" s="3"/>
      <c r="AW139" s="3"/>
      <c r="AX139" s="3"/>
      <c r="AY139" s="3"/>
      <c r="AZ139" s="3"/>
      <c r="BA139" s="3"/>
    </row>
    <row r="140" spans="1:53" x14ac:dyDescent="0.2">
      <c r="A140" s="42"/>
      <c r="AT140" s="3"/>
      <c r="AU140" s="3"/>
      <c r="AV140" s="3"/>
      <c r="AW140" s="3"/>
      <c r="AX140" s="3"/>
      <c r="AY140" s="3"/>
      <c r="AZ140" s="3"/>
      <c r="BA140" s="3"/>
    </row>
    <row r="141" spans="1:53" x14ac:dyDescent="0.2">
      <c r="A141" s="42"/>
      <c r="AT141" s="3"/>
      <c r="AU141" s="3"/>
      <c r="AV141" s="3"/>
      <c r="AW141" s="3"/>
      <c r="AX141" s="3"/>
      <c r="AY141" s="3"/>
      <c r="AZ141" s="3"/>
      <c r="BA141" s="3"/>
    </row>
    <row r="142" spans="1:53" x14ac:dyDescent="0.2">
      <c r="A142" s="42"/>
      <c r="AT142" s="3"/>
      <c r="AU142" s="3"/>
      <c r="AV142" s="3"/>
      <c r="AW142" s="3"/>
      <c r="AX142" s="3"/>
      <c r="AY142" s="3"/>
      <c r="AZ142" s="3"/>
      <c r="BA142" s="3"/>
    </row>
    <row r="143" spans="1:53" x14ac:dyDescent="0.2">
      <c r="A143" s="42"/>
      <c r="AT143" s="3"/>
      <c r="AU143" s="3"/>
      <c r="AV143" s="3"/>
      <c r="AW143" s="3"/>
      <c r="AX143" s="3"/>
      <c r="AY143" s="3"/>
      <c r="AZ143" s="3"/>
      <c r="BA143" s="3"/>
    </row>
    <row r="144" spans="1:53" x14ac:dyDescent="0.2">
      <c r="A144" s="42"/>
    </row>
    <row r="145" spans="1:1" x14ac:dyDescent="0.2">
      <c r="A145" s="42"/>
    </row>
  </sheetData>
  <mergeCells count="11">
    <mergeCell ref="B2:E2"/>
    <mergeCell ref="F2:I2"/>
    <mergeCell ref="J2:M2"/>
    <mergeCell ref="N2:Q2"/>
    <mergeCell ref="BF1:BI1"/>
    <mergeCell ref="BB1:BE1"/>
    <mergeCell ref="AX1:BA1"/>
    <mergeCell ref="AT1:AW1"/>
    <mergeCell ref="AI1:AS1"/>
    <mergeCell ref="R2:V2"/>
    <mergeCell ref="X1:AH1"/>
  </mergeCells>
  <pageMargins left="0.70866141732283472" right="0.70866141732283472" top="0.74803149606299213" bottom="0.74803149606299213" header="0.31496062992125984" footer="0.31496062992125984"/>
  <pageSetup paperSize="8" scale="40" fitToHeight="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showGridLines="0" workbookViewId="0">
      <selection activeCell="A19" sqref="A19:B19"/>
    </sheetView>
  </sheetViews>
  <sheetFormatPr defaultRowHeight="12.75" x14ac:dyDescent="0.2"/>
  <cols>
    <col min="1" max="1" width="19.85546875" style="46" customWidth="1"/>
    <col min="2" max="2" width="7.5703125" style="46" customWidth="1"/>
    <col min="3" max="256" width="9.140625" style="46"/>
    <col min="257" max="257" width="19.85546875" style="46" customWidth="1"/>
    <col min="258" max="258" width="7.5703125" style="46" customWidth="1"/>
    <col min="259" max="512" width="9.140625" style="46"/>
    <col min="513" max="513" width="19.85546875" style="46" customWidth="1"/>
    <col min="514" max="514" width="7.5703125" style="46" customWidth="1"/>
    <col min="515" max="768" width="9.140625" style="46"/>
    <col min="769" max="769" width="19.85546875" style="46" customWidth="1"/>
    <col min="770" max="770" width="7.5703125" style="46" customWidth="1"/>
    <col min="771" max="1024" width="9.140625" style="46"/>
    <col min="1025" max="1025" width="19.85546875" style="46" customWidth="1"/>
    <col min="1026" max="1026" width="7.5703125" style="46" customWidth="1"/>
    <col min="1027" max="1280" width="9.140625" style="46"/>
    <col min="1281" max="1281" width="19.85546875" style="46" customWidth="1"/>
    <col min="1282" max="1282" width="7.5703125" style="46" customWidth="1"/>
    <col min="1283" max="1536" width="9.140625" style="46"/>
    <col min="1537" max="1537" width="19.85546875" style="46" customWidth="1"/>
    <col min="1538" max="1538" width="7.5703125" style="46" customWidth="1"/>
    <col min="1539" max="1792" width="9.140625" style="46"/>
    <col min="1793" max="1793" width="19.85546875" style="46" customWidth="1"/>
    <col min="1794" max="1794" width="7.5703125" style="46" customWidth="1"/>
    <col min="1795" max="2048" width="9.140625" style="46"/>
    <col min="2049" max="2049" width="19.85546875" style="46" customWidth="1"/>
    <col min="2050" max="2050" width="7.5703125" style="46" customWidth="1"/>
    <col min="2051" max="2304" width="9.140625" style="46"/>
    <col min="2305" max="2305" width="19.85546875" style="46" customWidth="1"/>
    <col min="2306" max="2306" width="7.5703125" style="46" customWidth="1"/>
    <col min="2307" max="2560" width="9.140625" style="46"/>
    <col min="2561" max="2561" width="19.85546875" style="46" customWidth="1"/>
    <col min="2562" max="2562" width="7.5703125" style="46" customWidth="1"/>
    <col min="2563" max="2816" width="9.140625" style="46"/>
    <col min="2817" max="2817" width="19.85546875" style="46" customWidth="1"/>
    <col min="2818" max="2818" width="7.5703125" style="46" customWidth="1"/>
    <col min="2819" max="3072" width="9.140625" style="46"/>
    <col min="3073" max="3073" width="19.85546875" style="46" customWidth="1"/>
    <col min="3074" max="3074" width="7.5703125" style="46" customWidth="1"/>
    <col min="3075" max="3328" width="9.140625" style="46"/>
    <col min="3329" max="3329" width="19.85546875" style="46" customWidth="1"/>
    <col min="3330" max="3330" width="7.5703125" style="46" customWidth="1"/>
    <col min="3331" max="3584" width="9.140625" style="46"/>
    <col min="3585" max="3585" width="19.85546875" style="46" customWidth="1"/>
    <col min="3586" max="3586" width="7.5703125" style="46" customWidth="1"/>
    <col min="3587" max="3840" width="9.140625" style="46"/>
    <col min="3841" max="3841" width="19.85546875" style="46" customWidth="1"/>
    <col min="3842" max="3842" width="7.5703125" style="46" customWidth="1"/>
    <col min="3843" max="4096" width="9.140625" style="46"/>
    <col min="4097" max="4097" width="19.85546875" style="46" customWidth="1"/>
    <col min="4098" max="4098" width="7.5703125" style="46" customWidth="1"/>
    <col min="4099" max="4352" width="9.140625" style="46"/>
    <col min="4353" max="4353" width="19.85546875" style="46" customWidth="1"/>
    <col min="4354" max="4354" width="7.5703125" style="46" customWidth="1"/>
    <col min="4355" max="4608" width="9.140625" style="46"/>
    <col min="4609" max="4609" width="19.85546875" style="46" customWidth="1"/>
    <col min="4610" max="4610" width="7.5703125" style="46" customWidth="1"/>
    <col min="4611" max="4864" width="9.140625" style="46"/>
    <col min="4865" max="4865" width="19.85546875" style="46" customWidth="1"/>
    <col min="4866" max="4866" width="7.5703125" style="46" customWidth="1"/>
    <col min="4867" max="5120" width="9.140625" style="46"/>
    <col min="5121" max="5121" width="19.85546875" style="46" customWidth="1"/>
    <col min="5122" max="5122" width="7.5703125" style="46" customWidth="1"/>
    <col min="5123" max="5376" width="9.140625" style="46"/>
    <col min="5377" max="5377" width="19.85546875" style="46" customWidth="1"/>
    <col min="5378" max="5378" width="7.5703125" style="46" customWidth="1"/>
    <col min="5379" max="5632" width="9.140625" style="46"/>
    <col min="5633" max="5633" width="19.85546875" style="46" customWidth="1"/>
    <col min="5634" max="5634" width="7.5703125" style="46" customWidth="1"/>
    <col min="5635" max="5888" width="9.140625" style="46"/>
    <col min="5889" max="5889" width="19.85546875" style="46" customWidth="1"/>
    <col min="5890" max="5890" width="7.5703125" style="46" customWidth="1"/>
    <col min="5891" max="6144" width="9.140625" style="46"/>
    <col min="6145" max="6145" width="19.85546875" style="46" customWidth="1"/>
    <col min="6146" max="6146" width="7.5703125" style="46" customWidth="1"/>
    <col min="6147" max="6400" width="9.140625" style="46"/>
    <col min="6401" max="6401" width="19.85546875" style="46" customWidth="1"/>
    <col min="6402" max="6402" width="7.5703125" style="46" customWidth="1"/>
    <col min="6403" max="6656" width="9.140625" style="46"/>
    <col min="6657" max="6657" width="19.85546875" style="46" customWidth="1"/>
    <col min="6658" max="6658" width="7.5703125" style="46" customWidth="1"/>
    <col min="6659" max="6912" width="9.140625" style="46"/>
    <col min="6913" max="6913" width="19.85546875" style="46" customWidth="1"/>
    <col min="6914" max="6914" width="7.5703125" style="46" customWidth="1"/>
    <col min="6915" max="7168" width="9.140625" style="46"/>
    <col min="7169" max="7169" width="19.85546875" style="46" customWidth="1"/>
    <col min="7170" max="7170" width="7.5703125" style="46" customWidth="1"/>
    <col min="7171" max="7424" width="9.140625" style="46"/>
    <col min="7425" max="7425" width="19.85546875" style="46" customWidth="1"/>
    <col min="7426" max="7426" width="7.5703125" style="46" customWidth="1"/>
    <col min="7427" max="7680" width="9.140625" style="46"/>
    <col min="7681" max="7681" width="19.85546875" style="46" customWidth="1"/>
    <col min="7682" max="7682" width="7.5703125" style="46" customWidth="1"/>
    <col min="7683" max="7936" width="9.140625" style="46"/>
    <col min="7937" max="7937" width="19.85546875" style="46" customWidth="1"/>
    <col min="7938" max="7938" width="7.5703125" style="46" customWidth="1"/>
    <col min="7939" max="8192" width="9.140625" style="46"/>
    <col min="8193" max="8193" width="19.85546875" style="46" customWidth="1"/>
    <col min="8194" max="8194" width="7.5703125" style="46" customWidth="1"/>
    <col min="8195" max="8448" width="9.140625" style="46"/>
    <col min="8449" max="8449" width="19.85546875" style="46" customWidth="1"/>
    <col min="8450" max="8450" width="7.5703125" style="46" customWidth="1"/>
    <col min="8451" max="8704" width="9.140625" style="46"/>
    <col min="8705" max="8705" width="19.85546875" style="46" customWidth="1"/>
    <col min="8706" max="8706" width="7.5703125" style="46" customWidth="1"/>
    <col min="8707" max="8960" width="9.140625" style="46"/>
    <col min="8961" max="8961" width="19.85546875" style="46" customWidth="1"/>
    <col min="8962" max="8962" width="7.5703125" style="46" customWidth="1"/>
    <col min="8963" max="9216" width="9.140625" style="46"/>
    <col min="9217" max="9217" width="19.85546875" style="46" customWidth="1"/>
    <col min="9218" max="9218" width="7.5703125" style="46" customWidth="1"/>
    <col min="9219" max="9472" width="9.140625" style="46"/>
    <col min="9473" max="9473" width="19.85546875" style="46" customWidth="1"/>
    <col min="9474" max="9474" width="7.5703125" style="46" customWidth="1"/>
    <col min="9475" max="9728" width="9.140625" style="46"/>
    <col min="9729" max="9729" width="19.85546875" style="46" customWidth="1"/>
    <col min="9730" max="9730" width="7.5703125" style="46" customWidth="1"/>
    <col min="9731" max="9984" width="9.140625" style="46"/>
    <col min="9985" max="9985" width="19.85546875" style="46" customWidth="1"/>
    <col min="9986" max="9986" width="7.5703125" style="46" customWidth="1"/>
    <col min="9987" max="10240" width="9.140625" style="46"/>
    <col min="10241" max="10241" width="19.85546875" style="46" customWidth="1"/>
    <col min="10242" max="10242" width="7.5703125" style="46" customWidth="1"/>
    <col min="10243" max="10496" width="9.140625" style="46"/>
    <col min="10497" max="10497" width="19.85546875" style="46" customWidth="1"/>
    <col min="10498" max="10498" width="7.5703125" style="46" customWidth="1"/>
    <col min="10499" max="10752" width="9.140625" style="46"/>
    <col min="10753" max="10753" width="19.85546875" style="46" customWidth="1"/>
    <col min="10754" max="10754" width="7.5703125" style="46" customWidth="1"/>
    <col min="10755" max="11008" width="9.140625" style="46"/>
    <col min="11009" max="11009" width="19.85546875" style="46" customWidth="1"/>
    <col min="11010" max="11010" width="7.5703125" style="46" customWidth="1"/>
    <col min="11011" max="11264" width="9.140625" style="46"/>
    <col min="11265" max="11265" width="19.85546875" style="46" customWidth="1"/>
    <col min="11266" max="11266" width="7.5703125" style="46" customWidth="1"/>
    <col min="11267" max="11520" width="9.140625" style="46"/>
    <col min="11521" max="11521" width="19.85546875" style="46" customWidth="1"/>
    <col min="11522" max="11522" width="7.5703125" style="46" customWidth="1"/>
    <col min="11523" max="11776" width="9.140625" style="46"/>
    <col min="11777" max="11777" width="19.85546875" style="46" customWidth="1"/>
    <col min="11778" max="11778" width="7.5703125" style="46" customWidth="1"/>
    <col min="11779" max="12032" width="9.140625" style="46"/>
    <col min="12033" max="12033" width="19.85546875" style="46" customWidth="1"/>
    <col min="12034" max="12034" width="7.5703125" style="46" customWidth="1"/>
    <col min="12035" max="12288" width="9.140625" style="46"/>
    <col min="12289" max="12289" width="19.85546875" style="46" customWidth="1"/>
    <col min="12290" max="12290" width="7.5703125" style="46" customWidth="1"/>
    <col min="12291" max="12544" width="9.140625" style="46"/>
    <col min="12545" max="12545" width="19.85546875" style="46" customWidth="1"/>
    <col min="12546" max="12546" width="7.5703125" style="46" customWidth="1"/>
    <col min="12547" max="12800" width="9.140625" style="46"/>
    <col min="12801" max="12801" width="19.85546875" style="46" customWidth="1"/>
    <col min="12802" max="12802" width="7.5703125" style="46" customWidth="1"/>
    <col min="12803" max="13056" width="9.140625" style="46"/>
    <col min="13057" max="13057" width="19.85546875" style="46" customWidth="1"/>
    <col min="13058" max="13058" width="7.5703125" style="46" customWidth="1"/>
    <col min="13059" max="13312" width="9.140625" style="46"/>
    <col min="13313" max="13313" width="19.85546875" style="46" customWidth="1"/>
    <col min="13314" max="13314" width="7.5703125" style="46" customWidth="1"/>
    <col min="13315" max="13568" width="9.140625" style="46"/>
    <col min="13569" max="13569" width="19.85546875" style="46" customWidth="1"/>
    <col min="13570" max="13570" width="7.5703125" style="46" customWidth="1"/>
    <col min="13571" max="13824" width="9.140625" style="46"/>
    <col min="13825" max="13825" width="19.85546875" style="46" customWidth="1"/>
    <col min="13826" max="13826" width="7.5703125" style="46" customWidth="1"/>
    <col min="13827" max="14080" width="9.140625" style="46"/>
    <col min="14081" max="14081" width="19.85546875" style="46" customWidth="1"/>
    <col min="14082" max="14082" width="7.5703125" style="46" customWidth="1"/>
    <col min="14083" max="14336" width="9.140625" style="46"/>
    <col min="14337" max="14337" width="19.85546875" style="46" customWidth="1"/>
    <col min="14338" max="14338" width="7.5703125" style="46" customWidth="1"/>
    <col min="14339" max="14592" width="9.140625" style="46"/>
    <col min="14593" max="14593" width="19.85546875" style="46" customWidth="1"/>
    <col min="14594" max="14594" width="7.5703125" style="46" customWidth="1"/>
    <col min="14595" max="14848" width="9.140625" style="46"/>
    <col min="14849" max="14849" width="19.85546875" style="46" customWidth="1"/>
    <col min="14850" max="14850" width="7.5703125" style="46" customWidth="1"/>
    <col min="14851" max="15104" width="9.140625" style="46"/>
    <col min="15105" max="15105" width="19.85546875" style="46" customWidth="1"/>
    <col min="15106" max="15106" width="7.5703125" style="46" customWidth="1"/>
    <col min="15107" max="15360" width="9.140625" style="46"/>
    <col min="15361" max="15361" width="19.85546875" style="46" customWidth="1"/>
    <col min="15362" max="15362" width="7.5703125" style="46" customWidth="1"/>
    <col min="15363" max="15616" width="9.140625" style="46"/>
    <col min="15617" max="15617" width="19.85546875" style="46" customWidth="1"/>
    <col min="15618" max="15618" width="7.5703125" style="46" customWidth="1"/>
    <col min="15619" max="15872" width="9.140625" style="46"/>
    <col min="15873" max="15873" width="19.85546875" style="46" customWidth="1"/>
    <col min="15874" max="15874" width="7.5703125" style="46" customWidth="1"/>
    <col min="15875" max="16128" width="9.140625" style="46"/>
    <col min="16129" max="16129" width="19.85546875" style="46" customWidth="1"/>
    <col min="16130" max="16130" width="7.5703125" style="46" customWidth="1"/>
    <col min="16131" max="16384" width="9.140625" style="46"/>
  </cols>
  <sheetData>
    <row r="2" spans="1:10" x14ac:dyDescent="0.2">
      <c r="B2" s="47" t="s">
        <v>28</v>
      </c>
    </row>
    <row r="4" spans="1:10" x14ac:dyDescent="0.2">
      <c r="A4" s="46" t="s">
        <v>29</v>
      </c>
    </row>
    <row r="5" spans="1:10" x14ac:dyDescent="0.2">
      <c r="I5" s="99" t="s">
        <v>30</v>
      </c>
      <c r="J5" s="100"/>
    </row>
    <row r="6" spans="1:10" x14ac:dyDescent="0.2">
      <c r="A6" s="46" t="s">
        <v>31</v>
      </c>
      <c r="I6" s="48" t="s">
        <v>32</v>
      </c>
      <c r="J6" s="49" t="s">
        <v>33</v>
      </c>
    </row>
    <row r="7" spans="1:10" x14ac:dyDescent="0.2">
      <c r="A7" s="48" t="s">
        <v>34</v>
      </c>
      <c r="B7" s="96"/>
      <c r="C7" s="97"/>
      <c r="D7" s="97"/>
      <c r="E7" s="97"/>
      <c r="F7" s="97"/>
      <c r="G7" s="98"/>
      <c r="I7" s="50"/>
      <c r="J7" s="50"/>
    </row>
    <row r="8" spans="1:10" x14ac:dyDescent="0.2">
      <c r="A8" s="48" t="s">
        <v>35</v>
      </c>
      <c r="B8" s="96"/>
      <c r="C8" s="97"/>
      <c r="D8" s="97"/>
      <c r="E8" s="97"/>
      <c r="F8" s="97"/>
      <c r="G8" s="98"/>
      <c r="I8" s="50"/>
      <c r="J8" s="50"/>
    </row>
    <row r="9" spans="1:10" x14ac:dyDescent="0.2">
      <c r="A9" s="48" t="s">
        <v>36</v>
      </c>
      <c r="B9" s="101"/>
      <c r="C9" s="102"/>
      <c r="D9" s="102"/>
      <c r="E9" s="102"/>
      <c r="F9" s="102"/>
      <c r="G9" s="103"/>
      <c r="I9" s="50"/>
      <c r="J9" s="50"/>
    </row>
    <row r="10" spans="1:10" x14ac:dyDescent="0.2">
      <c r="A10" s="48" t="s">
        <v>37</v>
      </c>
      <c r="B10" s="96"/>
      <c r="C10" s="97"/>
      <c r="D10" s="97"/>
      <c r="E10" s="97"/>
      <c r="F10" s="97"/>
      <c r="G10" s="98"/>
      <c r="I10" s="50"/>
      <c r="J10" s="50"/>
    </row>
    <row r="11" spans="1:10" x14ac:dyDescent="0.2">
      <c r="A11" s="48" t="s">
        <v>38</v>
      </c>
      <c r="B11" s="96" t="s">
        <v>39</v>
      </c>
      <c r="C11" s="97"/>
      <c r="D11" s="97"/>
      <c r="E11" s="97"/>
      <c r="F11" s="97"/>
      <c r="G11" s="98"/>
      <c r="I11" s="50"/>
      <c r="J11" s="50"/>
    </row>
    <row r="16" spans="1:10" x14ac:dyDescent="0.2">
      <c r="A16" s="51" t="s">
        <v>40</v>
      </c>
    </row>
    <row r="18" spans="1:5" x14ac:dyDescent="0.2">
      <c r="A18" s="46" t="s">
        <v>32</v>
      </c>
      <c r="B18" s="46" t="s">
        <v>41</v>
      </c>
    </row>
    <row r="19" spans="1:5" x14ac:dyDescent="0.2">
      <c r="A19" s="76"/>
      <c r="B19" s="52"/>
      <c r="C19" s="53"/>
      <c r="D19" s="53"/>
      <c r="E19" s="54"/>
    </row>
    <row r="20" spans="1:5" x14ac:dyDescent="0.2">
      <c r="A20" s="50"/>
      <c r="B20" s="52"/>
      <c r="C20" s="53"/>
      <c r="D20" s="53"/>
      <c r="E20" s="54"/>
    </row>
    <row r="21" spans="1:5" x14ac:dyDescent="0.2">
      <c r="A21" s="50"/>
      <c r="B21" s="52"/>
      <c r="C21" s="53"/>
      <c r="D21" s="53"/>
      <c r="E21" s="54"/>
    </row>
    <row r="22" spans="1:5" x14ac:dyDescent="0.2">
      <c r="A22" s="50"/>
      <c r="B22" s="52"/>
      <c r="C22" s="53"/>
      <c r="D22" s="53"/>
      <c r="E22" s="54"/>
    </row>
    <row r="23" spans="1:5" x14ac:dyDescent="0.2">
      <c r="A23" s="50"/>
      <c r="B23" s="52"/>
      <c r="C23" s="53"/>
      <c r="D23" s="53"/>
      <c r="E23" s="54"/>
    </row>
    <row r="24" spans="1:5" x14ac:dyDescent="0.2">
      <c r="A24" s="50"/>
      <c r="B24" s="52"/>
      <c r="C24" s="53"/>
      <c r="D24" s="53"/>
      <c r="E24" s="54"/>
    </row>
    <row r="25" spans="1:5" x14ac:dyDescent="0.2">
      <c r="A25" s="50"/>
      <c r="B25" s="52"/>
      <c r="C25" s="53"/>
      <c r="D25" s="53"/>
      <c r="E25" s="54"/>
    </row>
    <row r="26" spans="1:5" x14ac:dyDescent="0.2">
      <c r="A26" s="50"/>
      <c r="B26" s="52"/>
      <c r="C26" s="53"/>
      <c r="D26" s="53"/>
      <c r="E26" s="54"/>
    </row>
    <row r="27" spans="1:5" x14ac:dyDescent="0.2">
      <c r="A27" s="50"/>
      <c r="B27" s="52"/>
      <c r="C27" s="53"/>
      <c r="D27" s="53"/>
      <c r="E27" s="54"/>
    </row>
    <row r="28" spans="1:5" x14ac:dyDescent="0.2">
      <c r="A28" s="50"/>
      <c r="B28" s="52"/>
      <c r="C28" s="53"/>
      <c r="D28" s="53"/>
      <c r="E28" s="54"/>
    </row>
    <row r="29" spans="1:5" x14ac:dyDescent="0.2">
      <c r="A29" s="50"/>
      <c r="B29" s="52"/>
      <c r="C29" s="53"/>
      <c r="D29" s="53"/>
      <c r="E29" s="54"/>
    </row>
    <row r="30" spans="1:5" x14ac:dyDescent="0.2">
      <c r="A30" s="50"/>
      <c r="B30" s="52"/>
      <c r="C30" s="53"/>
      <c r="D30" s="53"/>
      <c r="E30" s="54"/>
    </row>
    <row r="31" spans="1:5" x14ac:dyDescent="0.2">
      <c r="A31" s="50"/>
      <c r="B31" s="52"/>
      <c r="C31" s="53"/>
      <c r="D31" s="53"/>
      <c r="E31" s="54"/>
    </row>
    <row r="32" spans="1:5" x14ac:dyDescent="0.2">
      <c r="A32" s="50"/>
      <c r="B32" s="52"/>
      <c r="C32" s="53"/>
      <c r="D32" s="53"/>
      <c r="E32" s="54"/>
    </row>
    <row r="33" spans="1:5" x14ac:dyDescent="0.2">
      <c r="A33" s="50"/>
      <c r="B33" s="52"/>
      <c r="C33" s="53"/>
      <c r="D33" s="53"/>
      <c r="E33" s="54"/>
    </row>
    <row r="34" spans="1:5" x14ac:dyDescent="0.2">
      <c r="A34" s="50"/>
      <c r="B34" s="52"/>
      <c r="C34" s="53"/>
      <c r="D34" s="53"/>
      <c r="E34" s="54"/>
    </row>
    <row r="35" spans="1:5" x14ac:dyDescent="0.2">
      <c r="A35" s="50"/>
      <c r="B35" s="52"/>
      <c r="C35" s="53"/>
      <c r="D35" s="53"/>
      <c r="E35" s="54"/>
    </row>
    <row r="36" spans="1:5" x14ac:dyDescent="0.2">
      <c r="A36" s="50"/>
      <c r="B36" s="52"/>
      <c r="C36" s="53"/>
      <c r="D36" s="53"/>
      <c r="E36" s="54"/>
    </row>
  </sheetData>
  <mergeCells count="6">
    <mergeCell ref="B11:G11"/>
    <mergeCell ref="I5:J5"/>
    <mergeCell ref="B7:G7"/>
    <mergeCell ref="B8:G8"/>
    <mergeCell ref="B9:G9"/>
    <mergeCell ref="B10:G10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48</vt:i4>
      </vt:variant>
    </vt:vector>
  </HeadingPairs>
  <TitlesOfParts>
    <vt:vector size="51" baseType="lpstr">
      <vt:lpstr>Settings_ReadMe</vt:lpstr>
      <vt:lpstr>Pipe Section</vt:lpstr>
      <vt:lpstr>INFO</vt:lpstr>
      <vt:lpstr>DU_Bath_C</vt:lpstr>
      <vt:lpstr>DU_Bath_H</vt:lpstr>
      <vt:lpstr>DU_Bath_M</vt:lpstr>
      <vt:lpstr>DU_Bath_R</vt:lpstr>
      <vt:lpstr>DU_Shower_C</vt:lpstr>
      <vt:lpstr>DU_Shower_H</vt:lpstr>
      <vt:lpstr>DU_Shower_M</vt:lpstr>
      <vt:lpstr>DU_Shower_R</vt:lpstr>
      <vt:lpstr>DU_Sink_C</vt:lpstr>
      <vt:lpstr>DU_Sink_H</vt:lpstr>
      <vt:lpstr>DU_Sink_M</vt:lpstr>
      <vt:lpstr>DU_Sink_M_C</vt:lpstr>
      <vt:lpstr>DU_Sink_M_H</vt:lpstr>
      <vt:lpstr>DU_Sink_M_M</vt:lpstr>
      <vt:lpstr>DU_Sink_M_R</vt:lpstr>
      <vt:lpstr>DU_Sink_R</vt:lpstr>
      <vt:lpstr>DU_Tap_C_C</vt:lpstr>
      <vt:lpstr>DU_Tap_C_H</vt:lpstr>
      <vt:lpstr>DU_Tap_C_M</vt:lpstr>
      <vt:lpstr>DU_Tap_C_R</vt:lpstr>
      <vt:lpstr>DU_Tap_H_C</vt:lpstr>
      <vt:lpstr>DU_Tap_H_H</vt:lpstr>
      <vt:lpstr>DU_Tap_H_M</vt:lpstr>
      <vt:lpstr>DU_Tap_H_R</vt:lpstr>
      <vt:lpstr>DU_Tap_M_C</vt:lpstr>
      <vt:lpstr>DU_Tap_M_H</vt:lpstr>
      <vt:lpstr>DU_Tap_M_M</vt:lpstr>
      <vt:lpstr>DU_Tap_M_R</vt:lpstr>
      <vt:lpstr>DU_Tap_R_C</vt:lpstr>
      <vt:lpstr>DU_Tap_R_H</vt:lpstr>
      <vt:lpstr>DU_Tap_R_M</vt:lpstr>
      <vt:lpstr>DU_Tap_R_R</vt:lpstr>
      <vt:lpstr>DU_WC_C_C</vt:lpstr>
      <vt:lpstr>DU_WC_C_H</vt:lpstr>
      <vt:lpstr>DU_WC_C_M</vt:lpstr>
      <vt:lpstr>DU_WC_C_R</vt:lpstr>
      <vt:lpstr>DU_WC_R_C</vt:lpstr>
      <vt:lpstr>DU_WC_R_H</vt:lpstr>
      <vt:lpstr>DU_WC_R_M</vt:lpstr>
      <vt:lpstr>DU_WC_R_R</vt:lpstr>
      <vt:lpstr>DU_WHB_C</vt:lpstr>
      <vt:lpstr>DU_WHB_H</vt:lpstr>
      <vt:lpstr>DU_WHB_M</vt:lpstr>
      <vt:lpstr>DU_WHB_R</vt:lpstr>
      <vt:lpstr>k_</vt:lpstr>
      <vt:lpstr>'Pipe Section'!Print_Area</vt:lpstr>
      <vt:lpstr>rho</vt:lpstr>
      <vt:lpstr>visco</vt:lpstr>
    </vt:vector>
  </TitlesOfParts>
  <Company>BDP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rdgs42871</dc:creator>
  <cp:lastModifiedBy>Richard Seaman</cp:lastModifiedBy>
  <cp:lastPrinted>2014-12-17T08:56:29Z</cp:lastPrinted>
  <dcterms:created xsi:type="dcterms:W3CDTF">2014-12-01T11:29:59Z</dcterms:created>
  <dcterms:modified xsi:type="dcterms:W3CDTF">2016-07-18T14:42:46Z</dcterms:modified>
</cp:coreProperties>
</file>