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ex\Desktop\אנליזה\Bikes Project\Customer Service\"/>
    </mc:Choice>
  </mc:AlternateContent>
  <xr:revisionPtr revIDLastSave="0" documentId="13_ncr:1_{404FB044-E56F-4AED-AC1F-B3AE77B1E8C7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Problems_Year" sheetId="1" r:id="rId1"/>
    <sheet name="Problems in General" sheetId="2" r:id="rId2"/>
    <sheet name="Check Problem" sheetId="3" r:id="rId3"/>
    <sheet name="Orders_Year" sheetId="5" r:id="rId4"/>
    <sheet name="Order" sheetId="7" r:id="rId5"/>
    <sheet name=" Check Work" sheetId="8" r:id="rId6"/>
    <sheet name="Problem Rat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6" l="1"/>
  <c r="L14" i="6"/>
  <c r="J14" i="6"/>
  <c r="K13" i="6"/>
  <c r="L13" i="6"/>
  <c r="J13" i="6"/>
  <c r="K12" i="6"/>
  <c r="L12" i="6"/>
  <c r="J12" i="6"/>
  <c r="D2" i="6"/>
  <c r="E2" i="6"/>
  <c r="D3" i="6"/>
  <c r="E3" i="6"/>
  <c r="D4" i="6"/>
  <c r="E4" i="6"/>
  <c r="D5" i="6"/>
  <c r="E5" i="6"/>
  <c r="D6" i="6"/>
  <c r="E6" i="6"/>
  <c r="D7" i="6"/>
  <c r="E7" i="6"/>
  <c r="C3" i="6"/>
  <c r="C4" i="6"/>
  <c r="C5" i="6"/>
  <c r="C6" i="6"/>
  <c r="C7" i="6"/>
  <c r="C2" i="6"/>
  <c r="E2" i="8"/>
  <c r="E3" i="8"/>
  <c r="E4" i="8"/>
  <c r="E5" i="8"/>
  <c r="D2" i="8"/>
  <c r="D3" i="8"/>
  <c r="D4" i="8"/>
  <c r="D5" i="8"/>
  <c r="D6" i="8"/>
  <c r="E6" i="8" s="1"/>
  <c r="D7" i="8"/>
  <c r="E7" i="8" s="1"/>
  <c r="E2" i="3"/>
  <c r="E3" i="3"/>
  <c r="E4" i="3"/>
  <c r="E5" i="3"/>
  <c r="E6" i="3"/>
  <c r="E7" i="3"/>
  <c r="D2" i="3"/>
  <c r="D3" i="3"/>
  <c r="D4" i="3"/>
  <c r="D5" i="3"/>
  <c r="D6" i="3"/>
  <c r="D7" i="3"/>
</calcChain>
</file>

<file path=xl/sharedStrings.xml><?xml version="1.0" encoding="utf-8"?>
<sst xmlns="http://schemas.openxmlformats.org/spreadsheetml/2006/main" count="159" uniqueCount="28">
  <si>
    <t>store_name</t>
  </si>
  <si>
    <t>Employee</t>
  </si>
  <si>
    <t>Problems_2016</t>
  </si>
  <si>
    <t>Problems_2017</t>
  </si>
  <si>
    <t>Problems_2018</t>
  </si>
  <si>
    <t>Baldwin Bikes</t>
  </si>
  <si>
    <t>Marcelene Boyer</t>
  </si>
  <si>
    <t>Venita Daniel</t>
  </si>
  <si>
    <t>Rowlett Bikes</t>
  </si>
  <si>
    <t>Kali Vargas</t>
  </si>
  <si>
    <t>Layla Terrell</t>
  </si>
  <si>
    <t>Santa Cruz Bikes</t>
  </si>
  <si>
    <t>Genna Serrano</t>
  </si>
  <si>
    <t>Mireya Copeland</t>
  </si>
  <si>
    <t>Problems</t>
  </si>
  <si>
    <t>Calculated</t>
  </si>
  <si>
    <t>Diff</t>
  </si>
  <si>
    <t>Diff zero so it is correct</t>
  </si>
  <si>
    <t>Diff zero therefore correct</t>
  </si>
  <si>
    <t>חילוק בין הטבלאות</t>
  </si>
  <si>
    <t>orders_2018</t>
  </si>
  <si>
    <t>orders_2016</t>
  </si>
  <si>
    <t>orders_2017</t>
  </si>
  <si>
    <t>Orders</t>
  </si>
  <si>
    <t>2016</t>
  </si>
  <si>
    <t>2018</t>
  </si>
  <si>
    <t>2017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</si>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</sst>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7"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Service Problems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Rate'!$I$12</c:f>
              <c:strCache>
                <c:ptCount val="1"/>
                <c:pt idx="0">
                  <c:v>Baldwin Bikes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Rate'!$J$11:$L$11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'Problem Rate'!$J$12:$L$12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8-4AB6-8D24-A4574DC30F53}"/>
            </c:ext>
          </c:extLst>
        </c:ser>
        <c:ser>
          <c:idx val="1"/>
          <c:order val="1"/>
          <c:tx>
            <c:strRef>
              <c:f>'Problem Rate'!$I$13</c:f>
              <c:strCache>
                <c:ptCount val="1"/>
                <c:pt idx="0">
                  <c:v>Rowlett Bikes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Rate'!$J$11:$L$11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'Problem Rate'!$J$13:$L$13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8-4AB6-8D24-A4574DC30F53}"/>
            </c:ext>
          </c:extLst>
        </c:ser>
        <c:ser>
          <c:idx val="2"/>
          <c:order val="2"/>
          <c:tx>
            <c:strRef>
              <c:f>'Problem Rate'!$I$14</c:f>
              <c:strCache>
                <c:ptCount val="1"/>
                <c:pt idx="0">
                  <c:v>Santa Cruz Bikes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Rate'!$J$11:$L$11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'Problem Rate'!$J$14:$L$14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8-4AB6-8D24-A4574DC30F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1508816"/>
        <c:axId val="651509232"/>
      </c:barChart>
      <c:catAx>
        <c:axId val="6515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1509232"/>
        <c:crosses val="autoZero"/>
        <c:auto val="1"/>
        <c:lblAlgn val="ctr"/>
        <c:lblOffset val="100"/>
        <c:noMultiLvlLbl val="0"/>
      </c:catAx>
      <c:valAx>
        <c:axId val="6515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15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19050</xdr:rowOff>
    </xdr:from>
    <xdr:to>
      <xdr:col>14</xdr:col>
      <xdr:colOff>342900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7D4270-3AE3-491E-99F4-BADE189DC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0DF29A-8F36-42EA-9A3A-A2B25E1EC61D}" name="Table1" displayName="Table1" ref="A1:E7" totalsRowShown="0">
  <autoFilter ref="A1:E7" xr:uid="{470DF29A-8F36-42EA-9A3A-A2B25E1EC61D}"/>
  <tableColumns count="5">
    <tableColumn id="1" xr3:uid="{11D05497-5C79-4109-A1F2-9811A7BC55A9}" name="store_name"/>
    <tableColumn id="2" xr3:uid="{75819731-565A-4DF0-931E-32DD2AB3E2F7}" name="Employee"/>
    <tableColumn id="3" xr3:uid="{2892E9E0-0E5D-450F-9610-FE7D5E9691F9}" name="Problems_2016"/>
    <tableColumn id="4" xr3:uid="{86F06BC3-F47B-45C4-AB1B-B400DCC6A96A}" name="Problems_2017"/>
    <tableColumn id="5" xr3:uid="{B1633E65-C384-47E3-9C99-86DC9C2A022F}" name="Problems_20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77F3C1-71B5-48AA-B05E-E2C7F3D02B4F}" name="Table11011" displayName="Table11011" ref="I11:L14" totalsRowShown="0">
  <autoFilter ref="I11:L14" xr:uid="{9777F3C1-71B5-48AA-B05E-E2C7F3D02B4F}"/>
  <tableColumns count="4">
    <tableColumn id="1" xr3:uid="{E1F1CBDB-9395-4B8E-B0E0-D23A2D77F148}" name="Store"/>
    <tableColumn id="3" xr3:uid="{EBBB2087-A2AF-4D25-8A61-067F5BC34429}" name="2016"/>
    <tableColumn id="4" xr3:uid="{595FF319-B299-4035-8D08-775714991A68}" name="2017"/>
    <tableColumn id="5" xr3:uid="{CBA91B64-7441-4823-A479-EB2B11A030E1}" name="20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EF3279-56E4-46A3-BA6C-2AB588D9BF95}" name="Table4" displayName="Table4" ref="A1:C7" totalsRowShown="0">
  <autoFilter ref="A1:C7" xr:uid="{6CEF3279-56E4-46A3-BA6C-2AB588D9BF95}"/>
  <tableColumns count="3">
    <tableColumn id="1" xr3:uid="{3C8764E7-3011-4285-9DB7-4C262B95225C}" name="store_name"/>
    <tableColumn id="2" xr3:uid="{55866A88-1655-4E42-A40C-E44A5625503B}" name="Employee"/>
    <tableColumn id="3" xr3:uid="{1C096107-1044-4318-B6FE-68EDFC3E1713}" name="Problem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31416D-62FB-4726-A12A-774CDE8D51CA}" name="Table24" displayName="Table24" ref="A1:E7" totalsRowShown="0">
  <autoFilter ref="A1:E7" xr:uid="{5031416D-62FB-4726-A12A-774CDE8D51CA}"/>
  <tableColumns count="5">
    <tableColumn id="1" xr3:uid="{D51BE1AD-01D2-493C-BFD7-0D939B7F2EBE}" name="store_name"/>
    <tableColumn id="2" xr3:uid="{48DA4549-6DC8-4435-AF93-3CEC9DE198E7}" name="Employee"/>
    <tableColumn id="3" xr3:uid="{6453B193-79F3-4F27-B0AC-8968F7835D54}" name="Problems"/>
    <tableColumn id="4" xr3:uid="{0DA2CE17-2FA4-491A-8F95-95B12AEE861B}" name="Calculated" dataDxfId="6">
      <calculatedColumnFormula>SUM(Table1[[#This Row],[Problems_2016]:[Problems_2018]])</calculatedColumnFormula>
    </tableColumn>
    <tableColumn id="5" xr3:uid="{FCAFB2A5-781C-4801-B2B8-E023FDEAB179}" name="Diff" dataDxfId="5">
      <calculatedColumnFormula>Table24[[#This Row],[Problems]]-Table24[[#This Row],[Calculated]]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A4F6FD-F0C1-4D56-A7BD-3750BBBD607C}" name="Table2" displayName="Table2" ref="A1:E7" totalsRowShown="0">
  <autoFilter ref="A1:E7" xr:uid="{1BA4F6FD-F0C1-4D56-A7BD-3750BBBD607C}"/>
  <tableColumns count="5">
    <tableColumn id="1" xr3:uid="{818DF5C7-7118-4B9D-84DA-327A4E5891D4}" name="store_name"/>
    <tableColumn id="2" xr3:uid="{FC795743-495E-4042-8C94-F7BEEDFC5CB0}" name="Employee"/>
    <tableColumn id="3" xr3:uid="{B8BE6F4D-D248-40CC-9657-BABC435D7C5D}" name="orders_2016"/>
    <tableColumn id="4" xr3:uid="{46EFA569-37A9-4574-8BDE-78C6F28BEE35}" name="orders_2017"/>
    <tableColumn id="5" xr3:uid="{7AA21EC7-7462-41ED-B8C5-F9CBC1625E39}" name="orders_20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7D0585-2CFB-4CD9-BDA4-191F3E51B7E5}" name="Table5" displayName="Table5" ref="A1:C7" totalsRowShown="0">
  <autoFilter ref="A1:C7" xr:uid="{6E7D0585-2CFB-4CD9-BDA4-191F3E51B7E5}"/>
  <tableColumns count="3">
    <tableColumn id="1" xr3:uid="{EA76CEE8-312F-4434-AC1B-407A9CE803AF}" name="store_name"/>
    <tableColumn id="2" xr3:uid="{410F36B8-C4AF-49D9-B9D9-FF7BE82EBC70}" name="Employee"/>
    <tableColumn id="3" xr3:uid="{6D443F24-9F3D-449D-ADD8-6A66F4DCA8DA}" name="Order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C9DE79-8D98-4B94-9DC1-13D84CD7AE07}" name="Table57" displayName="Table57" ref="A1:E7" totalsRowShown="0">
  <autoFilter ref="A1:E7" xr:uid="{C3C9DE79-8D98-4B94-9DC1-13D84CD7AE07}"/>
  <tableColumns count="5">
    <tableColumn id="1" xr3:uid="{68DD6284-6108-43C9-9C3A-A15874CF1741}" name="store_name"/>
    <tableColumn id="2" xr3:uid="{E44FB04F-69DE-4196-A3D3-97AC6FF9254F}" name="Employee"/>
    <tableColumn id="3" xr3:uid="{D07777DA-FFF4-4D46-8430-89971FD3B73D}" name="Orders"/>
    <tableColumn id="4" xr3:uid="{87013208-9270-4477-B6B3-F63810BE793C}" name="Calculated" dataDxfId="4">
      <calculatedColumnFormula>SUM(Table2[[#This Row],[orders_2016]:[orders_2018]])</calculatedColumnFormula>
    </tableColumn>
    <tableColumn id="5" xr3:uid="{8C4BEF96-BF28-4E80-B3CA-AAF0A5D65692}" name="Diff" dataDxfId="3">
      <calculatedColumnFormula>Table57[[#This Row],[Orders]]-Table57[[#This Row],[Calculated]]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21FF0E-196E-4B32-B90A-A236F531E954}" name="Table18" displayName="Table18" ref="A1:E7" totalsRowShown="0">
  <autoFilter ref="A1:E7" xr:uid="{7F21FF0E-196E-4B32-B90A-A236F531E954}"/>
  <tableColumns count="5">
    <tableColumn id="1" xr3:uid="{8E256961-1ACE-4C1D-AE1F-A662939A68D6}" name="store_name"/>
    <tableColumn id="2" xr3:uid="{49D2770F-DC04-4E85-B5CB-DBA973990177}" name="Employee"/>
    <tableColumn id="3" xr3:uid="{1072E7D6-AEDA-4199-B566-8644D971C2EA}" name="Problems_2016" dataDxfId="2" dataCellStyle="Percent">
      <calculatedColumnFormula>Table1[[#This Row],[Problems_2016]]/Table2[[#This Row],[orders_2016]]</calculatedColumnFormula>
    </tableColumn>
    <tableColumn id="4" xr3:uid="{9C0C925B-A795-4E4A-81E8-0E10FA17E026}" name="Problems_2017" dataDxfId="1" dataCellStyle="Percent">
      <calculatedColumnFormula>Table1[[#This Row],[Problems_2017]]/Table2[[#This Row],[orders_2017]]</calculatedColumnFormula>
    </tableColumn>
    <tableColumn id="5" xr3:uid="{FD9C8296-2747-46E7-A733-3187AA9234FF}" name="Problems_2018" dataDxfId="0" dataCellStyle="Percent">
      <calculatedColumnFormula>Table1[[#This Row],[Problems_2018]]/Table2[[#This Row],[orders_2018]]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90C6C3-3729-4774-A3DF-FAFE334ECFE0}" name="Table29" displayName="Table29" ref="A22:E28" totalsRowShown="0">
  <autoFilter ref="A22:E28" xr:uid="{2E90C6C3-3729-4774-A3DF-FAFE334ECFE0}"/>
  <tableColumns count="5">
    <tableColumn id="1" xr3:uid="{3A6419DC-A1C1-4041-97D3-B3120EB10B7C}" name="store_name"/>
    <tableColumn id="2" xr3:uid="{5B844062-5D33-4414-A659-85F126EB2A6C}" name="Employee"/>
    <tableColumn id="3" xr3:uid="{C7AA908D-A978-444A-88EF-A45BF03B8771}" name="orders_2016"/>
    <tableColumn id="4" xr3:uid="{E69CD792-9316-4F7B-A81F-BBCD61888266}" name="orders_2017"/>
    <tableColumn id="5" xr3:uid="{F36C06A3-2BDF-436D-8152-FC4847BD1F2D}" name="orders_20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1D13DF-F6C8-4EB7-9F53-8B093E1FADB5}" name="Table110" displayName="Table110" ref="A11:E17" totalsRowShown="0">
  <autoFilter ref="A11:E17" xr:uid="{C21D13DF-F6C8-4EB7-9F53-8B093E1FADB5}"/>
  <tableColumns count="5">
    <tableColumn id="1" xr3:uid="{A875264C-0C40-4AE0-857C-B72F7F243D8E}" name="store_name"/>
    <tableColumn id="2" xr3:uid="{E8E2BCB1-7D0C-4FF1-B855-71C1A0C42C9C}" name="Employee"/>
    <tableColumn id="3" xr3:uid="{5BA3C437-0383-4B6B-9032-8DE4E2458B88}" name="Problems_2016"/>
    <tableColumn id="4" xr3:uid="{4729DB31-9BFB-4AB2-83DA-2AB991ADF658}" name="Problems_2017"/>
    <tableColumn id="5" xr3:uid="{E3A9120C-A513-4E83-8A0F-89B3D4D13785}" name="Problems_20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sqref="A1:E7"/>
    </sheetView>
  </sheetViews>
  <sheetFormatPr defaultRowHeight="15" x14ac:dyDescent="0.25"/>
  <cols>
    <col min="1" max="1" width="15.42578125" bestFit="1" customWidth="1"/>
    <col min="2" max="2" width="16.140625" bestFit="1" customWidth="1"/>
    <col min="3" max="5" width="16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</v>
      </c>
      <c r="D2">
        <v>4</v>
      </c>
      <c r="E2">
        <v>26</v>
      </c>
    </row>
    <row r="3" spans="1:5" x14ac:dyDescent="0.25">
      <c r="A3" t="s">
        <v>5</v>
      </c>
      <c r="B3" t="s">
        <v>7</v>
      </c>
      <c r="C3">
        <v>0</v>
      </c>
      <c r="D3">
        <v>2</v>
      </c>
      <c r="E3">
        <v>40</v>
      </c>
    </row>
    <row r="4" spans="1:5" x14ac:dyDescent="0.25">
      <c r="A4" t="s">
        <v>8</v>
      </c>
      <c r="B4" t="s">
        <v>9</v>
      </c>
      <c r="C4">
        <v>2</v>
      </c>
      <c r="D4">
        <v>5</v>
      </c>
      <c r="E4">
        <v>10</v>
      </c>
    </row>
    <row r="5" spans="1:5" x14ac:dyDescent="0.25">
      <c r="A5" t="s">
        <v>8</v>
      </c>
      <c r="B5" t="s">
        <v>10</v>
      </c>
      <c r="C5">
        <v>5</v>
      </c>
      <c r="D5">
        <v>3</v>
      </c>
      <c r="E5">
        <v>7</v>
      </c>
    </row>
    <row r="6" spans="1:5" x14ac:dyDescent="0.25">
      <c r="A6" t="s">
        <v>11</v>
      </c>
      <c r="B6" t="s">
        <v>12</v>
      </c>
      <c r="C6">
        <v>4</v>
      </c>
      <c r="D6">
        <v>2</v>
      </c>
      <c r="E6">
        <v>31</v>
      </c>
    </row>
    <row r="7" spans="1:5" x14ac:dyDescent="0.25">
      <c r="A7" t="s">
        <v>11</v>
      </c>
      <c r="B7" t="s">
        <v>13</v>
      </c>
      <c r="C7">
        <v>2</v>
      </c>
      <c r="D7">
        <v>1</v>
      </c>
      <c r="E7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2127-30D4-4EC2-B4C2-97E5B3A0B222}">
  <dimension ref="A1:C7"/>
  <sheetViews>
    <sheetView workbookViewId="0">
      <selection activeCell="C32" sqref="C32"/>
    </sheetView>
  </sheetViews>
  <sheetFormatPr defaultRowHeight="15" x14ac:dyDescent="0.25"/>
  <cols>
    <col min="1" max="1" width="13.7109375" customWidth="1"/>
    <col min="2" max="2" width="12" customWidth="1"/>
    <col min="3" max="3" width="11.5703125" customWidth="1"/>
  </cols>
  <sheetData>
    <row r="1" spans="1:3" x14ac:dyDescent="0.25">
      <c r="A1" t="s">
        <v>0</v>
      </c>
      <c r="B1" t="s">
        <v>1</v>
      </c>
      <c r="C1" t="s">
        <v>14</v>
      </c>
    </row>
    <row r="2" spans="1:3" x14ac:dyDescent="0.25">
      <c r="A2" t="s">
        <v>5</v>
      </c>
      <c r="B2" t="s">
        <v>6</v>
      </c>
      <c r="C2">
        <v>32</v>
      </c>
    </row>
    <row r="3" spans="1:3" x14ac:dyDescent="0.25">
      <c r="A3" t="s">
        <v>5</v>
      </c>
      <c r="B3" t="s">
        <v>7</v>
      </c>
      <c r="C3">
        <v>42</v>
      </c>
    </row>
    <row r="4" spans="1:3" x14ac:dyDescent="0.25">
      <c r="A4" t="s">
        <v>8</v>
      </c>
      <c r="B4" t="s">
        <v>9</v>
      </c>
      <c r="C4">
        <v>17</v>
      </c>
    </row>
    <row r="5" spans="1:3" x14ac:dyDescent="0.25">
      <c r="A5" t="s">
        <v>8</v>
      </c>
      <c r="B5" t="s">
        <v>10</v>
      </c>
      <c r="C5">
        <v>15</v>
      </c>
    </row>
    <row r="6" spans="1:3" x14ac:dyDescent="0.25">
      <c r="A6" t="s">
        <v>11</v>
      </c>
      <c r="B6" t="s">
        <v>12</v>
      </c>
      <c r="C6">
        <v>37</v>
      </c>
    </row>
    <row r="7" spans="1:3" x14ac:dyDescent="0.25">
      <c r="A7" t="s">
        <v>11</v>
      </c>
      <c r="B7" t="s">
        <v>13</v>
      </c>
      <c r="C7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E7B-894E-49EF-81D7-097D14D52663}">
  <dimension ref="A1:E9"/>
  <sheetViews>
    <sheetView workbookViewId="0">
      <selection activeCell="G29" sqref="G29"/>
    </sheetView>
  </sheetViews>
  <sheetFormatPr defaultRowHeight="15" x14ac:dyDescent="0.25"/>
  <cols>
    <col min="4" max="4" width="12.5703125" bestFit="1" customWidth="1"/>
  </cols>
  <sheetData>
    <row r="1" spans="1:5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5" x14ac:dyDescent="0.25">
      <c r="A2" t="s">
        <v>5</v>
      </c>
      <c r="B2" t="s">
        <v>6</v>
      </c>
      <c r="C2">
        <v>32</v>
      </c>
      <c r="D2">
        <f>SUM(Table1[[#This Row],[Problems_2016]:[Problems_2018]])</f>
        <v>32</v>
      </c>
      <c r="E2">
        <f>Table24[[#This Row],[Problems]]-Table24[[#This Row],[Calculated]]</f>
        <v>0</v>
      </c>
    </row>
    <row r="3" spans="1:5" x14ac:dyDescent="0.25">
      <c r="A3" t="s">
        <v>5</v>
      </c>
      <c r="B3" t="s">
        <v>7</v>
      </c>
      <c r="C3">
        <v>42</v>
      </c>
      <c r="D3">
        <f>SUM(Table1[[#This Row],[Problems_2016]:[Problems_2018]])</f>
        <v>42</v>
      </c>
      <c r="E3">
        <f>Table24[[#This Row],[Problems]]-Table24[[#This Row],[Calculated]]</f>
        <v>0</v>
      </c>
    </row>
    <row r="4" spans="1:5" x14ac:dyDescent="0.25">
      <c r="A4" t="s">
        <v>8</v>
      </c>
      <c r="B4" t="s">
        <v>9</v>
      </c>
      <c r="C4">
        <v>17</v>
      </c>
      <c r="D4">
        <f>SUM(Table1[[#This Row],[Problems_2016]:[Problems_2018]])</f>
        <v>17</v>
      </c>
      <c r="E4">
        <f>Table24[[#This Row],[Problems]]-Table24[[#This Row],[Calculated]]</f>
        <v>0</v>
      </c>
    </row>
    <row r="5" spans="1:5" x14ac:dyDescent="0.25">
      <c r="A5" t="s">
        <v>8</v>
      </c>
      <c r="B5" t="s">
        <v>10</v>
      </c>
      <c r="C5">
        <v>15</v>
      </c>
      <c r="D5">
        <f>SUM(Table1[[#This Row],[Problems_2016]:[Problems_2018]])</f>
        <v>15</v>
      </c>
      <c r="E5">
        <f>Table24[[#This Row],[Problems]]-Table24[[#This Row],[Calculated]]</f>
        <v>0</v>
      </c>
    </row>
    <row r="6" spans="1:5" x14ac:dyDescent="0.25">
      <c r="A6" t="s">
        <v>11</v>
      </c>
      <c r="B6" t="s">
        <v>12</v>
      </c>
      <c r="C6">
        <v>37</v>
      </c>
      <c r="D6">
        <f>SUM(Table1[[#This Row],[Problems_2016]:[Problems_2018]])</f>
        <v>37</v>
      </c>
      <c r="E6">
        <f>Table24[[#This Row],[Problems]]-Table24[[#This Row],[Calculated]]</f>
        <v>0</v>
      </c>
    </row>
    <row r="7" spans="1:5" x14ac:dyDescent="0.25">
      <c r="A7" t="s">
        <v>11</v>
      </c>
      <c r="B7" t="s">
        <v>13</v>
      </c>
      <c r="C7">
        <v>27</v>
      </c>
      <c r="D7">
        <f>SUM(Table1[[#This Row],[Problems_2016]:[Problems_2018]])</f>
        <v>27</v>
      </c>
      <c r="E7">
        <f>Table24[[#This Row],[Problems]]-Table24[[#This Row],[Calculated]]</f>
        <v>0</v>
      </c>
    </row>
    <row r="9" spans="1:5" x14ac:dyDescent="0.25">
      <c r="A9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0B38-D43D-4C6E-955C-C40E7FCD2A92}">
  <dimension ref="A1:E7"/>
  <sheetViews>
    <sheetView workbookViewId="0">
      <selection activeCell="D16" sqref="D16"/>
    </sheetView>
  </sheetViews>
  <sheetFormatPr defaultRowHeight="15" x14ac:dyDescent="0.25"/>
  <cols>
    <col min="1" max="1" width="13.7109375" customWidth="1"/>
    <col min="2" max="2" width="12" customWidth="1"/>
    <col min="3" max="5" width="13" customWidth="1"/>
  </cols>
  <sheetData>
    <row r="1" spans="1:5" x14ac:dyDescent="0.25">
      <c r="A1" t="s">
        <v>0</v>
      </c>
      <c r="B1" t="s">
        <v>1</v>
      </c>
      <c r="C1" t="s">
        <v>21</v>
      </c>
      <c r="D1" t="s">
        <v>22</v>
      </c>
      <c r="E1" t="s">
        <v>20</v>
      </c>
    </row>
    <row r="2" spans="1:5" x14ac:dyDescent="0.25">
      <c r="A2" t="s">
        <v>5</v>
      </c>
      <c r="B2" t="s">
        <v>6</v>
      </c>
      <c r="C2">
        <v>214</v>
      </c>
      <c r="D2">
        <v>257</v>
      </c>
      <c r="E2">
        <v>82</v>
      </c>
    </row>
    <row r="3" spans="1:5" x14ac:dyDescent="0.25">
      <c r="A3" t="s">
        <v>5</v>
      </c>
      <c r="B3" t="s">
        <v>7</v>
      </c>
      <c r="C3">
        <v>224</v>
      </c>
      <c r="D3">
        <v>225</v>
      </c>
      <c r="E3">
        <v>91</v>
      </c>
    </row>
    <row r="4" spans="1:5" x14ac:dyDescent="0.25">
      <c r="A4" t="s">
        <v>8</v>
      </c>
      <c r="B4" t="s">
        <v>9</v>
      </c>
      <c r="C4">
        <v>34</v>
      </c>
      <c r="D4">
        <v>31</v>
      </c>
      <c r="E4">
        <v>23</v>
      </c>
    </row>
    <row r="5" spans="1:5" x14ac:dyDescent="0.25">
      <c r="A5" t="s">
        <v>8</v>
      </c>
      <c r="B5" t="s">
        <v>10</v>
      </c>
      <c r="C5">
        <v>31</v>
      </c>
      <c r="D5">
        <v>44</v>
      </c>
      <c r="E5">
        <v>11</v>
      </c>
    </row>
    <row r="6" spans="1:5" x14ac:dyDescent="0.25">
      <c r="A6" t="s">
        <v>11</v>
      </c>
      <c r="B6" t="s">
        <v>12</v>
      </c>
      <c r="C6">
        <v>72</v>
      </c>
      <c r="D6">
        <v>65</v>
      </c>
      <c r="E6">
        <v>47</v>
      </c>
    </row>
    <row r="7" spans="1:5" x14ac:dyDescent="0.25">
      <c r="A7" t="s">
        <v>11</v>
      </c>
      <c r="B7" t="s">
        <v>13</v>
      </c>
      <c r="C7">
        <v>60</v>
      </c>
      <c r="D7">
        <v>66</v>
      </c>
      <c r="E7">
        <v>38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4649-BEAB-4991-A0B1-E08A1C5BB365}">
  <dimension ref="A1:C7"/>
  <sheetViews>
    <sheetView workbookViewId="0">
      <selection activeCell="E15" sqref="E15"/>
    </sheetView>
  </sheetViews>
  <sheetFormatPr defaultRowHeight="15" x14ac:dyDescent="0.25"/>
  <cols>
    <col min="1" max="1" width="13.7109375" customWidth="1"/>
    <col min="2" max="2" width="12" customWidth="1"/>
    <col min="3" max="3" width="13.140625" customWidth="1"/>
  </cols>
  <sheetData>
    <row r="1" spans="1:3" x14ac:dyDescent="0.25">
      <c r="A1" t="s">
        <v>0</v>
      </c>
      <c r="B1" t="s">
        <v>1</v>
      </c>
      <c r="C1" t="s">
        <v>23</v>
      </c>
    </row>
    <row r="2" spans="1:3" x14ac:dyDescent="0.25">
      <c r="A2" t="s">
        <v>5</v>
      </c>
      <c r="B2" t="s">
        <v>6</v>
      </c>
      <c r="C2">
        <v>553</v>
      </c>
    </row>
    <row r="3" spans="1:3" x14ac:dyDescent="0.25">
      <c r="A3" t="s">
        <v>5</v>
      </c>
      <c r="B3" t="s">
        <v>7</v>
      </c>
      <c r="C3">
        <v>540</v>
      </c>
    </row>
    <row r="4" spans="1:3" x14ac:dyDescent="0.25">
      <c r="A4" t="s">
        <v>8</v>
      </c>
      <c r="B4" t="s">
        <v>9</v>
      </c>
      <c r="C4">
        <v>88</v>
      </c>
    </row>
    <row r="5" spans="1:3" x14ac:dyDescent="0.25">
      <c r="A5" t="s">
        <v>8</v>
      </c>
      <c r="B5" t="s">
        <v>10</v>
      </c>
      <c r="C5">
        <v>86</v>
      </c>
    </row>
    <row r="6" spans="1:3" x14ac:dyDescent="0.25">
      <c r="A6" t="s">
        <v>11</v>
      </c>
      <c r="B6" t="s">
        <v>12</v>
      </c>
      <c r="C6">
        <v>184</v>
      </c>
    </row>
    <row r="7" spans="1:3" x14ac:dyDescent="0.25">
      <c r="A7" t="s">
        <v>11</v>
      </c>
      <c r="B7" t="s">
        <v>13</v>
      </c>
      <c r="C7">
        <v>164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64AB-7D2E-47C4-80F1-88EC4AFF9F99}">
  <dimension ref="A1:E9"/>
  <sheetViews>
    <sheetView workbookViewId="0">
      <selection activeCell="E15" sqref="E1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23</v>
      </c>
      <c r="D1" t="s">
        <v>15</v>
      </c>
      <c r="E1" t="s">
        <v>16</v>
      </c>
    </row>
    <row r="2" spans="1:5" x14ac:dyDescent="0.25">
      <c r="A2" t="s">
        <v>5</v>
      </c>
      <c r="B2" t="s">
        <v>6</v>
      </c>
      <c r="C2">
        <v>553</v>
      </c>
      <c r="D2">
        <f>SUM(Table2[[#This Row],[orders_2016]:[orders_2018]])</f>
        <v>553</v>
      </c>
      <c r="E2">
        <f>Table57[[#This Row],[Orders]]-Table57[[#This Row],[Calculated]]</f>
        <v>0</v>
      </c>
    </row>
    <row r="3" spans="1:5" x14ac:dyDescent="0.25">
      <c r="A3" t="s">
        <v>5</v>
      </c>
      <c r="B3" t="s">
        <v>7</v>
      </c>
      <c r="C3">
        <v>540</v>
      </c>
      <c r="D3">
        <f>SUM(Table2[[#This Row],[orders_2016]:[orders_2018]])</f>
        <v>540</v>
      </c>
      <c r="E3">
        <f>Table57[[#This Row],[Orders]]-Table57[[#This Row],[Calculated]]</f>
        <v>0</v>
      </c>
    </row>
    <row r="4" spans="1:5" x14ac:dyDescent="0.25">
      <c r="A4" t="s">
        <v>8</v>
      </c>
      <c r="B4" t="s">
        <v>9</v>
      </c>
      <c r="C4">
        <v>88</v>
      </c>
      <c r="D4">
        <f>SUM(Table2[[#This Row],[orders_2016]:[orders_2018]])</f>
        <v>88</v>
      </c>
      <c r="E4">
        <f>Table57[[#This Row],[Orders]]-Table57[[#This Row],[Calculated]]</f>
        <v>0</v>
      </c>
    </row>
    <row r="5" spans="1:5" x14ac:dyDescent="0.25">
      <c r="A5" t="s">
        <v>8</v>
      </c>
      <c r="B5" t="s">
        <v>10</v>
      </c>
      <c r="C5">
        <v>86</v>
      </c>
      <c r="D5">
        <f>SUM(Table2[[#This Row],[orders_2016]:[orders_2018]])</f>
        <v>86</v>
      </c>
      <c r="E5">
        <f>Table57[[#This Row],[Orders]]-Table57[[#This Row],[Calculated]]</f>
        <v>0</v>
      </c>
    </row>
    <row r="6" spans="1:5" x14ac:dyDescent="0.25">
      <c r="A6" t="s">
        <v>11</v>
      </c>
      <c r="B6" t="s">
        <v>12</v>
      </c>
      <c r="C6">
        <v>184</v>
      </c>
      <c r="D6">
        <f>SUM(Table2[[#This Row],[orders_2016]:[orders_2018]])</f>
        <v>184</v>
      </c>
      <c r="E6">
        <f>Table57[[#This Row],[Orders]]-Table57[[#This Row],[Calculated]]</f>
        <v>0</v>
      </c>
    </row>
    <row r="7" spans="1:5" x14ac:dyDescent="0.25">
      <c r="A7" t="s">
        <v>11</v>
      </c>
      <c r="B7" t="s">
        <v>13</v>
      </c>
      <c r="C7">
        <v>164</v>
      </c>
      <c r="D7">
        <f>SUM(Table2[[#This Row],[orders_2016]:[orders_2018]])</f>
        <v>164</v>
      </c>
      <c r="E7">
        <f>Table57[[#This Row],[Orders]]-Table57[[#This Row],[Calculated]]</f>
        <v>0</v>
      </c>
    </row>
    <row r="9" spans="1:5" x14ac:dyDescent="0.25">
      <c r="B9" t="s">
        <v>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A5F8-2A88-4776-976C-B9D95D47CBFF}">
  <dimension ref="A1:L28"/>
  <sheetViews>
    <sheetView tabSelected="1" workbookViewId="0">
      <selection activeCell="B13" sqref="B13"/>
    </sheetView>
  </sheetViews>
  <sheetFormatPr defaultRowHeight="15" x14ac:dyDescent="0.25"/>
  <cols>
    <col min="1" max="1" width="15.42578125" bestFit="1" customWidth="1"/>
    <col min="2" max="2" width="16.140625" bestFit="1" customWidth="1"/>
    <col min="3" max="5" width="16.85546875" bestFit="1" customWidth="1"/>
    <col min="9" max="9" width="15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5</v>
      </c>
      <c r="B2" t="s">
        <v>6</v>
      </c>
      <c r="C2" s="1">
        <f>Table1[[#This Row],[Problems_2016]]/Table2[[#This Row],[orders_2016]]</f>
        <v>9.3457943925233638E-3</v>
      </c>
      <c r="D2" s="1">
        <f>Table1[[#This Row],[Problems_2017]]/Table2[[#This Row],[orders_2017]]</f>
        <v>1.556420233463035E-2</v>
      </c>
      <c r="E2" s="1">
        <f>Table1[[#This Row],[Problems_2018]]/Table2[[#This Row],[orders_2018]]</f>
        <v>0.31707317073170732</v>
      </c>
    </row>
    <row r="3" spans="1:12" x14ac:dyDescent="0.25">
      <c r="A3" t="s">
        <v>5</v>
      </c>
      <c r="B3" t="s">
        <v>7</v>
      </c>
      <c r="C3" s="1">
        <f>Table1[[#This Row],[Problems_2016]]/Table2[[#This Row],[orders_2016]]</f>
        <v>0</v>
      </c>
      <c r="D3" s="1">
        <f>Table1[[#This Row],[Problems_2017]]/Table2[[#This Row],[orders_2017]]</f>
        <v>8.8888888888888889E-3</v>
      </c>
      <c r="E3" s="1">
        <f>Table1[[#This Row],[Problems_2018]]/Table2[[#This Row],[orders_2018]]</f>
        <v>0.43956043956043955</v>
      </c>
    </row>
    <row r="4" spans="1:12" x14ac:dyDescent="0.25">
      <c r="A4" t="s">
        <v>8</v>
      </c>
      <c r="B4" t="s">
        <v>9</v>
      </c>
      <c r="C4" s="1">
        <f>Table1[[#This Row],[Problems_2016]]/Table2[[#This Row],[orders_2016]]</f>
        <v>5.8823529411764705E-2</v>
      </c>
      <c r="D4" s="1">
        <f>Table1[[#This Row],[Problems_2017]]/Table2[[#This Row],[orders_2017]]</f>
        <v>0.16129032258064516</v>
      </c>
      <c r="E4" s="1">
        <f>Table1[[#This Row],[Problems_2018]]/Table2[[#This Row],[orders_2018]]</f>
        <v>0.43478260869565216</v>
      </c>
    </row>
    <row r="5" spans="1:12" x14ac:dyDescent="0.25">
      <c r="A5" t="s">
        <v>8</v>
      </c>
      <c r="B5" t="s">
        <v>10</v>
      </c>
      <c r="C5" s="1">
        <f>Table1[[#This Row],[Problems_2016]]/Table2[[#This Row],[orders_2016]]</f>
        <v>0.16129032258064516</v>
      </c>
      <c r="D5" s="1">
        <f>Table1[[#This Row],[Problems_2017]]/Table2[[#This Row],[orders_2017]]</f>
        <v>6.8181818181818177E-2</v>
      </c>
      <c r="E5" s="1">
        <f>Table1[[#This Row],[Problems_2018]]/Table2[[#This Row],[orders_2018]]</f>
        <v>0.63636363636363635</v>
      </c>
    </row>
    <row r="6" spans="1:12" x14ac:dyDescent="0.25">
      <c r="A6" t="s">
        <v>11</v>
      </c>
      <c r="B6" t="s">
        <v>12</v>
      </c>
      <c r="C6" s="1">
        <f>Table1[[#This Row],[Problems_2016]]/Table2[[#This Row],[orders_2016]]</f>
        <v>5.5555555555555552E-2</v>
      </c>
      <c r="D6" s="1">
        <f>Table1[[#This Row],[Problems_2017]]/Table2[[#This Row],[orders_2017]]</f>
        <v>3.0769230769230771E-2</v>
      </c>
      <c r="E6" s="1">
        <f>Table1[[#This Row],[Problems_2018]]/Table2[[#This Row],[orders_2018]]</f>
        <v>0.65957446808510634</v>
      </c>
    </row>
    <row r="7" spans="1:12" x14ac:dyDescent="0.25">
      <c r="A7" t="s">
        <v>11</v>
      </c>
      <c r="B7" t="s">
        <v>13</v>
      </c>
      <c r="C7" s="1">
        <f>Table1[[#This Row],[Problems_2016]]/Table2[[#This Row],[orders_2016]]</f>
        <v>3.3333333333333333E-2</v>
      </c>
      <c r="D7" s="1">
        <f>Table1[[#This Row],[Problems_2017]]/Table2[[#This Row],[orders_2017]]</f>
        <v>1.5151515151515152E-2</v>
      </c>
      <c r="E7" s="1">
        <f>Table1[[#This Row],[Problems_2018]]/Table2[[#This Row],[orders_2018]]</f>
        <v>0.63157894736842102</v>
      </c>
    </row>
    <row r="11" spans="1:12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I11" t="s">
        <v>27</v>
      </c>
      <c r="J11" t="s">
        <v>24</v>
      </c>
      <c r="K11" t="s">
        <v>26</v>
      </c>
      <c r="L11" t="s">
        <v>25</v>
      </c>
    </row>
    <row r="12" spans="1:12" x14ac:dyDescent="0.25">
      <c r="A12" t="s">
        <v>5</v>
      </c>
      <c r="B12" t="s">
        <v>6</v>
      </c>
      <c r="C12">
        <v>2</v>
      </c>
      <c r="D12">
        <v>4</v>
      </c>
      <c r="E12">
        <v>26</v>
      </c>
      <c r="I12" t="s">
        <v>5</v>
      </c>
      <c r="J12">
        <f>SUM(C12:C13)</f>
        <v>2</v>
      </c>
      <c r="K12">
        <f t="shared" ref="K12:L12" si="0">SUM(D12:D13)</f>
        <v>6</v>
      </c>
      <c r="L12">
        <f t="shared" si="0"/>
        <v>66</v>
      </c>
    </row>
    <row r="13" spans="1:12" x14ac:dyDescent="0.25">
      <c r="A13" t="s">
        <v>5</v>
      </c>
      <c r="B13" t="s">
        <v>7</v>
      </c>
      <c r="C13">
        <v>0</v>
      </c>
      <c r="D13">
        <v>2</v>
      </c>
      <c r="E13">
        <v>40</v>
      </c>
      <c r="I13" t="s">
        <v>8</v>
      </c>
      <c r="J13">
        <f>SUM(C14:C15)</f>
        <v>7</v>
      </c>
      <c r="K13">
        <f t="shared" ref="K13:L13" si="1">SUM(D14:D15)</f>
        <v>8</v>
      </c>
      <c r="L13">
        <f t="shared" si="1"/>
        <v>17</v>
      </c>
    </row>
    <row r="14" spans="1:12" x14ac:dyDescent="0.25">
      <c r="A14" t="s">
        <v>8</v>
      </c>
      <c r="B14" t="s">
        <v>9</v>
      </c>
      <c r="C14">
        <v>2</v>
      </c>
      <c r="D14">
        <v>5</v>
      </c>
      <c r="E14">
        <v>10</v>
      </c>
      <c r="I14" t="s">
        <v>11</v>
      </c>
      <c r="J14">
        <f>SUM(C16:C17)</f>
        <v>6</v>
      </c>
      <c r="K14">
        <f t="shared" ref="K14:L14" si="2">SUM(D16:D17)</f>
        <v>3</v>
      </c>
      <c r="L14">
        <f t="shared" si="2"/>
        <v>55</v>
      </c>
    </row>
    <row r="15" spans="1:12" x14ac:dyDescent="0.25">
      <c r="A15" t="s">
        <v>8</v>
      </c>
      <c r="B15" t="s">
        <v>10</v>
      </c>
      <c r="C15">
        <v>5</v>
      </c>
      <c r="D15">
        <v>3</v>
      </c>
      <c r="E15">
        <v>7</v>
      </c>
    </row>
    <row r="16" spans="1:12" x14ac:dyDescent="0.25">
      <c r="A16" t="s">
        <v>11</v>
      </c>
      <c r="B16" t="s">
        <v>12</v>
      </c>
      <c r="C16">
        <v>4</v>
      </c>
      <c r="D16">
        <v>2</v>
      </c>
      <c r="E16">
        <v>31</v>
      </c>
    </row>
    <row r="17" spans="1:5" x14ac:dyDescent="0.25">
      <c r="A17" t="s">
        <v>11</v>
      </c>
      <c r="B17" t="s">
        <v>13</v>
      </c>
      <c r="C17">
        <v>2</v>
      </c>
      <c r="D17">
        <v>1</v>
      </c>
      <c r="E17">
        <v>24</v>
      </c>
    </row>
    <row r="19" spans="1:5" x14ac:dyDescent="0.25">
      <c r="C19" t="s">
        <v>19</v>
      </c>
    </row>
    <row r="22" spans="1:5" x14ac:dyDescent="0.25">
      <c r="A22" t="s">
        <v>0</v>
      </c>
      <c r="B22" t="s">
        <v>1</v>
      </c>
      <c r="C22" t="s">
        <v>21</v>
      </c>
      <c r="D22" t="s">
        <v>22</v>
      </c>
      <c r="E22" t="s">
        <v>20</v>
      </c>
    </row>
    <row r="23" spans="1:5" x14ac:dyDescent="0.25">
      <c r="A23" t="s">
        <v>5</v>
      </c>
      <c r="B23" t="s">
        <v>6</v>
      </c>
      <c r="C23">
        <v>214</v>
      </c>
      <c r="D23">
        <v>257</v>
      </c>
      <c r="E23">
        <v>82</v>
      </c>
    </row>
    <row r="24" spans="1:5" x14ac:dyDescent="0.25">
      <c r="A24" t="s">
        <v>5</v>
      </c>
      <c r="B24" t="s">
        <v>7</v>
      </c>
      <c r="C24">
        <v>224</v>
      </c>
      <c r="D24">
        <v>225</v>
      </c>
      <c r="E24">
        <v>91</v>
      </c>
    </row>
    <row r="25" spans="1:5" x14ac:dyDescent="0.25">
      <c r="A25" t="s">
        <v>8</v>
      </c>
      <c r="B25" t="s">
        <v>9</v>
      </c>
      <c r="C25">
        <v>34</v>
      </c>
      <c r="D25">
        <v>31</v>
      </c>
      <c r="E25">
        <v>23</v>
      </c>
    </row>
    <row r="26" spans="1:5" x14ac:dyDescent="0.25">
      <c r="A26" t="s">
        <v>8</v>
      </c>
      <c r="B26" t="s">
        <v>10</v>
      </c>
      <c r="C26">
        <v>31</v>
      </c>
      <c r="D26">
        <v>44</v>
      </c>
      <c r="E26">
        <v>11</v>
      </c>
    </row>
    <row r="27" spans="1:5" x14ac:dyDescent="0.25">
      <c r="A27" t="s">
        <v>11</v>
      </c>
      <c r="B27" t="s">
        <v>12</v>
      </c>
      <c r="C27">
        <v>72</v>
      </c>
      <c r="D27">
        <v>65</v>
      </c>
      <c r="E27">
        <v>47</v>
      </c>
    </row>
    <row r="28" spans="1:5" x14ac:dyDescent="0.25">
      <c r="A28" t="s">
        <v>11</v>
      </c>
      <c r="B28" t="s">
        <v>13</v>
      </c>
      <c r="C28">
        <v>60</v>
      </c>
      <c r="D28">
        <v>66</v>
      </c>
      <c r="E28">
        <v>38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Problems_Year</vt:lpstr>
      <vt:lpstr>Problems in General</vt:lpstr>
      <vt:lpstr>Check Problem</vt:lpstr>
      <vt:lpstr>Orders_Year</vt:lpstr>
      <vt:lpstr>Order</vt:lpstr>
      <vt:lpstr> Check Work</vt:lpstr>
      <vt:lpstr>Problem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gerber</cp:lastModifiedBy>
  <dcterms:created xsi:type="dcterms:W3CDTF">2015-06-05T18:17:20Z</dcterms:created>
  <dcterms:modified xsi:type="dcterms:W3CDTF">2023-11-21T15:37:03Z</dcterms:modified>
</cp:coreProperties>
</file>