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Customer Service\"/>
    </mc:Choice>
  </mc:AlternateContent>
  <xr:revisionPtr revIDLastSave="0" documentId="13_ncr:1_{089B6971-2E49-49FE-A46F-74F9096ECA66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Good Service" sheetId="4" r:id="rId1"/>
    <sheet name="Orders_Year" sheetId="1" r:id="rId2"/>
    <sheet name="Orders" sheetId="2" r:id="rId3"/>
    <sheet name="Check Work" sheetId="3" r:id="rId4"/>
    <sheet name="Customer_Year" sheetId="7" r:id="rId5"/>
    <sheet name="Customers" sheetId="8" r:id="rId6"/>
    <sheet name="Check_Customers" sheetId="9" r:id="rId7"/>
    <sheet name="Good Service Rate" sheetId="6" r:id="rId8"/>
    <sheet name="Good Service Rate Correct" sheetId="10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0" l="1"/>
  <c r="E2" i="10"/>
  <c r="D3" i="10"/>
  <c r="E3" i="10"/>
  <c r="D4" i="10"/>
  <c r="E4" i="10"/>
  <c r="D5" i="10"/>
  <c r="E5" i="10"/>
  <c r="D6" i="10"/>
  <c r="E6" i="10"/>
  <c r="D7" i="10"/>
  <c r="E7" i="10"/>
  <c r="C3" i="10"/>
  <c r="C4" i="10"/>
  <c r="C5" i="10"/>
  <c r="C6" i="10"/>
  <c r="C7" i="10"/>
  <c r="C2" i="10"/>
  <c r="M15" i="10"/>
  <c r="L15" i="10"/>
  <c r="K15" i="10"/>
  <c r="M14" i="10"/>
  <c r="L14" i="10"/>
  <c r="K14" i="10"/>
  <c r="M13" i="10"/>
  <c r="L13" i="10"/>
  <c r="K13" i="10"/>
  <c r="G2" i="9"/>
  <c r="H2" i="9" s="1"/>
  <c r="G3" i="9"/>
  <c r="H3" i="9" s="1"/>
  <c r="G4" i="9"/>
  <c r="H4" i="9" s="1"/>
  <c r="G5" i="9"/>
  <c r="H5" i="9" s="1"/>
  <c r="G6" i="9"/>
  <c r="H6" i="9" s="1"/>
  <c r="G7" i="9"/>
  <c r="H7" i="9" s="1"/>
  <c r="L15" i="6"/>
  <c r="M15" i="6"/>
  <c r="K15" i="6"/>
  <c r="L14" i="6"/>
  <c r="M14" i="6"/>
  <c r="K14" i="6"/>
  <c r="L13" i="6"/>
  <c r="M13" i="6"/>
  <c r="K13" i="6"/>
  <c r="D2" i="6"/>
  <c r="E2" i="6"/>
  <c r="D3" i="6"/>
  <c r="E3" i="6"/>
  <c r="D4" i="6"/>
  <c r="E4" i="6"/>
  <c r="D5" i="6"/>
  <c r="E5" i="6"/>
  <c r="D6" i="6"/>
  <c r="E6" i="6"/>
  <c r="D7" i="6"/>
  <c r="E7" i="6"/>
  <c r="C3" i="6"/>
  <c r="C4" i="6"/>
  <c r="C5" i="6"/>
  <c r="C6" i="6"/>
  <c r="C7" i="6"/>
  <c r="C2" i="6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</calcChain>
</file>

<file path=xl/sharedStrings.xml><?xml version="1.0" encoding="utf-8"?>
<sst xmlns="http://schemas.openxmlformats.org/spreadsheetml/2006/main" count="240" uniqueCount="34">
  <si>
    <t>store_name</t>
  </si>
  <si>
    <t>Employee</t>
  </si>
  <si>
    <t>Baldwin Bikes</t>
  </si>
  <si>
    <t>Marcelene Boyer</t>
  </si>
  <si>
    <t>Venita Daniel</t>
  </si>
  <si>
    <t>Rowlett Bikes</t>
  </si>
  <si>
    <t>Kali Vargas</t>
  </si>
  <si>
    <t>Layla Terrell</t>
  </si>
  <si>
    <t>Santa Cruz Bikes</t>
  </si>
  <si>
    <t>Genna Serrano</t>
  </si>
  <si>
    <t>Mireya Copeland</t>
  </si>
  <si>
    <t>Work_Days</t>
  </si>
  <si>
    <t>Calculated</t>
  </si>
  <si>
    <t>Diff</t>
  </si>
  <si>
    <t>Diff zero therefore correct</t>
  </si>
  <si>
    <t>Good_Service_2016</t>
  </si>
  <si>
    <t>Good_Service_2017</t>
  </si>
  <si>
    <t>Good_Service_2018</t>
  </si>
  <si>
    <r>
      <t xml:space="preserve">Employee who </t>
    </r>
    <r>
      <rPr>
        <b/>
        <sz val="14"/>
        <color theme="1"/>
        <rFont val="Calibri"/>
        <family val="2"/>
        <scheme val="minor"/>
      </rPr>
      <t>Greeted</t>
    </r>
    <r>
      <rPr>
        <sz val="11"/>
        <color theme="1"/>
        <rFont val="Calibri"/>
        <family val="2"/>
        <scheme val="minor"/>
      </rPr>
      <t xml:space="preserve"> the Customers  therefore they returned</t>
    </r>
    <r>
      <rPr>
        <b/>
        <sz val="14"/>
        <color theme="1"/>
        <rFont val="Calibri"/>
        <family val="2"/>
        <scheme val="minor"/>
      </rPr>
      <t xml:space="preserve"> in the same year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the store</t>
    </r>
  </si>
  <si>
    <t>חילוק בין הטבלאות</t>
  </si>
  <si>
    <t>orders_2016</t>
  </si>
  <si>
    <t>orders_2017</t>
  </si>
  <si>
    <t>orders_2018</t>
  </si>
  <si>
    <t>Store</t>
  </si>
  <si>
    <t>2016</t>
  </si>
  <si>
    <t>2017</t>
  </si>
  <si>
    <t>2018</t>
  </si>
  <si>
    <t>customer_id_2016</t>
  </si>
  <si>
    <t>customer_id_2017</t>
  </si>
  <si>
    <t>customer_id_2018</t>
  </si>
  <si>
    <t>Customers</t>
  </si>
  <si>
    <t>Calculate</t>
  </si>
  <si>
    <t>Diff is not Zero</t>
  </si>
  <si>
    <t>therefore there are duplicates as we excepted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</si>
</sst>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Service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'Good Service Rate'!$J$13</c:f>
              <c:strCache>
                <c:ptCount val="1"/>
                <c:pt idx="0">
                  <c:v>Baldwin Bikes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'Good Service Rate'!$K$13:$M$13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4-4947-BB87-2C42E41CE84A}"/>
            </c:ext>
          </c:extLst>
        </c:ser>
        <c:ser>
          <c:idx val="1"/>
          <c:order val="1"/>
          <c:tx>
            <c:strRef>
              <c:f>'Good Service Rate'!$J$14</c:f>
              <c:strCache>
                <c:ptCount val="1"/>
                <c:pt idx="0">
                  <c:v>Rowlett Bikes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'Good Service Rate'!$K$14:$M$14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4-4947-BB87-2C42E41CE84A}"/>
            </c:ext>
          </c:extLst>
        </c:ser>
        <c:ser>
          <c:idx val="2"/>
          <c:order val="2"/>
          <c:tx>
            <c:strRef>
              <c:f>'Good Service Rate'!$J$15</c:f>
              <c:strCache>
                <c:ptCount val="1"/>
                <c:pt idx="0">
                  <c:v>Santa Cruz Bikes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'Good Service Rate'!$K$15:$M$15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4-4947-BB87-2C42E41CE8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2914160"/>
        <c:axId val="462920400"/>
      </c:barChart>
      <c:catAx>
        <c:axId val="46291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2920400"/>
        <c:crosses val="autoZero"/>
        <c:auto val="1"/>
        <c:lblAlgn val="ctr"/>
        <c:lblOffset val="100"/>
        <c:noMultiLvlLbl val="0"/>
      </c:catAx>
      <c:valAx>
        <c:axId val="4629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29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Service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'Good Service Rate'!$J$13</c:f>
              <c:strCache>
                <c:ptCount val="1"/>
                <c:pt idx="0">
                  <c:v>Baldwin Bikes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'Good Service Rate'!$K$13:$M$13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1-4F34-956F-6F38B43F03DF}"/>
            </c:ext>
          </c:extLst>
        </c:ser>
        <c:ser>
          <c:idx val="1"/>
          <c:order val="1"/>
          <c:tx>
            <c:strRef>
              <c:f>'Good Service Rate'!$J$14</c:f>
              <c:strCache>
                <c:ptCount val="1"/>
                <c:pt idx="0">
                  <c:v>Rowlett Bikes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'Good Service Rate'!$K$14:$M$14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1-4F34-956F-6F38B43F03DF}"/>
            </c:ext>
          </c:extLst>
        </c:ser>
        <c:ser>
          <c:idx val="2"/>
          <c:order val="2"/>
          <c:tx>
            <c:strRef>
              <c:f>'Good Service Rate'!$J$15</c:f>
              <c:strCache>
                <c:ptCount val="1"/>
                <c:pt idx="0">
                  <c:v>Santa Cruz Bikes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'Good Service Rate'!$K$15:$M$15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B1-4F34-956F-6F38B43F0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2914160"/>
        <c:axId val="462920400"/>
      </c:barChart>
      <c:catAx>
        <c:axId val="46291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2920400"/>
        <c:crosses val="autoZero"/>
        <c:auto val="1"/>
        <c:lblAlgn val="ctr"/>
        <c:lblOffset val="100"/>
        <c:noMultiLvlLbl val="0"/>
      </c:catAx>
      <c:valAx>
        <c:axId val="4629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29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176212</xdr:rowOff>
    </xdr:from>
    <xdr:to>
      <xdr:col>14</xdr:col>
      <xdr:colOff>495300</xdr:colOff>
      <xdr:row>30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432C2-F312-4B8B-B9A3-D560614A2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176212</xdr:rowOff>
    </xdr:from>
    <xdr:to>
      <xdr:col>14</xdr:col>
      <xdr:colOff>495300</xdr:colOff>
      <xdr:row>30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F64C4-C60D-410B-86D7-769B250C3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d%20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s_Year"/>
      <sheetName val="Problems in General"/>
      <sheetName val="Check Problem"/>
      <sheetName val="Orders_Year"/>
      <sheetName val="Order"/>
      <sheetName val=" Check Work"/>
      <sheetName val="Problem Rate"/>
      <sheetName val="Bad Performan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11">
          <cell r="J11" t="str">
            <v>2016</v>
          </cell>
        </row>
      </sheetData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8927CD-A0CB-4233-A44F-05179739567E}" name="Table4" displayName="Table4" ref="A1:E7" totalsRowShown="0">
  <autoFilter ref="A1:E7" xr:uid="{EA8927CD-A0CB-4233-A44F-05179739567E}"/>
  <tableColumns count="5">
    <tableColumn id="1" xr3:uid="{0E8F59D0-9B59-47E8-AA6A-29C3722D3579}" name="store_name"/>
    <tableColumn id="2" xr3:uid="{41971AD0-48AB-4416-B224-2645EFA4C0B9}" name="Employee"/>
    <tableColumn id="3" xr3:uid="{BEB49F1B-5451-48C0-BF09-D578F9B1B6C0}" name="Good_Service_2016"/>
    <tableColumn id="4" xr3:uid="{5FAC9170-BC83-4CC8-9983-82A7D1B15439}" name="Good_Service_2017"/>
    <tableColumn id="5" xr3:uid="{556236DF-AF19-4A90-9CCD-DA2F7822D856}" name="Good_Service_20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EA0F4-17AB-485B-9D3F-7BB6D0C1E50D}" name="Table2" displayName="Table2" ref="A1:E7" totalsRowShown="0">
  <autoFilter ref="A1:E7" xr:uid="{1F7EA0F4-17AB-485B-9D3F-7BB6D0C1E50D}"/>
  <tableColumns count="5">
    <tableColumn id="1" xr3:uid="{2D25A944-BDAE-49AA-936C-AB503AEF5D00}" name="store_name"/>
    <tableColumn id="2" xr3:uid="{A64ABE18-0052-444C-A517-CF77C61066D4}" name="Employee"/>
    <tableColumn id="3" xr3:uid="{FAFAF987-ADDD-44B1-ACC2-ECF63ADDDDD7}" name="orders_2016"/>
    <tableColumn id="4" xr3:uid="{CC652325-A8B2-4490-8596-8C6D6B3B03F9}" name="orders_2017"/>
    <tableColumn id="5" xr3:uid="{50BE6E37-CEF8-469C-AAA9-5328FA041609}" name="orders_20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E2685-EAD7-43E8-A3A6-5C752E840541}" name="Table5" displayName="Table5" ref="A1:C7" totalsRowShown="0">
  <autoFilter ref="A1:C7" xr:uid="{AD3E2685-EAD7-43E8-A3A6-5C752E840541}"/>
  <tableColumns count="3">
    <tableColumn id="1" xr3:uid="{DF9E2003-B00C-46CD-B2D1-1F26B407E576}" name="store_name"/>
    <tableColumn id="2" xr3:uid="{5E608ADF-5174-4A36-9AC8-B9882E7D6FCA}" name="Employee"/>
    <tableColumn id="3" xr3:uid="{7F0CE131-C873-457C-8F6B-F1DBE2C34916}" name="Work_Day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2C7F4D-2741-4097-A4F8-EC01A6690147}" name="Table57" displayName="Table57" ref="A1:E7" totalsRowShown="0">
  <autoFilter ref="A1:E7" xr:uid="{812C7F4D-2741-4097-A4F8-EC01A6690147}"/>
  <tableColumns count="5">
    <tableColumn id="1" xr3:uid="{780676EA-8D46-498F-B777-6D14E9DB0110}" name="store_name"/>
    <tableColumn id="2" xr3:uid="{356136D7-C3AF-4AF9-B95E-338E87E0A225}" name="Employee"/>
    <tableColumn id="3" xr3:uid="{F643CF78-DE69-46F7-91CF-BAE100D8B547}" name="Work_Days"/>
    <tableColumn id="4" xr3:uid="{1D87569A-3D07-4909-AE8A-25DD64457288}" name="Calculated" dataDxfId="7">
      <calculatedColumnFormula>SUM([1]!Table2[[#This Row],[orders_2016]:[orders_2018]])</calculatedColumnFormula>
    </tableColumn>
    <tableColumn id="5" xr3:uid="{3DBB55DB-3E9F-40C9-9931-5E13660876C1}" name="Diff" dataDxfId="6">
      <calculatedColumnFormula>Table57[[#This Row],[Work_Days]]-Table57[[#This Row],[Calculated]]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F4B7E-1B18-4038-A015-6E975AFAE5A9}" name="Table9" displayName="Table9" ref="A1:E7" totalsRowShown="0">
  <autoFilter ref="A1:E7" xr:uid="{C62F4B7E-1B18-4038-A015-6E975AFAE5A9}"/>
  <tableColumns count="5">
    <tableColumn id="1" xr3:uid="{1B708504-0AA1-4E53-AE94-DB0DBD92EC9B}" name="store_name"/>
    <tableColumn id="2" xr3:uid="{78932994-CCD8-4E23-8479-0D8EC46E03EB}" name="Employee"/>
    <tableColumn id="3" xr3:uid="{7B9320B9-8D36-4F74-A069-41670F7A4795}" name="customer_id_2016"/>
    <tableColumn id="4" xr3:uid="{E3C92B7A-3C46-4D2E-8C66-AC1179560756}" name="customer_id_2017"/>
    <tableColumn id="5" xr3:uid="{569A6129-F22B-45AE-8A22-EA4267A84420}" name="customer_id_20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3E5DF2-2F7F-4DD9-AB6C-E687F114D8B0}" name="Table10" displayName="Table10" ref="A1:C7" totalsRowShown="0">
  <autoFilter ref="A1:C7" xr:uid="{7B3E5DF2-2F7F-4DD9-AB6C-E687F114D8B0}"/>
  <tableColumns count="3">
    <tableColumn id="1" xr3:uid="{B5CD3E44-5062-487C-BB12-91CD977A693B}" name="store_name"/>
    <tableColumn id="2" xr3:uid="{22CA5C9C-FCC2-4EF9-BE8D-1EB81F4EDE28}" name="Employee"/>
    <tableColumn id="3" xr3:uid="{365C8970-C858-4A8A-9A69-07B2D1174C79}" name="Customer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369FE6-0ED8-4084-A3D8-930AD4A87F69}" name="Table912" displayName="Table912" ref="A1:H7" totalsRowShown="0">
  <autoFilter ref="A1:H7" xr:uid="{66369FE6-0ED8-4084-A3D8-930AD4A87F69}"/>
  <tableColumns count="8">
    <tableColumn id="1" xr3:uid="{4DEE70CC-DD95-48C0-B442-D4F8BDEB975A}" name="store_name"/>
    <tableColumn id="2" xr3:uid="{6653717F-CE4A-4DED-9724-DD9CD0C79BB5}" name="Employee"/>
    <tableColumn id="3" xr3:uid="{D113035A-AB84-4CEE-80B0-749145188DD5}" name="customer_id_2016"/>
    <tableColumn id="4" xr3:uid="{71C151A5-486F-46AB-B8AF-7D65FF41011E}" name="customer_id_2017"/>
    <tableColumn id="5" xr3:uid="{CCE965F5-AE88-4DEF-87D2-11EADD8B286B}" name="customer_id_2018"/>
    <tableColumn id="6" xr3:uid="{D84A04CB-41C6-44E6-A0F7-6AA60C917F0D}" name="Customers"/>
    <tableColumn id="7" xr3:uid="{710B0DB5-F139-45A7-94BA-BEF27046A68A}" name="Calculate">
      <calculatedColumnFormula>SUM(Table912[[#This Row],[customer_id_2016]:[customer_id_2018]])</calculatedColumnFormula>
    </tableColumn>
    <tableColumn id="8" xr3:uid="{9080A07F-CE64-4C83-8EF7-3577F9F162AD}" name="Diff">
      <calculatedColumnFormula>Table912[[#This Row],[Calculate]]-Table912[[#This Row],[Customers]]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13B5D6-B99E-425D-83BD-F6D01FA029DF}" name="Table46" displayName="Table46" ref="A1:E7" totalsRowShown="0">
  <autoFilter ref="A1:E7" xr:uid="{1A13B5D6-B99E-425D-83BD-F6D01FA029DF}"/>
  <tableColumns count="5">
    <tableColumn id="1" xr3:uid="{9CEA1DDE-3A3F-4404-BE83-185D2D084159}" name="store_name"/>
    <tableColumn id="2" xr3:uid="{FA44EE84-1CD8-484A-8212-BFC1717749DB}" name="Employee"/>
    <tableColumn id="3" xr3:uid="{BFB0656A-AD03-41CD-8BCF-1A49EB2ED196}" name="Good_Service_2016" dataDxfId="5" dataCellStyle="Percent">
      <calculatedColumnFormula>Table4[[#This Row],[Good_Service_2016]]/Table2[[#This Row],[orders_2016]]</calculatedColumnFormula>
    </tableColumn>
    <tableColumn id="4" xr3:uid="{F2C0F32F-7DB6-40E8-9622-C100814F6B7C}" name="Good_Service_2017" dataDxfId="4" dataCellStyle="Percent">
      <calculatedColumnFormula>Table4[[#This Row],[Good_Service_2017]]/Table2[[#This Row],[orders_2017]]</calculatedColumnFormula>
    </tableColumn>
    <tableColumn id="5" xr3:uid="{43A8D0BA-9D1D-44DA-95DD-2DEBBB51E109}" name="Good_Service_2018" dataDxfId="3" dataCellStyle="Percent">
      <calculatedColumnFormula>Table4[[#This Row],[Good_Service_2018]]/Table2[[#This Row],[orders_2018]]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9C05F1-36A5-42EA-B764-0753D508C5B3}" name="Table48" displayName="Table48" ref="A12:E18" totalsRowShown="0">
  <autoFilter ref="A12:E18" xr:uid="{E59C05F1-36A5-42EA-B764-0753D508C5B3}"/>
  <tableColumns count="5">
    <tableColumn id="1" xr3:uid="{9FD67E36-00BD-41F4-8354-31D5DB224CD1}" name="store_name"/>
    <tableColumn id="2" xr3:uid="{8DF3031B-0B85-4C4C-A4C6-30D3B4DC50C6}" name="Employee"/>
    <tableColumn id="3" xr3:uid="{C6234B60-4057-4953-A004-676AE081D936}" name="Good_Service_2016"/>
    <tableColumn id="4" xr3:uid="{411C3A5D-631F-4659-93E5-9C82E46A875A}" name="Good_Service_2017"/>
    <tableColumn id="5" xr3:uid="{3302B77B-0FF9-4067-9734-4D2CC4B41600}" name="Good_Service_20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CCB179-F648-4FE3-9F4D-BCAA5D0A06C5}" name="Table29" displayName="Table29" ref="A24:E30" totalsRowShown="0">
  <autoFilter ref="A24:E30" xr:uid="{2ACCB179-F648-4FE3-9F4D-BCAA5D0A06C5}"/>
  <tableColumns count="5">
    <tableColumn id="1" xr3:uid="{3103C109-F6D5-45E0-86E1-1690D239941E}" name="store_name"/>
    <tableColumn id="2" xr3:uid="{88C12581-12FD-4119-AB50-B0E97B156854}" name="Employee"/>
    <tableColumn id="3" xr3:uid="{B5F51EA8-287C-40CE-8EAB-5D3C712D523E}" name="orders_2016"/>
    <tableColumn id="4" xr3:uid="{2CEBEF68-578A-477C-930F-D9E52751772C}" name="orders_2017"/>
    <tableColumn id="5" xr3:uid="{0161ADF6-23E5-4CB7-94BE-449E7A026EC9}" name="orders_20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83C578-B8FD-49AD-923D-BB4F4864F6D9}" name="Table11011" displayName="Table11011" ref="J12:M15" totalsRowShown="0">
  <autoFilter ref="J12:M15" xr:uid="{4683C578-B8FD-49AD-923D-BB4F4864F6D9}"/>
  <tableColumns count="4">
    <tableColumn id="1" xr3:uid="{BCF266F5-19FE-41E6-B5B1-D8EBFF0CAD4D}" name="Store"/>
    <tableColumn id="3" xr3:uid="{22E949D2-0E24-41E4-B968-514CFE821893}" name="2016"/>
    <tableColumn id="4" xr3:uid="{95D1A0B6-1164-4A53-95FC-819846242FEF}" name="2017"/>
    <tableColumn id="5" xr3:uid="{61C43620-248F-4279-AF9E-4B794198D720}" name="20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26EFED-97B7-45AE-BB0D-BE2D2438DF38}" name="Table4614" displayName="Table4614" ref="A1:E7" totalsRowShown="0">
  <autoFilter ref="A1:E7" xr:uid="{8426EFED-97B7-45AE-BB0D-BE2D2438DF38}"/>
  <tableColumns count="5">
    <tableColumn id="1" xr3:uid="{11B7B0A3-A153-4894-9B35-A24FEED91220}" name="store_name"/>
    <tableColumn id="2" xr3:uid="{0AA4A63A-1043-406A-8544-C01E816C9015}" name="Employee"/>
    <tableColumn id="3" xr3:uid="{E0C127E1-1B20-4530-8217-77A29F6CBCC9}" name="Good_Service_2016" dataDxfId="2" dataCellStyle="Percent">
      <calculatedColumnFormula>C13/C25</calculatedColumnFormula>
    </tableColumn>
    <tableColumn id="4" xr3:uid="{51130388-149A-4A6D-9790-21D0B7B85D15}" name="Good_Service_2017" dataDxfId="1" dataCellStyle="Percent">
      <calculatedColumnFormula>D13/D25</calculatedColumnFormula>
    </tableColumn>
    <tableColumn id="5" xr3:uid="{1D14AABF-55B8-48FA-B3FE-574D229DE49E}" name="Good_Service_2018" dataDxfId="0" dataCellStyle="Percent">
      <calculatedColumnFormula>E13/E25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0B37B5-B7DF-4C13-8DFA-1CC79CF4AC4C}" name="Table4815" displayName="Table4815" ref="A12:E18" totalsRowShown="0">
  <autoFilter ref="A12:E18" xr:uid="{F10B37B5-B7DF-4C13-8DFA-1CC79CF4AC4C}"/>
  <tableColumns count="5">
    <tableColumn id="1" xr3:uid="{B1565E84-24A3-4619-9426-3B6D6F7C7577}" name="store_name"/>
    <tableColumn id="2" xr3:uid="{27388055-253D-417F-B4A1-752CDA199ACB}" name="Employee"/>
    <tableColumn id="3" xr3:uid="{BAEBD847-D838-4B2C-87D2-CB6DD9348BD7}" name="Good_Service_2016"/>
    <tableColumn id="4" xr3:uid="{CD3D0688-C417-475A-A762-ACFCA7650A08}" name="Good_Service_2017"/>
    <tableColumn id="5" xr3:uid="{99198005-5558-4778-B36D-08C0BDA52453}" name="Good_Service_20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FA0AC7-507F-4B78-9B30-6C2FE4BCB85D}" name="Table1101117" displayName="Table1101117" ref="J12:M15" totalsRowShown="0">
  <autoFilter ref="J12:M15" xr:uid="{A6FA0AC7-507F-4B78-9B30-6C2FE4BCB85D}"/>
  <tableColumns count="4">
    <tableColumn id="1" xr3:uid="{F7CFDCDC-8F2C-4899-BE8F-C2FEC7F30BCC}" name="Store"/>
    <tableColumn id="3" xr3:uid="{50A8504F-83A9-4986-8C43-01BEBFE98724}" name="2016"/>
    <tableColumn id="4" xr3:uid="{B2CA1773-4231-4F38-808E-5FDD099E7B9E}" name="2017"/>
    <tableColumn id="5" xr3:uid="{BC287213-935A-4113-BDAD-698235042F7C}" name="20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EDECB0-5920-46B5-AD4F-15AB23746586}" name="Table91318" displayName="Table91318" ref="A24:E30" totalsRowShown="0">
  <autoFilter ref="A24:E30" xr:uid="{19EDECB0-5920-46B5-AD4F-15AB23746586}"/>
  <tableColumns count="5">
    <tableColumn id="1" xr3:uid="{38554C68-970F-4717-AEC0-DC2B67B93B3D}" name="store_name"/>
    <tableColumn id="2" xr3:uid="{EC54757D-B9B1-4155-9B2A-160072479B76}" name="Employee"/>
    <tableColumn id="3" xr3:uid="{1063C1C5-76F7-4485-884C-4D27896BD322}" name="customer_id_2016"/>
    <tableColumn id="4" xr3:uid="{B46A5273-8C00-474D-B58E-A786430268BA}" name="customer_id_2017"/>
    <tableColumn id="5" xr3:uid="{0CAB2613-E8ED-4F14-8C40-EE337C3DCEE1}" name="customer_id_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2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F58-9BB5-4336-B7D6-B0D4A29822A8}">
  <dimension ref="A1:E10"/>
  <sheetViews>
    <sheetView workbookViewId="0">
      <selection sqref="A1:E7"/>
    </sheetView>
  </sheetViews>
  <sheetFormatPr defaultRowHeight="15" x14ac:dyDescent="0.25"/>
  <cols>
    <col min="1" max="1" width="13.7109375" customWidth="1"/>
    <col min="2" max="2" width="16.140625" bestFit="1" customWidth="1"/>
    <col min="3" max="5" width="20.42578125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3</v>
      </c>
      <c r="C2">
        <v>1</v>
      </c>
      <c r="D2">
        <v>1</v>
      </c>
      <c r="E2">
        <v>3</v>
      </c>
    </row>
    <row r="3" spans="1:5" x14ac:dyDescent="0.25">
      <c r="A3" t="s">
        <v>2</v>
      </c>
      <c r="B3" t="s">
        <v>4</v>
      </c>
      <c r="C3">
        <v>0</v>
      </c>
      <c r="D3">
        <v>1</v>
      </c>
      <c r="E3">
        <v>9</v>
      </c>
    </row>
    <row r="4" spans="1:5" x14ac:dyDescent="0.25">
      <c r="A4" t="s">
        <v>5</v>
      </c>
      <c r="B4" t="s">
        <v>6</v>
      </c>
      <c r="C4">
        <v>2</v>
      </c>
      <c r="D4">
        <v>0</v>
      </c>
      <c r="E4">
        <v>4</v>
      </c>
    </row>
    <row r="5" spans="1:5" x14ac:dyDescent="0.25">
      <c r="A5" t="s">
        <v>5</v>
      </c>
      <c r="B5" t="s">
        <v>7</v>
      </c>
      <c r="C5">
        <v>3</v>
      </c>
      <c r="D5">
        <v>0</v>
      </c>
      <c r="E5">
        <v>0</v>
      </c>
    </row>
    <row r="6" spans="1:5" x14ac:dyDescent="0.25">
      <c r="A6" t="s">
        <v>8</v>
      </c>
      <c r="B6" t="s">
        <v>9</v>
      </c>
      <c r="C6">
        <v>3</v>
      </c>
      <c r="D6">
        <v>1</v>
      </c>
      <c r="E6">
        <v>2</v>
      </c>
    </row>
    <row r="7" spans="1:5" x14ac:dyDescent="0.25">
      <c r="A7" t="s">
        <v>8</v>
      </c>
      <c r="B7" t="s">
        <v>10</v>
      </c>
      <c r="C7">
        <v>1</v>
      </c>
      <c r="D7">
        <v>1</v>
      </c>
      <c r="E7">
        <v>2</v>
      </c>
    </row>
    <row r="10" spans="1:5" ht="18.75" x14ac:dyDescent="0.3">
      <c r="A10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5" x14ac:dyDescent="0.25"/>
  <cols>
    <col min="1" max="1" width="15.42578125" bestFit="1" customWidth="1"/>
    <col min="2" max="2" width="16.140625" bestFit="1" customWidth="1"/>
    <col min="3" max="5" width="13.140625" bestFit="1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5">
      <c r="A2" t="s">
        <v>2</v>
      </c>
      <c r="B2" t="s">
        <v>3</v>
      </c>
      <c r="C2">
        <v>214</v>
      </c>
      <c r="D2">
        <v>257</v>
      </c>
      <c r="E2">
        <v>82</v>
      </c>
    </row>
    <row r="3" spans="1:5" x14ac:dyDescent="0.25">
      <c r="A3" t="s">
        <v>2</v>
      </c>
      <c r="B3" t="s">
        <v>4</v>
      </c>
      <c r="C3">
        <v>224</v>
      </c>
      <c r="D3">
        <v>225</v>
      </c>
      <c r="E3">
        <v>91</v>
      </c>
    </row>
    <row r="4" spans="1:5" x14ac:dyDescent="0.25">
      <c r="A4" t="s">
        <v>5</v>
      </c>
      <c r="B4" t="s">
        <v>6</v>
      </c>
      <c r="C4">
        <v>34</v>
      </c>
      <c r="D4">
        <v>31</v>
      </c>
      <c r="E4">
        <v>23</v>
      </c>
    </row>
    <row r="5" spans="1:5" x14ac:dyDescent="0.25">
      <c r="A5" t="s">
        <v>5</v>
      </c>
      <c r="B5" t="s">
        <v>7</v>
      </c>
      <c r="C5">
        <v>31</v>
      </c>
      <c r="D5">
        <v>44</v>
      </c>
      <c r="E5">
        <v>11</v>
      </c>
    </row>
    <row r="6" spans="1:5" x14ac:dyDescent="0.25">
      <c r="A6" t="s">
        <v>8</v>
      </c>
      <c r="B6" t="s">
        <v>9</v>
      </c>
      <c r="C6">
        <v>72</v>
      </c>
      <c r="D6">
        <v>65</v>
      </c>
      <c r="E6">
        <v>47</v>
      </c>
    </row>
    <row r="7" spans="1:5" x14ac:dyDescent="0.25">
      <c r="A7" t="s">
        <v>8</v>
      </c>
      <c r="B7" t="s">
        <v>10</v>
      </c>
      <c r="C7">
        <v>60</v>
      </c>
      <c r="D7">
        <v>66</v>
      </c>
      <c r="E7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901D-B6BC-44AB-8217-060AB6250F96}">
  <dimension ref="A1:C7"/>
  <sheetViews>
    <sheetView workbookViewId="0">
      <selection activeCell="C14" sqref="C14"/>
    </sheetView>
  </sheetViews>
  <sheetFormatPr defaultRowHeight="15" x14ac:dyDescent="0.25"/>
  <cols>
    <col min="1" max="1" width="15.42578125" bestFit="1" customWidth="1"/>
    <col min="2" max="2" width="16.140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>
        <v>553</v>
      </c>
    </row>
    <row r="3" spans="1:3" x14ac:dyDescent="0.25">
      <c r="A3" t="s">
        <v>2</v>
      </c>
      <c r="B3" t="s">
        <v>4</v>
      </c>
      <c r="C3">
        <v>540</v>
      </c>
    </row>
    <row r="4" spans="1:3" x14ac:dyDescent="0.25">
      <c r="A4" t="s">
        <v>5</v>
      </c>
      <c r="B4" t="s">
        <v>6</v>
      </c>
      <c r="C4">
        <v>88</v>
      </c>
    </row>
    <row r="5" spans="1:3" x14ac:dyDescent="0.25">
      <c r="A5" t="s">
        <v>5</v>
      </c>
      <c r="B5" t="s">
        <v>7</v>
      </c>
      <c r="C5">
        <v>86</v>
      </c>
    </row>
    <row r="6" spans="1:3" x14ac:dyDescent="0.25">
      <c r="A6" t="s">
        <v>8</v>
      </c>
      <c r="B6" t="s">
        <v>9</v>
      </c>
      <c r="C6">
        <v>184</v>
      </c>
    </row>
    <row r="7" spans="1:3" x14ac:dyDescent="0.25">
      <c r="A7" t="s">
        <v>8</v>
      </c>
      <c r="B7" t="s">
        <v>10</v>
      </c>
      <c r="C7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E5B8-CF8F-4B10-8155-49C70670CC9C}">
  <dimension ref="A1:E9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3</v>
      </c>
      <c r="C2">
        <v>553</v>
      </c>
      <c r="D2">
        <f>SUM([1]!Table2[[#This Row],[orders_2016]:[orders_2018]])</f>
        <v>553</v>
      </c>
      <c r="E2">
        <f>Table57[[#This Row],[Work_Days]]-Table57[[#This Row],[Calculated]]</f>
        <v>0</v>
      </c>
    </row>
    <row r="3" spans="1:5" x14ac:dyDescent="0.25">
      <c r="A3" t="s">
        <v>2</v>
      </c>
      <c r="B3" t="s">
        <v>4</v>
      </c>
      <c r="C3">
        <v>540</v>
      </c>
      <c r="D3">
        <f>SUM([1]!Table2[[#This Row],[orders_2016]:[orders_2018]])</f>
        <v>540</v>
      </c>
      <c r="E3">
        <f>Table57[[#This Row],[Work_Days]]-Table57[[#This Row],[Calculated]]</f>
        <v>0</v>
      </c>
    </row>
    <row r="4" spans="1:5" x14ac:dyDescent="0.25">
      <c r="A4" t="s">
        <v>5</v>
      </c>
      <c r="B4" t="s">
        <v>6</v>
      </c>
      <c r="C4">
        <v>88</v>
      </c>
      <c r="D4">
        <f>SUM([1]!Table2[[#This Row],[orders_2016]:[orders_2018]])</f>
        <v>88</v>
      </c>
      <c r="E4">
        <f>Table57[[#This Row],[Work_Days]]-Table57[[#This Row],[Calculated]]</f>
        <v>0</v>
      </c>
    </row>
    <row r="5" spans="1:5" x14ac:dyDescent="0.25">
      <c r="A5" t="s">
        <v>5</v>
      </c>
      <c r="B5" t="s">
        <v>7</v>
      </c>
      <c r="C5">
        <v>86</v>
      </c>
      <c r="D5">
        <f>SUM([1]!Table2[[#This Row],[orders_2016]:[orders_2018]])</f>
        <v>86</v>
      </c>
      <c r="E5">
        <f>Table57[[#This Row],[Work_Days]]-Table57[[#This Row],[Calculated]]</f>
        <v>0</v>
      </c>
    </row>
    <row r="6" spans="1:5" x14ac:dyDescent="0.25">
      <c r="A6" t="s">
        <v>8</v>
      </c>
      <c r="B6" t="s">
        <v>9</v>
      </c>
      <c r="C6">
        <v>184</v>
      </c>
      <c r="D6">
        <f>SUM([1]!Table2[[#This Row],[orders_2016]:[orders_2018]])</f>
        <v>184</v>
      </c>
      <c r="E6">
        <f>Table57[[#This Row],[Work_Days]]-Table57[[#This Row],[Calculated]]</f>
        <v>0</v>
      </c>
    </row>
    <row r="7" spans="1:5" x14ac:dyDescent="0.25">
      <c r="A7" t="s">
        <v>8</v>
      </c>
      <c r="B7" t="s">
        <v>10</v>
      </c>
      <c r="C7">
        <v>164</v>
      </c>
      <c r="D7">
        <f>SUM([1]!Table2[[#This Row],[orders_2016]:[orders_2018]])</f>
        <v>164</v>
      </c>
      <c r="E7">
        <f>Table57[[#This Row],[Work_Days]]-Table57[[#This Row],[Calculated]]</f>
        <v>0</v>
      </c>
    </row>
    <row r="9" spans="1:5" x14ac:dyDescent="0.25">
      <c r="B9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9C0C-1B19-4E2F-A8B0-59979C31CB42}">
  <dimension ref="A1:E7"/>
  <sheetViews>
    <sheetView workbookViewId="0">
      <selection sqref="A1:E7"/>
    </sheetView>
  </sheetViews>
  <sheetFormatPr defaultRowHeight="15" x14ac:dyDescent="0.25"/>
  <cols>
    <col min="1" max="1" width="13.7109375" customWidth="1"/>
    <col min="2" max="2" width="12" customWidth="1"/>
    <col min="3" max="5" width="19.140625" customWidth="1"/>
  </cols>
  <sheetData>
    <row r="1" spans="1:5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</v>
      </c>
      <c r="C2">
        <v>213</v>
      </c>
      <c r="D2">
        <v>257</v>
      </c>
      <c r="E2">
        <v>81</v>
      </c>
    </row>
    <row r="3" spans="1:5" x14ac:dyDescent="0.25">
      <c r="A3" t="s">
        <v>2</v>
      </c>
      <c r="B3" t="s">
        <v>4</v>
      </c>
      <c r="C3">
        <v>224</v>
      </c>
      <c r="D3">
        <v>225</v>
      </c>
      <c r="E3">
        <v>86</v>
      </c>
    </row>
    <row r="4" spans="1:5" x14ac:dyDescent="0.25">
      <c r="A4" t="s">
        <v>5</v>
      </c>
      <c r="B4" t="s">
        <v>6</v>
      </c>
      <c r="C4">
        <v>33</v>
      </c>
      <c r="D4">
        <v>31</v>
      </c>
      <c r="E4">
        <v>21</v>
      </c>
    </row>
    <row r="5" spans="1:5" x14ac:dyDescent="0.25">
      <c r="A5" t="s">
        <v>5</v>
      </c>
      <c r="B5" t="s">
        <v>7</v>
      </c>
      <c r="C5">
        <v>30</v>
      </c>
      <c r="D5">
        <v>44</v>
      </c>
      <c r="E5">
        <v>11</v>
      </c>
    </row>
    <row r="6" spans="1:5" x14ac:dyDescent="0.25">
      <c r="A6" t="s">
        <v>8</v>
      </c>
      <c r="B6" t="s">
        <v>9</v>
      </c>
      <c r="C6">
        <v>71</v>
      </c>
      <c r="D6">
        <v>65</v>
      </c>
      <c r="E6">
        <v>46</v>
      </c>
    </row>
    <row r="7" spans="1:5" x14ac:dyDescent="0.25">
      <c r="A7" t="s">
        <v>8</v>
      </c>
      <c r="B7" t="s">
        <v>10</v>
      </c>
      <c r="C7">
        <v>59</v>
      </c>
      <c r="D7">
        <v>66</v>
      </c>
      <c r="E7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129-8AAC-415A-BB86-596D78942962}">
  <dimension ref="A1:C7"/>
  <sheetViews>
    <sheetView workbookViewId="0">
      <selection activeCell="C2" sqref="C2:C7"/>
    </sheetView>
  </sheetViews>
  <sheetFormatPr defaultRowHeight="15" x14ac:dyDescent="0.25"/>
  <cols>
    <col min="1" max="1" width="13.7109375" customWidth="1"/>
    <col min="2" max="2" width="12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 t="s">
        <v>3</v>
      </c>
      <c r="C2">
        <v>538</v>
      </c>
    </row>
    <row r="3" spans="1:3" x14ac:dyDescent="0.25">
      <c r="A3" t="s">
        <v>2</v>
      </c>
      <c r="B3" t="s">
        <v>4</v>
      </c>
      <c r="C3">
        <v>518</v>
      </c>
    </row>
    <row r="4" spans="1:3" x14ac:dyDescent="0.25">
      <c r="A4" t="s">
        <v>5</v>
      </c>
      <c r="B4" t="s">
        <v>6</v>
      </c>
      <c r="C4">
        <v>75</v>
      </c>
    </row>
    <row r="5" spans="1:3" x14ac:dyDescent="0.25">
      <c r="A5" t="s">
        <v>5</v>
      </c>
      <c r="B5" t="s">
        <v>7</v>
      </c>
      <c r="C5">
        <v>79</v>
      </c>
    </row>
    <row r="6" spans="1:3" x14ac:dyDescent="0.25">
      <c r="A6" t="s">
        <v>8</v>
      </c>
      <c r="B6" t="s">
        <v>9</v>
      </c>
      <c r="C6">
        <v>164</v>
      </c>
    </row>
    <row r="7" spans="1:3" x14ac:dyDescent="0.25">
      <c r="A7" t="s">
        <v>8</v>
      </c>
      <c r="B7" t="s">
        <v>10</v>
      </c>
      <c r="C7">
        <v>152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025-6287-4CDC-9362-94B8C6AF1FB3}">
  <dimension ref="A1:H11"/>
  <sheetViews>
    <sheetView workbookViewId="0">
      <selection activeCell="F2" sqref="F2"/>
    </sheetView>
  </sheetViews>
  <sheetFormatPr defaultRowHeight="15" x14ac:dyDescent="0.25"/>
  <cols>
    <col min="3" max="3" width="19.5703125" bestFit="1" customWidth="1"/>
    <col min="6" max="6" width="12.7109375" bestFit="1" customWidth="1"/>
    <col min="7" max="7" width="11.42578125" bestFit="1" customWidth="1"/>
  </cols>
  <sheetData>
    <row r="1" spans="1:8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13</v>
      </c>
    </row>
    <row r="2" spans="1:8" x14ac:dyDescent="0.25">
      <c r="A2" t="s">
        <v>2</v>
      </c>
      <c r="B2" t="s">
        <v>3</v>
      </c>
      <c r="C2">
        <v>213</v>
      </c>
      <c r="D2">
        <v>257</v>
      </c>
      <c r="E2">
        <v>81</v>
      </c>
      <c r="F2">
        <v>538</v>
      </c>
      <c r="G2">
        <f>SUM(Table912[[#This Row],[customer_id_2016]:[customer_id_2018]])</f>
        <v>551</v>
      </c>
      <c r="H2">
        <f>Table912[[#This Row],[Calculate]]-Table912[[#This Row],[Customers]]</f>
        <v>13</v>
      </c>
    </row>
    <row r="3" spans="1:8" x14ac:dyDescent="0.25">
      <c r="A3" t="s">
        <v>2</v>
      </c>
      <c r="B3" t="s">
        <v>4</v>
      </c>
      <c r="C3">
        <v>224</v>
      </c>
      <c r="D3">
        <v>225</v>
      </c>
      <c r="E3">
        <v>86</v>
      </c>
      <c r="F3">
        <v>518</v>
      </c>
      <c r="G3">
        <f>SUM(Table912[[#This Row],[customer_id_2016]:[customer_id_2018]])</f>
        <v>535</v>
      </c>
      <c r="H3">
        <f>Table912[[#This Row],[Calculate]]-Table912[[#This Row],[Customers]]</f>
        <v>17</v>
      </c>
    </row>
    <row r="4" spans="1:8" x14ac:dyDescent="0.25">
      <c r="A4" t="s">
        <v>5</v>
      </c>
      <c r="B4" t="s">
        <v>6</v>
      </c>
      <c r="C4">
        <v>33</v>
      </c>
      <c r="D4">
        <v>31</v>
      </c>
      <c r="E4">
        <v>21</v>
      </c>
      <c r="F4">
        <v>75</v>
      </c>
      <c r="G4">
        <f>SUM(Table912[[#This Row],[customer_id_2016]:[customer_id_2018]])</f>
        <v>85</v>
      </c>
      <c r="H4">
        <f>Table912[[#This Row],[Calculate]]-Table912[[#This Row],[Customers]]</f>
        <v>10</v>
      </c>
    </row>
    <row r="5" spans="1:8" x14ac:dyDescent="0.25">
      <c r="A5" t="s">
        <v>5</v>
      </c>
      <c r="B5" t="s">
        <v>7</v>
      </c>
      <c r="C5">
        <v>30</v>
      </c>
      <c r="D5">
        <v>44</v>
      </c>
      <c r="E5">
        <v>11</v>
      </c>
      <c r="F5">
        <v>79</v>
      </c>
      <c r="G5">
        <f>SUM(Table912[[#This Row],[customer_id_2016]:[customer_id_2018]])</f>
        <v>85</v>
      </c>
      <c r="H5">
        <f>Table912[[#This Row],[Calculate]]-Table912[[#This Row],[Customers]]</f>
        <v>6</v>
      </c>
    </row>
    <row r="6" spans="1:8" x14ac:dyDescent="0.25">
      <c r="A6" t="s">
        <v>8</v>
      </c>
      <c r="B6" t="s">
        <v>9</v>
      </c>
      <c r="C6">
        <v>71</v>
      </c>
      <c r="D6">
        <v>65</v>
      </c>
      <c r="E6">
        <v>46</v>
      </c>
      <c r="F6">
        <v>164</v>
      </c>
      <c r="G6">
        <f>SUM(Table912[[#This Row],[customer_id_2016]:[customer_id_2018]])</f>
        <v>182</v>
      </c>
      <c r="H6">
        <f>Table912[[#This Row],[Calculate]]-Table912[[#This Row],[Customers]]</f>
        <v>18</v>
      </c>
    </row>
    <row r="7" spans="1:8" x14ac:dyDescent="0.25">
      <c r="A7" t="s">
        <v>8</v>
      </c>
      <c r="B7" t="s">
        <v>10</v>
      </c>
      <c r="C7">
        <v>59</v>
      </c>
      <c r="D7">
        <v>66</v>
      </c>
      <c r="E7">
        <v>38</v>
      </c>
      <c r="F7">
        <v>152</v>
      </c>
      <c r="G7">
        <f>SUM(Table912[[#This Row],[customer_id_2016]:[customer_id_2018]])</f>
        <v>163</v>
      </c>
      <c r="H7">
        <f>Table912[[#This Row],[Calculate]]-Table912[[#This Row],[Customers]]</f>
        <v>11</v>
      </c>
    </row>
    <row r="10" spans="1:8" x14ac:dyDescent="0.25">
      <c r="B10" t="s">
        <v>32</v>
      </c>
    </row>
    <row r="11" spans="1:8" x14ac:dyDescent="0.25">
      <c r="B11" t="s">
        <v>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424-4D44-428B-8E8A-FBC16239BF76}">
  <dimension ref="A1:M30"/>
  <sheetViews>
    <sheetView workbookViewId="0">
      <selection activeCell="E1" sqref="E1"/>
    </sheetView>
  </sheetViews>
  <sheetFormatPr defaultRowHeight="15" x14ac:dyDescent="0.25"/>
  <cols>
    <col min="1" max="1" width="15.42578125" bestFit="1" customWidth="1"/>
    <col min="2" max="2" width="16.140625" bestFit="1" customWidth="1"/>
    <col min="3" max="5" width="20.85546875" bestFit="1" customWidth="1"/>
    <col min="10" max="10" width="15.42578125" bestFit="1" customWidth="1"/>
  </cols>
  <sheetData>
    <row r="1" spans="1:13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13" x14ac:dyDescent="0.25">
      <c r="A2" t="s">
        <v>2</v>
      </c>
      <c r="B2" t="s">
        <v>3</v>
      </c>
      <c r="C2" s="1">
        <f>Table4[[#This Row],[Good_Service_2016]]/Table2[[#This Row],[orders_2016]]</f>
        <v>4.6728971962616819E-3</v>
      </c>
      <c r="D2" s="1">
        <f>Table4[[#This Row],[Good_Service_2017]]/Table2[[#This Row],[orders_2017]]</f>
        <v>3.8910505836575876E-3</v>
      </c>
      <c r="E2" s="1">
        <f>Table4[[#This Row],[Good_Service_2018]]/Table2[[#This Row],[orders_2018]]</f>
        <v>3.6585365853658534E-2</v>
      </c>
    </row>
    <row r="3" spans="1:13" x14ac:dyDescent="0.25">
      <c r="A3" t="s">
        <v>2</v>
      </c>
      <c r="B3" t="s">
        <v>4</v>
      </c>
      <c r="C3" s="1">
        <f>Table4[[#This Row],[Good_Service_2016]]/Table2[[#This Row],[orders_2016]]</f>
        <v>0</v>
      </c>
      <c r="D3" s="1">
        <f>Table4[[#This Row],[Good_Service_2017]]/Table2[[#This Row],[orders_2017]]</f>
        <v>4.4444444444444444E-3</v>
      </c>
      <c r="E3" s="1">
        <f>Table4[[#This Row],[Good_Service_2018]]/Table2[[#This Row],[orders_2018]]</f>
        <v>9.8901098901098897E-2</v>
      </c>
    </row>
    <row r="4" spans="1:13" x14ac:dyDescent="0.25">
      <c r="A4" t="s">
        <v>5</v>
      </c>
      <c r="B4" t="s">
        <v>6</v>
      </c>
      <c r="C4" s="1">
        <f>Table4[[#This Row],[Good_Service_2016]]/Table2[[#This Row],[orders_2016]]</f>
        <v>5.8823529411764705E-2</v>
      </c>
      <c r="D4" s="1">
        <f>Table4[[#This Row],[Good_Service_2017]]/Table2[[#This Row],[orders_2017]]</f>
        <v>0</v>
      </c>
      <c r="E4" s="1">
        <f>Table4[[#This Row],[Good_Service_2018]]/Table2[[#This Row],[orders_2018]]</f>
        <v>0.17391304347826086</v>
      </c>
    </row>
    <row r="5" spans="1:13" x14ac:dyDescent="0.25">
      <c r="A5" t="s">
        <v>5</v>
      </c>
      <c r="B5" t="s">
        <v>7</v>
      </c>
      <c r="C5" s="1">
        <f>Table4[[#This Row],[Good_Service_2016]]/Table2[[#This Row],[orders_2016]]</f>
        <v>9.6774193548387094E-2</v>
      </c>
      <c r="D5" s="1">
        <f>Table4[[#This Row],[Good_Service_2017]]/Table2[[#This Row],[orders_2017]]</f>
        <v>0</v>
      </c>
      <c r="E5" s="1">
        <f>Table4[[#This Row],[Good_Service_2018]]/Table2[[#This Row],[orders_2018]]</f>
        <v>0</v>
      </c>
    </row>
    <row r="6" spans="1:13" x14ac:dyDescent="0.25">
      <c r="A6" t="s">
        <v>8</v>
      </c>
      <c r="B6" t="s">
        <v>9</v>
      </c>
      <c r="C6" s="1">
        <f>Table4[[#This Row],[Good_Service_2016]]/Table2[[#This Row],[orders_2016]]</f>
        <v>4.1666666666666664E-2</v>
      </c>
      <c r="D6" s="1">
        <f>Table4[[#This Row],[Good_Service_2017]]/Table2[[#This Row],[orders_2017]]</f>
        <v>1.5384615384615385E-2</v>
      </c>
      <c r="E6" s="1">
        <f>Table4[[#This Row],[Good_Service_2018]]/Table2[[#This Row],[orders_2018]]</f>
        <v>4.2553191489361701E-2</v>
      </c>
    </row>
    <row r="7" spans="1:13" x14ac:dyDescent="0.25">
      <c r="A7" t="s">
        <v>8</v>
      </c>
      <c r="B7" t="s">
        <v>10</v>
      </c>
      <c r="C7" s="1">
        <f>Table4[[#This Row],[Good_Service_2016]]/Table2[[#This Row],[orders_2016]]</f>
        <v>1.6666666666666666E-2</v>
      </c>
      <c r="D7" s="1">
        <f>Table4[[#This Row],[Good_Service_2017]]/Table2[[#This Row],[orders_2017]]</f>
        <v>1.5151515151515152E-2</v>
      </c>
      <c r="E7" s="1">
        <f>Table4[[#This Row],[Good_Service_2018]]/Table2[[#This Row],[orders_2018]]</f>
        <v>5.2631578947368418E-2</v>
      </c>
    </row>
    <row r="12" spans="1:13" x14ac:dyDescent="0.25">
      <c r="A12" t="s">
        <v>0</v>
      </c>
      <c r="B12" t="s">
        <v>1</v>
      </c>
      <c r="C12" t="s">
        <v>15</v>
      </c>
      <c r="D12" t="s">
        <v>16</v>
      </c>
      <c r="E12" t="s">
        <v>17</v>
      </c>
      <c r="J12" t="s">
        <v>23</v>
      </c>
      <c r="K12" t="s">
        <v>24</v>
      </c>
      <c r="L12" t="s">
        <v>25</v>
      </c>
      <c r="M12" t="s">
        <v>26</v>
      </c>
    </row>
    <row r="13" spans="1:13" x14ac:dyDescent="0.25">
      <c r="A13" t="s">
        <v>2</v>
      </c>
      <c r="B13" t="s">
        <v>3</v>
      </c>
      <c r="C13">
        <v>1</v>
      </c>
      <c r="D13">
        <v>1</v>
      </c>
      <c r="E13">
        <v>3</v>
      </c>
      <c r="J13" t="s">
        <v>2</v>
      </c>
      <c r="K13">
        <f>SUM(C13:C14)</f>
        <v>1</v>
      </c>
      <c r="L13">
        <f t="shared" ref="L13:M13" si="0">SUM(D13:D14)</f>
        <v>2</v>
      </c>
      <c r="M13">
        <f t="shared" si="0"/>
        <v>12</v>
      </c>
    </row>
    <row r="14" spans="1:13" x14ac:dyDescent="0.25">
      <c r="A14" t="s">
        <v>2</v>
      </c>
      <c r="B14" t="s">
        <v>4</v>
      </c>
      <c r="C14">
        <v>0</v>
      </c>
      <c r="D14">
        <v>1</v>
      </c>
      <c r="E14">
        <v>9</v>
      </c>
      <c r="J14" t="s">
        <v>5</v>
      </c>
      <c r="K14">
        <f>SUM(C15:C16)</f>
        <v>5</v>
      </c>
      <c r="L14">
        <f t="shared" ref="L14:M14" si="1">SUM(D15:D16)</f>
        <v>0</v>
      </c>
      <c r="M14">
        <f t="shared" si="1"/>
        <v>4</v>
      </c>
    </row>
    <row r="15" spans="1:13" x14ac:dyDescent="0.25">
      <c r="A15" t="s">
        <v>5</v>
      </c>
      <c r="B15" t="s">
        <v>6</v>
      </c>
      <c r="C15">
        <v>2</v>
      </c>
      <c r="D15">
        <v>0</v>
      </c>
      <c r="E15">
        <v>4</v>
      </c>
      <c r="J15" t="s">
        <v>8</v>
      </c>
      <c r="K15">
        <f>SUM(C17:C18)</f>
        <v>4</v>
      </c>
      <c r="L15">
        <f t="shared" ref="L15:M15" si="2">SUM(D17:D18)</f>
        <v>2</v>
      </c>
      <c r="M15">
        <f t="shared" si="2"/>
        <v>4</v>
      </c>
    </row>
    <row r="16" spans="1:13" x14ac:dyDescent="0.25">
      <c r="A16" t="s">
        <v>5</v>
      </c>
      <c r="B16" t="s">
        <v>7</v>
      </c>
      <c r="C16">
        <v>3</v>
      </c>
      <c r="D16">
        <v>0</v>
      </c>
      <c r="E16">
        <v>0</v>
      </c>
    </row>
    <row r="17" spans="1:5" x14ac:dyDescent="0.25">
      <c r="A17" t="s">
        <v>8</v>
      </c>
      <c r="B17" t="s">
        <v>9</v>
      </c>
      <c r="C17">
        <v>3</v>
      </c>
      <c r="D17">
        <v>1</v>
      </c>
      <c r="E17">
        <v>2</v>
      </c>
    </row>
    <row r="18" spans="1:5" x14ac:dyDescent="0.25">
      <c r="A18" t="s">
        <v>8</v>
      </c>
      <c r="B18" t="s">
        <v>10</v>
      </c>
      <c r="C18">
        <v>1</v>
      </c>
      <c r="D18">
        <v>1</v>
      </c>
      <c r="E18">
        <v>2</v>
      </c>
    </row>
    <row r="21" spans="1:5" x14ac:dyDescent="0.25">
      <c r="C21" t="s">
        <v>19</v>
      </c>
    </row>
    <row r="24" spans="1:5" x14ac:dyDescent="0.25">
      <c r="A24" t="s">
        <v>0</v>
      </c>
      <c r="B24" t="s">
        <v>1</v>
      </c>
      <c r="C24" t="s">
        <v>20</v>
      </c>
      <c r="D24" t="s">
        <v>21</v>
      </c>
      <c r="E24" t="s">
        <v>22</v>
      </c>
    </row>
    <row r="25" spans="1:5" x14ac:dyDescent="0.25">
      <c r="A25" t="s">
        <v>2</v>
      </c>
      <c r="B25" t="s">
        <v>3</v>
      </c>
      <c r="C25">
        <v>214</v>
      </c>
      <c r="D25">
        <v>257</v>
      </c>
      <c r="E25">
        <v>82</v>
      </c>
    </row>
    <row r="26" spans="1:5" x14ac:dyDescent="0.25">
      <c r="A26" t="s">
        <v>2</v>
      </c>
      <c r="B26" t="s">
        <v>4</v>
      </c>
      <c r="C26">
        <v>224</v>
      </c>
      <c r="D26">
        <v>225</v>
      </c>
      <c r="E26">
        <v>91</v>
      </c>
    </row>
    <row r="27" spans="1:5" x14ac:dyDescent="0.25">
      <c r="A27" t="s">
        <v>5</v>
      </c>
      <c r="B27" t="s">
        <v>6</v>
      </c>
      <c r="C27">
        <v>34</v>
      </c>
      <c r="D27">
        <v>31</v>
      </c>
      <c r="E27">
        <v>23</v>
      </c>
    </row>
    <row r="28" spans="1:5" x14ac:dyDescent="0.25">
      <c r="A28" t="s">
        <v>5</v>
      </c>
      <c r="B28" t="s">
        <v>7</v>
      </c>
      <c r="C28">
        <v>31</v>
      </c>
      <c r="D28">
        <v>44</v>
      </c>
      <c r="E28">
        <v>11</v>
      </c>
    </row>
    <row r="29" spans="1:5" x14ac:dyDescent="0.25">
      <c r="A29" t="s">
        <v>8</v>
      </c>
      <c r="B29" t="s">
        <v>9</v>
      </c>
      <c r="C29">
        <v>72</v>
      </c>
      <c r="D29">
        <v>65</v>
      </c>
      <c r="E29">
        <v>47</v>
      </c>
    </row>
    <row r="30" spans="1:5" x14ac:dyDescent="0.25">
      <c r="A30" t="s">
        <v>8</v>
      </c>
      <c r="B30" t="s">
        <v>10</v>
      </c>
      <c r="C30">
        <v>60</v>
      </c>
      <c r="D30">
        <v>66</v>
      </c>
      <c r="E30">
        <v>38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CDC8-EC85-4FD1-A1E8-C1BD521FE7C6}">
  <dimension ref="A1:M30"/>
  <sheetViews>
    <sheetView tabSelected="1" workbookViewId="0">
      <selection activeCell="C2" sqref="C2:E7"/>
    </sheetView>
  </sheetViews>
  <sheetFormatPr defaultRowHeight="15" x14ac:dyDescent="0.25"/>
  <cols>
    <col min="1" max="1" width="15.42578125" bestFit="1" customWidth="1"/>
    <col min="2" max="2" width="16.140625" bestFit="1" customWidth="1"/>
    <col min="3" max="5" width="20.85546875" bestFit="1" customWidth="1"/>
    <col min="10" max="10" width="15.42578125" bestFit="1" customWidth="1"/>
  </cols>
  <sheetData>
    <row r="1" spans="1:13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13" x14ac:dyDescent="0.25">
      <c r="A2" t="s">
        <v>2</v>
      </c>
      <c r="B2" t="s">
        <v>3</v>
      </c>
      <c r="C2" s="1">
        <f>C13/C25</f>
        <v>4.6948356807511738E-3</v>
      </c>
      <c r="D2" s="1">
        <f t="shared" ref="D2:E2" si="0">D13/D25</f>
        <v>3.8910505836575876E-3</v>
      </c>
      <c r="E2" s="1">
        <f t="shared" si="0"/>
        <v>3.7037037037037035E-2</v>
      </c>
    </row>
    <row r="3" spans="1:13" x14ac:dyDescent="0.25">
      <c r="A3" t="s">
        <v>2</v>
      </c>
      <c r="B3" t="s">
        <v>4</v>
      </c>
      <c r="C3" s="1">
        <f t="shared" ref="C3:E7" si="1">C14/C26</f>
        <v>0</v>
      </c>
      <c r="D3" s="1">
        <f t="shared" si="1"/>
        <v>4.4444444444444444E-3</v>
      </c>
      <c r="E3" s="1">
        <f t="shared" si="1"/>
        <v>0.10465116279069768</v>
      </c>
    </row>
    <row r="4" spans="1:13" x14ac:dyDescent="0.25">
      <c r="A4" t="s">
        <v>5</v>
      </c>
      <c r="B4" t="s">
        <v>6</v>
      </c>
      <c r="C4" s="1">
        <f t="shared" si="1"/>
        <v>6.0606060606060608E-2</v>
      </c>
      <c r="D4" s="1">
        <f t="shared" si="1"/>
        <v>0</v>
      </c>
      <c r="E4" s="1">
        <f t="shared" si="1"/>
        <v>0.19047619047619047</v>
      </c>
    </row>
    <row r="5" spans="1:13" x14ac:dyDescent="0.25">
      <c r="A5" t="s">
        <v>5</v>
      </c>
      <c r="B5" t="s">
        <v>7</v>
      </c>
      <c r="C5" s="1">
        <f t="shared" si="1"/>
        <v>0.1</v>
      </c>
      <c r="D5" s="1">
        <f t="shared" si="1"/>
        <v>0</v>
      </c>
      <c r="E5" s="1">
        <f t="shared" si="1"/>
        <v>0</v>
      </c>
    </row>
    <row r="6" spans="1:13" x14ac:dyDescent="0.25">
      <c r="A6" t="s">
        <v>8</v>
      </c>
      <c r="B6" t="s">
        <v>9</v>
      </c>
      <c r="C6" s="1">
        <f t="shared" si="1"/>
        <v>4.2253521126760563E-2</v>
      </c>
      <c r="D6" s="1">
        <f t="shared" si="1"/>
        <v>1.5384615384615385E-2</v>
      </c>
      <c r="E6" s="1">
        <f t="shared" si="1"/>
        <v>4.3478260869565216E-2</v>
      </c>
    </row>
    <row r="7" spans="1:13" x14ac:dyDescent="0.25">
      <c r="A7" t="s">
        <v>8</v>
      </c>
      <c r="B7" t="s">
        <v>10</v>
      </c>
      <c r="C7" s="1">
        <f t="shared" si="1"/>
        <v>1.6949152542372881E-2</v>
      </c>
      <c r="D7" s="1">
        <f t="shared" si="1"/>
        <v>1.5151515151515152E-2</v>
      </c>
      <c r="E7" s="1">
        <f t="shared" si="1"/>
        <v>5.2631578947368418E-2</v>
      </c>
    </row>
    <row r="12" spans="1:13" x14ac:dyDescent="0.25">
      <c r="A12" t="s">
        <v>0</v>
      </c>
      <c r="B12" t="s">
        <v>1</v>
      </c>
      <c r="C12" t="s">
        <v>15</v>
      </c>
      <c r="D12" t="s">
        <v>16</v>
      </c>
      <c r="E12" t="s">
        <v>17</v>
      </c>
      <c r="J12" t="s">
        <v>23</v>
      </c>
      <c r="K12" t="s">
        <v>24</v>
      </c>
      <c r="L12" t="s">
        <v>25</v>
      </c>
      <c r="M12" t="s">
        <v>26</v>
      </c>
    </row>
    <row r="13" spans="1:13" x14ac:dyDescent="0.25">
      <c r="A13" t="s">
        <v>2</v>
      </c>
      <c r="B13" t="s">
        <v>3</v>
      </c>
      <c r="C13">
        <v>1</v>
      </c>
      <c r="D13">
        <v>1</v>
      </c>
      <c r="E13">
        <v>3</v>
      </c>
      <c r="J13" t="s">
        <v>2</v>
      </c>
      <c r="K13">
        <f>SUM(C13:C14)</f>
        <v>1</v>
      </c>
      <c r="L13">
        <f t="shared" ref="L13:M13" si="2">SUM(D13:D14)</f>
        <v>2</v>
      </c>
      <c r="M13">
        <f t="shared" si="2"/>
        <v>12</v>
      </c>
    </row>
    <row r="14" spans="1:13" x14ac:dyDescent="0.25">
      <c r="A14" t="s">
        <v>2</v>
      </c>
      <c r="B14" t="s">
        <v>4</v>
      </c>
      <c r="C14">
        <v>0</v>
      </c>
      <c r="D14">
        <v>1</v>
      </c>
      <c r="E14">
        <v>9</v>
      </c>
      <c r="J14" t="s">
        <v>5</v>
      </c>
      <c r="K14">
        <f>SUM(C15:C16)</f>
        <v>5</v>
      </c>
      <c r="L14">
        <f t="shared" ref="L14:M14" si="3">SUM(D15:D16)</f>
        <v>0</v>
      </c>
      <c r="M14">
        <f t="shared" si="3"/>
        <v>4</v>
      </c>
    </row>
    <row r="15" spans="1:13" x14ac:dyDescent="0.25">
      <c r="A15" t="s">
        <v>5</v>
      </c>
      <c r="B15" t="s">
        <v>6</v>
      </c>
      <c r="C15">
        <v>2</v>
      </c>
      <c r="D15">
        <v>0</v>
      </c>
      <c r="E15">
        <v>4</v>
      </c>
      <c r="J15" t="s">
        <v>8</v>
      </c>
      <c r="K15">
        <f>SUM(C17:C18)</f>
        <v>4</v>
      </c>
      <c r="L15">
        <f t="shared" ref="L15:M15" si="4">SUM(D17:D18)</f>
        <v>2</v>
      </c>
      <c r="M15">
        <f t="shared" si="4"/>
        <v>4</v>
      </c>
    </row>
    <row r="16" spans="1:13" x14ac:dyDescent="0.25">
      <c r="A16" t="s">
        <v>5</v>
      </c>
      <c r="B16" t="s">
        <v>7</v>
      </c>
      <c r="C16">
        <v>3</v>
      </c>
      <c r="D16">
        <v>0</v>
      </c>
      <c r="E16">
        <v>0</v>
      </c>
    </row>
    <row r="17" spans="1:5" x14ac:dyDescent="0.25">
      <c r="A17" t="s">
        <v>8</v>
      </c>
      <c r="B17" t="s">
        <v>9</v>
      </c>
      <c r="C17">
        <v>3</v>
      </c>
      <c r="D17">
        <v>1</v>
      </c>
      <c r="E17">
        <v>2</v>
      </c>
    </row>
    <row r="18" spans="1:5" x14ac:dyDescent="0.25">
      <c r="A18" t="s">
        <v>8</v>
      </c>
      <c r="B18" t="s">
        <v>10</v>
      </c>
      <c r="C18">
        <v>1</v>
      </c>
      <c r="D18">
        <v>1</v>
      </c>
      <c r="E18">
        <v>2</v>
      </c>
    </row>
    <row r="21" spans="1:5" x14ac:dyDescent="0.25">
      <c r="C21" t="s">
        <v>19</v>
      </c>
    </row>
    <row r="24" spans="1:5" x14ac:dyDescent="0.25">
      <c r="A24" t="s">
        <v>0</v>
      </c>
      <c r="B24" t="s">
        <v>1</v>
      </c>
      <c r="C24" t="s">
        <v>27</v>
      </c>
      <c r="D24" t="s">
        <v>28</v>
      </c>
      <c r="E24" t="s">
        <v>29</v>
      </c>
    </row>
    <row r="25" spans="1:5" x14ac:dyDescent="0.25">
      <c r="A25" t="s">
        <v>2</v>
      </c>
      <c r="B25" t="s">
        <v>3</v>
      </c>
      <c r="C25">
        <v>213</v>
      </c>
      <c r="D25">
        <v>257</v>
      </c>
      <c r="E25">
        <v>81</v>
      </c>
    </row>
    <row r="26" spans="1:5" x14ac:dyDescent="0.25">
      <c r="A26" t="s">
        <v>2</v>
      </c>
      <c r="B26" t="s">
        <v>4</v>
      </c>
      <c r="C26">
        <v>224</v>
      </c>
      <c r="D26">
        <v>225</v>
      </c>
      <c r="E26">
        <v>86</v>
      </c>
    </row>
    <row r="27" spans="1:5" x14ac:dyDescent="0.25">
      <c r="A27" t="s">
        <v>5</v>
      </c>
      <c r="B27" t="s">
        <v>6</v>
      </c>
      <c r="C27">
        <v>33</v>
      </c>
      <c r="D27">
        <v>31</v>
      </c>
      <c r="E27">
        <v>21</v>
      </c>
    </row>
    <row r="28" spans="1:5" x14ac:dyDescent="0.25">
      <c r="A28" t="s">
        <v>5</v>
      </c>
      <c r="B28" t="s">
        <v>7</v>
      </c>
      <c r="C28">
        <v>30</v>
      </c>
      <c r="D28">
        <v>44</v>
      </c>
      <c r="E28">
        <v>11</v>
      </c>
    </row>
    <row r="29" spans="1:5" x14ac:dyDescent="0.25">
      <c r="A29" t="s">
        <v>8</v>
      </c>
      <c r="B29" t="s">
        <v>9</v>
      </c>
      <c r="C29">
        <v>71</v>
      </c>
      <c r="D29">
        <v>65</v>
      </c>
      <c r="E29">
        <v>46</v>
      </c>
    </row>
    <row r="30" spans="1:5" x14ac:dyDescent="0.25">
      <c r="A30" t="s">
        <v>8</v>
      </c>
      <c r="B30" t="s">
        <v>10</v>
      </c>
      <c r="C30">
        <v>59</v>
      </c>
      <c r="D30">
        <v>66</v>
      </c>
      <c r="E30">
        <v>38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Good Service</vt:lpstr>
      <vt:lpstr>Orders_Year</vt:lpstr>
      <vt:lpstr>Orders</vt:lpstr>
      <vt:lpstr>Check Work</vt:lpstr>
      <vt:lpstr>Customer_Year</vt:lpstr>
      <vt:lpstr>Customers</vt:lpstr>
      <vt:lpstr>Check_Customers</vt:lpstr>
      <vt:lpstr>Good Service Rate</vt:lpstr>
      <vt:lpstr>Good Service Rate 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gerber</cp:lastModifiedBy>
  <dcterms:created xsi:type="dcterms:W3CDTF">2015-06-05T18:17:20Z</dcterms:created>
  <dcterms:modified xsi:type="dcterms:W3CDTF">2023-11-23T22:14:53Z</dcterms:modified>
</cp:coreProperties>
</file>