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lex\Desktop\אנליזה\Bikes Project\Customers\"/>
    </mc:Choice>
  </mc:AlternateContent>
  <xr:revisionPtr revIDLastSave="0" documentId="13_ncr:1_{B6427EC5-3E78-4AC8-A88A-9D5F8FB10F4F}" xr6:coauthVersionLast="47" xr6:coauthVersionMax="47" xr10:uidLastSave="{00000000-0000-0000-0000-000000000000}"/>
  <bookViews>
    <workbookView xWindow="-120" yWindow="-120" windowWidth="29040" windowHeight="15720" firstSheet="3" activeTab="5" xr2:uid="{00000000-000D-0000-FFFF-FFFF00000000}"/>
  </bookViews>
  <sheets>
    <sheet name="New_customers_2016" sheetId="1" r:id="rId1"/>
    <sheet name="Check_2016" sheetId="2" r:id="rId2"/>
    <sheet name="New_customers_2017" sheetId="3" r:id="rId3"/>
    <sheet name="New_customers_2018" sheetId="5" r:id="rId4"/>
    <sheet name="Check" sheetId="4" r:id="rId5"/>
    <sheet name="Series" sheetId="8" r:id="rId6"/>
    <sheet name="Raw_Boxplot" sheetId="12" r:id="rId7"/>
    <sheet name="Boxplots" sheetId="9" r:id="rId8"/>
    <sheet name="Graphs" sheetId="6" r:id="rId9"/>
  </sheets>
  <definedNames>
    <definedName name="_xlchart.v1.0" hidden="1">Boxplots!$A$1</definedName>
    <definedName name="_xlchart.v1.1" hidden="1">Boxplots!$A$2:$A$28</definedName>
    <definedName name="_xlchart.v1.10" hidden="1">Boxplots!$C$1</definedName>
    <definedName name="_xlchart.v1.11" hidden="1">Boxplots!$C$2:$C$28</definedName>
    <definedName name="_xlchart.v1.12" hidden="1">Boxplots!$A$1</definedName>
    <definedName name="_xlchart.v1.13" hidden="1">Boxplots!$A$2:$A$28</definedName>
    <definedName name="_xlchart.v1.14" hidden="1">Boxplots!$B$1</definedName>
    <definedName name="_xlchart.v1.15" hidden="1">Boxplots!$B$2:$B$28</definedName>
    <definedName name="_xlchart.v1.16" hidden="1">Boxplots!$C$1</definedName>
    <definedName name="_xlchart.v1.17" hidden="1">Boxplots!$C$2:$C$28</definedName>
    <definedName name="_xlchart.v1.18" hidden="1">Boxplots!$A$1</definedName>
    <definedName name="_xlchart.v1.19" hidden="1">Boxplots!$A$2:$A$28</definedName>
    <definedName name="_xlchart.v1.2" hidden="1">Boxplots!$B$1</definedName>
    <definedName name="_xlchart.v1.20" hidden="1">Boxplots!$B$1</definedName>
    <definedName name="_xlchart.v1.21" hidden="1">Boxplots!$B$2:$B$28</definedName>
    <definedName name="_xlchart.v1.22" hidden="1">Boxplots!$C$1</definedName>
    <definedName name="_xlchart.v1.23" hidden="1">Boxplots!$C$2:$C$28</definedName>
    <definedName name="_xlchart.v1.24" hidden="1">Boxplots!$A$1</definedName>
    <definedName name="_xlchart.v1.25" hidden="1">Boxplots!$A$2:$A$28</definedName>
    <definedName name="_xlchart.v1.26" hidden="1">Boxplots!$B$1</definedName>
    <definedName name="_xlchart.v1.27" hidden="1">Boxplots!$B$2:$B$28</definedName>
    <definedName name="_xlchart.v1.28" hidden="1">Boxplots!$C$1</definedName>
    <definedName name="_xlchart.v1.29" hidden="1">Boxplots!$C$2:$C$28</definedName>
    <definedName name="_xlchart.v1.3" hidden="1">Boxplots!$B$2:$B$28</definedName>
    <definedName name="_xlchart.v1.30" hidden="1">Boxplots!$A$1</definedName>
    <definedName name="_xlchart.v1.31" hidden="1">Boxplots!$A$2:$A$28</definedName>
    <definedName name="_xlchart.v1.32" hidden="1">Boxplots!$B$1</definedName>
    <definedName name="_xlchart.v1.33" hidden="1">Boxplots!$B$2:$B$28</definedName>
    <definedName name="_xlchart.v1.34" hidden="1">Boxplots!$C$1</definedName>
    <definedName name="_xlchart.v1.35" hidden="1">Boxplots!$C$2:$C$28</definedName>
    <definedName name="_xlchart.v1.36" hidden="1">Boxplots!$A$1</definedName>
    <definedName name="_xlchart.v1.37" hidden="1">Boxplots!$A$2:$A$28</definedName>
    <definedName name="_xlchart.v1.38" hidden="1">Boxplots!$B$1</definedName>
    <definedName name="_xlchart.v1.39" hidden="1">Boxplots!$B$2:$B$28</definedName>
    <definedName name="_xlchart.v1.4" hidden="1">Boxplots!$C$1</definedName>
    <definedName name="_xlchart.v1.40" hidden="1">Boxplots!$C$1</definedName>
    <definedName name="_xlchart.v1.41" hidden="1">Boxplots!$C$2:$C$28</definedName>
    <definedName name="_xlchart.v1.42" hidden="1">Boxplots!$A$1</definedName>
    <definedName name="_xlchart.v1.43" hidden="1">Boxplots!$A$2:$A$28</definedName>
    <definedName name="_xlchart.v1.44" hidden="1">Boxplots!$B$1</definedName>
    <definedName name="_xlchart.v1.45" hidden="1">Boxplots!$B$2:$B$28</definedName>
    <definedName name="_xlchart.v1.46" hidden="1">Boxplots!$C$1</definedName>
    <definedName name="_xlchart.v1.47" hidden="1">Boxplots!$C$2:$C$28</definedName>
    <definedName name="_xlchart.v1.5" hidden="1">Boxplots!$C$2:$C$28</definedName>
    <definedName name="_xlchart.v1.6" hidden="1">Boxplots!$A$1</definedName>
    <definedName name="_xlchart.v1.7" hidden="1">Boxplots!$A$2:$A$28</definedName>
    <definedName name="_xlchart.v1.8" hidden="1">Boxplots!$B$1</definedName>
    <definedName name="_xlchart.v1.9" hidden="1">Boxplots!$B$2:$B$28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8" l="1"/>
  <c r="H15" i="8"/>
  <c r="G15" i="8"/>
  <c r="H11" i="8"/>
  <c r="G11" i="8"/>
  <c r="I11" i="8"/>
  <c r="H17" i="8"/>
  <c r="H20" i="8" s="1"/>
  <c r="G17" i="8"/>
  <c r="G20" i="8" s="1"/>
  <c r="I17" i="8"/>
  <c r="I20" i="8" s="1"/>
  <c r="H18" i="8"/>
  <c r="G18" i="8"/>
  <c r="I18" i="8"/>
  <c r="H14" i="8"/>
  <c r="G14" i="8"/>
  <c r="I14" i="8"/>
  <c r="G16" i="8"/>
  <c r="H16" i="8"/>
  <c r="I16" i="8"/>
  <c r="G13" i="8"/>
  <c r="H13" i="8"/>
  <c r="I13" i="8"/>
  <c r="G12" i="8"/>
  <c r="H12" i="8"/>
  <c r="I12" i="8"/>
  <c r="E26" i="4"/>
  <c r="F24" i="4"/>
  <c r="F25" i="4"/>
  <c r="F26" i="4"/>
  <c r="E24" i="4"/>
  <c r="E25" i="4"/>
  <c r="O4" i="2"/>
  <c r="O3" i="2"/>
  <c r="O2" i="2"/>
  <c r="P2" i="2"/>
  <c r="P3" i="2"/>
  <c r="P4" i="2"/>
  <c r="H19" i="8" l="1"/>
  <c r="G19" i="8"/>
  <c r="I19" i="8"/>
</calcChain>
</file>

<file path=xl/sharedStrings.xml><?xml version="1.0" encoding="utf-8"?>
<sst xmlns="http://schemas.openxmlformats.org/spreadsheetml/2006/main" count="232" uniqueCount="72">
  <si>
    <t>store_name</t>
  </si>
  <si>
    <t>January_2016</t>
  </si>
  <si>
    <t>Baldwin Bikes</t>
  </si>
  <si>
    <t>Rowlett Bikes</t>
  </si>
  <si>
    <t>Santa Cruz Bikes</t>
  </si>
  <si>
    <t>February_2016</t>
  </si>
  <si>
    <t>March_2016</t>
  </si>
  <si>
    <t>April_2016</t>
  </si>
  <si>
    <t>May_2016</t>
  </si>
  <si>
    <t>June_2016</t>
  </si>
  <si>
    <t>July_2016</t>
  </si>
  <si>
    <t>August_2016</t>
  </si>
  <si>
    <t>September_2016</t>
  </si>
  <si>
    <t>October_2016</t>
  </si>
  <si>
    <t>November_2016</t>
  </si>
  <si>
    <t>December_2016</t>
  </si>
  <si>
    <t>cusomers_2016</t>
  </si>
  <si>
    <t>Calculation</t>
  </si>
  <si>
    <t>Diff</t>
  </si>
  <si>
    <t xml:space="preserve">Diff is zero </t>
  </si>
  <si>
    <t>Therefore it is correct</t>
  </si>
  <si>
    <t>January_2017</t>
  </si>
  <si>
    <t>February_2017</t>
  </si>
  <si>
    <t>March_2017</t>
  </si>
  <si>
    <t>April_2017</t>
  </si>
  <si>
    <t>May_2017</t>
  </si>
  <si>
    <t>June_2017</t>
  </si>
  <si>
    <t>July_2017</t>
  </si>
  <si>
    <t>August_2017</t>
  </si>
  <si>
    <t>September_2017</t>
  </si>
  <si>
    <t>October_2017</t>
  </si>
  <si>
    <t>November_2017</t>
  </si>
  <si>
    <t>December_2017</t>
  </si>
  <si>
    <t>January_2018</t>
  </si>
  <si>
    <t>February_2018</t>
  </si>
  <si>
    <t>March_2018</t>
  </si>
  <si>
    <t>May_2018</t>
  </si>
  <si>
    <t>June_2018</t>
  </si>
  <si>
    <t>July_2018</t>
  </si>
  <si>
    <t>August_2018</t>
  </si>
  <si>
    <t>September_2018</t>
  </si>
  <si>
    <t>October_2018</t>
  </si>
  <si>
    <t>November_2018</t>
  </si>
  <si>
    <t>December_2018</t>
  </si>
  <si>
    <t>April_2018</t>
  </si>
  <si>
    <t>cusomers</t>
  </si>
  <si>
    <t>calculation</t>
  </si>
  <si>
    <t>Diff is zero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</si>
  <si>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</si>
  <si>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</si>
  <si>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</si>
  <si>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</si>
  <si>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</si>
  <si>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</si>
  <si>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</si>
  <si>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</si>
  <si>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</si>
  <si>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</si>
  <si>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</si>
  <si>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</si>
  <si>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Store</t>
  </si>
  <si>
    <t>Standart Deviation</t>
  </si>
  <si>
    <t xml:space="preserve"> Median</t>
  </si>
  <si>
    <t>Average</t>
  </si>
  <si>
    <t>Min</t>
  </si>
  <si>
    <t>Max</t>
  </si>
  <si>
    <t>Q1</t>
  </si>
  <si>
    <t>Q3</t>
  </si>
  <si>
    <t>New Customers</t>
  </si>
  <si>
    <t>Range</t>
  </si>
  <si>
    <t>IQR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</si>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</sst>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4"/>
      </patternFill>
    </fill>
    <fill>
      <patternFill patternType="solid">
        <fgColor rgb="FFC00000"/>
        <bgColor theme="0" tint="-0.14999847407452621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</cellStyleXfs>
  <cellXfs count="22">
    <xf numFmtId="0" fontId="0" fillId="0" borderId="0" xfId="0"/>
    <xf numFmtId="0" fontId="0" fillId="0" borderId="0" xfId="0" applyFont="1"/>
    <xf numFmtId="0" fontId="3" fillId="3" borderId="3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2" fillId="4" borderId="1" xfId="1" applyFill="1"/>
    <xf numFmtId="0" fontId="2" fillId="0" borderId="1" xfId="1"/>
    <xf numFmtId="0" fontId="4" fillId="4" borderId="3" xfId="0" applyFont="1" applyFill="1" applyBorder="1"/>
    <xf numFmtId="0" fontId="4" fillId="0" borderId="0" xfId="0" applyFont="1"/>
    <xf numFmtId="0" fontId="5" fillId="4" borderId="3" xfId="0" applyFont="1" applyFill="1" applyBorder="1"/>
    <xf numFmtId="0" fontId="5" fillId="5" borderId="7" xfId="0" applyFont="1" applyFill="1" applyBorder="1"/>
    <xf numFmtId="0" fontId="5" fillId="6" borderId="7" xfId="0" applyFont="1" applyFill="1" applyBorder="1"/>
    <xf numFmtId="0" fontId="5" fillId="7" borderId="7" xfId="0" applyFont="1" applyFill="1" applyBorder="1"/>
    <xf numFmtId="0" fontId="3" fillId="2" borderId="2" xfId="2"/>
    <xf numFmtId="0" fontId="3" fillId="3" borderId="4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5" fillId="4" borderId="6" xfId="1" applyFont="1" applyFill="1" applyBorder="1"/>
    <xf numFmtId="0" fontId="5" fillId="4" borderId="1" xfId="1" applyFont="1" applyFill="1"/>
  </cellXfs>
  <cellStyles count="3">
    <cellStyle name="Check Cell" xfId="2" builtinId="23"/>
    <cellStyle name="Heading 3" xfId="1" builtinId="18"/>
    <cellStyle name="Normal" xfId="0" builtinId="0"/>
  </cellStyles>
  <dxfs count="19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New_customers_2016!$A$2</c:f>
              <c:strCache>
                <c:ptCount val="1"/>
                <c:pt idx="0">
                  <c:v>Baldwin Bikes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New_customers_2016!$B$1:$M$1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New_customers_2016!$B$2:$M$2</c:f>
              <c:numCache>
                <c:formatCode>General</c:formatCode>
                <c:ptCount val="12"/>
                <c:pt idx="0">
                  <c:v>34</c:v>
                </c:pt>
                <c:pt idx="1">
                  <c:v>35</c:v>
                </c:pt>
                <c:pt idx="2">
                  <c:v>39</c:v>
                </c:pt>
                <c:pt idx="3">
                  <c:v>28</c:v>
                </c:pt>
                <c:pt idx="4">
                  <c:v>37</c:v>
                </c:pt>
                <c:pt idx="5">
                  <c:v>33</c:v>
                </c:pt>
                <c:pt idx="6">
                  <c:v>42</c:v>
                </c:pt>
                <c:pt idx="7">
                  <c:v>40</c:v>
                </c:pt>
                <c:pt idx="8">
                  <c:v>42</c:v>
                </c:pt>
                <c:pt idx="9">
                  <c:v>42</c:v>
                </c:pt>
                <c:pt idx="10">
                  <c:v>26</c:v>
                </c:pt>
                <c:pt idx="1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9-4B21-A600-A6B86C494F83}"/>
            </c:ext>
          </c:extLst>
        </c:ser>
        <c:ser>
          <c:idx val="1"/>
          <c:order val="1"/>
          <c:tx>
            <c:strRef>
              <c:f>New_customers_2016!$A$3</c:f>
              <c:strCache>
                <c:ptCount val="1"/>
                <c:pt idx="0">
                  <c:v>Rowlett Bikes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New_customers_2016!$B$1:$M$1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New_customers_2016!$B$3:$M$3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12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9-4B21-A600-A6B86C494F83}"/>
            </c:ext>
          </c:extLst>
        </c:ser>
        <c:ser>
          <c:idx val="2"/>
          <c:order val="2"/>
          <c:tx>
            <c:strRef>
              <c:f>New_customers_2016!$A$4</c:f>
              <c:strCache>
                <c:ptCount val="1"/>
                <c:pt idx="0">
                  <c:v>Santa Cruz Bikes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New_customers_2016!$B$1:$M$1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New_customers_2016!$B$4:$M$4</c:f>
              <c:numCache>
                <c:formatCode>General</c:formatCode>
                <c:ptCount val="12"/>
                <c:pt idx="0">
                  <c:v>14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10</c:v>
                </c:pt>
                <c:pt idx="8">
                  <c:v>14</c:v>
                </c:pt>
                <c:pt idx="9">
                  <c:v>17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A9-4B21-A600-A6B86C49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917904"/>
        <c:axId val="462916656"/>
      </c:lineChart>
      <c:catAx>
        <c:axId val="46291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62916656"/>
        <c:crosses val="autoZero"/>
        <c:auto val="1"/>
        <c:lblAlgn val="ctr"/>
        <c:lblOffset val="100"/>
        <c:noMultiLvlLbl val="0"/>
      </c:catAx>
      <c:valAx>
        <c:axId val="4629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629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New_customers_2018!$A$2</c:f>
              <c:strCache>
                <c:ptCount val="1"/>
                <c:pt idx="0">
                  <c:v>Baldwin Bikes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New_customers_2018!$B$1:$M$1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New_customers_2018!$B$2:$M$2</c:f>
              <c:numCache>
                <c:formatCode>General</c:formatCode>
                <c:ptCount val="12"/>
                <c:pt idx="0">
                  <c:v>35</c:v>
                </c:pt>
                <c:pt idx="1">
                  <c:v>22</c:v>
                </c:pt>
                <c:pt idx="2">
                  <c:v>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1-4942-8B38-2E7EA9AB5715}"/>
            </c:ext>
          </c:extLst>
        </c:ser>
        <c:ser>
          <c:idx val="1"/>
          <c:order val="1"/>
          <c:tx>
            <c:strRef>
              <c:f>New_customers_2018!$A$3</c:f>
              <c:strCache>
                <c:ptCount val="1"/>
                <c:pt idx="0">
                  <c:v>Rowlett Bikes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New_customers_2018!$B$1:$M$1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New_customers_2018!$B$3:$M$3</c:f>
              <c:numCache>
                <c:formatCode>General</c:formatCode>
                <c:ptCount val="12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1-4942-8B38-2E7EA9AB5715}"/>
            </c:ext>
          </c:extLst>
        </c:ser>
        <c:ser>
          <c:idx val="2"/>
          <c:order val="2"/>
          <c:tx>
            <c:strRef>
              <c:f>New_customers_2018!$A$4</c:f>
              <c:strCache>
                <c:ptCount val="1"/>
                <c:pt idx="0">
                  <c:v>Santa Cruz Bikes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New_customers_2018!$B$1:$M$1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New_customers_2018!$B$4:$M$4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1-4942-8B38-2E7EA9AB57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755728"/>
        <c:axId val="33756144"/>
      </c:lineChart>
      <c:catAx>
        <c:axId val="3375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3756144"/>
        <c:crosses val="autoZero"/>
        <c:auto val="1"/>
        <c:lblAlgn val="ctr"/>
        <c:lblOffset val="100"/>
        <c:noMultiLvlLbl val="0"/>
      </c:catAx>
      <c:valAx>
        <c:axId val="33756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75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/>
              </a:rPr>
              <a:t>New Customers in 2016</a:t>
            </a:r>
            <a:endParaRPr lang="en-IL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New_customers_2016!$A$2</c:f>
              <c:strCache>
                <c:ptCount val="1"/>
                <c:pt idx="0">
                  <c:v>Baldwin Bikes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New_customers_2016!$B$1:$M$1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New_customers_2016!$B$2:$M$2</c:f>
              <c:numCache>
                <c:formatCode>General</c:formatCode>
                <c:ptCount val="12"/>
                <c:pt idx="0">
                  <c:v>34</c:v>
                </c:pt>
                <c:pt idx="1">
                  <c:v>35</c:v>
                </c:pt>
                <c:pt idx="2">
                  <c:v>39</c:v>
                </c:pt>
                <c:pt idx="3">
                  <c:v>28</c:v>
                </c:pt>
                <c:pt idx="4">
                  <c:v>37</c:v>
                </c:pt>
                <c:pt idx="5">
                  <c:v>33</c:v>
                </c:pt>
                <c:pt idx="6">
                  <c:v>42</c:v>
                </c:pt>
                <c:pt idx="7">
                  <c:v>40</c:v>
                </c:pt>
                <c:pt idx="8">
                  <c:v>42</c:v>
                </c:pt>
                <c:pt idx="9">
                  <c:v>42</c:v>
                </c:pt>
                <c:pt idx="10">
                  <c:v>26</c:v>
                </c:pt>
                <c:pt idx="1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F-4E41-8EDB-6B330763F8CE}"/>
            </c:ext>
          </c:extLst>
        </c:ser>
        <c:ser>
          <c:idx val="1"/>
          <c:order val="1"/>
          <c:tx>
            <c:strRef>
              <c:f>New_customers_2016!$A$3</c:f>
              <c:strCache>
                <c:ptCount val="1"/>
                <c:pt idx="0">
                  <c:v>Rowlett Bikes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New_customers_2016!$B$1:$M$1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New_customers_2016!$B$3:$M$3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12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F-4E41-8EDB-6B330763F8CE}"/>
            </c:ext>
          </c:extLst>
        </c:ser>
        <c:ser>
          <c:idx val="2"/>
          <c:order val="2"/>
          <c:tx>
            <c:strRef>
              <c:f>New_customers_2016!$A$4</c:f>
              <c:strCache>
                <c:ptCount val="1"/>
                <c:pt idx="0">
                  <c:v>Santa Cruz Bikes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New_customers_2016!$B$1:$M$1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New_customers_2016!$B$4:$M$4</c:f>
              <c:numCache>
                <c:formatCode>General</c:formatCode>
                <c:ptCount val="12"/>
                <c:pt idx="0">
                  <c:v>14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10</c:v>
                </c:pt>
                <c:pt idx="8">
                  <c:v>14</c:v>
                </c:pt>
                <c:pt idx="9">
                  <c:v>17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F-4E41-8EDB-6B330763F8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2917904"/>
        <c:axId val="462916656"/>
      </c:lineChart>
      <c:catAx>
        <c:axId val="46291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62916656"/>
        <c:crosses val="autoZero"/>
        <c:auto val="1"/>
        <c:lblAlgn val="ctr"/>
        <c:lblOffset val="100"/>
        <c:noMultiLvlLbl val="0"/>
      </c:catAx>
      <c:valAx>
        <c:axId val="462916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29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New Customers in 2017</a:t>
            </a:r>
            <a:endParaRPr lang="en-IL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New_customers_2017!$A$2</c:f>
              <c:strCache>
                <c:ptCount val="1"/>
                <c:pt idx="0">
                  <c:v>Baldwin Bikes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New_customers_2017!$B$1:$M$1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New_customers_2017!$B$2:$M$2</c:f>
              <c:numCache>
                <c:formatCode>General</c:formatCode>
                <c:ptCount val="12"/>
                <c:pt idx="0">
                  <c:v>33</c:v>
                </c:pt>
                <c:pt idx="1">
                  <c:v>35</c:v>
                </c:pt>
                <c:pt idx="2">
                  <c:v>45</c:v>
                </c:pt>
                <c:pt idx="3">
                  <c:v>44</c:v>
                </c:pt>
                <c:pt idx="4">
                  <c:v>39</c:v>
                </c:pt>
                <c:pt idx="5">
                  <c:v>41</c:v>
                </c:pt>
                <c:pt idx="6">
                  <c:v>38</c:v>
                </c:pt>
                <c:pt idx="7">
                  <c:v>43</c:v>
                </c:pt>
                <c:pt idx="8">
                  <c:v>38</c:v>
                </c:pt>
                <c:pt idx="9">
                  <c:v>50</c:v>
                </c:pt>
                <c:pt idx="10">
                  <c:v>42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A-42FF-B333-1310365FA31F}"/>
            </c:ext>
          </c:extLst>
        </c:ser>
        <c:ser>
          <c:idx val="1"/>
          <c:order val="1"/>
          <c:tx>
            <c:strRef>
              <c:f>New_customers_2017!$A$3</c:f>
              <c:strCache>
                <c:ptCount val="1"/>
                <c:pt idx="0">
                  <c:v>Rowlett Bikes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New_customers_2017!$B$1:$M$1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New_customers_2017!$B$3:$M$3</c:f>
              <c:numCache>
                <c:formatCode>General</c:formatCode>
                <c:ptCount val="12"/>
                <c:pt idx="0">
                  <c:v>3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11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A-42FF-B333-1310365FA31F}"/>
            </c:ext>
          </c:extLst>
        </c:ser>
        <c:ser>
          <c:idx val="2"/>
          <c:order val="2"/>
          <c:tx>
            <c:strRef>
              <c:f>New_customers_2017!$A$4</c:f>
              <c:strCache>
                <c:ptCount val="1"/>
                <c:pt idx="0">
                  <c:v>Santa Cruz Bikes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New_customers_2017!$B$1:$M$1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New_customers_2017!$B$4:$M$4</c:f>
              <c:numCache>
                <c:formatCode>General</c:formatCode>
                <c:ptCount val="12"/>
                <c:pt idx="0">
                  <c:v>13</c:v>
                </c:pt>
                <c:pt idx="1">
                  <c:v>10</c:v>
                </c:pt>
                <c:pt idx="2">
                  <c:v>12</c:v>
                </c:pt>
                <c:pt idx="3">
                  <c:v>6</c:v>
                </c:pt>
                <c:pt idx="4">
                  <c:v>14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A-42FF-B333-1310365FA3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9233552"/>
        <c:axId val="1689236880"/>
      </c:lineChart>
      <c:catAx>
        <c:axId val="168923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89236880"/>
        <c:crosses val="autoZero"/>
        <c:auto val="1"/>
        <c:lblAlgn val="ctr"/>
        <c:lblOffset val="100"/>
        <c:noMultiLvlLbl val="0"/>
      </c:catAx>
      <c:valAx>
        <c:axId val="16892368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892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New Customers in 2018</a:t>
            </a:r>
            <a:endParaRPr lang="en-IL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New_customers_2018!$A$2</c:f>
              <c:strCache>
                <c:ptCount val="1"/>
                <c:pt idx="0">
                  <c:v>Baldwin Bikes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New_customers_2018!$B$1:$M$1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New_customers_2018!$B$2:$M$2</c:f>
              <c:numCache>
                <c:formatCode>General</c:formatCode>
                <c:ptCount val="12"/>
                <c:pt idx="0">
                  <c:v>35</c:v>
                </c:pt>
                <c:pt idx="1">
                  <c:v>22</c:v>
                </c:pt>
                <c:pt idx="2">
                  <c:v>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9-4229-A328-7EBD6F22427D}"/>
            </c:ext>
          </c:extLst>
        </c:ser>
        <c:ser>
          <c:idx val="1"/>
          <c:order val="1"/>
          <c:tx>
            <c:strRef>
              <c:f>New_customers_2018!$A$3</c:f>
              <c:strCache>
                <c:ptCount val="1"/>
                <c:pt idx="0">
                  <c:v>Rowlett Bikes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New_customers_2018!$B$1:$M$1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New_customers_2018!$B$3:$M$3</c:f>
              <c:numCache>
                <c:formatCode>General</c:formatCode>
                <c:ptCount val="12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9-4229-A328-7EBD6F22427D}"/>
            </c:ext>
          </c:extLst>
        </c:ser>
        <c:ser>
          <c:idx val="2"/>
          <c:order val="2"/>
          <c:tx>
            <c:strRef>
              <c:f>New_customers_2018!$A$4</c:f>
              <c:strCache>
                <c:ptCount val="1"/>
                <c:pt idx="0">
                  <c:v>Santa Cruz Bikes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3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259-4229-A328-7EBD6F22427D}"/>
                </c:ext>
              </c:extLst>
            </c:dLbl>
            <c:dLbl>
              <c:idx val="4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8259-4229-A328-7EBD6F22427D}"/>
                </c:ext>
              </c:extLst>
            </c:dLbl>
            <c:dLbl>
              <c:idx val="5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8259-4229-A328-7EBD6F22427D}"/>
                </c:ext>
              </c:extLst>
            </c:dLbl>
            <c:dLbl>
              <c:idx val="6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8259-4229-A328-7EBD6F22427D}"/>
                </c:ext>
              </c:extLst>
            </c:dLbl>
            <c:dLbl>
              <c:idx val="7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8259-4229-A328-7EBD6F22427D}"/>
                </c:ext>
              </c:extLst>
            </c:dLbl>
            <c:dLbl>
              <c:idx val="8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8259-4229-A328-7EBD6F22427D}"/>
                </c:ext>
              </c:extLst>
            </c:dLbl>
            <c:dLbl>
              <c:idx val="9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8259-4229-A328-7EBD6F22427D}"/>
                </c:ext>
              </c:extLst>
            </c:dLbl>
            <c:dLbl>
              <c:idx val="10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8259-4229-A328-7EBD6F22427D}"/>
                </c:ext>
              </c:extLst>
            </c:dLbl>
            <c:dLbl>
              <c:idx val="11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8259-4229-A328-7EBD6F2242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New_customers_2018!$B$1:$M$1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New_customers_2018!$B$4:$M$4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9-4229-A328-7EBD6F2242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755728"/>
        <c:axId val="33756144"/>
      </c:lineChart>
      <c:catAx>
        <c:axId val="3375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3756144"/>
        <c:crosses val="autoZero"/>
        <c:auto val="1"/>
        <c:lblAlgn val="ctr"/>
        <c:lblOffset val="100"/>
        <c:noMultiLvlLbl val="0"/>
      </c:catAx>
      <c:valAx>
        <c:axId val="33756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75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plotArea>
      <cx:plotAreaRegion>
        <cx:series layoutId="boxWhisker" uniqueId="{9DA9FDAF-EE3F-4B91-8655-895A14106C76}">
          <cx:tx>
            <cx:txData>
              <cx:f>_xlchart.v1.0</cx:f>
              <cx:v>Baldwin Bikes</cx:v>
            </cx:txData>
          </cx:tx>
          <cx:dataLabels pos="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D72D09B-73C7-4901-891F-93F49F6244BB}">
          <cx:tx>
            <cx:txData>
              <cx:f>_xlchart.v1.2</cx:f>
              <cx:v>Rowlett Bikes</cx:v>
            </cx:txData>
          </cx:tx>
          <cx:dataLabels pos="r"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267AF19-E402-4DCA-A4A9-1B8C5CCA3948}">
          <cx:tx>
            <cx:txData>
              <cx:f>_xlchart.v1.4</cx:f>
              <cx:v>Santa Cruz Bikes</cx:v>
            </cx:txData>
          </cx:tx>
          <cx:dataLabels pos="r">
            <cx:visibility seriesName="0" categoryName="0" value="1"/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11</xdr:row>
      <xdr:rowOff>128587</xdr:rowOff>
    </xdr:from>
    <xdr:to>
      <xdr:col>10</xdr:col>
      <xdr:colOff>585787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9146D-AB5C-4536-ABB3-EBF45479B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11</xdr:row>
      <xdr:rowOff>128587</xdr:rowOff>
    </xdr:from>
    <xdr:to>
      <xdr:col>10</xdr:col>
      <xdr:colOff>442912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D656D-028B-4A1F-B3A3-958B0AFC3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</xdr:row>
      <xdr:rowOff>157161</xdr:rowOff>
    </xdr:from>
    <xdr:to>
      <xdr:col>18</xdr:col>
      <xdr:colOff>257175</xdr:colOff>
      <xdr:row>33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00AA6A6-6DA8-419C-A308-9AFF276315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10324" y="347661"/>
              <a:ext cx="5391151" cy="62912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571500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8FDDA1-DF9C-4E4C-A486-DE2423091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0</xdr:row>
      <xdr:rowOff>1</xdr:rowOff>
    </xdr:from>
    <xdr:to>
      <xdr:col>24</xdr:col>
      <xdr:colOff>447675</xdr:colOff>
      <xdr:row>21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CC8C78-2241-4FC0-AEEA-BE7F00925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161925</xdr:rowOff>
    </xdr:from>
    <xdr:to>
      <xdr:col>24</xdr:col>
      <xdr:colOff>447674</xdr:colOff>
      <xdr:row>37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815F43-F6BB-428E-93C0-1D5A23D1C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F38E01-DA11-428B-A2BF-D5F5A2ADE172}" name="Table1" displayName="Table1" ref="A1:M4" totalsRowShown="0">
  <autoFilter ref="A1:M4" xr:uid="{5BF38E01-DA11-428B-A2BF-D5F5A2ADE172}"/>
  <tableColumns count="13">
    <tableColumn id="1" xr3:uid="{E85CF979-3D7F-47EE-ADB1-70B8FD697FCE}" name="store_name"/>
    <tableColumn id="2" xr3:uid="{C82125A5-380F-4AE9-B662-57155B3B683B}" name="January"/>
    <tableColumn id="3" xr3:uid="{C91DD048-9D4C-4BA2-8690-605B312CF6A5}" name="February"/>
    <tableColumn id="4" xr3:uid="{7A9FFF00-1C55-41AB-B49B-8F0BF5FD8ABA}" name="March"/>
    <tableColumn id="5" xr3:uid="{D0AE667E-37BF-4896-8513-FEEC0C9B942D}" name="April"/>
    <tableColumn id="6" xr3:uid="{F425B150-B849-406F-A066-952FE4D3D64F}" name="May"/>
    <tableColumn id="7" xr3:uid="{357219E1-C96F-4861-ABCC-C422344EBEF0}" name="June"/>
    <tableColumn id="8" xr3:uid="{32E78D0A-25D1-4AC4-B334-550CE58AF5E5}" name="July" dataDxfId="18"/>
    <tableColumn id="9" xr3:uid="{211A359C-EAA3-49D1-B61E-B943188A4747}" name="August"/>
    <tableColumn id="10" xr3:uid="{14954D6A-6222-4E74-894A-08914B16A68C}" name="September"/>
    <tableColumn id="11" xr3:uid="{E1CF35C1-E67B-4EC9-BA13-1D4A0A7BA990}" name="October"/>
    <tableColumn id="12" xr3:uid="{0C701213-6285-468D-AA88-C47C9BBF65B5}" name="November"/>
    <tableColumn id="13" xr3:uid="{266DFDC1-7E61-487B-A5CE-3198B4CB21A7}" name="December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1FD6A67-9675-4F8A-9D6F-4B75D804E861}" name="Table717" displayName="Table717" ref="E6:E87" totalsRowShown="0" headerRowDxfId="1" dataDxfId="0" tableBorderDxfId="3" dataCellStyle="Heading 3">
  <autoFilter ref="E6:E87" xr:uid="{A1FD6A67-9675-4F8A-9D6F-4B75D804E861}"/>
  <tableColumns count="1">
    <tableColumn id="1" xr3:uid="{5D0F27B0-F6E7-4B0D-AEE6-D1F7F68F633D}" name="New Customers" dataDxfId="2" dataCellStyle="Heading 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47AC3E1-8C96-464A-9201-8B2002E36A40}" name="Table712" displayName="Table712" ref="A1:C28" totalsRowShown="0" headerRowDxfId="7" tableBorderDxfId="6" dataCellStyle="Heading 3">
  <autoFilter ref="A1:C28" xr:uid="{B47AC3E1-8C96-464A-9201-8B2002E36A40}"/>
  <tableColumns count="3">
    <tableColumn id="1" xr3:uid="{F2AB7B2B-244E-4497-9859-625FB5692F08}" name="Baldwin Bikes" dataDxfId="5" dataCellStyle="Heading 3"/>
    <tableColumn id="2" xr3:uid="{661DF871-1A13-450F-B076-1DEE578353A7}" name="Rowlett Bikes" dataCellStyle="Heading 3"/>
    <tableColumn id="3" xr3:uid="{06BFDD78-61D6-4B63-90A1-384C346A430C}" name="Santa Cruz Bikes" dataDxfId="4" dataCellStyle="Heading 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C0DE2C-C3E5-4A5C-BFD3-503AA1504A9C}" name="Table13" displayName="Table13" ref="A1:P4" totalsRowShown="0">
  <autoFilter ref="A1:P4" xr:uid="{14C0DE2C-C3E5-4A5C-BFD3-503AA1504A9C}"/>
  <tableColumns count="16">
    <tableColumn id="1" xr3:uid="{61EA6472-B34A-4B56-85ED-702387B0B592}" name="store_name"/>
    <tableColumn id="2" xr3:uid="{0DFB5384-EEA1-4CDD-8367-894E514A160C}" name="January_2016"/>
    <tableColumn id="3" xr3:uid="{8E00E265-A0C7-4FC7-A25E-4FCE905033A5}" name="February_2016"/>
    <tableColumn id="4" xr3:uid="{4123FB2E-FB49-4C1D-B9C3-E6266CD7C179}" name="March_2016"/>
    <tableColumn id="5" xr3:uid="{7FEC019F-6950-4538-8BBE-F03A354E7478}" name="April_2016"/>
    <tableColumn id="6" xr3:uid="{005B7F45-D88F-4801-9865-295DA3706ECD}" name="May_2016"/>
    <tableColumn id="7" xr3:uid="{9418F424-7D9C-491D-8A53-9786483588D0}" name="June_2016"/>
    <tableColumn id="8" xr3:uid="{92243FB1-027F-45D3-A4B7-01DF05FE9672}" name="July_2016" dataDxfId="17"/>
    <tableColumn id="9" xr3:uid="{F0BD8429-ACAE-4070-A21E-376C99AA203A}" name="August_2016"/>
    <tableColumn id="10" xr3:uid="{4B9A4A4D-8D45-45FF-8440-818A0446A36D}" name="September_2016"/>
    <tableColumn id="11" xr3:uid="{F61F791E-5337-4E7F-A899-6AAB268D4F8C}" name="October_2016"/>
    <tableColumn id="12" xr3:uid="{19B04781-AFE8-4B3B-AAE2-E94D4300440A}" name="November_2016"/>
    <tableColumn id="13" xr3:uid="{B4131DBD-79C8-4FBC-B588-DB843930CA7B}" name="December_2016"/>
    <tableColumn id="14" xr3:uid="{A866ABB4-7074-485B-90DD-BC0D6A215C91}" name="cusomers_2016"/>
    <tableColumn id="15" xr3:uid="{A5EEF980-E665-4CBE-A7DF-DF6C2F3A15F3}" name="Calculation" dataDxfId="16">
      <calculatedColumnFormula>SUM(Table13[[#This Row],[January_2016]:[December_2016]])</calculatedColumnFormula>
    </tableColumn>
    <tableColumn id="16" xr3:uid="{050EE958-4214-4225-99D2-07BA9EF40C88}" name="Diff" dataDxfId="15">
      <calculatedColumnFormula>Table13[[#This Row],[Calculation]]-Table13[[#This Row],[cusomers_2016]]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9BD5A7-02EE-4996-954F-7EEE3FBE31B8}" name="Table3" displayName="Table3" ref="A1:M4" totalsRowShown="0">
  <autoFilter ref="A1:M4" xr:uid="{9F9BD5A7-02EE-4996-954F-7EEE3FBE31B8}"/>
  <tableColumns count="13">
    <tableColumn id="1" xr3:uid="{DDE623EE-D75D-4B44-BBB2-AC2FA8C2A7AE}" name="store_name"/>
    <tableColumn id="2" xr3:uid="{12944EF0-FCC3-48D0-B5DE-6229E63BD3D3}" name="January"/>
    <tableColumn id="3" xr3:uid="{4B8210DF-B8E5-40B0-A434-F5AE761A8A46}" name="February"/>
    <tableColumn id="4" xr3:uid="{DA0D2F97-4C8D-4621-9AD9-581A886D61E0}" name="March"/>
    <tableColumn id="5" xr3:uid="{D632935F-89D8-49C2-A70A-A0EF42AFBEA1}" name="April"/>
    <tableColumn id="6" xr3:uid="{4BA38692-BC55-4287-8FC9-76D345204E45}" name="May"/>
    <tableColumn id="7" xr3:uid="{0F8C311E-D6E6-4EBF-8B1C-4E02C0EEBE9F}" name="June"/>
    <tableColumn id="8" xr3:uid="{DDB2F5E1-0050-41FD-A8F3-6B60D18A441C}" name="July"/>
    <tableColumn id="9" xr3:uid="{92ED12D9-638C-4C43-B5B0-BFB95F600EFF}" name="August"/>
    <tableColumn id="10" xr3:uid="{CFAA8276-61AD-47C6-A216-19501C7B6B95}" name="September"/>
    <tableColumn id="11" xr3:uid="{B09E75F6-D3BB-4A40-A60F-4299F1F72001}" name="October"/>
    <tableColumn id="12" xr3:uid="{A086F402-1F1C-4B3E-AB96-2A971D861167}" name="November"/>
    <tableColumn id="13" xr3:uid="{E96072BF-C74D-4C4B-9E01-E7CA2E47A781}" name="December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71A8D9-C692-4AF6-BC8D-DD34E4BBDB80}" name="Table6" displayName="Table6" ref="A1:M4" totalsRowShown="0">
  <autoFilter ref="A1:M4" xr:uid="{3471A8D9-C692-4AF6-BC8D-DD34E4BBDB80}"/>
  <tableColumns count="13">
    <tableColumn id="1" xr3:uid="{AB2892EC-86DF-44E1-B577-57ACB13E870E}" name="store_name"/>
    <tableColumn id="2" xr3:uid="{B2CDDDD0-EB6F-4B76-A5F0-E96D9D5A4B2A}" name="January"/>
    <tableColumn id="3" xr3:uid="{6EAF9044-79F1-42CA-AB75-A74E3B1ABE29}" name="February"/>
    <tableColumn id="4" xr3:uid="{EE6524B7-2C6E-40FF-879F-339429B2120D}" name="March"/>
    <tableColumn id="21" xr3:uid="{CF04CE0F-B84E-4CE3-85CF-1AC7CD8B2493}" name="April"/>
    <tableColumn id="5" xr3:uid="{CB97AE07-25E3-4751-94D2-276EB4975418}" name="May"/>
    <tableColumn id="6" xr3:uid="{0C2C7ED3-F9EE-4F0A-8552-6A3A706487B2}" name="June"/>
    <tableColumn id="7" xr3:uid="{19D453FC-762A-4F49-8C73-184B45CDEAE1}" name="July"/>
    <tableColumn id="8" xr3:uid="{D998F873-BD84-45B6-81BE-D7D92104D51D}" name="August"/>
    <tableColumn id="9" xr3:uid="{64E950F4-57FA-4763-B11C-F603E4C9EFBC}" name="September"/>
    <tableColumn id="10" xr3:uid="{EE78160E-7BFC-442B-B6D9-33276D2F19C1}" name="October"/>
    <tableColumn id="11" xr3:uid="{32C0C3AD-8297-4A0D-B5E9-DB6DD5E92EC2}" name="November"/>
    <tableColumn id="12" xr3:uid="{E64014E7-8F33-45C8-B5F8-8D0392FC16F3}" name="December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CEF2D7-8CE5-408B-AF81-FEC0E48DBD4C}" name="Table35" displayName="Table35" ref="A10:M13" totalsRowShown="0">
  <autoFilter ref="A10:M13" xr:uid="{83CEF2D7-8CE5-408B-AF81-FEC0E48DBD4C}"/>
  <tableColumns count="13">
    <tableColumn id="1" xr3:uid="{32622C74-254A-4C9B-97A3-2C3ADEDD50B2}" name="store_name"/>
    <tableColumn id="2" xr3:uid="{35CD177E-DE67-405B-A55B-5F2E5ABE527F}" name="January_2017"/>
    <tableColumn id="3" xr3:uid="{11A15124-911F-4BCC-9BE4-6A40598D17C8}" name="February_2017"/>
    <tableColumn id="4" xr3:uid="{8A17F2AB-E4A8-43B5-AA2E-6C954069DBCD}" name="March_2017"/>
    <tableColumn id="5" xr3:uid="{396B1A3E-6A49-4010-A78C-33B7458A3533}" name="April_2017"/>
    <tableColumn id="6" xr3:uid="{84CA55F4-7FF5-48A7-9864-676358F0C592}" name="May_2017"/>
    <tableColumn id="7" xr3:uid="{B4630803-6B25-4164-85EF-2A782ECF7569}" name="June_2017"/>
    <tableColumn id="8" xr3:uid="{234FABB0-2900-4124-9B79-4F0B09E0FB9D}" name="July_2017"/>
    <tableColumn id="9" xr3:uid="{A5146251-2E38-432C-9271-595403EA42DE}" name="August_2017"/>
    <tableColumn id="10" xr3:uid="{CA8FAB35-A161-42CF-BBF0-46AC00EEE0C5}" name="September_2017"/>
    <tableColumn id="11" xr3:uid="{15EEC57A-9FD6-49CD-965A-E2BDE2206872}" name="October_2017"/>
    <tableColumn id="12" xr3:uid="{B3A35467-5F3F-46A4-9F6E-23F2D5606F3B}" name="November_2017"/>
    <tableColumn id="13" xr3:uid="{0D3B9051-5036-423E-AC87-BF361A1FDAC4}" name="December_2017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02F12C-13CB-4575-8431-47264C184E4F}" name="Table16" displayName="Table16" ref="A2:M5" totalsRowShown="0">
  <autoFilter ref="A2:M5" xr:uid="{5C02F12C-13CB-4575-8431-47264C184E4F}"/>
  <tableColumns count="13">
    <tableColumn id="1" xr3:uid="{F2AA3C8E-F72C-4E71-9A63-C04C6B59574C}" name="store_name"/>
    <tableColumn id="2" xr3:uid="{13F32413-75FA-40C2-B14B-463216C2BAEB}" name="January_2016"/>
    <tableColumn id="3" xr3:uid="{A10CAA43-2C3F-4265-86CC-CC2019609D49}" name="February_2016"/>
    <tableColumn id="4" xr3:uid="{56E3DABC-BAD2-445B-9BA8-52A0B131331C}" name="March_2016"/>
    <tableColumn id="5" xr3:uid="{0ACC1DD2-4692-4B49-A643-0802B0A5697E}" name="April_2016"/>
    <tableColumn id="6" xr3:uid="{1A1FA7DD-9426-4622-A511-3CC2B330EF43}" name="May_2016"/>
    <tableColumn id="7" xr3:uid="{7296F990-9493-480C-8974-8F9001B3875F}" name="June_2016"/>
    <tableColumn id="8" xr3:uid="{76ACF48D-33A0-48AB-9BCB-7BF62C047018}" name="July_2016" dataDxfId="14"/>
    <tableColumn id="9" xr3:uid="{4B07C271-3B8F-4DDB-976A-716F5B096784}" name="August_2016"/>
    <tableColumn id="10" xr3:uid="{1B1BF7CD-74D4-4242-8180-4779EA8A9211}" name="September_2016"/>
    <tableColumn id="11" xr3:uid="{2BBD8C0B-CC4D-4525-9648-93175F7CE120}" name="October_2016"/>
    <tableColumn id="12" xr3:uid="{57FC3CF2-2403-453B-8906-6F28040BBCD3}" name="November_2016"/>
    <tableColumn id="13" xr3:uid="{E73C0D25-3468-4DA6-925D-7630675C3583}" name="December_2016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730B76B-1FE3-432F-B32D-6A490B74B603}" name="Table69" displayName="Table69" ref="A16:M19" totalsRowShown="0">
  <autoFilter ref="A16:M19" xr:uid="{F730B76B-1FE3-432F-B32D-6A490B74B603}"/>
  <tableColumns count="13">
    <tableColumn id="1" xr3:uid="{DDE6E3A1-C666-4D67-8324-6AD62A420EA6}" name="store_name"/>
    <tableColumn id="2" xr3:uid="{FE70103A-FAFA-4D9F-98FC-993FED4B632F}" name="January_2018"/>
    <tableColumn id="3" xr3:uid="{4CD7BF4E-F9F1-4A29-A3BC-00C86AE320B2}" name="February_2018"/>
    <tableColumn id="4" xr3:uid="{3B7065E9-AC3E-4881-B725-D3333F8DCE64}" name="March_2018"/>
    <tableColumn id="21" xr3:uid="{DED35635-4CAB-43FD-9575-3CF65579D5CC}" name="April_2018"/>
    <tableColumn id="5" xr3:uid="{F21DF97B-BE30-442E-B64A-FC268B099C59}" name="May_2018"/>
    <tableColumn id="6" xr3:uid="{33EAA52A-5D47-4580-8596-80647B4D7796}" name="June_2018"/>
    <tableColumn id="7" xr3:uid="{7E83F8F0-E847-4E7D-AC76-7C2AF44BB0C3}" name="July_2018"/>
    <tableColumn id="8" xr3:uid="{1E49E6CA-88D9-405F-9364-90F906D7B3A9}" name="August_2018"/>
    <tableColumn id="9" xr3:uid="{B8DB554B-79FB-42B6-83BC-2678E10FCF55}" name="September_2018"/>
    <tableColumn id="10" xr3:uid="{ADD3097F-EE75-416F-8247-E336520B5641}" name="October_2018"/>
    <tableColumn id="11" xr3:uid="{BC86B7B5-4F61-4AD8-843E-6C30EC57325A}" name="November_2018"/>
    <tableColumn id="12" xr3:uid="{6688DD92-0339-4511-9195-618972BC251A}" name="December_2018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78F197-6062-458D-B60A-7BD81AA26046}" name="Table1310" displayName="Table1310" ref="C23:F26" totalsRowShown="0">
  <autoFilter ref="C23:F26" xr:uid="{6F78F197-6062-458D-B60A-7BD81AA26046}"/>
  <tableColumns count="4">
    <tableColumn id="1" xr3:uid="{26437E9E-1A22-4A0D-B94B-5A17A539C7B0}" name="store_name"/>
    <tableColumn id="2" xr3:uid="{1F3F6534-A709-438A-BAF8-86F71F8B78DE}" name="cusomers"/>
    <tableColumn id="3" xr3:uid="{65945816-5E82-4ADA-97EE-CEE4D7829098}" name="calculation" dataDxfId="13">
      <calculatedColumnFormula>SUM(B3:M3)+SUM(B11:M11)+SUM(B17:M17)</calculatedColumnFormula>
    </tableColumn>
    <tableColumn id="4" xr3:uid="{11774860-09C0-4F14-9D6C-CB874496BDD3}" name="Diff" dataDxfId="12">
      <calculatedColumnFormula>Table1310[[#This Row],[calculation]]-Table1310[[#This Row],[cusomers]]</calculatedColumnFormula>
    </tableColumn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07539FF-E2CE-4F6F-BE48-4CF8CD28B2E5}" name="Table7" displayName="Table7" ref="A7:C34" totalsRowShown="0" headerRowDxfId="8" tableBorderDxfId="11" dataCellStyle="Heading 3">
  <autoFilter ref="A7:C34" xr:uid="{E07539FF-E2CE-4F6F-BE48-4CF8CD28B2E5}"/>
  <tableColumns count="3">
    <tableColumn id="1" xr3:uid="{2DC890D1-16FC-40ED-8A4F-C855CB3D3917}" name="Baldwin Bikes" dataDxfId="10" dataCellStyle="Heading 3"/>
    <tableColumn id="2" xr3:uid="{113DA160-F1C1-4BF3-A594-94DA98433126}" name="Rowlett Bikes" dataCellStyle="Heading 3"/>
    <tableColumn id="3" xr3:uid="{B34E2233-4E7B-40F2-A236-9DC72FDE923C}" name="Santa Cruz Bikes" dataDxfId="9" dataCellStyle="Heading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030A0"/>
      </a:accent1>
      <a:accent2>
        <a:srgbClr val="ED7D31"/>
      </a:accent2>
      <a:accent3>
        <a:srgbClr val="C000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workbookViewId="0"/>
  </sheetViews>
  <sheetFormatPr defaultRowHeight="15" x14ac:dyDescent="0.25"/>
  <cols>
    <col min="1" max="1" width="13.7109375" customWidth="1"/>
    <col min="2" max="2" width="14.85546875" customWidth="1"/>
    <col min="3" max="3" width="16" customWidth="1"/>
    <col min="4" max="4" width="13.7109375" customWidth="1"/>
    <col min="5" max="5" width="12.42578125" customWidth="1"/>
    <col min="6" max="6" width="12" customWidth="1"/>
    <col min="7" max="7" width="12.28515625" customWidth="1"/>
    <col min="8" max="8" width="11.5703125" customWidth="1"/>
    <col min="9" max="9" width="14.28515625" customWidth="1"/>
    <col min="10" max="10" width="18" customWidth="1"/>
    <col min="11" max="11" width="15.28515625" customWidth="1"/>
    <col min="12" max="12" width="17.5703125" customWidth="1"/>
    <col min="13" max="13" width="17.28515625" customWidth="1"/>
  </cols>
  <sheetData>
    <row r="1" spans="1:13" x14ac:dyDescent="0.25">
      <c r="A1" t="s">
        <v>0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s="1" t="s">
        <v>54</v>
      </c>
      <c r="I1" t="s">
        <v>55</v>
      </c>
      <c r="J1" s="1" t="s">
        <v>56</v>
      </c>
      <c r="K1" t="s">
        <v>57</v>
      </c>
      <c r="L1" t="s">
        <v>58</v>
      </c>
      <c r="M1" t="s">
        <v>59</v>
      </c>
    </row>
    <row r="2" spans="1:13" x14ac:dyDescent="0.25">
      <c r="A2" t="s">
        <v>2</v>
      </c>
      <c r="B2">
        <v>34</v>
      </c>
      <c r="C2">
        <v>35</v>
      </c>
      <c r="D2">
        <v>39</v>
      </c>
      <c r="E2">
        <v>28</v>
      </c>
      <c r="F2">
        <v>37</v>
      </c>
      <c r="G2">
        <v>33</v>
      </c>
      <c r="H2" s="1">
        <v>42</v>
      </c>
      <c r="I2">
        <v>40</v>
      </c>
      <c r="J2">
        <v>42</v>
      </c>
      <c r="K2">
        <v>42</v>
      </c>
      <c r="L2">
        <v>26</v>
      </c>
      <c r="M2">
        <v>39</v>
      </c>
    </row>
    <row r="3" spans="1:13" x14ac:dyDescent="0.25">
      <c r="A3" t="s">
        <v>3</v>
      </c>
      <c r="B3">
        <v>2</v>
      </c>
      <c r="C3">
        <v>4</v>
      </c>
      <c r="D3">
        <v>6</v>
      </c>
      <c r="E3">
        <v>2</v>
      </c>
      <c r="F3">
        <v>6</v>
      </c>
      <c r="G3">
        <v>4</v>
      </c>
      <c r="H3" s="1">
        <v>3</v>
      </c>
      <c r="I3">
        <v>12</v>
      </c>
      <c r="J3">
        <v>8</v>
      </c>
      <c r="K3">
        <v>5</v>
      </c>
      <c r="L3">
        <v>5</v>
      </c>
      <c r="M3">
        <v>3</v>
      </c>
    </row>
    <row r="4" spans="1:13" x14ac:dyDescent="0.25">
      <c r="A4" t="s">
        <v>4</v>
      </c>
      <c r="B4">
        <v>14</v>
      </c>
      <c r="C4">
        <v>10</v>
      </c>
      <c r="D4">
        <v>10</v>
      </c>
      <c r="E4">
        <v>12</v>
      </c>
      <c r="F4">
        <v>8</v>
      </c>
      <c r="G4">
        <v>8</v>
      </c>
      <c r="H4" s="1">
        <v>4</v>
      </c>
      <c r="I4">
        <v>10</v>
      </c>
      <c r="J4">
        <v>14</v>
      </c>
      <c r="K4">
        <v>17</v>
      </c>
      <c r="L4">
        <v>10</v>
      </c>
      <c r="M4">
        <v>11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8E17C-2BE8-407E-8C6A-D475F8BBC48E}">
  <dimension ref="A1:P8"/>
  <sheetViews>
    <sheetView workbookViewId="0">
      <selection activeCell="B12" sqref="B12"/>
    </sheetView>
  </sheetViews>
  <sheetFormatPr defaultRowHeight="15" x14ac:dyDescent="0.25"/>
  <cols>
    <col min="1" max="1" width="13.7109375" customWidth="1"/>
    <col min="2" max="2" width="14.85546875" customWidth="1"/>
    <col min="3" max="3" width="16" customWidth="1"/>
    <col min="4" max="4" width="13.7109375" customWidth="1"/>
    <col min="5" max="5" width="12.42578125" customWidth="1"/>
    <col min="6" max="6" width="12" customWidth="1"/>
    <col min="7" max="7" width="12.28515625" customWidth="1"/>
    <col min="8" max="8" width="11.5703125" customWidth="1"/>
    <col min="9" max="9" width="14.28515625" customWidth="1"/>
    <col min="10" max="10" width="18" customWidth="1"/>
    <col min="11" max="11" width="15.28515625" customWidth="1"/>
    <col min="12" max="12" width="17.5703125" customWidth="1"/>
    <col min="13" max="13" width="17.28515625" customWidth="1"/>
    <col min="14" max="14" width="16.85546875" bestFit="1" customWidth="1"/>
  </cols>
  <sheetData>
    <row r="1" spans="1:16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s="1" t="s">
        <v>10</v>
      </c>
      <c r="I1" t="s">
        <v>11</v>
      </c>
      <c r="J1" s="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25">
      <c r="A2" t="s">
        <v>2</v>
      </c>
      <c r="B2">
        <v>34</v>
      </c>
      <c r="C2">
        <v>35</v>
      </c>
      <c r="D2">
        <v>39</v>
      </c>
      <c r="E2">
        <v>28</v>
      </c>
      <c r="F2">
        <v>37</v>
      </c>
      <c r="G2">
        <v>33</v>
      </c>
      <c r="H2" s="1">
        <v>42</v>
      </c>
      <c r="I2">
        <v>40</v>
      </c>
      <c r="J2">
        <v>42</v>
      </c>
      <c r="K2">
        <v>42</v>
      </c>
      <c r="L2">
        <v>26</v>
      </c>
      <c r="M2">
        <v>39</v>
      </c>
      <c r="N2">
        <v>437</v>
      </c>
      <c r="O2">
        <f>SUM(Table13[[#This Row],[January_2016]:[December_2016]])</f>
        <v>437</v>
      </c>
      <c r="P2">
        <f>Table13[[#This Row],[Calculation]]-Table13[[#This Row],[cusomers_2016]]</f>
        <v>0</v>
      </c>
    </row>
    <row r="3" spans="1:16" x14ac:dyDescent="0.25">
      <c r="A3" t="s">
        <v>3</v>
      </c>
      <c r="B3">
        <v>2</v>
      </c>
      <c r="C3">
        <v>4</v>
      </c>
      <c r="D3">
        <v>6</v>
      </c>
      <c r="E3">
        <v>2</v>
      </c>
      <c r="F3">
        <v>6</v>
      </c>
      <c r="G3">
        <v>4</v>
      </c>
      <c r="H3" s="1">
        <v>3</v>
      </c>
      <c r="I3">
        <v>12</v>
      </c>
      <c r="J3">
        <v>8</v>
      </c>
      <c r="K3">
        <v>5</v>
      </c>
      <c r="L3">
        <v>5</v>
      </c>
      <c r="M3">
        <v>3</v>
      </c>
      <c r="N3">
        <v>60</v>
      </c>
      <c r="O3">
        <f>SUM(Table13[[#This Row],[January_2016]:[December_2016]])</f>
        <v>60</v>
      </c>
      <c r="P3">
        <f>Table13[[#This Row],[Calculation]]-Table13[[#This Row],[cusomers_2016]]</f>
        <v>0</v>
      </c>
    </row>
    <row r="4" spans="1:16" x14ac:dyDescent="0.25">
      <c r="A4" t="s">
        <v>4</v>
      </c>
      <c r="B4">
        <v>14</v>
      </c>
      <c r="C4">
        <v>10</v>
      </c>
      <c r="D4">
        <v>10</v>
      </c>
      <c r="E4">
        <v>12</v>
      </c>
      <c r="F4">
        <v>8</v>
      </c>
      <c r="G4">
        <v>8</v>
      </c>
      <c r="H4" s="1">
        <v>4</v>
      </c>
      <c r="I4">
        <v>10</v>
      </c>
      <c r="J4">
        <v>14</v>
      </c>
      <c r="K4">
        <v>17</v>
      </c>
      <c r="L4">
        <v>10</v>
      </c>
      <c r="M4">
        <v>11</v>
      </c>
      <c r="N4">
        <v>128</v>
      </c>
      <c r="O4">
        <f>SUM(Table13[[#This Row],[January_2016]:[December_2016]])</f>
        <v>128</v>
      </c>
      <c r="P4">
        <f>Table13[[#This Row],[Calculation]]-Table13[[#This Row],[cusomers_2016]]</f>
        <v>0</v>
      </c>
    </row>
    <row r="7" spans="1:16" x14ac:dyDescent="0.25">
      <c r="A7" t="s">
        <v>19</v>
      </c>
    </row>
    <row r="8" spans="1:16" x14ac:dyDescent="0.25">
      <c r="A8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59D3-FBE2-4D2B-B091-59A940DD10CA}">
  <dimension ref="A1:M4"/>
  <sheetViews>
    <sheetView workbookViewId="0">
      <selection sqref="A1:M4"/>
    </sheetView>
  </sheetViews>
  <sheetFormatPr defaultRowHeight="15" x14ac:dyDescent="0.25"/>
  <cols>
    <col min="1" max="1" width="13.7109375" customWidth="1"/>
    <col min="2" max="2" width="14.85546875" customWidth="1"/>
    <col min="3" max="3" width="16" customWidth="1"/>
    <col min="4" max="4" width="13.7109375" customWidth="1"/>
    <col min="5" max="5" width="12.42578125" customWidth="1"/>
    <col min="6" max="6" width="12" customWidth="1"/>
    <col min="7" max="7" width="12.28515625" customWidth="1"/>
    <col min="8" max="8" width="11.5703125" customWidth="1"/>
    <col min="9" max="9" width="14.28515625" customWidth="1"/>
    <col min="10" max="10" width="18" customWidth="1"/>
    <col min="11" max="11" width="15.28515625" customWidth="1"/>
    <col min="12" max="12" width="17.5703125" customWidth="1"/>
    <col min="13" max="13" width="17.28515625" customWidth="1"/>
  </cols>
  <sheetData>
    <row r="1" spans="1:13" x14ac:dyDescent="0.25">
      <c r="A1" t="s">
        <v>0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</row>
    <row r="2" spans="1:13" x14ac:dyDescent="0.25">
      <c r="A2" t="s">
        <v>2</v>
      </c>
      <c r="B2">
        <v>33</v>
      </c>
      <c r="C2">
        <v>35</v>
      </c>
      <c r="D2">
        <v>45</v>
      </c>
      <c r="E2">
        <v>44</v>
      </c>
      <c r="F2">
        <v>39</v>
      </c>
      <c r="G2">
        <v>41</v>
      </c>
      <c r="H2">
        <v>38</v>
      </c>
      <c r="I2">
        <v>43</v>
      </c>
      <c r="J2">
        <v>38</v>
      </c>
      <c r="K2">
        <v>50</v>
      </c>
      <c r="L2">
        <v>42</v>
      </c>
      <c r="M2">
        <v>29</v>
      </c>
    </row>
    <row r="3" spans="1:13" x14ac:dyDescent="0.25">
      <c r="A3" t="s">
        <v>3</v>
      </c>
      <c r="B3">
        <v>3</v>
      </c>
      <c r="C3">
        <v>10</v>
      </c>
      <c r="D3">
        <v>10</v>
      </c>
      <c r="E3">
        <v>5</v>
      </c>
      <c r="F3">
        <v>3</v>
      </c>
      <c r="G3">
        <v>11</v>
      </c>
      <c r="H3">
        <v>2</v>
      </c>
      <c r="I3">
        <v>8</v>
      </c>
      <c r="J3">
        <v>5</v>
      </c>
      <c r="K3">
        <v>5</v>
      </c>
      <c r="L3">
        <v>2</v>
      </c>
      <c r="M3">
        <v>4</v>
      </c>
    </row>
    <row r="4" spans="1:13" x14ac:dyDescent="0.25">
      <c r="A4" t="s">
        <v>4</v>
      </c>
      <c r="B4">
        <v>13</v>
      </c>
      <c r="C4">
        <v>10</v>
      </c>
      <c r="D4">
        <v>12</v>
      </c>
      <c r="E4">
        <v>6</v>
      </c>
      <c r="F4">
        <v>14</v>
      </c>
      <c r="G4">
        <v>10</v>
      </c>
      <c r="H4">
        <v>10</v>
      </c>
      <c r="I4">
        <v>9</v>
      </c>
      <c r="J4">
        <v>10</v>
      </c>
      <c r="K4">
        <v>9</v>
      </c>
      <c r="L4">
        <v>9</v>
      </c>
      <c r="M4">
        <v>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5B21-E738-4428-A9AC-C3411EE033DF}">
  <dimension ref="A1:M4"/>
  <sheetViews>
    <sheetView workbookViewId="0">
      <selection activeCell="L11" sqref="L11"/>
    </sheetView>
  </sheetViews>
  <sheetFormatPr defaultRowHeight="15" x14ac:dyDescent="0.25"/>
  <cols>
    <col min="1" max="1" width="13.7109375" customWidth="1"/>
    <col min="2" max="2" width="14.85546875" customWidth="1"/>
    <col min="3" max="3" width="16" customWidth="1"/>
    <col min="4" max="5" width="13.7109375" customWidth="1"/>
    <col min="6" max="6" width="12.140625" bestFit="1" customWidth="1"/>
    <col min="7" max="7" width="12.42578125" bestFit="1" customWidth="1"/>
    <col min="8" max="8" width="11.7109375" bestFit="1" customWidth="1"/>
    <col min="9" max="9" width="14.42578125" bestFit="1" customWidth="1"/>
    <col min="10" max="10" width="18.28515625" bestFit="1" customWidth="1"/>
    <col min="11" max="11" width="15.5703125" bestFit="1" customWidth="1"/>
    <col min="12" max="12" width="17.85546875" bestFit="1" customWidth="1"/>
    <col min="13" max="13" width="17.5703125" bestFit="1" customWidth="1"/>
  </cols>
  <sheetData>
    <row r="1" spans="1:13" x14ac:dyDescent="0.25">
      <c r="A1" t="s">
        <v>0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</row>
    <row r="2" spans="1:13" x14ac:dyDescent="0.25">
      <c r="A2" t="s">
        <v>2</v>
      </c>
      <c r="B2">
        <v>35</v>
      </c>
      <c r="C2">
        <v>22</v>
      </c>
      <c r="D2">
        <v>48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3</v>
      </c>
      <c r="B3">
        <v>6</v>
      </c>
      <c r="C3">
        <v>2</v>
      </c>
      <c r="D3">
        <v>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4</v>
      </c>
      <c r="B4">
        <v>10</v>
      </c>
      <c r="C4">
        <v>8</v>
      </c>
      <c r="D4">
        <v>12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1B27-18B6-48D2-9307-B888189C5CEB}">
  <dimension ref="A2:M30"/>
  <sheetViews>
    <sheetView workbookViewId="0">
      <selection activeCell="B19" sqref="B19:D19"/>
    </sheetView>
  </sheetViews>
  <sheetFormatPr defaultRowHeight="15" x14ac:dyDescent="0.25"/>
  <cols>
    <col min="1" max="1" width="13.7109375" customWidth="1"/>
    <col min="2" max="2" width="14.85546875" customWidth="1"/>
    <col min="3" max="3" width="16" customWidth="1"/>
    <col min="4" max="4" width="13.7109375" customWidth="1"/>
    <col min="5" max="5" width="12.42578125" customWidth="1"/>
    <col min="6" max="6" width="12" customWidth="1"/>
    <col min="7" max="7" width="12.28515625" customWidth="1"/>
    <col min="8" max="8" width="11.5703125" customWidth="1"/>
    <col min="9" max="9" width="14.28515625" customWidth="1"/>
    <col min="10" max="10" width="18" customWidth="1"/>
    <col min="11" max="11" width="15.28515625" customWidth="1"/>
    <col min="12" max="12" width="17.5703125" customWidth="1"/>
    <col min="13" max="13" width="17.28515625" customWidth="1"/>
  </cols>
  <sheetData>
    <row r="2" spans="1:13" x14ac:dyDescent="0.25">
      <c r="A2" t="s">
        <v>0</v>
      </c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s="1" t="s">
        <v>10</v>
      </c>
      <c r="I2" t="s">
        <v>11</v>
      </c>
      <c r="J2" s="1" t="s">
        <v>12</v>
      </c>
      <c r="K2" t="s">
        <v>13</v>
      </c>
      <c r="L2" t="s">
        <v>14</v>
      </c>
      <c r="M2" t="s">
        <v>15</v>
      </c>
    </row>
    <row r="3" spans="1:13" x14ac:dyDescent="0.25">
      <c r="A3" t="s">
        <v>2</v>
      </c>
      <c r="B3">
        <v>34</v>
      </c>
      <c r="C3">
        <v>35</v>
      </c>
      <c r="D3">
        <v>39</v>
      </c>
      <c r="E3">
        <v>28</v>
      </c>
      <c r="F3">
        <v>37</v>
      </c>
      <c r="G3">
        <v>33</v>
      </c>
      <c r="H3" s="1">
        <v>42</v>
      </c>
      <c r="I3">
        <v>40</v>
      </c>
      <c r="J3">
        <v>42</v>
      </c>
      <c r="K3">
        <v>42</v>
      </c>
      <c r="L3">
        <v>26</v>
      </c>
      <c r="M3">
        <v>39</v>
      </c>
    </row>
    <row r="4" spans="1:13" x14ac:dyDescent="0.25">
      <c r="A4" t="s">
        <v>3</v>
      </c>
      <c r="B4">
        <v>2</v>
      </c>
      <c r="C4">
        <v>4</v>
      </c>
      <c r="D4">
        <v>6</v>
      </c>
      <c r="E4">
        <v>2</v>
      </c>
      <c r="F4">
        <v>6</v>
      </c>
      <c r="G4">
        <v>4</v>
      </c>
      <c r="H4" s="1">
        <v>3</v>
      </c>
      <c r="I4">
        <v>12</v>
      </c>
      <c r="J4">
        <v>8</v>
      </c>
      <c r="K4">
        <v>5</v>
      </c>
      <c r="L4">
        <v>5</v>
      </c>
      <c r="M4">
        <v>3</v>
      </c>
    </row>
    <row r="5" spans="1:13" x14ac:dyDescent="0.25">
      <c r="A5" t="s">
        <v>4</v>
      </c>
      <c r="B5">
        <v>14</v>
      </c>
      <c r="C5">
        <v>10</v>
      </c>
      <c r="D5">
        <v>10</v>
      </c>
      <c r="E5">
        <v>12</v>
      </c>
      <c r="F5">
        <v>8</v>
      </c>
      <c r="G5">
        <v>8</v>
      </c>
      <c r="H5" s="1">
        <v>4</v>
      </c>
      <c r="I5">
        <v>10</v>
      </c>
      <c r="J5">
        <v>14</v>
      </c>
      <c r="K5">
        <v>17</v>
      </c>
      <c r="L5">
        <v>10</v>
      </c>
      <c r="M5">
        <v>11</v>
      </c>
    </row>
    <row r="10" spans="1:13" x14ac:dyDescent="0.25">
      <c r="A10" t="s">
        <v>0</v>
      </c>
      <c r="B10" t="s">
        <v>21</v>
      </c>
      <c r="C10" t="s">
        <v>22</v>
      </c>
      <c r="D10" t="s">
        <v>23</v>
      </c>
      <c r="E10" t="s">
        <v>24</v>
      </c>
      <c r="F10" t="s">
        <v>25</v>
      </c>
      <c r="G10" t="s">
        <v>26</v>
      </c>
      <c r="H10" t="s">
        <v>27</v>
      </c>
      <c r="I10" t="s">
        <v>28</v>
      </c>
      <c r="J10" t="s">
        <v>29</v>
      </c>
      <c r="K10" t="s">
        <v>30</v>
      </c>
      <c r="L10" t="s">
        <v>31</v>
      </c>
      <c r="M10" t="s">
        <v>32</v>
      </c>
    </row>
    <row r="11" spans="1:13" x14ac:dyDescent="0.25">
      <c r="A11" t="s">
        <v>2</v>
      </c>
      <c r="B11">
        <v>33</v>
      </c>
      <c r="C11">
        <v>35</v>
      </c>
      <c r="D11">
        <v>45</v>
      </c>
      <c r="E11">
        <v>44</v>
      </c>
      <c r="F11">
        <v>39</v>
      </c>
      <c r="G11">
        <v>41</v>
      </c>
      <c r="H11">
        <v>38</v>
      </c>
      <c r="I11">
        <v>43</v>
      </c>
      <c r="J11">
        <v>38</v>
      </c>
      <c r="K11">
        <v>50</v>
      </c>
      <c r="L11">
        <v>42</v>
      </c>
      <c r="M11">
        <v>29</v>
      </c>
    </row>
    <row r="12" spans="1:13" x14ac:dyDescent="0.25">
      <c r="A12" t="s">
        <v>3</v>
      </c>
      <c r="B12">
        <v>3</v>
      </c>
      <c r="C12">
        <v>10</v>
      </c>
      <c r="D12">
        <v>10</v>
      </c>
      <c r="E12">
        <v>5</v>
      </c>
      <c r="F12">
        <v>3</v>
      </c>
      <c r="G12">
        <v>11</v>
      </c>
      <c r="H12">
        <v>2</v>
      </c>
      <c r="I12">
        <v>8</v>
      </c>
      <c r="J12">
        <v>5</v>
      </c>
      <c r="K12">
        <v>5</v>
      </c>
      <c r="L12">
        <v>2</v>
      </c>
      <c r="M12">
        <v>4</v>
      </c>
    </row>
    <row r="13" spans="1:13" x14ac:dyDescent="0.25">
      <c r="A13" t="s">
        <v>4</v>
      </c>
      <c r="B13">
        <v>13</v>
      </c>
      <c r="C13">
        <v>10</v>
      </c>
      <c r="D13">
        <v>12</v>
      </c>
      <c r="E13">
        <v>6</v>
      </c>
      <c r="F13">
        <v>14</v>
      </c>
      <c r="G13">
        <v>10</v>
      </c>
      <c r="H13">
        <v>10</v>
      </c>
      <c r="I13">
        <v>9</v>
      </c>
      <c r="J13">
        <v>10</v>
      </c>
      <c r="K13">
        <v>9</v>
      </c>
      <c r="L13">
        <v>9</v>
      </c>
      <c r="M13">
        <v>14</v>
      </c>
    </row>
    <row r="16" spans="1:13" x14ac:dyDescent="0.25">
      <c r="A16" t="s">
        <v>0</v>
      </c>
      <c r="B16" t="s">
        <v>33</v>
      </c>
      <c r="C16" t="s">
        <v>34</v>
      </c>
      <c r="D16" t="s">
        <v>35</v>
      </c>
      <c r="E16" t="s">
        <v>44</v>
      </c>
      <c r="F16" t="s">
        <v>36</v>
      </c>
      <c r="G16" t="s">
        <v>37</v>
      </c>
      <c r="H16" t="s">
        <v>38</v>
      </c>
      <c r="I16" t="s">
        <v>39</v>
      </c>
      <c r="J16" t="s">
        <v>40</v>
      </c>
      <c r="K16" t="s">
        <v>41</v>
      </c>
      <c r="L16" t="s">
        <v>42</v>
      </c>
      <c r="M16" t="s">
        <v>43</v>
      </c>
    </row>
    <row r="17" spans="1:13" x14ac:dyDescent="0.25">
      <c r="A17" t="s">
        <v>2</v>
      </c>
      <c r="B17">
        <v>35</v>
      </c>
      <c r="C17">
        <v>22</v>
      </c>
      <c r="D17">
        <v>48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t="s">
        <v>3</v>
      </c>
      <c r="B18">
        <v>6</v>
      </c>
      <c r="C18">
        <v>2</v>
      </c>
      <c r="D18">
        <v>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t="s">
        <v>4</v>
      </c>
      <c r="B19">
        <v>10</v>
      </c>
      <c r="C19">
        <v>8</v>
      </c>
      <c r="D19">
        <v>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3" spans="1:13" x14ac:dyDescent="0.25">
      <c r="C23" t="s">
        <v>0</v>
      </c>
      <c r="D23" t="s">
        <v>45</v>
      </c>
      <c r="E23" t="s">
        <v>46</v>
      </c>
      <c r="F23" t="s">
        <v>18</v>
      </c>
    </row>
    <row r="24" spans="1:13" x14ac:dyDescent="0.25">
      <c r="C24" t="s">
        <v>2</v>
      </c>
      <c r="D24">
        <v>1019</v>
      </c>
      <c r="E24">
        <f>SUM(B3:M3)+SUM(B11:M11)+SUM(B17:M17)</f>
        <v>1019</v>
      </c>
      <c r="F24">
        <f>Table1310[[#This Row],[calculation]]-Table1310[[#This Row],[cusomers]]</f>
        <v>0</v>
      </c>
    </row>
    <row r="25" spans="1:13" x14ac:dyDescent="0.25">
      <c r="C25" t="s">
        <v>3</v>
      </c>
      <c r="D25">
        <v>142</v>
      </c>
      <c r="E25">
        <f>SUM(B4:M4)+SUM(B12:M12)+SUM(B18:M18)</f>
        <v>142</v>
      </c>
      <c r="F25">
        <f>Table1310[[#This Row],[calculation]]-Table1310[[#This Row],[cusomers]]</f>
        <v>0</v>
      </c>
    </row>
    <row r="26" spans="1:13" x14ac:dyDescent="0.25">
      <c r="C26" t="s">
        <v>4</v>
      </c>
      <c r="D26">
        <v>284</v>
      </c>
      <c r="E26">
        <f>SUM(B5:M5)+SUM(B13:M13)+SUM(B19:M19)</f>
        <v>284</v>
      </c>
      <c r="F26">
        <f>Table1310[[#This Row],[calculation]]-Table1310[[#This Row],[cusomers]]</f>
        <v>0</v>
      </c>
    </row>
    <row r="29" spans="1:13" x14ac:dyDescent="0.25">
      <c r="B29" t="s">
        <v>47</v>
      </c>
    </row>
    <row r="30" spans="1:13" x14ac:dyDescent="0.25">
      <c r="B30" t="s">
        <v>20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A3CA8-557D-4EFE-A9C3-D1B46C4BC94B}">
  <dimension ref="A1:AB34"/>
  <sheetViews>
    <sheetView tabSelected="1" workbookViewId="0">
      <selection activeCell="G27" sqref="G27"/>
    </sheetView>
  </sheetViews>
  <sheetFormatPr defaultRowHeight="15" x14ac:dyDescent="0.25"/>
  <cols>
    <col min="1" max="1" width="15.42578125" customWidth="1"/>
    <col min="2" max="2" width="15.28515625" customWidth="1"/>
    <col min="3" max="3" width="17.42578125" customWidth="1"/>
    <col min="6" max="6" width="17.7109375" bestFit="1" customWidth="1"/>
    <col min="7" max="7" width="20" bestFit="1" customWidth="1"/>
    <col min="8" max="8" width="13.28515625" bestFit="1" customWidth="1"/>
    <col min="9" max="9" width="15.42578125" bestFit="1" customWidth="1"/>
  </cols>
  <sheetData>
    <row r="1" spans="1:28" x14ac:dyDescent="0.25">
      <c r="A1" s="3" t="s">
        <v>2</v>
      </c>
      <c r="B1" s="4">
        <v>34</v>
      </c>
      <c r="C1" s="4">
        <v>35</v>
      </c>
      <c r="D1" s="4">
        <v>39</v>
      </c>
      <c r="E1" s="4">
        <v>28</v>
      </c>
      <c r="F1" s="4">
        <v>37</v>
      </c>
      <c r="G1" s="4">
        <v>33</v>
      </c>
      <c r="H1" s="4">
        <v>42</v>
      </c>
      <c r="I1" s="4">
        <v>40</v>
      </c>
      <c r="J1" s="4">
        <v>42</v>
      </c>
      <c r="K1" s="4">
        <v>42</v>
      </c>
      <c r="L1" s="4">
        <v>26</v>
      </c>
      <c r="M1" s="5">
        <v>39</v>
      </c>
      <c r="N1" s="4">
        <v>33</v>
      </c>
      <c r="O1" s="4">
        <v>35</v>
      </c>
      <c r="P1" s="4">
        <v>45</v>
      </c>
      <c r="Q1" s="4">
        <v>44</v>
      </c>
      <c r="R1" s="4">
        <v>39</v>
      </c>
      <c r="S1" s="4">
        <v>41</v>
      </c>
      <c r="T1" s="4">
        <v>38</v>
      </c>
      <c r="U1" s="4">
        <v>43</v>
      </c>
      <c r="V1" s="4">
        <v>38</v>
      </c>
      <c r="W1" s="4">
        <v>50</v>
      </c>
      <c r="X1" s="4">
        <v>42</v>
      </c>
      <c r="Y1" s="5">
        <v>29</v>
      </c>
      <c r="Z1" s="4">
        <v>35</v>
      </c>
      <c r="AA1" s="4">
        <v>22</v>
      </c>
      <c r="AB1" s="4">
        <v>48</v>
      </c>
    </row>
    <row r="2" spans="1:28" x14ac:dyDescent="0.25">
      <c r="A2" t="s">
        <v>3</v>
      </c>
      <c r="B2">
        <v>2</v>
      </c>
      <c r="C2">
        <v>4</v>
      </c>
      <c r="D2">
        <v>6</v>
      </c>
      <c r="E2">
        <v>2</v>
      </c>
      <c r="F2">
        <v>6</v>
      </c>
      <c r="G2">
        <v>4</v>
      </c>
      <c r="H2" s="1">
        <v>3</v>
      </c>
      <c r="I2">
        <v>12</v>
      </c>
      <c r="J2">
        <v>8</v>
      </c>
      <c r="K2">
        <v>5</v>
      </c>
      <c r="L2">
        <v>5</v>
      </c>
      <c r="M2">
        <v>3</v>
      </c>
      <c r="N2" s="6">
        <v>3</v>
      </c>
      <c r="O2" s="6">
        <v>10</v>
      </c>
      <c r="P2" s="6">
        <v>10</v>
      </c>
      <c r="Q2" s="6">
        <v>5</v>
      </c>
      <c r="R2" s="6">
        <v>3</v>
      </c>
      <c r="S2" s="6">
        <v>11</v>
      </c>
      <c r="T2" s="6">
        <v>2</v>
      </c>
      <c r="U2" s="6">
        <v>8</v>
      </c>
      <c r="V2" s="6">
        <v>5</v>
      </c>
      <c r="W2" s="6">
        <v>5</v>
      </c>
      <c r="X2" s="6">
        <v>2</v>
      </c>
      <c r="Y2" s="7">
        <v>4</v>
      </c>
      <c r="Z2" s="6">
        <v>6</v>
      </c>
      <c r="AA2" s="6">
        <v>2</v>
      </c>
      <c r="AB2" s="6">
        <v>6</v>
      </c>
    </row>
    <row r="3" spans="1:28" x14ac:dyDescent="0.25">
      <c r="A3" s="3" t="s">
        <v>4</v>
      </c>
      <c r="B3" s="4">
        <v>14</v>
      </c>
      <c r="C3" s="4">
        <v>10</v>
      </c>
      <c r="D3" s="4">
        <v>10</v>
      </c>
      <c r="E3" s="4">
        <v>12</v>
      </c>
      <c r="F3" s="4">
        <v>8</v>
      </c>
      <c r="G3" s="4">
        <v>8</v>
      </c>
      <c r="H3" s="4">
        <v>4</v>
      </c>
      <c r="I3" s="4">
        <v>10</v>
      </c>
      <c r="J3" s="4">
        <v>14</v>
      </c>
      <c r="K3" s="4">
        <v>17</v>
      </c>
      <c r="L3" s="4">
        <v>10</v>
      </c>
      <c r="M3" s="5">
        <v>11</v>
      </c>
      <c r="N3" s="4">
        <v>13</v>
      </c>
      <c r="O3" s="4">
        <v>10</v>
      </c>
      <c r="P3" s="4">
        <v>12</v>
      </c>
      <c r="Q3" s="4">
        <v>6</v>
      </c>
      <c r="R3" s="4">
        <v>14</v>
      </c>
      <c r="S3" s="4">
        <v>10</v>
      </c>
      <c r="T3" s="4">
        <v>10</v>
      </c>
      <c r="U3" s="4">
        <v>9</v>
      </c>
      <c r="V3" s="4">
        <v>10</v>
      </c>
      <c r="W3" s="4">
        <v>9</v>
      </c>
      <c r="X3" s="4">
        <v>9</v>
      </c>
      <c r="Y3" s="5">
        <v>14</v>
      </c>
      <c r="Z3" s="4">
        <v>10</v>
      </c>
      <c r="AA3" s="4">
        <v>8</v>
      </c>
      <c r="AB3" s="4">
        <v>12</v>
      </c>
    </row>
    <row r="7" spans="1:28" x14ac:dyDescent="0.25">
      <c r="A7" s="10" t="s">
        <v>2</v>
      </c>
      <c r="B7" s="11" t="s">
        <v>3</v>
      </c>
      <c r="C7" s="10" t="s">
        <v>4</v>
      </c>
    </row>
    <row r="8" spans="1:28" ht="15.75" thickBot="1" x14ac:dyDescent="0.3">
      <c r="A8" s="8">
        <v>34</v>
      </c>
      <c r="B8" s="9">
        <v>2</v>
      </c>
      <c r="C8" s="8">
        <v>14</v>
      </c>
    </row>
    <row r="9" spans="1:28" ht="15.75" thickBot="1" x14ac:dyDescent="0.3">
      <c r="A9" s="8">
        <v>35</v>
      </c>
      <c r="B9" s="9">
        <v>4</v>
      </c>
      <c r="C9" s="8">
        <v>10</v>
      </c>
    </row>
    <row r="10" spans="1:28" ht="15.75" thickBot="1" x14ac:dyDescent="0.3">
      <c r="A10" s="8">
        <v>39</v>
      </c>
      <c r="B10" s="9">
        <v>6</v>
      </c>
      <c r="C10" s="8">
        <v>10</v>
      </c>
      <c r="F10" s="2" t="s">
        <v>60</v>
      </c>
      <c r="G10" s="15" t="s">
        <v>4</v>
      </c>
      <c r="H10" s="14" t="s">
        <v>3</v>
      </c>
      <c r="I10" s="13" t="s">
        <v>2</v>
      </c>
    </row>
    <row r="11" spans="1:28" ht="16.5" thickTop="1" thickBot="1" x14ac:dyDescent="0.3">
      <c r="A11" s="8">
        <v>28</v>
      </c>
      <c r="B11" s="9">
        <v>2</v>
      </c>
      <c r="C11" s="8">
        <v>12</v>
      </c>
      <c r="F11" s="17" t="s">
        <v>71</v>
      </c>
      <c r="G11" s="16">
        <f>COUNT(Table7[Santa Cruz Bikes])</f>
        <v>27</v>
      </c>
      <c r="H11" s="16">
        <f>COUNT(Table7[Rowlett Bikes])</f>
        <v>27</v>
      </c>
      <c r="I11" s="16">
        <f>COUNT(Table7[Baldwin Bikes])</f>
        <v>27</v>
      </c>
    </row>
    <row r="12" spans="1:28" ht="16.5" thickTop="1" thickBot="1" x14ac:dyDescent="0.3">
      <c r="A12" s="8">
        <v>37</v>
      </c>
      <c r="B12" s="9">
        <v>6</v>
      </c>
      <c r="C12" s="8">
        <v>8</v>
      </c>
      <c r="F12" s="17" t="s">
        <v>61</v>
      </c>
      <c r="G12" s="16">
        <f>STDEV(Table7[Santa Cruz Bikes])</f>
        <v>2.7367916416907763</v>
      </c>
      <c r="H12" s="16">
        <f>STDEV(Table7[Rowlett Bikes])</f>
        <v>2.9034805716931245</v>
      </c>
      <c r="I12" s="16">
        <f>STDEV(Table7[Baldwin Bikes])</f>
        <v>6.5256452235809972</v>
      </c>
    </row>
    <row r="13" spans="1:28" ht="16.5" thickTop="1" thickBot="1" x14ac:dyDescent="0.3">
      <c r="A13" s="8">
        <v>33</v>
      </c>
      <c r="B13" s="9">
        <v>4</v>
      </c>
      <c r="C13" s="8">
        <v>8</v>
      </c>
      <c r="F13" s="17" t="s">
        <v>63</v>
      </c>
      <c r="G13" s="16">
        <f>AVERAGE(Table7[Santa Cruz Bikes])</f>
        <v>10.518518518518519</v>
      </c>
      <c r="H13" s="16">
        <f>AVERAGE(Table7[Rowlett Bikes])</f>
        <v>5.2592592592592595</v>
      </c>
      <c r="I13" s="16">
        <f>AVERAGE(Table7[Baldwin Bikes])</f>
        <v>37.74074074074074</v>
      </c>
    </row>
    <row r="14" spans="1:28" ht="16.5" thickTop="1" thickBot="1" x14ac:dyDescent="0.3">
      <c r="A14" s="8">
        <v>42</v>
      </c>
      <c r="B14" s="9">
        <v>3</v>
      </c>
      <c r="C14" s="8">
        <v>4</v>
      </c>
      <c r="F14" s="18" t="s">
        <v>64</v>
      </c>
      <c r="G14" s="16">
        <f>MIN(Table7[Santa Cruz Bikes])</f>
        <v>4</v>
      </c>
      <c r="H14" s="16">
        <f>MIN(Table7[Rowlett Bikes])</f>
        <v>2</v>
      </c>
      <c r="I14" s="16">
        <f>MIN(Table7[Baldwin Bikes])</f>
        <v>22</v>
      </c>
    </row>
    <row r="15" spans="1:28" ht="16.5" thickTop="1" thickBot="1" x14ac:dyDescent="0.3">
      <c r="A15" s="8">
        <v>40</v>
      </c>
      <c r="B15" s="9">
        <v>12</v>
      </c>
      <c r="C15" s="8">
        <v>10</v>
      </c>
      <c r="F15" s="18" t="s">
        <v>66</v>
      </c>
      <c r="G15" s="16">
        <f>QUARTILE(Table7[Santa Cruz Bikes],1)</f>
        <v>9</v>
      </c>
      <c r="H15" s="16">
        <f>QUARTILE(Table7[Rowlett Bikes],1)</f>
        <v>3</v>
      </c>
      <c r="I15" s="16">
        <f>QUARTILE(Table7[Baldwin Bikes],1)</f>
        <v>34.5</v>
      </c>
    </row>
    <row r="16" spans="1:28" ht="16.5" thickTop="1" thickBot="1" x14ac:dyDescent="0.3">
      <c r="A16" s="8">
        <v>42</v>
      </c>
      <c r="B16" s="9">
        <v>8</v>
      </c>
      <c r="C16" s="8">
        <v>14</v>
      </c>
      <c r="F16" s="19" t="s">
        <v>62</v>
      </c>
      <c r="G16" s="16">
        <f>MEDIAN(Table7[Santa Cruz Bikes])</f>
        <v>10</v>
      </c>
      <c r="H16" s="16">
        <f>MEDIAN(Table7[Rowlett Bikes])</f>
        <v>5</v>
      </c>
      <c r="I16" s="16">
        <f>MEDIAN(Table7[Baldwin Bikes])</f>
        <v>39</v>
      </c>
    </row>
    <row r="17" spans="1:9" ht="16.5" thickTop="1" thickBot="1" x14ac:dyDescent="0.3">
      <c r="A17" s="8">
        <v>42</v>
      </c>
      <c r="B17" s="9">
        <v>5</v>
      </c>
      <c r="C17" s="8">
        <v>17</v>
      </c>
      <c r="F17" s="18" t="s">
        <v>67</v>
      </c>
      <c r="G17" s="16">
        <f>QUARTILE(Table7[Santa Cruz Bikes],3)</f>
        <v>12</v>
      </c>
      <c r="H17" s="16">
        <f>QUARTILE(Table7[Rowlett Bikes],3)</f>
        <v>6</v>
      </c>
      <c r="I17" s="16">
        <f>QUARTILE(Table7[Baldwin Bikes],3)</f>
        <v>42</v>
      </c>
    </row>
    <row r="18" spans="1:9" ht="16.5" thickTop="1" thickBot="1" x14ac:dyDescent="0.3">
      <c r="A18" s="8">
        <v>26</v>
      </c>
      <c r="B18" s="9">
        <v>5</v>
      </c>
      <c r="C18" s="8">
        <v>10</v>
      </c>
      <c r="F18" s="18" t="s">
        <v>65</v>
      </c>
      <c r="G18" s="16">
        <f>MAX(Table7[Santa Cruz Bikes])</f>
        <v>17</v>
      </c>
      <c r="H18" s="16">
        <f>MAX(Table7[Rowlett Bikes])</f>
        <v>12</v>
      </c>
      <c r="I18" s="16">
        <f>MAX(Table7[Baldwin Bikes])</f>
        <v>50</v>
      </c>
    </row>
    <row r="19" spans="1:9" ht="16.5" thickTop="1" thickBot="1" x14ac:dyDescent="0.3">
      <c r="A19" s="8">
        <v>39</v>
      </c>
      <c r="B19" s="9">
        <v>3</v>
      </c>
      <c r="C19" s="8">
        <v>11</v>
      </c>
      <c r="F19" s="18" t="s">
        <v>69</v>
      </c>
      <c r="G19" s="16">
        <f>G18-G14</f>
        <v>13</v>
      </c>
      <c r="H19" s="16">
        <f t="shared" ref="H19:I19" si="0">H18-H14</f>
        <v>10</v>
      </c>
      <c r="I19" s="16">
        <f t="shared" si="0"/>
        <v>28</v>
      </c>
    </row>
    <row r="20" spans="1:9" ht="16.5" thickTop="1" thickBot="1" x14ac:dyDescent="0.3">
      <c r="A20" s="8">
        <v>33</v>
      </c>
      <c r="B20" s="9">
        <v>3</v>
      </c>
      <c r="C20" s="8">
        <v>13</v>
      </c>
      <c r="F20" s="18" t="s">
        <v>70</v>
      </c>
      <c r="G20" s="16">
        <f>G17-G15</f>
        <v>3</v>
      </c>
      <c r="H20" s="16">
        <f t="shared" ref="H20:I20" si="1">H17-H15</f>
        <v>3</v>
      </c>
      <c r="I20" s="16">
        <f t="shared" si="1"/>
        <v>7.5</v>
      </c>
    </row>
    <row r="21" spans="1:9" ht="15.75" thickBot="1" x14ac:dyDescent="0.3">
      <c r="A21" s="8">
        <v>35</v>
      </c>
      <c r="B21" s="9">
        <v>10</v>
      </c>
      <c r="C21" s="8">
        <v>10</v>
      </c>
    </row>
    <row r="22" spans="1:9" ht="15.75" thickBot="1" x14ac:dyDescent="0.3">
      <c r="A22" s="8">
        <v>45</v>
      </c>
      <c r="B22" s="9">
        <v>10</v>
      </c>
      <c r="C22" s="8">
        <v>12</v>
      </c>
    </row>
    <row r="23" spans="1:9" ht="15.75" thickBot="1" x14ac:dyDescent="0.3">
      <c r="A23" s="8">
        <v>44</v>
      </c>
      <c r="B23" s="9">
        <v>5</v>
      </c>
      <c r="C23" s="8">
        <v>6</v>
      </c>
    </row>
    <row r="24" spans="1:9" ht="15.75" thickBot="1" x14ac:dyDescent="0.3">
      <c r="A24" s="8">
        <v>39</v>
      </c>
      <c r="B24" s="9">
        <v>3</v>
      </c>
      <c r="C24" s="8">
        <v>14</v>
      </c>
    </row>
    <row r="25" spans="1:9" ht="15.75" thickBot="1" x14ac:dyDescent="0.3">
      <c r="A25" s="8">
        <v>41</v>
      </c>
      <c r="B25" s="9">
        <v>11</v>
      </c>
      <c r="C25" s="8">
        <v>10</v>
      </c>
    </row>
    <row r="26" spans="1:9" ht="15.75" thickBot="1" x14ac:dyDescent="0.3">
      <c r="A26" s="8">
        <v>38</v>
      </c>
      <c r="B26" s="9">
        <v>2</v>
      </c>
      <c r="C26" s="8">
        <v>10</v>
      </c>
    </row>
    <row r="27" spans="1:9" ht="15.75" thickBot="1" x14ac:dyDescent="0.3">
      <c r="A27" s="8">
        <v>43</v>
      </c>
      <c r="B27" s="9">
        <v>8</v>
      </c>
      <c r="C27" s="8">
        <v>9</v>
      </c>
    </row>
    <row r="28" spans="1:9" ht="15.75" thickBot="1" x14ac:dyDescent="0.3">
      <c r="A28" s="8">
        <v>38</v>
      </c>
      <c r="B28" s="9">
        <v>5</v>
      </c>
      <c r="C28" s="8">
        <v>10</v>
      </c>
    </row>
    <row r="29" spans="1:9" ht="15.75" thickBot="1" x14ac:dyDescent="0.3">
      <c r="A29" s="8">
        <v>50</v>
      </c>
      <c r="B29" s="9">
        <v>5</v>
      </c>
      <c r="C29" s="8">
        <v>9</v>
      </c>
    </row>
    <row r="30" spans="1:9" ht="15.75" thickBot="1" x14ac:dyDescent="0.3">
      <c r="A30" s="8">
        <v>42</v>
      </c>
      <c r="B30" s="9">
        <v>2</v>
      </c>
      <c r="C30" s="8">
        <v>9</v>
      </c>
    </row>
    <row r="31" spans="1:9" ht="15.75" thickBot="1" x14ac:dyDescent="0.3">
      <c r="A31" s="8">
        <v>29</v>
      </c>
      <c r="B31" s="9">
        <v>4</v>
      </c>
      <c r="C31" s="8">
        <v>14</v>
      </c>
    </row>
    <row r="32" spans="1:9" ht="15.75" thickBot="1" x14ac:dyDescent="0.3">
      <c r="A32" s="8">
        <v>35</v>
      </c>
      <c r="B32" s="9">
        <v>6</v>
      </c>
      <c r="C32" s="8">
        <v>10</v>
      </c>
    </row>
    <row r="33" spans="1:3" ht="15.75" thickBot="1" x14ac:dyDescent="0.3">
      <c r="A33" s="8">
        <v>22</v>
      </c>
      <c r="B33" s="9">
        <v>2</v>
      </c>
      <c r="C33" s="8">
        <v>8</v>
      </c>
    </row>
    <row r="34" spans="1:3" ht="15.75" thickBot="1" x14ac:dyDescent="0.3">
      <c r="A34" s="8">
        <v>48</v>
      </c>
      <c r="B34" s="9">
        <v>6</v>
      </c>
      <c r="C34" s="8">
        <v>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D5AA1-74FC-4415-A7BF-7D5E369416C8}">
  <dimension ref="D6:E87"/>
  <sheetViews>
    <sheetView workbookViewId="0">
      <selection activeCell="J31" sqref="J31"/>
    </sheetView>
  </sheetViews>
  <sheetFormatPr defaultRowHeight="15" x14ac:dyDescent="0.25"/>
  <cols>
    <col min="4" max="4" width="15.42578125" style="11" bestFit="1" customWidth="1"/>
    <col min="5" max="5" width="17.42578125" style="11" bestFit="1" customWidth="1"/>
  </cols>
  <sheetData>
    <row r="6" spans="4:5" x14ac:dyDescent="0.25">
      <c r="D6" s="12" t="s">
        <v>60</v>
      </c>
      <c r="E6" s="10" t="s">
        <v>68</v>
      </c>
    </row>
    <row r="7" spans="4:5" ht="15.75" thickBot="1" x14ac:dyDescent="0.3">
      <c r="D7" s="12" t="s">
        <v>2</v>
      </c>
      <c r="E7" s="21">
        <v>34</v>
      </c>
    </row>
    <row r="8" spans="4:5" ht="15.75" thickBot="1" x14ac:dyDescent="0.3">
      <c r="D8" s="12" t="s">
        <v>2</v>
      </c>
      <c r="E8" s="21">
        <v>35</v>
      </c>
    </row>
    <row r="9" spans="4:5" ht="15.75" thickBot="1" x14ac:dyDescent="0.3">
      <c r="D9" s="12" t="s">
        <v>2</v>
      </c>
      <c r="E9" s="21">
        <v>39</v>
      </c>
    </row>
    <row r="10" spans="4:5" ht="15.75" thickBot="1" x14ac:dyDescent="0.3">
      <c r="D10" s="12" t="s">
        <v>2</v>
      </c>
      <c r="E10" s="21">
        <v>28</v>
      </c>
    </row>
    <row r="11" spans="4:5" ht="15.75" thickBot="1" x14ac:dyDescent="0.3">
      <c r="D11" s="12" t="s">
        <v>2</v>
      </c>
      <c r="E11" s="21">
        <v>37</v>
      </c>
    </row>
    <row r="12" spans="4:5" ht="15.75" thickBot="1" x14ac:dyDescent="0.3">
      <c r="D12" s="12" t="s">
        <v>2</v>
      </c>
      <c r="E12" s="21">
        <v>33</v>
      </c>
    </row>
    <row r="13" spans="4:5" ht="15.75" thickBot="1" x14ac:dyDescent="0.3">
      <c r="D13" s="12" t="s">
        <v>2</v>
      </c>
      <c r="E13" s="21">
        <v>42</v>
      </c>
    </row>
    <row r="14" spans="4:5" ht="15.75" thickBot="1" x14ac:dyDescent="0.3">
      <c r="D14" s="12" t="s">
        <v>2</v>
      </c>
      <c r="E14" s="21">
        <v>40</v>
      </c>
    </row>
    <row r="15" spans="4:5" ht="15.75" thickBot="1" x14ac:dyDescent="0.3">
      <c r="D15" s="12" t="s">
        <v>2</v>
      </c>
      <c r="E15" s="21">
        <v>42</v>
      </c>
    </row>
    <row r="16" spans="4:5" ht="15.75" thickBot="1" x14ac:dyDescent="0.3">
      <c r="D16" s="12" t="s">
        <v>2</v>
      </c>
      <c r="E16" s="21">
        <v>42</v>
      </c>
    </row>
    <row r="17" spans="4:5" ht="15.75" thickBot="1" x14ac:dyDescent="0.3">
      <c r="D17" s="12" t="s">
        <v>2</v>
      </c>
      <c r="E17" s="21">
        <v>26</v>
      </c>
    </row>
    <row r="18" spans="4:5" ht="15.75" thickBot="1" x14ac:dyDescent="0.3">
      <c r="D18" s="12" t="s">
        <v>2</v>
      </c>
      <c r="E18" s="21">
        <v>39</v>
      </c>
    </row>
    <row r="19" spans="4:5" ht="15.75" thickBot="1" x14ac:dyDescent="0.3">
      <c r="D19" s="12" t="s">
        <v>2</v>
      </c>
      <c r="E19" s="21">
        <v>33</v>
      </c>
    </row>
    <row r="20" spans="4:5" ht="15.75" thickBot="1" x14ac:dyDescent="0.3">
      <c r="D20" s="12" t="s">
        <v>2</v>
      </c>
      <c r="E20" s="21">
        <v>35</v>
      </c>
    </row>
    <row r="21" spans="4:5" ht="15.75" thickBot="1" x14ac:dyDescent="0.3">
      <c r="D21" s="12" t="s">
        <v>2</v>
      </c>
      <c r="E21" s="21">
        <v>45</v>
      </c>
    </row>
    <row r="22" spans="4:5" ht="15.75" thickBot="1" x14ac:dyDescent="0.3">
      <c r="D22" s="12" t="s">
        <v>2</v>
      </c>
      <c r="E22" s="21">
        <v>44</v>
      </c>
    </row>
    <row r="23" spans="4:5" ht="15.75" thickBot="1" x14ac:dyDescent="0.3">
      <c r="D23" s="12" t="s">
        <v>2</v>
      </c>
      <c r="E23" s="21">
        <v>39</v>
      </c>
    </row>
    <row r="24" spans="4:5" ht="15.75" thickBot="1" x14ac:dyDescent="0.3">
      <c r="D24" s="12" t="s">
        <v>2</v>
      </c>
      <c r="E24" s="21">
        <v>41</v>
      </c>
    </row>
    <row r="25" spans="4:5" ht="15.75" thickBot="1" x14ac:dyDescent="0.3">
      <c r="D25" s="12" t="s">
        <v>2</v>
      </c>
      <c r="E25" s="21">
        <v>38</v>
      </c>
    </row>
    <row r="26" spans="4:5" ht="15.75" thickBot="1" x14ac:dyDescent="0.3">
      <c r="D26" s="12" t="s">
        <v>2</v>
      </c>
      <c r="E26" s="21">
        <v>43</v>
      </c>
    </row>
    <row r="27" spans="4:5" ht="15.75" thickBot="1" x14ac:dyDescent="0.3">
      <c r="D27" s="12" t="s">
        <v>2</v>
      </c>
      <c r="E27" s="21">
        <v>38</v>
      </c>
    </row>
    <row r="28" spans="4:5" ht="15.75" thickBot="1" x14ac:dyDescent="0.3">
      <c r="D28" s="12" t="s">
        <v>2</v>
      </c>
      <c r="E28" s="21">
        <v>50</v>
      </c>
    </row>
    <row r="29" spans="4:5" ht="15.75" thickBot="1" x14ac:dyDescent="0.3">
      <c r="D29" s="12" t="s">
        <v>2</v>
      </c>
      <c r="E29" s="21">
        <v>42</v>
      </c>
    </row>
    <row r="30" spans="4:5" ht="15.75" thickBot="1" x14ac:dyDescent="0.3">
      <c r="D30" s="12" t="s">
        <v>2</v>
      </c>
      <c r="E30" s="21">
        <v>29</v>
      </c>
    </row>
    <row r="31" spans="4:5" ht="15.75" thickBot="1" x14ac:dyDescent="0.3">
      <c r="D31" s="12" t="s">
        <v>2</v>
      </c>
      <c r="E31" s="21">
        <v>35</v>
      </c>
    </row>
    <row r="32" spans="4:5" ht="15.75" thickBot="1" x14ac:dyDescent="0.3">
      <c r="D32" s="12" t="s">
        <v>2</v>
      </c>
      <c r="E32" s="21">
        <v>22</v>
      </c>
    </row>
    <row r="33" spans="4:5" ht="15.75" thickBot="1" x14ac:dyDescent="0.3">
      <c r="D33" s="12" t="s">
        <v>2</v>
      </c>
      <c r="E33" s="21">
        <v>48</v>
      </c>
    </row>
    <row r="34" spans="4:5" ht="15.75" thickBot="1" x14ac:dyDescent="0.3">
      <c r="D34" s="20" t="s">
        <v>3</v>
      </c>
      <c r="E34" s="21">
        <v>2</v>
      </c>
    </row>
    <row r="35" spans="4:5" ht="15.75" thickBot="1" x14ac:dyDescent="0.3">
      <c r="D35" s="20" t="s">
        <v>3</v>
      </c>
      <c r="E35" s="21">
        <v>4</v>
      </c>
    </row>
    <row r="36" spans="4:5" ht="15.75" thickBot="1" x14ac:dyDescent="0.3">
      <c r="D36" s="20" t="s">
        <v>3</v>
      </c>
      <c r="E36" s="21">
        <v>6</v>
      </c>
    </row>
    <row r="37" spans="4:5" ht="15.75" thickBot="1" x14ac:dyDescent="0.3">
      <c r="D37" s="20" t="s">
        <v>3</v>
      </c>
      <c r="E37" s="21">
        <v>2</v>
      </c>
    </row>
    <row r="38" spans="4:5" ht="15.75" thickBot="1" x14ac:dyDescent="0.3">
      <c r="D38" s="20" t="s">
        <v>3</v>
      </c>
      <c r="E38" s="21">
        <v>6</v>
      </c>
    </row>
    <row r="39" spans="4:5" ht="15.75" thickBot="1" x14ac:dyDescent="0.3">
      <c r="D39" s="20" t="s">
        <v>3</v>
      </c>
      <c r="E39" s="21">
        <v>4</v>
      </c>
    </row>
    <row r="40" spans="4:5" ht="15.75" thickBot="1" x14ac:dyDescent="0.3">
      <c r="D40" s="20" t="s">
        <v>3</v>
      </c>
      <c r="E40" s="21">
        <v>3</v>
      </c>
    </row>
    <row r="41" spans="4:5" ht="15.75" thickBot="1" x14ac:dyDescent="0.3">
      <c r="D41" s="20" t="s">
        <v>3</v>
      </c>
      <c r="E41" s="21">
        <v>12</v>
      </c>
    </row>
    <row r="42" spans="4:5" ht="15.75" thickBot="1" x14ac:dyDescent="0.3">
      <c r="D42" s="20" t="s">
        <v>3</v>
      </c>
      <c r="E42" s="21">
        <v>8</v>
      </c>
    </row>
    <row r="43" spans="4:5" ht="15.75" thickBot="1" x14ac:dyDescent="0.3">
      <c r="D43" s="20" t="s">
        <v>3</v>
      </c>
      <c r="E43" s="21">
        <v>5</v>
      </c>
    </row>
    <row r="44" spans="4:5" ht="15.75" thickBot="1" x14ac:dyDescent="0.3">
      <c r="D44" s="20" t="s">
        <v>3</v>
      </c>
      <c r="E44" s="21">
        <v>5</v>
      </c>
    </row>
    <row r="45" spans="4:5" ht="15.75" thickBot="1" x14ac:dyDescent="0.3">
      <c r="D45" s="20" t="s">
        <v>3</v>
      </c>
      <c r="E45" s="21">
        <v>3</v>
      </c>
    </row>
    <row r="46" spans="4:5" ht="15.75" thickBot="1" x14ac:dyDescent="0.3">
      <c r="D46" s="20" t="s">
        <v>3</v>
      </c>
      <c r="E46" s="21">
        <v>3</v>
      </c>
    </row>
    <row r="47" spans="4:5" ht="15.75" thickBot="1" x14ac:dyDescent="0.3">
      <c r="D47" s="20" t="s">
        <v>3</v>
      </c>
      <c r="E47" s="21">
        <v>10</v>
      </c>
    </row>
    <row r="48" spans="4:5" ht="15.75" thickBot="1" x14ac:dyDescent="0.3">
      <c r="D48" s="20" t="s">
        <v>3</v>
      </c>
      <c r="E48" s="21">
        <v>10</v>
      </c>
    </row>
    <row r="49" spans="4:5" ht="15.75" thickBot="1" x14ac:dyDescent="0.3">
      <c r="D49" s="20" t="s">
        <v>3</v>
      </c>
      <c r="E49" s="21">
        <v>5</v>
      </c>
    </row>
    <row r="50" spans="4:5" ht="15.75" thickBot="1" x14ac:dyDescent="0.3">
      <c r="D50" s="20" t="s">
        <v>3</v>
      </c>
      <c r="E50" s="21">
        <v>3</v>
      </c>
    </row>
    <row r="51" spans="4:5" ht="15.75" thickBot="1" x14ac:dyDescent="0.3">
      <c r="D51" s="20" t="s">
        <v>3</v>
      </c>
      <c r="E51" s="21">
        <v>11</v>
      </c>
    </row>
    <row r="52" spans="4:5" ht="15.75" thickBot="1" x14ac:dyDescent="0.3">
      <c r="D52" s="20" t="s">
        <v>3</v>
      </c>
      <c r="E52" s="21">
        <v>2</v>
      </c>
    </row>
    <row r="53" spans="4:5" ht="15.75" thickBot="1" x14ac:dyDescent="0.3">
      <c r="D53" s="20" t="s">
        <v>3</v>
      </c>
      <c r="E53" s="21">
        <v>8</v>
      </c>
    </row>
    <row r="54" spans="4:5" ht="15.75" thickBot="1" x14ac:dyDescent="0.3">
      <c r="D54" s="20" t="s">
        <v>3</v>
      </c>
      <c r="E54" s="21">
        <v>5</v>
      </c>
    </row>
    <row r="55" spans="4:5" ht="15.75" thickBot="1" x14ac:dyDescent="0.3">
      <c r="D55" s="20" t="s">
        <v>3</v>
      </c>
      <c r="E55" s="21">
        <v>5</v>
      </c>
    </row>
    <row r="56" spans="4:5" ht="15.75" thickBot="1" x14ac:dyDescent="0.3">
      <c r="D56" s="20" t="s">
        <v>3</v>
      </c>
      <c r="E56" s="21">
        <v>2</v>
      </c>
    </row>
    <row r="57" spans="4:5" ht="15.75" thickBot="1" x14ac:dyDescent="0.3">
      <c r="D57" s="20" t="s">
        <v>3</v>
      </c>
      <c r="E57" s="21">
        <v>4</v>
      </c>
    </row>
    <row r="58" spans="4:5" ht="15.75" thickBot="1" x14ac:dyDescent="0.3">
      <c r="D58" s="20" t="s">
        <v>3</v>
      </c>
      <c r="E58" s="21">
        <v>6</v>
      </c>
    </row>
    <row r="59" spans="4:5" ht="15.75" thickBot="1" x14ac:dyDescent="0.3">
      <c r="D59" s="20" t="s">
        <v>3</v>
      </c>
      <c r="E59" s="21">
        <v>2</v>
      </c>
    </row>
    <row r="60" spans="4:5" ht="15.75" thickBot="1" x14ac:dyDescent="0.3">
      <c r="D60" s="20" t="s">
        <v>3</v>
      </c>
      <c r="E60" s="21">
        <v>6</v>
      </c>
    </row>
    <row r="61" spans="4:5" ht="15.75" thickBot="1" x14ac:dyDescent="0.3">
      <c r="D61" s="21" t="s">
        <v>4</v>
      </c>
      <c r="E61" s="21">
        <v>14</v>
      </c>
    </row>
    <row r="62" spans="4:5" ht="15.75" thickBot="1" x14ac:dyDescent="0.3">
      <c r="D62" s="21" t="s">
        <v>4</v>
      </c>
      <c r="E62" s="21">
        <v>10</v>
      </c>
    </row>
    <row r="63" spans="4:5" ht="15.75" thickBot="1" x14ac:dyDescent="0.3">
      <c r="D63" s="21" t="s">
        <v>4</v>
      </c>
      <c r="E63" s="21">
        <v>10</v>
      </c>
    </row>
    <row r="64" spans="4:5" ht="15.75" thickBot="1" x14ac:dyDescent="0.3">
      <c r="D64" s="21" t="s">
        <v>4</v>
      </c>
      <c r="E64" s="21">
        <v>12</v>
      </c>
    </row>
    <row r="65" spans="4:5" ht="15.75" thickBot="1" x14ac:dyDescent="0.3">
      <c r="D65" s="21" t="s">
        <v>4</v>
      </c>
      <c r="E65" s="21">
        <v>8</v>
      </c>
    </row>
    <row r="66" spans="4:5" ht="15.75" thickBot="1" x14ac:dyDescent="0.3">
      <c r="D66" s="21" t="s">
        <v>4</v>
      </c>
      <c r="E66" s="21">
        <v>8</v>
      </c>
    </row>
    <row r="67" spans="4:5" ht="15.75" thickBot="1" x14ac:dyDescent="0.3">
      <c r="D67" s="21" t="s">
        <v>4</v>
      </c>
      <c r="E67" s="21">
        <v>4</v>
      </c>
    </row>
    <row r="68" spans="4:5" ht="15.75" thickBot="1" x14ac:dyDescent="0.3">
      <c r="D68" s="21" t="s">
        <v>4</v>
      </c>
      <c r="E68" s="21">
        <v>10</v>
      </c>
    </row>
    <row r="69" spans="4:5" ht="15.75" thickBot="1" x14ac:dyDescent="0.3">
      <c r="D69" s="21" t="s">
        <v>4</v>
      </c>
      <c r="E69" s="21">
        <v>14</v>
      </c>
    </row>
    <row r="70" spans="4:5" ht="15.75" thickBot="1" x14ac:dyDescent="0.3">
      <c r="D70" s="21" t="s">
        <v>4</v>
      </c>
      <c r="E70" s="21">
        <v>17</v>
      </c>
    </row>
    <row r="71" spans="4:5" ht="15.75" thickBot="1" x14ac:dyDescent="0.3">
      <c r="D71" s="21" t="s">
        <v>4</v>
      </c>
      <c r="E71" s="21">
        <v>10</v>
      </c>
    </row>
    <row r="72" spans="4:5" ht="15.75" thickBot="1" x14ac:dyDescent="0.3">
      <c r="D72" s="21" t="s">
        <v>4</v>
      </c>
      <c r="E72" s="21">
        <v>11</v>
      </c>
    </row>
    <row r="73" spans="4:5" ht="15.75" thickBot="1" x14ac:dyDescent="0.3">
      <c r="D73" s="21" t="s">
        <v>4</v>
      </c>
      <c r="E73" s="21">
        <v>13</v>
      </c>
    </row>
    <row r="74" spans="4:5" ht="15.75" thickBot="1" x14ac:dyDescent="0.3">
      <c r="D74" s="21" t="s">
        <v>4</v>
      </c>
      <c r="E74" s="21">
        <v>10</v>
      </c>
    </row>
    <row r="75" spans="4:5" ht="15.75" thickBot="1" x14ac:dyDescent="0.3">
      <c r="D75" s="21" t="s">
        <v>4</v>
      </c>
      <c r="E75" s="21">
        <v>12</v>
      </c>
    </row>
    <row r="76" spans="4:5" ht="15.75" thickBot="1" x14ac:dyDescent="0.3">
      <c r="D76" s="21" t="s">
        <v>4</v>
      </c>
      <c r="E76" s="21">
        <v>6</v>
      </c>
    </row>
    <row r="77" spans="4:5" ht="15.75" thickBot="1" x14ac:dyDescent="0.3">
      <c r="D77" s="21" t="s">
        <v>4</v>
      </c>
      <c r="E77" s="21">
        <v>14</v>
      </c>
    </row>
    <row r="78" spans="4:5" ht="15.75" thickBot="1" x14ac:dyDescent="0.3">
      <c r="D78" s="21" t="s">
        <v>4</v>
      </c>
      <c r="E78" s="21">
        <v>10</v>
      </c>
    </row>
    <row r="79" spans="4:5" ht="15.75" thickBot="1" x14ac:dyDescent="0.3">
      <c r="D79" s="21" t="s">
        <v>4</v>
      </c>
      <c r="E79" s="21">
        <v>10</v>
      </c>
    </row>
    <row r="80" spans="4:5" ht="15.75" thickBot="1" x14ac:dyDescent="0.3">
      <c r="D80" s="21" t="s">
        <v>4</v>
      </c>
      <c r="E80" s="21">
        <v>9</v>
      </c>
    </row>
    <row r="81" spans="4:5" ht="15.75" thickBot="1" x14ac:dyDescent="0.3">
      <c r="D81" s="21" t="s">
        <v>4</v>
      </c>
      <c r="E81" s="21">
        <v>10</v>
      </c>
    </row>
    <row r="82" spans="4:5" ht="15.75" thickBot="1" x14ac:dyDescent="0.3">
      <c r="D82" s="21" t="s">
        <v>4</v>
      </c>
      <c r="E82" s="21">
        <v>9</v>
      </c>
    </row>
    <row r="83" spans="4:5" ht="15.75" thickBot="1" x14ac:dyDescent="0.3">
      <c r="D83" s="21" t="s">
        <v>4</v>
      </c>
      <c r="E83" s="21">
        <v>9</v>
      </c>
    </row>
    <row r="84" spans="4:5" ht="15.75" thickBot="1" x14ac:dyDescent="0.3">
      <c r="D84" s="21" t="s">
        <v>4</v>
      </c>
      <c r="E84" s="21">
        <v>14</v>
      </c>
    </row>
    <row r="85" spans="4:5" ht="15.75" thickBot="1" x14ac:dyDescent="0.3">
      <c r="D85" s="21" t="s">
        <v>4</v>
      </c>
      <c r="E85" s="21">
        <v>10</v>
      </c>
    </row>
    <row r="86" spans="4:5" ht="15.75" thickBot="1" x14ac:dyDescent="0.3">
      <c r="D86" s="21" t="s">
        <v>4</v>
      </c>
      <c r="E86" s="21">
        <v>8</v>
      </c>
    </row>
    <row r="87" spans="4:5" ht="15.75" thickBot="1" x14ac:dyDescent="0.3">
      <c r="D87" s="21" t="s">
        <v>4</v>
      </c>
      <c r="E87" s="21">
        <v>12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5D025-B7FC-45F6-B4B3-9322D6F501FB}">
  <dimension ref="A1:C28"/>
  <sheetViews>
    <sheetView workbookViewId="0">
      <selection sqref="A1:C29"/>
    </sheetView>
  </sheetViews>
  <sheetFormatPr defaultRowHeight="15" x14ac:dyDescent="0.25"/>
  <cols>
    <col min="3" max="3" width="17.7109375" bestFit="1" customWidth="1"/>
  </cols>
  <sheetData>
    <row r="1" spans="1:3" x14ac:dyDescent="0.25">
      <c r="A1" s="10" t="s">
        <v>2</v>
      </c>
      <c r="B1" s="11" t="s">
        <v>3</v>
      </c>
      <c r="C1" s="10" t="s">
        <v>4</v>
      </c>
    </row>
    <row r="2" spans="1:3" ht="15.75" thickBot="1" x14ac:dyDescent="0.3">
      <c r="A2" s="8">
        <v>34</v>
      </c>
      <c r="B2" s="9">
        <v>2</v>
      </c>
      <c r="C2" s="8">
        <v>14</v>
      </c>
    </row>
    <row r="3" spans="1:3" ht="15.75" thickBot="1" x14ac:dyDescent="0.3">
      <c r="A3" s="8">
        <v>35</v>
      </c>
      <c r="B3" s="9">
        <v>4</v>
      </c>
      <c r="C3" s="8">
        <v>10</v>
      </c>
    </row>
    <row r="4" spans="1:3" ht="15.75" thickBot="1" x14ac:dyDescent="0.3">
      <c r="A4" s="8">
        <v>39</v>
      </c>
      <c r="B4" s="9">
        <v>6</v>
      </c>
      <c r="C4" s="8">
        <v>10</v>
      </c>
    </row>
    <row r="5" spans="1:3" ht="15.75" thickBot="1" x14ac:dyDescent="0.3">
      <c r="A5" s="8">
        <v>28</v>
      </c>
      <c r="B5" s="9">
        <v>2</v>
      </c>
      <c r="C5" s="8">
        <v>12</v>
      </c>
    </row>
    <row r="6" spans="1:3" ht="15.75" thickBot="1" x14ac:dyDescent="0.3">
      <c r="A6" s="8">
        <v>37</v>
      </c>
      <c r="B6" s="9">
        <v>6</v>
      </c>
      <c r="C6" s="8">
        <v>8</v>
      </c>
    </row>
    <row r="7" spans="1:3" ht="15.75" thickBot="1" x14ac:dyDescent="0.3">
      <c r="A7" s="8">
        <v>33</v>
      </c>
      <c r="B7" s="9">
        <v>4</v>
      </c>
      <c r="C7" s="8">
        <v>8</v>
      </c>
    </row>
    <row r="8" spans="1:3" ht="15.75" thickBot="1" x14ac:dyDescent="0.3">
      <c r="A8" s="8">
        <v>42</v>
      </c>
      <c r="B8" s="9">
        <v>3</v>
      </c>
      <c r="C8" s="8">
        <v>4</v>
      </c>
    </row>
    <row r="9" spans="1:3" ht="15.75" thickBot="1" x14ac:dyDescent="0.3">
      <c r="A9" s="8">
        <v>40</v>
      </c>
      <c r="B9" s="9">
        <v>12</v>
      </c>
      <c r="C9" s="8">
        <v>10</v>
      </c>
    </row>
    <row r="10" spans="1:3" ht="15.75" thickBot="1" x14ac:dyDescent="0.3">
      <c r="A10" s="8">
        <v>42</v>
      </c>
      <c r="B10" s="9">
        <v>8</v>
      </c>
      <c r="C10" s="8">
        <v>14</v>
      </c>
    </row>
    <row r="11" spans="1:3" ht="15.75" thickBot="1" x14ac:dyDescent="0.3">
      <c r="A11" s="8">
        <v>42</v>
      </c>
      <c r="B11" s="9">
        <v>5</v>
      </c>
      <c r="C11" s="8">
        <v>17</v>
      </c>
    </row>
    <row r="12" spans="1:3" ht="15.75" thickBot="1" x14ac:dyDescent="0.3">
      <c r="A12" s="8">
        <v>26</v>
      </c>
      <c r="B12" s="9">
        <v>5</v>
      </c>
      <c r="C12" s="8">
        <v>10</v>
      </c>
    </row>
    <row r="13" spans="1:3" ht="15.75" thickBot="1" x14ac:dyDescent="0.3">
      <c r="A13" s="8">
        <v>39</v>
      </c>
      <c r="B13" s="9">
        <v>3</v>
      </c>
      <c r="C13" s="8">
        <v>11</v>
      </c>
    </row>
    <row r="14" spans="1:3" ht="15.75" thickBot="1" x14ac:dyDescent="0.3">
      <c r="A14" s="8">
        <v>33</v>
      </c>
      <c r="B14" s="9">
        <v>3</v>
      </c>
      <c r="C14" s="8">
        <v>13</v>
      </c>
    </row>
    <row r="15" spans="1:3" ht="15.75" thickBot="1" x14ac:dyDescent="0.3">
      <c r="A15" s="8">
        <v>35</v>
      </c>
      <c r="B15" s="9">
        <v>10</v>
      </c>
      <c r="C15" s="8">
        <v>10</v>
      </c>
    </row>
    <row r="16" spans="1:3" ht="15.75" thickBot="1" x14ac:dyDescent="0.3">
      <c r="A16" s="8">
        <v>45</v>
      </c>
      <c r="B16" s="9">
        <v>10</v>
      </c>
      <c r="C16" s="8">
        <v>12</v>
      </c>
    </row>
    <row r="17" spans="1:3" ht="15.75" thickBot="1" x14ac:dyDescent="0.3">
      <c r="A17" s="8">
        <v>44</v>
      </c>
      <c r="B17" s="9">
        <v>5</v>
      </c>
      <c r="C17" s="8">
        <v>6</v>
      </c>
    </row>
    <row r="18" spans="1:3" ht="15.75" thickBot="1" x14ac:dyDescent="0.3">
      <c r="A18" s="8">
        <v>39</v>
      </c>
      <c r="B18" s="9">
        <v>3</v>
      </c>
      <c r="C18" s="8">
        <v>14</v>
      </c>
    </row>
    <row r="19" spans="1:3" ht="15.75" thickBot="1" x14ac:dyDescent="0.3">
      <c r="A19" s="8">
        <v>41</v>
      </c>
      <c r="B19" s="9">
        <v>11</v>
      </c>
      <c r="C19" s="8">
        <v>10</v>
      </c>
    </row>
    <row r="20" spans="1:3" ht="15.75" thickBot="1" x14ac:dyDescent="0.3">
      <c r="A20" s="8">
        <v>38</v>
      </c>
      <c r="B20" s="9">
        <v>2</v>
      </c>
      <c r="C20" s="8">
        <v>10</v>
      </c>
    </row>
    <row r="21" spans="1:3" ht="15.75" thickBot="1" x14ac:dyDescent="0.3">
      <c r="A21" s="8">
        <v>43</v>
      </c>
      <c r="B21" s="9">
        <v>8</v>
      </c>
      <c r="C21" s="8">
        <v>9</v>
      </c>
    </row>
    <row r="22" spans="1:3" ht="15.75" thickBot="1" x14ac:dyDescent="0.3">
      <c r="A22" s="8">
        <v>38</v>
      </c>
      <c r="B22" s="9">
        <v>5</v>
      </c>
      <c r="C22" s="8">
        <v>10</v>
      </c>
    </row>
    <row r="23" spans="1:3" ht="15.75" thickBot="1" x14ac:dyDescent="0.3">
      <c r="A23" s="8">
        <v>50</v>
      </c>
      <c r="B23" s="9">
        <v>5</v>
      </c>
      <c r="C23" s="8">
        <v>9</v>
      </c>
    </row>
    <row r="24" spans="1:3" ht="15.75" thickBot="1" x14ac:dyDescent="0.3">
      <c r="A24" s="8">
        <v>42</v>
      </c>
      <c r="B24" s="9">
        <v>2</v>
      </c>
      <c r="C24" s="8">
        <v>9</v>
      </c>
    </row>
    <row r="25" spans="1:3" ht="15.75" thickBot="1" x14ac:dyDescent="0.3">
      <c r="A25" s="8">
        <v>29</v>
      </c>
      <c r="B25" s="9">
        <v>4</v>
      </c>
      <c r="C25" s="8">
        <v>14</v>
      </c>
    </row>
    <row r="26" spans="1:3" ht="15.75" thickBot="1" x14ac:dyDescent="0.3">
      <c r="A26" s="8">
        <v>35</v>
      </c>
      <c r="B26" s="9">
        <v>6</v>
      </c>
      <c r="C26" s="8">
        <v>10</v>
      </c>
    </row>
    <row r="27" spans="1:3" ht="15.75" thickBot="1" x14ac:dyDescent="0.3">
      <c r="A27" s="8">
        <v>22</v>
      </c>
      <c r="B27" s="9">
        <v>2</v>
      </c>
      <c r="C27" s="8">
        <v>8</v>
      </c>
    </row>
    <row r="28" spans="1:3" ht="15.75" thickBot="1" x14ac:dyDescent="0.3">
      <c r="A28" s="8">
        <v>48</v>
      </c>
      <c r="B28" s="9">
        <v>6</v>
      </c>
      <c r="C28" s="8"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6470-1449-4728-8459-AB54764F3C24}">
  <dimension ref="A1"/>
  <sheetViews>
    <sheetView showGridLines="0" workbookViewId="0">
      <selection activeCell="A31" sqref="A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New_customers_2016</vt:lpstr>
      <vt:lpstr>Check_2016</vt:lpstr>
      <vt:lpstr>New_customers_2017</vt:lpstr>
      <vt:lpstr>New_customers_2018</vt:lpstr>
      <vt:lpstr>Check</vt:lpstr>
      <vt:lpstr>Series</vt:lpstr>
      <vt:lpstr>Raw_Boxplot</vt:lpstr>
      <vt:lpstr>Boxplots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gerber</cp:lastModifiedBy>
  <dcterms:created xsi:type="dcterms:W3CDTF">2015-06-05T18:17:20Z</dcterms:created>
  <dcterms:modified xsi:type="dcterms:W3CDTF">2023-11-21T18:59:15Z</dcterms:modified>
</cp:coreProperties>
</file>