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1B7ABA51-4F3F-416F-95F0-73A973FCCF41}" xr6:coauthVersionLast="47" xr6:coauthVersionMax="47" xr10:uidLastSave="{00000000-0000-0000-0000-000000000000}"/>
  <bookViews>
    <workbookView xWindow="11610" yWindow="720" windowWidth="16200" windowHeight="13125" xr2:uid="{57687013-1D15-42FB-8E81-19FA41ED53C0}"/>
  </bookViews>
  <sheets>
    <sheet name="Raw Data" sheetId="1" r:id="rId1"/>
    <sheet name="Pivot Table Analysis" sheetId="5" r:id="rId2"/>
    <sheet name="State Comparison Table" sheetId="8" r:id="rId3"/>
    <sheet name="Data Column Descriptions" sheetId="2" r:id="rId4"/>
    <sheet name="Descriptive Statistics" sheetId="3" r:id="rId5"/>
  </sheets>
  <definedNames>
    <definedName name="_xlnm._FilterDatabase" localSheetId="0" hidden="1">'Raw Data'!$A$1:$L$21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B2" i="3"/>
  <c r="J23" i="1"/>
  <c r="L23" i="1"/>
  <c r="J22" i="1"/>
  <c r="L22" i="1"/>
  <c r="J21" i="1"/>
  <c r="L21" i="1"/>
  <c r="H23" i="1"/>
  <c r="H22" i="1"/>
  <c r="B5" i="3" l="1"/>
  <c r="B7" i="3"/>
  <c r="B6" i="3"/>
  <c r="H21" i="1"/>
  <c r="B4" i="3" l="1"/>
  <c r="B3" i="3"/>
</calcChain>
</file>

<file path=xl/sharedStrings.xml><?xml version="1.0" encoding="utf-8"?>
<sst xmlns="http://schemas.openxmlformats.org/spreadsheetml/2006/main" count="89" uniqueCount="79">
  <si>
    <t>Patient ID</t>
  </si>
  <si>
    <t>Arrival Time</t>
  </si>
  <si>
    <t>Appointment Time</t>
  </si>
  <si>
    <t>Check-In Time</t>
  </si>
  <si>
    <t>Doctor Start Time</t>
  </si>
  <si>
    <t>Doctor End Time</t>
  </si>
  <si>
    <t>Departure Time</t>
  </si>
  <si>
    <t>Wait Time</t>
  </si>
  <si>
    <t>Service Time</t>
  </si>
  <si>
    <t>Total Time Spent</t>
  </si>
  <si>
    <t>Unique identifier for each patient (e.g., P001, P002)</t>
  </si>
  <si>
    <t>The time the patient arrives at the clinic</t>
  </si>
  <si>
    <t>The scheduled appointment time</t>
  </si>
  <si>
    <t>The time the patient completes the check-in process</t>
  </si>
  <si>
    <t>When the patient begins their consultation</t>
  </si>
  <si>
    <t>When the consultation ends</t>
  </si>
  <si>
    <t>The time the patient leaves the clinic</t>
  </si>
  <si>
    <t>Calculated: Doctor Start Time - Arrival Time</t>
  </si>
  <si>
    <t>Calculated: Doctor End Time - Doctor Start Time</t>
  </si>
  <si>
    <t>Calculated: Departure Time - Arrival Time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</si>
  <si>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</si>
  <si>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</si>
  <si>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</si>
  <si>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</si>
  <si>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</si>
  <si>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</si>
  <si>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</si>
  <si>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</si>
  <si>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</si>
  <si>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</si>
  <si>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</si>
  <si>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</si>
  <si>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</si>
  <si>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</si>
  <si>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</si>
  <si>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</si>
  <si>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</si>
  <si>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</si>
  <si>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</si>
  <si>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Average Wait Time</t>
  </si>
  <si>
    <t>Maximum Wait Time</t>
  </si>
  <si>
    <t>Minimum Wait Time</t>
  </si>
  <si>
    <t>Average Service Time</t>
  </si>
  <si>
    <t>Maximum Service Time</t>
  </si>
  <si>
    <t>Minimum Service Time</t>
  </si>
  <si>
    <t>Row Labels</t>
  </si>
  <si>
    <t>Grand Total</t>
  </si>
  <si>
    <t>Average of Wait Time</t>
  </si>
  <si>
    <t>Process Step</t>
  </si>
  <si>
    <t>Current State</t>
  </si>
  <si>
    <t>Improvement</t>
  </si>
  <si>
    <t>Patient Waits in Waiting Area</t>
  </si>
  <si>
    <t>Average wait time of 28:10</t>
  </si>
  <si>
    <t>Patient Waits for Doctor</t>
  </si>
  <si>
    <t>Future State</t>
  </si>
  <si>
    <t>Pre-Appointment Triage</t>
  </si>
  <si>
    <t>Not applicable</t>
  </si>
  <si>
    <t>Patients complete forms and triage online before arrival</t>
  </si>
  <si>
    <t>Reduces in-clinic registration and wait times</t>
  </si>
  <si>
    <t>Patient Arrives at Clinic</t>
  </si>
  <si>
    <t>Patients arrive and begin registration</t>
  </si>
  <si>
    <t>Patients arrive with pre-completed registration</t>
  </si>
  <si>
    <t>Streamlines the check-in process</t>
  </si>
  <si>
    <t>Check-In</t>
  </si>
  <si>
    <t>Manual at reception desk</t>
  </si>
  <si>
    <t>Automated using kiosks or mobile apps</t>
  </si>
  <si>
    <t>Reduces queues and check-in time</t>
  </si>
  <si>
    <t>Reduced waiting time with real-time updates</t>
  </si>
  <si>
    <t>Enhanced communication reduces perceived and actual waiting times</t>
  </si>
  <si>
    <t>Extended wait time with no updates</t>
  </si>
  <si>
    <t>Patients receive real-time updates on doctor’s availability</t>
  </si>
  <si>
    <t>Improves patient satisfaction and reduces idle time</t>
  </si>
  <si>
    <t>Total Estimated Wait Time Reduction</t>
  </si>
  <si>
    <t>0% (baseline)</t>
  </si>
  <si>
    <t>30-40% reduction</t>
  </si>
  <si>
    <t>Combined impact of pre-appointment triage and enhanced communication</t>
  </si>
  <si>
    <t>Wait Time (in Minutes)</t>
  </si>
  <si>
    <t>Service Time (In Minutes)</t>
  </si>
  <si>
    <t>Total Time Spent (In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</si>
</sst>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64" fontId="1" fillId="0" borderId="0" xfId="0" applyNumberFormat="1" applyFont="1"/>
    <xf numFmtId="164" fontId="0" fillId="0" borderId="0" xfId="0" applyNumberFormat="1"/>
    <xf numFmtId="46" fontId="0" fillId="0" borderId="0" xfId="0" applyNumberFormat="1"/>
    <xf numFmtId="0" fontId="0" fillId="0" borderId="0" xfId="0" pivotButton="1"/>
    <xf numFmtId="164" fontId="0" fillId="0" borderId="0" xfId="0" applyNumberFormat="1" applyAlignment="1">
      <alignment horizontal="left"/>
    </xf>
    <xf numFmtId="45" fontId="0" fillId="0" borderId="0" xfId="0" applyNumberFormat="1"/>
    <xf numFmtId="0" fontId="2" fillId="0" borderId="0" xfId="0" applyFont="1" applyAlignment="1">
      <alignment horizontal="center" vertical="center" wrapText="1"/>
    </xf>
    <xf numFmtId="0" fontId="4" fillId="3" borderId="0" xfId="2" applyAlignment="1">
      <alignment vertical="center" wrapText="1"/>
    </xf>
    <xf numFmtId="0" fontId="5" fillId="4" borderId="0" xfId="3" applyAlignment="1">
      <alignment vertical="center" wrapText="1"/>
    </xf>
    <xf numFmtId="0" fontId="3" fillId="2" borderId="0" xfId="1" applyAlignment="1">
      <alignment vertical="center" wrapText="1"/>
    </xf>
    <xf numFmtId="46" fontId="4" fillId="3" borderId="0" xfId="2" applyNumberFormat="1"/>
    <xf numFmtId="46" fontId="3" fillId="2" borderId="0" xfId="1" applyNumberFormat="1"/>
    <xf numFmtId="2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[Patient_Wait_Times_Data.xlsx]Pivot Table Analysis!PivotTable2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Patient Wait Time by Appointment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Analysis'!$A$4:$A$23</c:f>
              <c:strCache>
                <c:ptCount val="19"/>
                <c:pt idx="0">
                  <c:v>8:00:00 AM</c:v>
                </c:pt>
                <c:pt idx="1">
                  <c:v>8:15:00 AM</c:v>
                </c:pt>
                <c:pt idx="2">
                  <c:v>8:30:00 AM</c:v>
                </c:pt>
                <c:pt idx="3">
                  <c:v>8:45:00 AM</c:v>
                </c:pt>
                <c:pt idx="4">
                  <c:v>9:00:00 AM</c:v>
                </c:pt>
                <c:pt idx="5">
                  <c:v>9:15:00 AM</c:v>
                </c:pt>
                <c:pt idx="6">
                  <c:v>9:30:00 AM</c:v>
                </c:pt>
                <c:pt idx="7">
                  <c:v>9:45:00 AM</c:v>
                </c:pt>
                <c:pt idx="8">
                  <c:v>10:00:00 AM</c:v>
                </c:pt>
                <c:pt idx="9">
                  <c:v>10:15:00 AM</c:v>
                </c:pt>
                <c:pt idx="10">
                  <c:v>10:30:00 AM</c:v>
                </c:pt>
                <c:pt idx="11">
                  <c:v>10:45:00 AM</c:v>
                </c:pt>
                <c:pt idx="12">
                  <c:v>11:00:00 AM</c:v>
                </c:pt>
                <c:pt idx="13">
                  <c:v>11:15:00 AM</c:v>
                </c:pt>
                <c:pt idx="14">
                  <c:v>11:30:00 AM</c:v>
                </c:pt>
                <c:pt idx="15">
                  <c:v>11:45:00 AM</c:v>
                </c:pt>
                <c:pt idx="16">
                  <c:v>12:00:00 PM</c:v>
                </c:pt>
                <c:pt idx="17">
                  <c:v>12:15:00 PM</c:v>
                </c:pt>
                <c:pt idx="18">
                  <c:v>12:30:00 PM</c:v>
                </c:pt>
              </c:strCache>
            </c:strRef>
          </c:cat>
          <c:val>
            <c:numRef>
              <c:f>'Pivot Table Analysis'!$B$4:$B$23</c:f>
              <c:numCache>
                <c:formatCode>mm:ss</c:formatCode>
                <c:ptCount val="19"/>
                <c:pt idx="0">
                  <c:v>2.9664351851851851E-2</c:v>
                </c:pt>
                <c:pt idx="1">
                  <c:v>1.7233796296296296E-2</c:v>
                </c:pt>
                <c:pt idx="2">
                  <c:v>2.0219907407407409E-2</c:v>
                </c:pt>
                <c:pt idx="3">
                  <c:v>1.0034722222222223E-2</c:v>
                </c:pt>
                <c:pt idx="4">
                  <c:v>1.5590277777777778E-2</c:v>
                </c:pt>
                <c:pt idx="5">
                  <c:v>1.2569444444444444E-2</c:v>
                </c:pt>
                <c:pt idx="6">
                  <c:v>2.0277777777777777E-2</c:v>
                </c:pt>
                <c:pt idx="7">
                  <c:v>2.6643518518518518E-2</c:v>
                </c:pt>
                <c:pt idx="8">
                  <c:v>1.1122685185185185E-2</c:v>
                </c:pt>
                <c:pt idx="9">
                  <c:v>2.3182870370370371E-2</c:v>
                </c:pt>
                <c:pt idx="10">
                  <c:v>2.2962962962962963E-2</c:v>
                </c:pt>
                <c:pt idx="11">
                  <c:v>2.3125E-2</c:v>
                </c:pt>
                <c:pt idx="12">
                  <c:v>1.8958333333333334E-2</c:v>
                </c:pt>
                <c:pt idx="13">
                  <c:v>1.2534722222222221E-2</c:v>
                </c:pt>
                <c:pt idx="14">
                  <c:v>2.1516203703703704E-2</c:v>
                </c:pt>
                <c:pt idx="15">
                  <c:v>2.8993055555555557E-2</c:v>
                </c:pt>
                <c:pt idx="16">
                  <c:v>1.4930555555555556E-2</c:v>
                </c:pt>
                <c:pt idx="17">
                  <c:v>1.9340277777777779E-2</c:v>
                </c:pt>
                <c:pt idx="18">
                  <c:v>2.2789351851851852E-2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744-44D9-87A8-F01098A21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268575"/>
        <c:axId val="2081269535"/>
      </c:barChart>
      <c:catAx>
        <c:axId val="2081268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Appointment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269535"/>
        <c:crosses val="autoZero"/>
        <c:auto val="1"/>
        <c:lblAlgn val="ctr"/>
        <c:lblOffset val="100"/>
        <c:noMultiLvlLbl val="0"/>
      </c:catAx>
      <c:valAx>
        <c:axId val="208126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Wait Time (Minutes)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1944755505785741E-2"/>
              <c:y val="0.138284849810440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26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[Patient_Wait_Times_Data.xlsx]Pivot Table Analysis!PivotTable2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Patient Wait Time by Appointment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Analysis'!$A$4:$A$23</c:f>
              <c:strCache>
                <c:ptCount val="19"/>
                <c:pt idx="0">
                  <c:v>8:00:00 AM</c:v>
                </c:pt>
                <c:pt idx="1">
                  <c:v>8:15:00 AM</c:v>
                </c:pt>
                <c:pt idx="2">
                  <c:v>8:30:00 AM</c:v>
                </c:pt>
                <c:pt idx="3">
                  <c:v>8:45:00 AM</c:v>
                </c:pt>
                <c:pt idx="4">
                  <c:v>9:00:00 AM</c:v>
                </c:pt>
                <c:pt idx="5">
                  <c:v>9:15:00 AM</c:v>
                </c:pt>
                <c:pt idx="6">
                  <c:v>9:30:00 AM</c:v>
                </c:pt>
                <c:pt idx="7">
                  <c:v>9:45:00 AM</c:v>
                </c:pt>
                <c:pt idx="8">
                  <c:v>10:00:00 AM</c:v>
                </c:pt>
                <c:pt idx="9">
                  <c:v>10:15:00 AM</c:v>
                </c:pt>
                <c:pt idx="10">
                  <c:v>10:30:00 AM</c:v>
                </c:pt>
                <c:pt idx="11">
                  <c:v>10:45:00 AM</c:v>
                </c:pt>
                <c:pt idx="12">
                  <c:v>11:00:00 AM</c:v>
                </c:pt>
                <c:pt idx="13">
                  <c:v>11:15:00 AM</c:v>
                </c:pt>
                <c:pt idx="14">
                  <c:v>11:30:00 AM</c:v>
                </c:pt>
                <c:pt idx="15">
                  <c:v>11:45:00 AM</c:v>
                </c:pt>
                <c:pt idx="16">
                  <c:v>12:00:00 PM</c:v>
                </c:pt>
                <c:pt idx="17">
                  <c:v>12:15:00 PM</c:v>
                </c:pt>
                <c:pt idx="18">
                  <c:v>12:30:00 PM</c:v>
                </c:pt>
              </c:strCache>
            </c:strRef>
          </c:cat>
          <c:val>
            <c:numRef>
              <c:f>'Pivot Table Analysis'!$B$4:$B$23</c:f>
              <c:numCache>
                <c:formatCode>mm:ss</c:formatCode>
                <c:ptCount val="19"/>
                <c:pt idx="0">
                  <c:v>2.9664351851851851E-2</c:v>
                </c:pt>
                <c:pt idx="1">
                  <c:v>1.7233796296296296E-2</c:v>
                </c:pt>
                <c:pt idx="2">
                  <c:v>2.0219907407407409E-2</c:v>
                </c:pt>
                <c:pt idx="3">
                  <c:v>1.0034722222222223E-2</c:v>
                </c:pt>
                <c:pt idx="4">
                  <c:v>1.5590277777777778E-2</c:v>
                </c:pt>
                <c:pt idx="5">
                  <c:v>1.2569444444444444E-2</c:v>
                </c:pt>
                <c:pt idx="6">
                  <c:v>2.0277777777777777E-2</c:v>
                </c:pt>
                <c:pt idx="7">
                  <c:v>2.6643518518518518E-2</c:v>
                </c:pt>
                <c:pt idx="8">
                  <c:v>1.1122685185185185E-2</c:v>
                </c:pt>
                <c:pt idx="9">
                  <c:v>2.3182870370370371E-2</c:v>
                </c:pt>
                <c:pt idx="10">
                  <c:v>2.2962962962962963E-2</c:v>
                </c:pt>
                <c:pt idx="11">
                  <c:v>2.3125E-2</c:v>
                </c:pt>
                <c:pt idx="12">
                  <c:v>1.8958333333333334E-2</c:v>
                </c:pt>
                <c:pt idx="13">
                  <c:v>1.2534722222222221E-2</c:v>
                </c:pt>
                <c:pt idx="14">
                  <c:v>2.1516203703703704E-2</c:v>
                </c:pt>
                <c:pt idx="15">
                  <c:v>2.8993055555555557E-2</c:v>
                </c:pt>
                <c:pt idx="16">
                  <c:v>1.4930555555555556E-2</c:v>
                </c:pt>
                <c:pt idx="17">
                  <c:v>1.9340277777777779E-2</c:v>
                </c:pt>
                <c:pt idx="18">
                  <c:v>2.2789351851851852E-2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FC-4D92-ACA6-F10A60EB9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454575"/>
        <c:axId val="454456015"/>
      </c:lineChart>
      <c:catAx>
        <c:axId val="454454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Appointment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56015"/>
        <c:crosses val="autoZero"/>
        <c:auto val="1"/>
        <c:lblAlgn val="ctr"/>
        <c:lblOffset val="100"/>
        <c:noMultiLvlLbl val="0"/>
      </c:catAx>
      <c:valAx>
        <c:axId val="45445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Average Wait Time (Minutes)</a:t>
                </a:r>
              </a:p>
            </c:rich>
          </c:tx>
          <c:layout>
            <c:manualLayout>
              <c:xMode val="edge"/>
              <c:yMode val="edge"/>
              <c:x val="1.1938070553996974E-2"/>
              <c:y val="0.161432997958588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5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180975</xdr:rowOff>
    </xdr:from>
    <xdr:to>
      <xdr:col>10</xdr:col>
      <xdr:colOff>428625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7597-02E0-1BFA-580C-0563170B5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14287</xdr:colOff>
      <xdr:row>16</xdr:row>
      <xdr:rowOff>76200</xdr:rowOff>
    </xdr:from>
    <xdr:to>
      <xdr:col>10</xdr:col>
      <xdr:colOff>438150</xdr:colOff>
      <xdr:row>30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4A3902-031F-FD8F-8684-D5434CD5E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" refreshedDate="45549.621955092596" createdVersion="8" refreshedVersion="8" minRefreshableVersion="3" recordCount="19" xr:uid="{FF745797-8E4B-4E69-95AA-86C91739D68F}">
  <cacheSource type="worksheet">
    <worksheetSource ref="A1:L20" sheet="Raw Data"/>
  </cacheSource>
  <cacheFields count="34">
    <cacheField name="Patient ID" numFmtId="0">
      <sharedItems count="19">
        <s v="P001"/>
        <s v="P002"/>
        <s v="P003"/>
        <s v="P004"/>
        <s v="P005"/>
        <s v="P006"/>
        <s v="P007"/>
        <s v="P008"/>
        <s v="P009"/>
        <s v="P010"/>
        <s v="P011"/>
        <s v="P012"/>
        <s v="P013"/>
        <s v="P014"/>
        <s v="P015"/>
        <s v="P016"/>
        <s v="P017"/>
        <s v="P018"/>
        <s v="P019"/>
      </sharedItems>
    </cacheField>
    <cacheField name="Arrival Time" numFmtId="164">
      <sharedItems containsSemiMixedTypes="0" containsNonDate="0" containsDate="1" containsString="0" minDate="1899-12-30T09:07:03" maxDate="1899-12-30T16:48:54" count="19">
        <d v="1899-12-30T10:30:10"/>
        <d v="1899-12-30T10:58:57"/>
        <d v="1899-12-30T14:45:09"/>
        <d v="1899-12-30T09:07:03"/>
        <d v="1899-12-30T10:01:07"/>
        <d v="1899-12-30T16:13:14"/>
        <d v="1899-12-30T13:04:40"/>
        <d v="1899-12-30T15:49:14"/>
        <d v="1899-12-30T13:58:37"/>
        <d v="1899-12-30T13:36:17"/>
        <d v="1899-12-30T11:02:57"/>
        <d v="1899-12-30T10:50:03"/>
        <d v="1899-12-30T13:21:42"/>
        <d v="1899-12-30T10:23:52"/>
        <d v="1899-12-30T15:17:26"/>
        <d v="1899-12-30T15:13:00"/>
        <d v="1899-12-30T14:21:24"/>
        <d v="1899-12-30T12:57:50"/>
        <d v="1899-12-30T16:48:54"/>
      </sharedItems>
      <fieldGroup par="12"/>
    </cacheField>
    <cacheField name="Appointment Time" numFmtId="164">
      <sharedItems containsSemiMixedTypes="0" containsNonDate="0" containsDate="1" containsString="0" minDate="1899-12-30T08:00:00" maxDate="1899-12-30T12:30:00" count="19">
        <d v="1899-12-30T08:00:00"/>
        <d v="1899-12-30T08:15:00"/>
        <d v="1899-12-30T08:30:00"/>
        <d v="1899-12-30T08:45:00"/>
        <d v="1899-12-30T09:15:00"/>
        <d v="1899-12-30T09:30:00"/>
        <d v="1899-12-30T09:45:00"/>
        <d v="1899-12-30T10:00:00"/>
        <d v="1899-12-30T10:15:00"/>
        <d v="1899-12-30T10:30:00"/>
        <d v="1899-12-30T10:45:00"/>
        <d v="1899-12-30T11:00:00"/>
        <d v="1899-12-30T11:15:00"/>
        <d v="1899-12-30T11:30:00"/>
        <d v="1899-12-30T11:45:00"/>
        <d v="1899-12-30T12:00:00"/>
        <d v="1899-12-30T12:15:00"/>
        <d v="1899-12-30T12:30:00"/>
        <d v="1899-12-30T09:00:00"/>
      </sharedItems>
    </cacheField>
    <cacheField name="Check-In Time" numFmtId="164">
      <sharedItems containsSemiMixedTypes="0" containsNonDate="0" containsDate="1" containsString="0" minDate="1899-12-30T09:13:24" maxDate="1899-12-30T16:58:27" count="19">
        <d v="1899-12-30T10:44:32"/>
        <d v="1899-12-30T11:08:10"/>
        <d v="1899-12-30T14:56:08"/>
        <d v="1899-12-30T09:13:24"/>
        <d v="1899-12-30T10:08:38"/>
        <d v="1899-12-30T16:22:10"/>
        <d v="1899-12-30T13:18:57"/>
        <d v="1899-12-30T15:54:55"/>
        <d v="1899-12-30T14:10:01"/>
        <d v="1899-12-30T13:47:59"/>
        <d v="1899-12-30T11:12:57"/>
        <d v="1899-12-30T11:04:50"/>
        <d v="1899-12-30T13:27:17"/>
        <d v="1899-12-30T10:30:00"/>
        <d v="1899-12-30T15:30:16"/>
        <d v="1899-12-30T15:19:54"/>
        <d v="1899-12-30T14:35:28"/>
        <d v="1899-12-30T13:10:08"/>
        <d v="1899-12-30T16:58:27"/>
      </sharedItems>
      <fieldGroup par="15"/>
    </cacheField>
    <cacheField name="Doctor Start Time" numFmtId="164">
      <sharedItems containsSemiMixedTypes="0" containsNonDate="0" containsDate="1" containsString="0" minDate="1899-12-30T09:21:29" maxDate="1899-12-30T17:11:21" count="19">
        <d v="1899-12-30T11:12:53"/>
        <d v="1899-12-30T11:23:46"/>
        <d v="1899-12-30T15:14:16"/>
        <d v="1899-12-30T09:21:29"/>
        <d v="1899-12-30T10:19:13"/>
        <d v="1899-12-30T16:42:26"/>
        <d v="1899-12-30T13:43:03"/>
        <d v="1899-12-30T16:05:15"/>
        <d v="1899-12-30T14:32:00"/>
        <d v="1899-12-30T14:09:21"/>
        <d v="1899-12-30T11:36:15"/>
        <d v="1899-12-30T11:17:21"/>
        <d v="1899-12-30T13:39:45"/>
        <d v="1899-12-30T10:54:50"/>
        <d v="1899-12-30T15:59:10"/>
        <d v="1899-12-30T15:34:29"/>
        <d v="1899-12-30T14:49:15"/>
        <d v="1899-12-30T13:30:39"/>
        <d v="1899-12-30T17:11:21"/>
      </sharedItems>
      <fieldGroup par="18"/>
    </cacheField>
    <cacheField name="Doctor End Time" numFmtId="164">
      <sharedItems containsSemiMixedTypes="0" containsNonDate="0" containsDate="1" containsString="0" minDate="1899-12-30T09:37:39" maxDate="1899-12-30T17:30:46" count="19">
        <d v="1899-12-30T11:26:38"/>
        <d v="1899-12-30T11:36:53"/>
        <d v="1899-12-30T15:31:13"/>
        <d v="1899-12-30T09:37:39"/>
        <d v="1899-12-30T10:36:30"/>
        <d v="1899-12-30T17:01:48"/>
        <d v="1899-12-30T13:56:27"/>
        <d v="1899-12-30T16:15:42"/>
        <d v="1899-12-30T14:50:44"/>
        <d v="1899-12-30T14:20:23"/>
        <d v="1899-12-30T11:55:34"/>
        <d v="1899-12-30T11:36:36"/>
        <d v="1899-12-30T13:55:56"/>
        <d v="1899-12-30T11:06:43"/>
        <d v="1899-12-30T16:11:09"/>
        <d v="1899-12-30T15:46:06"/>
        <d v="1899-12-30T15:01:45"/>
        <d v="1899-12-30T13:44:20"/>
        <d v="1899-12-30T17:30:46"/>
      </sharedItems>
      <fieldGroup par="21"/>
    </cacheField>
    <cacheField name="Departure Time" numFmtId="164">
      <sharedItems containsSemiMixedTypes="0" containsNonDate="0" containsDate="1" containsString="0" minDate="1899-12-30T09:42:42" maxDate="1899-12-30T17:38:12" count="19">
        <d v="1899-12-30T11:33:14"/>
        <d v="1899-12-30T11:42:09"/>
        <d v="1899-12-30T15:37:01"/>
        <d v="1899-12-30T09:42:42"/>
        <d v="1899-12-30T10:43:12"/>
        <d v="1899-12-30T17:06:53"/>
        <d v="1899-12-30T14:01:31"/>
        <d v="1899-12-30T16:24:22"/>
        <d v="1899-12-30T14:58:56"/>
        <d v="1899-12-30T14:28:36"/>
        <d v="1899-12-30T12:04:39"/>
        <d v="1899-12-30T11:45:40"/>
        <d v="1899-12-30T14:01:52"/>
        <d v="1899-12-30T11:13:20"/>
        <d v="1899-12-30T16:20:49"/>
        <d v="1899-12-30T15:52:03"/>
        <d v="1899-12-30T15:10:12"/>
        <d v="1899-12-30T13:50:19"/>
        <d v="1899-12-30T17:38:12"/>
      </sharedItems>
      <fieldGroup par="24"/>
    </cacheField>
    <cacheField name="Wait Time" numFmtId="46">
      <sharedItems containsSemiMixedTypes="0" containsNonDate="0" containsDate="1" containsString="0" minDate="1899-12-30T00:14:27" maxDate="1899-12-30T00:42:43" count="19">
        <d v="1899-12-30T00:42:43"/>
        <d v="1899-12-30T00:24:49"/>
        <d v="1899-12-30T00:29:07"/>
        <d v="1899-12-30T00:14:27"/>
        <d v="1899-12-30T00:18:06"/>
        <d v="1899-12-30T00:29:12"/>
        <d v="1899-12-30T00:38:22"/>
        <d v="1899-12-30T00:16:01"/>
        <d v="1899-12-30T00:33:23"/>
        <d v="1899-12-30T00:33:04"/>
        <d v="1899-12-30T00:33:18"/>
        <d v="1899-12-30T00:27:18"/>
        <d v="1899-12-30T00:18:03"/>
        <d v="1899-12-30T00:30:59"/>
        <d v="1899-12-30T00:41:45"/>
        <d v="1899-12-30T00:21:30"/>
        <d v="1899-12-30T00:27:51"/>
        <d v="1899-12-30T00:32:49"/>
        <d v="1899-12-30T00:22:27"/>
      </sharedItems>
      <fieldGroup par="27"/>
    </cacheField>
    <cacheField name="Service Time" numFmtId="46">
      <sharedItems containsSemiMixedTypes="0" containsNonDate="0" containsDate="1" containsString="0" minDate="1899-12-30T00:10:27" maxDate="1899-12-30T00:19:25" count="19">
        <d v="1899-12-30T00:13:45"/>
        <d v="1899-12-30T00:13:07"/>
        <d v="1899-12-30T00:16:57"/>
        <d v="1899-12-30T00:16:09"/>
        <d v="1899-12-30T00:17:17"/>
        <d v="1899-12-30T00:19:22"/>
        <d v="1899-12-30T00:13:24"/>
        <d v="1899-12-30T00:10:27"/>
        <d v="1899-12-30T00:18:45"/>
        <d v="1899-12-30T00:11:02"/>
        <d v="1899-12-30T00:19:19"/>
        <d v="1899-12-30T00:19:15"/>
        <d v="1899-12-30T00:16:11"/>
        <d v="1899-12-30T00:11:53"/>
        <d v="1899-12-30T00:11:59"/>
        <d v="1899-12-30T00:11:36"/>
        <d v="1899-12-30T00:12:30"/>
        <d v="1899-12-30T00:13:40"/>
        <d v="1899-12-30T00:19:25"/>
      </sharedItems>
      <fieldGroup par="30"/>
    </cacheField>
    <cacheField name="Total Time Spent" numFmtId="46">
      <sharedItems containsSemiMixedTypes="0" containsNonDate="0" containsDate="1" containsString="0" minDate="1899-12-30T00:35:08" maxDate="1899-12-30T01:03:24" count="19">
        <d v="1899-12-30T01:03:04"/>
        <d v="1899-12-30T00:43:13"/>
        <d v="1899-12-30T00:51:52"/>
        <d v="1899-12-30T00:35:39"/>
        <d v="1899-12-30T00:42:05"/>
        <d v="1899-12-30T00:53:39"/>
        <d v="1899-12-30T00:56:50"/>
        <d v="1899-12-30T00:35:08"/>
        <d v="1899-12-30T01:00:19"/>
        <d v="1899-12-30T00:52:20"/>
        <d v="1899-12-30T01:01:42"/>
        <d v="1899-12-30T00:55:36"/>
        <d v="1899-12-30T00:40:10"/>
        <d v="1899-12-30T00:49:29"/>
        <d v="1899-12-30T01:03:24"/>
        <d v="1899-12-30T00:39:03"/>
        <d v="1899-12-30T00:48:48"/>
        <d v="1899-12-30T00:52:29"/>
        <d v="1899-12-30T00:49:17"/>
      </sharedItems>
      <fieldGroup par="33"/>
    </cacheField>
    <cacheField name="Seconds (Arrival Time)" numFmtId="0" databaseField="0">
      <fieldGroup base="1">
        <rangePr groupBy="seconds" startDate="1899-12-30T09:07:03" endDate="1899-12-30T16:48:54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Minutes (Arrival Time)" numFmtId="0" databaseField="0">
      <fieldGroup base="1">
        <rangePr groupBy="minutes" startDate="1899-12-30T09:07:03" endDate="1899-12-30T16:48:54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Arrival Time)" numFmtId="0" databaseField="0">
      <fieldGroup base="1">
        <rangePr groupBy="hours" startDate="1899-12-30T09:07:03" endDate="1899-12-30T16:48:54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Seconds (Check-In Time)" numFmtId="0" databaseField="0">
      <fieldGroup base="3">
        <rangePr groupBy="seconds" startDate="1899-12-30T09:13:24" endDate="1899-12-30T16:58:27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Minutes (Check-In Time)" numFmtId="0" databaseField="0">
      <fieldGroup base="3">
        <rangePr groupBy="minutes" startDate="1899-12-30T09:13:24" endDate="1899-12-30T16:58:27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Check-In Time)" numFmtId="0" databaseField="0">
      <fieldGroup base="3">
        <rangePr groupBy="hours" startDate="1899-12-30T09:13:24" endDate="1899-12-30T16:58:27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Seconds (Doctor Start Time)" numFmtId="0" databaseField="0">
      <fieldGroup base="4">
        <rangePr groupBy="seconds" startDate="1899-12-30T09:21:29" endDate="1899-12-30T17:11:21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Minutes (Doctor Start Time)" numFmtId="0" databaseField="0">
      <fieldGroup base="4">
        <rangePr groupBy="minutes" startDate="1899-12-30T09:21:29" endDate="1899-12-30T17:11:21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Doctor Start Time)" numFmtId="0" databaseField="0">
      <fieldGroup base="4">
        <rangePr groupBy="hours" startDate="1899-12-30T09:21:29" endDate="1899-12-30T17:11:21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Seconds (Doctor End Time)" numFmtId="0" databaseField="0">
      <fieldGroup base="5">
        <rangePr groupBy="seconds" startDate="1899-12-30T09:37:39" endDate="1899-12-30T17:30:46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Minutes (Doctor End Time)" numFmtId="0" databaseField="0">
      <fieldGroup base="5">
        <rangePr groupBy="minutes" startDate="1899-12-30T09:37:39" endDate="1899-12-30T17:30:46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Doctor End Time)" numFmtId="0" databaseField="0">
      <fieldGroup base="5">
        <rangePr groupBy="hours" startDate="1899-12-30T09:37:39" endDate="1899-12-30T17:30:46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Seconds (Departure Time)" numFmtId="0" databaseField="0">
      <fieldGroup base="6">
        <rangePr groupBy="seconds" startDate="1899-12-30T09:42:42" endDate="1899-12-30T17:38:12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Minutes (Departure Time)" numFmtId="0" databaseField="0">
      <fieldGroup base="6">
        <rangePr groupBy="minutes" startDate="1899-12-30T09:42:42" endDate="1899-12-30T17:38:12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Departure Time)" numFmtId="0" databaseField="0">
      <fieldGroup base="6">
        <rangePr groupBy="hours" startDate="1899-12-30T09:42:42" endDate="1899-12-30T17:38:12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Seconds (Wait Time)" numFmtId="0" databaseField="0">
      <fieldGroup base="7">
        <rangePr groupBy="seconds" startDate="1899-12-30T00:14:27" endDate="1899-12-30T00:42:43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Minutes (Wait Time)" numFmtId="0" databaseField="0">
      <fieldGroup base="7">
        <rangePr groupBy="minutes" startDate="1899-12-30T00:14:27" endDate="1899-12-30T00:42:43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Wait Time)" numFmtId="0" databaseField="0">
      <fieldGroup base="7">
        <rangePr groupBy="hours" startDate="1899-12-30T00:14:27" endDate="1899-12-30T00:42:43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Seconds (Service Time)" numFmtId="0" databaseField="0">
      <fieldGroup base="8">
        <rangePr groupBy="seconds" startDate="1899-12-30T00:10:27" endDate="1899-12-30T00:19:25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Minutes (Service Time)" numFmtId="0" databaseField="0">
      <fieldGroup base="8">
        <rangePr groupBy="minutes" startDate="1899-12-30T00:10:27" endDate="1899-12-30T00:19:25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Service Time)" numFmtId="0" databaseField="0">
      <fieldGroup base="8">
        <rangePr groupBy="hours" startDate="1899-12-30T00:10:27" endDate="1899-12-30T00:19:25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Seconds (Total Time Spent)" numFmtId="0" databaseField="0">
      <fieldGroup base="9">
        <rangePr groupBy="seconds" startDate="1899-12-30T00:35:08" endDate="1899-12-30T01:03:24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Minutes (Total Time Spent)" numFmtId="0" databaseField="0">
      <fieldGroup base="9">
        <rangePr groupBy="minutes" startDate="1899-12-30T00:35:08" endDate="1899-12-30T01:03:24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Total Time Spent)" numFmtId="0" databaseField="0">
      <fieldGroup base="9">
        <rangePr groupBy="hours" startDate="1899-12-30T00:35:08" endDate="1899-12-30T01:03:24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</r>
  <r>
    <x v="3"/>
    <x v="3"/>
    <x v="3"/>
    <x v="3"/>
    <x v="3"/>
    <x v="3"/>
    <x v="3"/>
    <x v="3"/>
    <x v="3"/>
    <x v="3"/>
  </r>
  <r>
    <x v="4"/>
    <x v="4"/>
    <x v="4"/>
    <x v="4"/>
    <x v="4"/>
    <x v="4"/>
    <x v="4"/>
    <x v="4"/>
    <x v="4"/>
    <x v="4"/>
  </r>
  <r>
    <x v="5"/>
    <x v="5"/>
    <x v="5"/>
    <x v="5"/>
    <x v="5"/>
    <x v="5"/>
    <x v="5"/>
    <x v="5"/>
    <x v="5"/>
    <x v="5"/>
  </r>
  <r>
    <x v="6"/>
    <x v="6"/>
    <x v="6"/>
    <x v="6"/>
    <x v="6"/>
    <x v="6"/>
    <x v="6"/>
    <x v="6"/>
    <x v="6"/>
    <x v="6"/>
  </r>
  <r>
    <x v="7"/>
    <x v="7"/>
    <x v="7"/>
    <x v="7"/>
    <x v="7"/>
    <x v="7"/>
    <x v="7"/>
    <x v="7"/>
    <x v="7"/>
    <x v="7"/>
  </r>
  <r>
    <x v="8"/>
    <x v="8"/>
    <x v="8"/>
    <x v="8"/>
    <x v="8"/>
    <x v="8"/>
    <x v="8"/>
    <x v="8"/>
    <x v="8"/>
    <x v="8"/>
  </r>
  <r>
    <x v="9"/>
    <x v="9"/>
    <x v="9"/>
    <x v="9"/>
    <x v="9"/>
    <x v="9"/>
    <x v="9"/>
    <x v="9"/>
    <x v="9"/>
    <x v="9"/>
  </r>
  <r>
    <x v="10"/>
    <x v="10"/>
    <x v="10"/>
    <x v="10"/>
    <x v="10"/>
    <x v="10"/>
    <x v="10"/>
    <x v="10"/>
    <x v="10"/>
    <x v="10"/>
  </r>
  <r>
    <x v="11"/>
    <x v="11"/>
    <x v="11"/>
    <x v="11"/>
    <x v="11"/>
    <x v="11"/>
    <x v="11"/>
    <x v="11"/>
    <x v="11"/>
    <x v="11"/>
  </r>
  <r>
    <x v="12"/>
    <x v="12"/>
    <x v="12"/>
    <x v="12"/>
    <x v="12"/>
    <x v="12"/>
    <x v="12"/>
    <x v="12"/>
    <x v="12"/>
    <x v="12"/>
  </r>
  <r>
    <x v="13"/>
    <x v="13"/>
    <x v="13"/>
    <x v="13"/>
    <x v="13"/>
    <x v="13"/>
    <x v="13"/>
    <x v="13"/>
    <x v="13"/>
    <x v="13"/>
  </r>
  <r>
    <x v="14"/>
    <x v="14"/>
    <x v="14"/>
    <x v="14"/>
    <x v="14"/>
    <x v="14"/>
    <x v="14"/>
    <x v="14"/>
    <x v="14"/>
    <x v="14"/>
  </r>
  <r>
    <x v="15"/>
    <x v="15"/>
    <x v="15"/>
    <x v="15"/>
    <x v="15"/>
    <x v="15"/>
    <x v="15"/>
    <x v="15"/>
    <x v="15"/>
    <x v="15"/>
  </r>
  <r>
    <x v="16"/>
    <x v="16"/>
    <x v="16"/>
    <x v="16"/>
    <x v="16"/>
    <x v="16"/>
    <x v="16"/>
    <x v="16"/>
    <x v="16"/>
    <x v="16"/>
  </r>
  <r>
    <x v="17"/>
    <x v="17"/>
    <x v="17"/>
    <x v="17"/>
    <x v="17"/>
    <x v="17"/>
    <x v="17"/>
    <x v="17"/>
    <x v="17"/>
    <x v="17"/>
  </r>
  <r>
    <x v="18"/>
    <x v="18"/>
    <x v="18"/>
    <x v="18"/>
    <x v="18"/>
    <x v="18"/>
    <x v="18"/>
    <x v="18"/>
    <x v="18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9B0881-0B6A-4365-A0EE-65BBF3F9E22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B23" firstHeaderRow="1" firstDataRow="1" firstDataCol="1"/>
  <pivotFields count="34"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umFmtId="164" showAll="0">
      <items count="20">
        <item x="3"/>
        <item x="4"/>
        <item x="13"/>
        <item x="0"/>
        <item x="11"/>
        <item x="1"/>
        <item x="10"/>
        <item x="17"/>
        <item x="6"/>
        <item x="12"/>
        <item x="9"/>
        <item x="8"/>
        <item x="16"/>
        <item x="2"/>
        <item x="15"/>
        <item x="14"/>
        <item x="7"/>
        <item x="5"/>
        <item x="18"/>
        <item t="default"/>
      </items>
    </pivotField>
    <pivotField axis="axisRow" numFmtId="164" showAll="0">
      <items count="20">
        <item x="0"/>
        <item x="1"/>
        <item x="2"/>
        <item x="3"/>
        <item x="18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umFmtId="164" showAll="0">
      <items count="20">
        <item x="3"/>
        <item x="4"/>
        <item x="13"/>
        <item x="0"/>
        <item x="11"/>
        <item x="1"/>
        <item x="10"/>
        <item x="17"/>
        <item x="6"/>
        <item x="12"/>
        <item x="9"/>
        <item x="8"/>
        <item x="16"/>
        <item x="2"/>
        <item x="15"/>
        <item x="14"/>
        <item x="7"/>
        <item x="5"/>
        <item x="18"/>
        <item t="default"/>
      </items>
    </pivotField>
    <pivotField numFmtId="164" showAll="0">
      <items count="20">
        <item x="3"/>
        <item x="4"/>
        <item x="13"/>
        <item x="0"/>
        <item x="11"/>
        <item x="1"/>
        <item x="10"/>
        <item x="17"/>
        <item x="12"/>
        <item x="6"/>
        <item x="9"/>
        <item x="8"/>
        <item x="16"/>
        <item x="2"/>
        <item x="15"/>
        <item x="14"/>
        <item x="7"/>
        <item x="5"/>
        <item x="18"/>
        <item t="default"/>
      </items>
    </pivotField>
    <pivotField numFmtId="164" showAll="0">
      <items count="20">
        <item x="3"/>
        <item x="4"/>
        <item x="13"/>
        <item x="0"/>
        <item x="11"/>
        <item x="1"/>
        <item x="10"/>
        <item x="17"/>
        <item x="12"/>
        <item x="6"/>
        <item x="9"/>
        <item x="8"/>
        <item x="16"/>
        <item x="2"/>
        <item x="15"/>
        <item x="14"/>
        <item x="7"/>
        <item x="5"/>
        <item x="18"/>
        <item t="default"/>
      </items>
    </pivotField>
    <pivotField numFmtId="164" showAll="0">
      <items count="20">
        <item x="3"/>
        <item x="4"/>
        <item x="13"/>
        <item x="0"/>
        <item x="1"/>
        <item x="11"/>
        <item x="10"/>
        <item x="17"/>
        <item x="6"/>
        <item x="12"/>
        <item x="9"/>
        <item x="8"/>
        <item x="16"/>
        <item x="2"/>
        <item x="15"/>
        <item x="14"/>
        <item x="7"/>
        <item x="5"/>
        <item x="18"/>
        <item t="default"/>
      </items>
    </pivotField>
    <pivotField dataField="1" numFmtId="46" showAll="0">
      <items count="20">
        <item x="3"/>
        <item x="7"/>
        <item x="12"/>
        <item x="4"/>
        <item x="15"/>
        <item x="18"/>
        <item x="1"/>
        <item x="11"/>
        <item x="16"/>
        <item x="2"/>
        <item x="5"/>
        <item x="13"/>
        <item x="17"/>
        <item x="9"/>
        <item x="10"/>
        <item x="8"/>
        <item x="6"/>
        <item x="14"/>
        <item x="0"/>
        <item t="default"/>
      </items>
    </pivotField>
    <pivotField numFmtId="46" showAll="0">
      <items count="20">
        <item x="7"/>
        <item x="9"/>
        <item x="15"/>
        <item x="13"/>
        <item x="14"/>
        <item x="16"/>
        <item x="1"/>
        <item x="6"/>
        <item x="17"/>
        <item x="0"/>
        <item x="3"/>
        <item x="12"/>
        <item x="2"/>
        <item x="4"/>
        <item x="8"/>
        <item x="11"/>
        <item x="10"/>
        <item x="5"/>
        <item x="18"/>
        <item t="default"/>
      </items>
    </pivotField>
    <pivotField numFmtId="46" showAll="0">
      <items count="20">
        <item x="7"/>
        <item x="3"/>
        <item x="15"/>
        <item x="12"/>
        <item x="4"/>
        <item x="1"/>
        <item x="16"/>
        <item x="18"/>
        <item x="13"/>
        <item x="2"/>
        <item x="9"/>
        <item x="17"/>
        <item x="5"/>
        <item x="11"/>
        <item x="6"/>
        <item x="8"/>
        <item x="10"/>
        <item x="0"/>
        <item x="14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2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Average of Wait Time" fld="7" subtotal="average" baseField="2" baseItem="4" numFmtId="45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EF39-3CD5-49DE-BBB4-CC003E2CC00A}">
  <dimension ref="A1:M23"/>
  <sheetViews>
    <sheetView tabSelected="1" topLeftCell="G1" workbookViewId="0">
      <pane ySplit="1" topLeftCell="A2" activePane="bottomLeft" state="frozen"/>
      <selection pane="bottomLeft" activeCell="K16" sqref="K16"/>
    </sheetView>
  </sheetViews>
  <sheetFormatPr defaultRowHeight="15"/>
  <cols>
    <col min="1" max="1" width="11.7109375" bestFit="1" customWidth="1"/>
    <col min="2" max="2" width="13.7109375" bestFit="1" customWidth="1"/>
    <col min="3" max="3" width="19.5703125" bestFit="1" customWidth="1"/>
    <col min="4" max="4" width="15.85546875" bestFit="1" customWidth="1"/>
    <col min="5" max="5" width="18" bestFit="1" customWidth="1"/>
    <col min="6" max="6" width="17.7109375" bestFit="1" customWidth="1"/>
    <col min="7" max="7" width="16.85546875" bestFit="1" customWidth="1"/>
    <col min="8" max="8" width="12" style="5" bestFit="1" customWidth="1"/>
    <col min="9" max="9" width="23.85546875" style="5" bestFit="1" customWidth="1"/>
    <col min="10" max="10" width="14.140625" style="5" bestFit="1" customWidth="1"/>
    <col min="11" max="11" width="26" style="5" bestFit="1" customWidth="1"/>
    <col min="12" max="12" width="17.85546875" style="5" bestFit="1" customWidth="1"/>
    <col min="13" max="13" width="27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5" t="s">
        <v>7</v>
      </c>
      <c r="I1" s="5" t="s">
        <v>76</v>
      </c>
      <c r="J1" s="5" t="s">
        <v>8</v>
      </c>
      <c r="K1" s="5" t="s">
        <v>77</v>
      </c>
      <c r="L1" s="5" t="s">
        <v>9</v>
      </c>
      <c r="M1" s="5" t="s">
        <v>78</v>
      </c>
    </row>
    <row r="2" spans="1:13">
      <c r="A2" t="s">
        <v>20</v>
      </c>
      <c r="B2" s="3">
        <v>0.43761672755150538</v>
      </c>
      <c r="C2" s="4">
        <v>0.33333333333333331</v>
      </c>
      <c r="D2" s="4">
        <v>0.44759312418214336</v>
      </c>
      <c r="E2" s="3">
        <v>0.46727814362361048</v>
      </c>
      <c r="F2" s="4">
        <v>0.47682578273206416</v>
      </c>
      <c r="G2" s="4">
        <v>0.48140817651090007</v>
      </c>
      <c r="H2" s="5">
        <v>2.9661416072105096E-2</v>
      </c>
      <c r="I2" s="15">
        <f>ROUND(HOUR(H2)*60 + MINUTE(H2) + SECOND(H2)/60,0)</f>
        <v>43</v>
      </c>
      <c r="J2" s="5">
        <v>9.5476391084536871E-3</v>
      </c>
      <c r="K2" s="15">
        <f>ROUND(HOUR(J2)*60 + MINUTE(J2) + SECOND(J2)/60,0)</f>
        <v>14</v>
      </c>
      <c r="L2" s="5">
        <v>4.3791448959394685E-2</v>
      </c>
      <c r="M2" s="15">
        <f>ROUND(HOUR(L2)*60 + MINUTE(L2) + SECOND(L2)/60,0)</f>
        <v>63</v>
      </c>
    </row>
    <row r="3" spans="1:13">
      <c r="A3" t="s">
        <v>21</v>
      </c>
      <c r="B3" s="3">
        <v>0.45759941722518982</v>
      </c>
      <c r="C3" s="4">
        <v>0.34375</v>
      </c>
      <c r="D3" s="4">
        <v>0.4640031981044519</v>
      </c>
      <c r="E3" s="3">
        <v>0.47483286085970922</v>
      </c>
      <c r="F3" s="4">
        <v>0.48394673276765887</v>
      </c>
      <c r="G3" s="4">
        <v>0.48760609406575967</v>
      </c>
      <c r="H3" s="5">
        <v>1.7233443634519396E-2</v>
      </c>
      <c r="I3" s="15">
        <f t="shared" ref="I3:I20" si="0">ROUND(HOUR(H3)*60 + MINUTE(H3) + SECOND(H3)/60,0)</f>
        <v>25</v>
      </c>
      <c r="J3" s="5">
        <v>9.1138719079496555E-3</v>
      </c>
      <c r="K3" s="15">
        <f t="shared" ref="K3:K20" si="1">ROUND(HOUR(J3)*60 + MINUTE(J3) + SECOND(J3)/60,0)</f>
        <v>13</v>
      </c>
      <c r="L3" s="5">
        <v>3.0006676840569846E-2</v>
      </c>
      <c r="M3" s="15">
        <f t="shared" ref="M3:M20" si="2">ROUND(HOUR(L3)*60 + MINUTE(L3) + SECOND(L3)/60,0)</f>
        <v>43</v>
      </c>
    </row>
    <row r="4" spans="1:13">
      <c r="A4" t="s">
        <v>22</v>
      </c>
      <c r="B4" s="3">
        <v>0.61468674342198848</v>
      </c>
      <c r="C4" s="4">
        <v>0.35416666666666663</v>
      </c>
      <c r="D4" s="4">
        <v>0.62230996801280214</v>
      </c>
      <c r="E4" s="3">
        <v>0.63490686660043993</v>
      </c>
      <c r="F4" s="4">
        <v>0.64667567942881699</v>
      </c>
      <c r="G4" s="4">
        <v>0.6507005890161881</v>
      </c>
      <c r="H4" s="5">
        <v>2.0220123178451455E-2</v>
      </c>
      <c r="I4" s="15">
        <f t="shared" si="0"/>
        <v>29</v>
      </c>
      <c r="J4" s="5">
        <v>1.1768812828377051E-2</v>
      </c>
      <c r="K4" s="15">
        <f t="shared" si="1"/>
        <v>17</v>
      </c>
      <c r="L4" s="5">
        <v>3.6013845594199623E-2</v>
      </c>
      <c r="M4" s="15">
        <f t="shared" si="2"/>
        <v>52</v>
      </c>
    </row>
    <row r="5" spans="1:13">
      <c r="A5" t="s">
        <v>23</v>
      </c>
      <c r="B5" s="3">
        <v>0.37989224506211855</v>
      </c>
      <c r="C5" s="4">
        <v>0.36458333333333331</v>
      </c>
      <c r="D5" s="4">
        <v>0.38430426732989703</v>
      </c>
      <c r="E5" s="3">
        <v>0.38992408105391135</v>
      </c>
      <c r="F5" s="4">
        <v>0.40114446710287327</v>
      </c>
      <c r="G5" s="4">
        <v>0.40465149604476935</v>
      </c>
      <c r="H5" s="5">
        <v>1.0031835991792803E-2</v>
      </c>
      <c r="I5" s="15">
        <f t="shared" si="0"/>
        <v>14</v>
      </c>
      <c r="J5" s="5">
        <v>1.1220386048961917E-2</v>
      </c>
      <c r="K5" s="15">
        <f t="shared" si="1"/>
        <v>16</v>
      </c>
      <c r="L5" s="5">
        <v>2.4759250982650804E-2</v>
      </c>
      <c r="M5" s="15">
        <f t="shared" si="2"/>
        <v>36</v>
      </c>
    </row>
    <row r="6" spans="1:13">
      <c r="A6" t="s">
        <v>24</v>
      </c>
      <c r="B6" s="3">
        <v>0.4174461651018001</v>
      </c>
      <c r="C6" s="4">
        <v>0.38541666666666663</v>
      </c>
      <c r="D6" s="4">
        <v>0.42266029811897815</v>
      </c>
      <c r="E6" s="3">
        <v>0.43001417036642209</v>
      </c>
      <c r="F6" s="4">
        <v>0.4420124255051493</v>
      </c>
      <c r="G6" s="4">
        <v>0.44667127574557552</v>
      </c>
      <c r="H6" s="5">
        <v>1.2568005264621984E-2</v>
      </c>
      <c r="I6" s="15">
        <f t="shared" si="0"/>
        <v>18</v>
      </c>
      <c r="J6" s="5">
        <v>1.199825513872721E-2</v>
      </c>
      <c r="K6" s="15">
        <f t="shared" si="1"/>
        <v>17</v>
      </c>
      <c r="L6" s="5">
        <v>2.922511064377542E-2</v>
      </c>
      <c r="M6" s="15">
        <f t="shared" si="2"/>
        <v>42</v>
      </c>
    </row>
    <row r="7" spans="1:13">
      <c r="A7" t="s">
        <v>25</v>
      </c>
      <c r="B7" s="3">
        <v>0.6758553372406122</v>
      </c>
      <c r="C7" s="4">
        <v>0.39583333333333331</v>
      </c>
      <c r="D7" s="4">
        <v>0.68206118631822388</v>
      </c>
      <c r="E7" s="3">
        <v>0.69613153275944295</v>
      </c>
      <c r="F7" s="4">
        <v>0.70958614711224255</v>
      </c>
      <c r="G7" s="4">
        <v>0.71311691190512816</v>
      </c>
      <c r="H7" s="5">
        <v>2.0276195518830753E-2</v>
      </c>
      <c r="I7" s="15">
        <f t="shared" si="0"/>
        <v>29</v>
      </c>
      <c r="J7" s="5">
        <v>1.3454614352799599E-2</v>
      </c>
      <c r="K7" s="15">
        <f t="shared" si="1"/>
        <v>19</v>
      </c>
      <c r="L7" s="5">
        <v>3.7261574664515962E-2</v>
      </c>
      <c r="M7" s="15">
        <f t="shared" si="2"/>
        <v>54</v>
      </c>
    </row>
    <row r="8" spans="1:13">
      <c r="A8" t="s">
        <v>26</v>
      </c>
      <c r="B8" s="3">
        <v>0.54491259129748404</v>
      </c>
      <c r="C8" s="4">
        <v>0.40625</v>
      </c>
      <c r="D8" s="4">
        <v>0.554825993714959</v>
      </c>
      <c r="E8" s="3">
        <v>0.57156079627184153</v>
      </c>
      <c r="F8" s="4">
        <v>0.58086560325050662</v>
      </c>
      <c r="G8" s="4">
        <v>0.58438115039827165</v>
      </c>
      <c r="H8" s="5">
        <v>2.6648204974357492E-2</v>
      </c>
      <c r="I8" s="15">
        <f t="shared" si="0"/>
        <v>38</v>
      </c>
      <c r="J8" s="5">
        <v>9.3048069786650922E-3</v>
      </c>
      <c r="K8" s="15">
        <f t="shared" si="1"/>
        <v>13</v>
      </c>
      <c r="L8" s="5">
        <v>3.9467592592592596E-2</v>
      </c>
      <c r="M8" s="15">
        <f t="shared" si="2"/>
        <v>57</v>
      </c>
    </row>
    <row r="9" spans="1:13">
      <c r="A9" t="s">
        <v>27</v>
      </c>
      <c r="B9" s="3">
        <v>0.65919186036502864</v>
      </c>
      <c r="C9" s="4">
        <v>0.41666666666666663</v>
      </c>
      <c r="D9" s="4">
        <v>0.66313537819567625</v>
      </c>
      <c r="E9" s="3">
        <v>0.67031029288860144</v>
      </c>
      <c r="F9" s="4">
        <v>0.67756923058758445</v>
      </c>
      <c r="G9" s="4">
        <v>0.68359313372135744</v>
      </c>
      <c r="H9" s="5">
        <v>1.1118432523572808E-2</v>
      </c>
      <c r="I9" s="15">
        <f t="shared" si="0"/>
        <v>16</v>
      </c>
      <c r="J9" s="5">
        <v>7.2589376989830035E-3</v>
      </c>
      <c r="K9" s="15">
        <f t="shared" si="1"/>
        <v>10</v>
      </c>
      <c r="L9" s="5">
        <v>2.4401273356328801E-2</v>
      </c>
      <c r="M9" s="15">
        <f t="shared" si="2"/>
        <v>35</v>
      </c>
    </row>
    <row r="10" spans="1:13">
      <c r="A10" t="s">
        <v>28</v>
      </c>
      <c r="B10" s="3">
        <v>0.58237442045905685</v>
      </c>
      <c r="C10" s="4">
        <v>0.42708333333333331</v>
      </c>
      <c r="D10" s="4">
        <v>0.59029093710177205</v>
      </c>
      <c r="E10" s="3">
        <v>0.6055527619842872</v>
      </c>
      <c r="F10" s="4">
        <v>0.61856917247487431</v>
      </c>
      <c r="G10" s="4">
        <v>0.62426146576831043</v>
      </c>
      <c r="H10" s="5">
        <v>2.317834152523035E-2</v>
      </c>
      <c r="I10" s="15">
        <f t="shared" si="0"/>
        <v>33</v>
      </c>
      <c r="J10" s="5">
        <v>1.3016410490587105E-2</v>
      </c>
      <c r="K10" s="15">
        <f t="shared" si="1"/>
        <v>19</v>
      </c>
      <c r="L10" s="5">
        <v>4.1887045309253579E-2</v>
      </c>
      <c r="M10" s="15">
        <f t="shared" si="2"/>
        <v>60</v>
      </c>
    </row>
    <row r="11" spans="1:13">
      <c r="A11" t="s">
        <v>29</v>
      </c>
      <c r="B11" s="3">
        <v>0.56686293668619925</v>
      </c>
      <c r="C11" s="4">
        <v>0.4375</v>
      </c>
      <c r="D11" s="4">
        <v>0.57498939784053282</v>
      </c>
      <c r="E11" s="3">
        <v>0.58982570050171634</v>
      </c>
      <c r="F11" s="4">
        <v>0.59748473292783566</v>
      </c>
      <c r="G11" s="4">
        <v>0.60319986045197127</v>
      </c>
      <c r="H11" s="5">
        <v>2.2962763815517095E-2</v>
      </c>
      <c r="I11" s="15">
        <f t="shared" si="0"/>
        <v>33</v>
      </c>
      <c r="J11" s="5">
        <v>7.6590324261193166E-3</v>
      </c>
      <c r="K11" s="15">
        <f t="shared" si="1"/>
        <v>11</v>
      </c>
      <c r="L11" s="5">
        <v>3.6336923765772022E-2</v>
      </c>
      <c r="M11" s="15">
        <f t="shared" si="2"/>
        <v>52</v>
      </c>
    </row>
    <row r="12" spans="1:13">
      <c r="A12" t="s">
        <v>30</v>
      </c>
      <c r="B12" s="3">
        <v>0.46038485339206081</v>
      </c>
      <c r="C12" s="4">
        <v>0.44791666666666663</v>
      </c>
      <c r="D12" s="4">
        <v>0.46732834342773671</v>
      </c>
      <c r="E12" s="3">
        <v>0.48350886995451781</v>
      </c>
      <c r="F12" s="4">
        <v>0.49692281648094377</v>
      </c>
      <c r="G12" s="4">
        <v>0.5032346947081402</v>
      </c>
      <c r="H12" s="5">
        <v>2.3124016562456995E-2</v>
      </c>
      <c r="I12" s="15">
        <f t="shared" si="0"/>
        <v>33</v>
      </c>
      <c r="J12" s="5">
        <v>1.3413946526425968E-2</v>
      </c>
      <c r="K12" s="15">
        <f t="shared" si="1"/>
        <v>19</v>
      </c>
      <c r="L12" s="5">
        <v>4.2849841316079385E-2</v>
      </c>
      <c r="M12" s="15">
        <f t="shared" si="2"/>
        <v>62</v>
      </c>
    </row>
    <row r="13" spans="1:13">
      <c r="A13" t="s">
        <v>31</v>
      </c>
      <c r="B13" s="3">
        <v>0.45142756031511511</v>
      </c>
      <c r="C13" s="4">
        <v>0.45833333333333331</v>
      </c>
      <c r="D13" s="4">
        <v>0.46168553103281312</v>
      </c>
      <c r="E13" s="3">
        <v>0.47038553557577362</v>
      </c>
      <c r="F13" s="4">
        <v>0.48375539860463868</v>
      </c>
      <c r="G13" s="4">
        <v>0.49004317287113658</v>
      </c>
      <c r="H13" s="5">
        <v>1.8957975260658511E-2</v>
      </c>
      <c r="I13" s="15">
        <f t="shared" si="0"/>
        <v>27</v>
      </c>
      <c r="J13" s="5">
        <v>1.3369863028865059E-2</v>
      </c>
      <c r="K13" s="15">
        <f t="shared" si="1"/>
        <v>19</v>
      </c>
      <c r="L13" s="5">
        <v>3.8615612556021472E-2</v>
      </c>
      <c r="M13" s="15">
        <f t="shared" si="2"/>
        <v>56</v>
      </c>
    </row>
    <row r="14" spans="1:13">
      <c r="A14" t="s">
        <v>32</v>
      </c>
      <c r="B14" s="3">
        <v>0.55673546178424616</v>
      </c>
      <c r="C14" s="4">
        <v>0.46875</v>
      </c>
      <c r="D14" s="4">
        <v>0.56061829330391866</v>
      </c>
      <c r="E14" s="3">
        <v>0.56926986550309666</v>
      </c>
      <c r="F14" s="4">
        <v>0.58050960767256798</v>
      </c>
      <c r="G14" s="4">
        <v>0.58462466858681861</v>
      </c>
      <c r="H14" s="5">
        <v>1.2534403718850506E-2</v>
      </c>
      <c r="I14" s="15">
        <f t="shared" si="0"/>
        <v>18</v>
      </c>
      <c r="J14" s="5">
        <v>1.1239742169471323E-2</v>
      </c>
      <c r="K14" s="15">
        <f t="shared" si="1"/>
        <v>16</v>
      </c>
      <c r="L14" s="5">
        <v>2.7889206802572453E-2</v>
      </c>
      <c r="M14" s="15">
        <f t="shared" si="2"/>
        <v>40</v>
      </c>
    </row>
    <row r="15" spans="1:13">
      <c r="A15" t="s">
        <v>33</v>
      </c>
      <c r="B15" s="3">
        <v>0.43323716035956222</v>
      </c>
      <c r="C15" s="4">
        <v>0.47916666666666663</v>
      </c>
      <c r="D15" s="4">
        <v>0.43750171640609298</v>
      </c>
      <c r="E15" s="3">
        <v>0.45474936561544183</v>
      </c>
      <c r="F15" s="4">
        <v>0.46299761484287</v>
      </c>
      <c r="G15" s="4">
        <v>0.46759684803872503</v>
      </c>
      <c r="H15" s="5">
        <v>2.1512205255879602E-2</v>
      </c>
      <c r="I15" s="15">
        <f t="shared" si="0"/>
        <v>31</v>
      </c>
      <c r="J15" s="5">
        <v>8.2482492274281727E-3</v>
      </c>
      <c r="K15" s="15">
        <f t="shared" si="1"/>
        <v>12</v>
      </c>
      <c r="L15" s="5">
        <v>3.4359687679162809E-2</v>
      </c>
      <c r="M15" s="15">
        <f t="shared" si="2"/>
        <v>49</v>
      </c>
    </row>
    <row r="16" spans="1:13">
      <c r="A16" t="s">
        <v>34</v>
      </c>
      <c r="B16" s="3">
        <v>0.63710195784987933</v>
      </c>
      <c r="C16" s="4">
        <v>0.48958333333333331</v>
      </c>
      <c r="D16" s="4">
        <v>0.6460130337036939</v>
      </c>
      <c r="E16" s="3">
        <v>0.66608971393646921</v>
      </c>
      <c r="F16" s="4">
        <v>0.67440621236106602</v>
      </c>
      <c r="G16" s="4">
        <v>0.68112566631571092</v>
      </c>
      <c r="H16" s="5">
        <v>2.8987756086589878E-2</v>
      </c>
      <c r="I16" s="15">
        <f t="shared" si="0"/>
        <v>42</v>
      </c>
      <c r="J16" s="5">
        <v>8.3164984245968077E-3</v>
      </c>
      <c r="K16" s="15">
        <f t="shared" si="1"/>
        <v>12</v>
      </c>
      <c r="L16" s="5">
        <v>4.402370846583159E-2</v>
      </c>
      <c r="M16" s="15">
        <f t="shared" si="2"/>
        <v>63</v>
      </c>
    </row>
    <row r="17" spans="1:13">
      <c r="A17" t="s">
        <v>35</v>
      </c>
      <c r="B17" s="3">
        <v>0.63402653891859195</v>
      </c>
      <c r="C17" s="4">
        <v>0.5</v>
      </c>
      <c r="D17" s="4">
        <v>0.63881869612601017</v>
      </c>
      <c r="E17" s="3">
        <v>0.64895192010010283</v>
      </c>
      <c r="F17" s="4">
        <v>0.65701050713141351</v>
      </c>
      <c r="G17" s="4">
        <v>0.66114417434823158</v>
      </c>
      <c r="H17" s="5">
        <v>1.4925381181510877E-2</v>
      </c>
      <c r="I17" s="15">
        <f t="shared" si="0"/>
        <v>22</v>
      </c>
      <c r="J17" s="5">
        <v>8.0585870313106822E-3</v>
      </c>
      <c r="K17" s="15">
        <f t="shared" si="1"/>
        <v>12</v>
      </c>
      <c r="L17" s="5">
        <v>2.711763542963963E-2</v>
      </c>
      <c r="M17" s="15">
        <f t="shared" si="2"/>
        <v>39</v>
      </c>
    </row>
    <row r="18" spans="1:13">
      <c r="A18" t="s">
        <v>36</v>
      </c>
      <c r="B18" s="3">
        <v>0.59819516463572842</v>
      </c>
      <c r="C18" s="4">
        <v>0.51041666666666663</v>
      </c>
      <c r="D18" s="4">
        <v>0.60796085588626902</v>
      </c>
      <c r="E18" s="3">
        <v>0.61753383599527722</v>
      </c>
      <c r="F18" s="4">
        <v>0.6262157922118029</v>
      </c>
      <c r="G18" s="4">
        <v>0.63207891830747642</v>
      </c>
      <c r="H18" s="5">
        <v>1.9338671359548809E-2</v>
      </c>
      <c r="I18" s="15">
        <f t="shared" si="0"/>
        <v>28</v>
      </c>
      <c r="J18" s="5">
        <v>8.681956216525677E-3</v>
      </c>
      <c r="K18" s="15">
        <f t="shared" si="1"/>
        <v>13</v>
      </c>
      <c r="L18" s="5">
        <v>3.3883753671748007E-2</v>
      </c>
      <c r="M18" s="15">
        <f t="shared" si="2"/>
        <v>49</v>
      </c>
    </row>
    <row r="19" spans="1:13">
      <c r="A19" t="s">
        <v>37</v>
      </c>
      <c r="B19" s="3">
        <v>0.54016526888811722</v>
      </c>
      <c r="C19" s="4">
        <v>0.52083333333333326</v>
      </c>
      <c r="D19" s="4">
        <v>0.54869901371285534</v>
      </c>
      <c r="E19" s="3">
        <v>0.56295418055079982</v>
      </c>
      <c r="F19" s="4">
        <v>0.5724494884990099</v>
      </c>
      <c r="G19" s="4">
        <v>0.57660947470551305</v>
      </c>
      <c r="H19" s="5">
        <v>2.2788911662682598E-2</v>
      </c>
      <c r="I19" s="15">
        <f t="shared" si="0"/>
        <v>33</v>
      </c>
      <c r="J19" s="5">
        <v>9.4953079482100744E-3</v>
      </c>
      <c r="K19" s="15">
        <f t="shared" si="1"/>
        <v>14</v>
      </c>
      <c r="L19" s="5">
        <v>3.6444205817395825E-2</v>
      </c>
      <c r="M19" s="15">
        <f t="shared" si="2"/>
        <v>52</v>
      </c>
    </row>
    <row r="20" spans="1:13">
      <c r="A20" t="s">
        <v>38</v>
      </c>
      <c r="B20" s="3">
        <v>0.70062649814755928</v>
      </c>
      <c r="C20" s="4">
        <v>0.375</v>
      </c>
      <c r="D20" s="4">
        <v>0.70725998416061298</v>
      </c>
      <c r="E20" s="3">
        <v>0.71621461678030929</v>
      </c>
      <c r="F20" s="4">
        <v>0.72970269191209203</v>
      </c>
      <c r="G20" s="4">
        <v>0.7348558892047905</v>
      </c>
      <c r="H20" s="5">
        <v>1.5588118632750003E-2</v>
      </c>
      <c r="I20" s="15">
        <f t="shared" si="0"/>
        <v>22</v>
      </c>
      <c r="J20" s="5">
        <v>1.348807513178274E-2</v>
      </c>
      <c r="K20" s="15">
        <f t="shared" si="1"/>
        <v>19</v>
      </c>
      <c r="L20" s="5">
        <v>3.4229391057231218E-2</v>
      </c>
      <c r="M20" s="15">
        <f t="shared" si="2"/>
        <v>49</v>
      </c>
    </row>
    <row r="21" spans="1:13">
      <c r="H21" s="13">
        <f>AVERAGE(H2:H20)</f>
        <v>1.956085274841721E-2</v>
      </c>
      <c r="I21"/>
      <c r="J21" s="14">
        <f t="shared" ref="J21:L21" si="3">AVERAGE(J2:J20)</f>
        <v>1.0455525930749481E-2</v>
      </c>
      <c r="K21"/>
      <c r="L21" s="13">
        <f t="shared" si="3"/>
        <v>3.4871778184459773E-2</v>
      </c>
    </row>
    <row r="22" spans="1:13">
      <c r="H22" s="13">
        <f>MAX(H2:H20)</f>
        <v>2.9661416072105096E-2</v>
      </c>
      <c r="I22"/>
      <c r="J22" s="14">
        <f t="shared" ref="J22:L22" si="4">MAX(J2:J20)</f>
        <v>1.348807513178274E-2</v>
      </c>
      <c r="K22"/>
      <c r="L22" s="13">
        <f t="shared" si="4"/>
        <v>4.402370846583159E-2</v>
      </c>
    </row>
    <row r="23" spans="1:13">
      <c r="H23" s="14">
        <f>MIN(H2:H20)</f>
        <v>1.0031835991792803E-2</v>
      </c>
      <c r="I23"/>
      <c r="J23" s="14">
        <f t="shared" ref="J23:L23" si="5">MIN(J2:J20)</f>
        <v>7.2589376989830035E-3</v>
      </c>
      <c r="K23"/>
      <c r="L23" s="14">
        <f t="shared" si="5"/>
        <v>2.4401273356328801E-2</v>
      </c>
    </row>
  </sheetData>
  <autoFilter ref="A1:L21" xr:uid="{21BBEF39-3CD5-49DE-BBB4-CC003E2CC00A}">
    <sortState xmlns:xlrd2="http://schemas.microsoft.com/office/spreadsheetml/2017/richdata2" ref="A2:L21">
      <sortCondition ref="A1:A2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C780-2A46-4490-9A14-AACE23D78F95}">
  <dimension ref="A3:B23"/>
  <sheetViews>
    <sheetView workbookViewId="0">
      <selection activeCell="M25" sqref="M25"/>
    </sheetView>
  </sheetViews>
  <sheetFormatPr defaultRowHeight="15"/>
  <cols>
    <col min="1" max="1" width="13.42578125" bestFit="1" customWidth="1"/>
    <col min="2" max="2" width="20.140625" bestFit="1" customWidth="1"/>
    <col min="3" max="3" width="18.5703125" bestFit="1" customWidth="1"/>
    <col min="4" max="5" width="28.42578125" bestFit="1" customWidth="1"/>
  </cols>
  <sheetData>
    <row r="3" spans="1:2">
      <c r="A3" s="6" t="s">
        <v>45</v>
      </c>
      <c r="B3" t="s">
        <v>47</v>
      </c>
    </row>
    <row r="4" spans="1:2">
      <c r="A4" s="7">
        <v>0.33333333333333331</v>
      </c>
      <c r="B4" s="8">
        <v>2.9664351851851851E-2</v>
      </c>
    </row>
    <row r="5" spans="1:2">
      <c r="A5" s="7">
        <v>0.34375</v>
      </c>
      <c r="B5" s="8">
        <v>1.7233796296296296E-2</v>
      </c>
    </row>
    <row r="6" spans="1:2">
      <c r="A6" s="7">
        <v>0.35416666666666669</v>
      </c>
      <c r="B6" s="8">
        <v>2.0219907407407409E-2</v>
      </c>
    </row>
    <row r="7" spans="1:2">
      <c r="A7" s="7">
        <v>0.36458333333333331</v>
      </c>
      <c r="B7" s="8">
        <v>1.0034722222222223E-2</v>
      </c>
    </row>
    <row r="8" spans="1:2">
      <c r="A8" s="7">
        <v>0.375</v>
      </c>
      <c r="B8" s="8">
        <v>1.5590277777777778E-2</v>
      </c>
    </row>
    <row r="9" spans="1:2">
      <c r="A9" s="7">
        <v>0.38541666666666669</v>
      </c>
      <c r="B9" s="8">
        <v>1.2569444444444444E-2</v>
      </c>
    </row>
    <row r="10" spans="1:2">
      <c r="A10" s="7">
        <v>0.39583333333333331</v>
      </c>
      <c r="B10" s="8">
        <v>2.0277777777777777E-2</v>
      </c>
    </row>
    <row r="11" spans="1:2">
      <c r="A11" s="7">
        <v>0.40625</v>
      </c>
      <c r="B11" s="8">
        <v>2.6643518518518518E-2</v>
      </c>
    </row>
    <row r="12" spans="1:2">
      <c r="A12" s="7">
        <v>0.41666666666666669</v>
      </c>
      <c r="B12" s="8">
        <v>1.1122685185185185E-2</v>
      </c>
    </row>
    <row r="13" spans="1:2">
      <c r="A13" s="7">
        <v>0.42708333333333331</v>
      </c>
      <c r="B13" s="8">
        <v>2.3182870370370371E-2</v>
      </c>
    </row>
    <row r="14" spans="1:2">
      <c r="A14" s="7">
        <v>0.4375</v>
      </c>
      <c r="B14" s="8">
        <v>2.2962962962962963E-2</v>
      </c>
    </row>
    <row r="15" spans="1:2">
      <c r="A15" s="7">
        <v>0.44791666666666669</v>
      </c>
      <c r="B15" s="8">
        <v>2.3125E-2</v>
      </c>
    </row>
    <row r="16" spans="1:2">
      <c r="A16" s="7">
        <v>0.45833333333333331</v>
      </c>
      <c r="B16" s="8">
        <v>1.8958333333333334E-2</v>
      </c>
    </row>
    <row r="17" spans="1:2">
      <c r="A17" s="7">
        <v>0.46875</v>
      </c>
      <c r="B17" s="8">
        <v>1.2534722222222221E-2</v>
      </c>
    </row>
    <row r="18" spans="1:2">
      <c r="A18" s="7">
        <v>0.47916666666666669</v>
      </c>
      <c r="B18" s="8">
        <v>2.1516203703703704E-2</v>
      </c>
    </row>
    <row r="19" spans="1:2">
      <c r="A19" s="7">
        <v>0.48958333333333331</v>
      </c>
      <c r="B19" s="8">
        <v>2.8993055555555557E-2</v>
      </c>
    </row>
    <row r="20" spans="1:2">
      <c r="A20" s="7">
        <v>0.5</v>
      </c>
      <c r="B20" s="8">
        <v>1.4930555555555556E-2</v>
      </c>
    </row>
    <row r="21" spans="1:2">
      <c r="A21" s="7">
        <v>0.51041666666666663</v>
      </c>
      <c r="B21" s="8">
        <v>1.9340277777777779E-2</v>
      </c>
    </row>
    <row r="22" spans="1:2">
      <c r="A22" s="7">
        <v>0.52083333333333337</v>
      </c>
      <c r="B22" s="8">
        <v>2.2789351851851852E-2</v>
      </c>
    </row>
    <row r="23" spans="1:2">
      <c r="A23" s="7" t="s">
        <v>46</v>
      </c>
      <c r="B23" s="8">
        <v>1.9562621832358677E-2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E68E-EF67-4D63-948D-EE0E1F6371B2}">
  <dimension ref="A1:D7"/>
  <sheetViews>
    <sheetView workbookViewId="0">
      <selection activeCell="J3" sqref="J3"/>
    </sheetView>
  </sheetViews>
  <sheetFormatPr defaultRowHeight="15"/>
  <cols>
    <col min="1" max="1" width="12.7109375" customWidth="1"/>
    <col min="2" max="2" width="13.5703125" customWidth="1"/>
    <col min="3" max="3" width="15.7109375" customWidth="1"/>
    <col min="4" max="4" width="16.28515625" customWidth="1"/>
  </cols>
  <sheetData>
    <row r="1" spans="1:4">
      <c r="A1" s="9" t="s">
        <v>48</v>
      </c>
      <c r="B1" s="9" t="s">
        <v>49</v>
      </c>
      <c r="C1" s="9" t="s">
        <v>54</v>
      </c>
      <c r="D1" s="9" t="s">
        <v>50</v>
      </c>
    </row>
    <row r="2" spans="1:4" ht="75">
      <c r="A2" s="11" t="s">
        <v>55</v>
      </c>
      <c r="B2" s="11" t="s">
        <v>56</v>
      </c>
      <c r="C2" s="12" t="s">
        <v>57</v>
      </c>
      <c r="D2" s="12" t="s">
        <v>58</v>
      </c>
    </row>
    <row r="3" spans="1:4" ht="96.75" customHeight="1">
      <c r="A3" s="11" t="s">
        <v>59</v>
      </c>
      <c r="B3" s="10" t="s">
        <v>60</v>
      </c>
      <c r="C3" s="12" t="s">
        <v>61</v>
      </c>
      <c r="D3" s="12" t="s">
        <v>62</v>
      </c>
    </row>
    <row r="4" spans="1:4" ht="45">
      <c r="A4" s="11" t="s">
        <v>63</v>
      </c>
      <c r="B4" s="10" t="s">
        <v>64</v>
      </c>
      <c r="C4" s="12" t="s">
        <v>65</v>
      </c>
      <c r="D4" s="12" t="s">
        <v>66</v>
      </c>
    </row>
    <row r="5" spans="1:4" ht="90">
      <c r="A5" s="11" t="s">
        <v>51</v>
      </c>
      <c r="B5" s="10" t="s">
        <v>52</v>
      </c>
      <c r="C5" s="12" t="s">
        <v>67</v>
      </c>
      <c r="D5" s="12" t="s">
        <v>68</v>
      </c>
    </row>
    <row r="6" spans="1:4" ht="75">
      <c r="A6" s="11" t="s">
        <v>53</v>
      </c>
      <c r="B6" s="10" t="s">
        <v>69</v>
      </c>
      <c r="C6" s="12" t="s">
        <v>70</v>
      </c>
      <c r="D6" s="12" t="s">
        <v>71</v>
      </c>
    </row>
    <row r="7" spans="1:4" ht="90">
      <c r="A7" s="11" t="s">
        <v>72</v>
      </c>
      <c r="B7" s="10" t="s">
        <v>73</v>
      </c>
      <c r="C7" s="12" t="s">
        <v>74</v>
      </c>
      <c r="D7" s="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D46C-946E-405C-A798-A77730A4B96A}">
  <dimension ref="A1:B10"/>
  <sheetViews>
    <sheetView workbookViewId="0">
      <selection activeCell="B1" sqref="B1:B1048576"/>
    </sheetView>
  </sheetViews>
  <sheetFormatPr defaultRowHeight="15"/>
  <cols>
    <col min="1" max="1" width="14.5703125" bestFit="1" customWidth="1"/>
    <col min="2" max="2" width="15.7109375" customWidth="1"/>
  </cols>
  <sheetData>
    <row r="1" spans="1:2" ht="105">
      <c r="A1" s="2" t="s">
        <v>0</v>
      </c>
      <c r="B1" s="2" t="s">
        <v>10</v>
      </c>
    </row>
    <row r="2" spans="1:2" ht="75">
      <c r="A2" s="2" t="s">
        <v>1</v>
      </c>
      <c r="B2" s="2" t="s">
        <v>11</v>
      </c>
    </row>
    <row r="3" spans="1:2" ht="90">
      <c r="A3" s="2" t="s">
        <v>2</v>
      </c>
      <c r="B3" s="2" t="s">
        <v>12</v>
      </c>
    </row>
    <row r="4" spans="1:2" ht="105">
      <c r="A4" s="2" t="s">
        <v>3</v>
      </c>
      <c r="B4" s="2" t="s">
        <v>13</v>
      </c>
    </row>
    <row r="5" spans="1:2" ht="90">
      <c r="A5" s="2" t="s">
        <v>4</v>
      </c>
      <c r="B5" s="2" t="s">
        <v>14</v>
      </c>
    </row>
    <row r="6" spans="1:2" ht="45">
      <c r="A6" s="2" t="s">
        <v>5</v>
      </c>
      <c r="B6" s="2" t="s">
        <v>15</v>
      </c>
    </row>
    <row r="7" spans="1:2" ht="75">
      <c r="A7" s="2" t="s">
        <v>6</v>
      </c>
      <c r="B7" s="2" t="s">
        <v>16</v>
      </c>
    </row>
    <row r="8" spans="1:2" ht="105">
      <c r="A8" s="2" t="s">
        <v>7</v>
      </c>
      <c r="B8" s="2" t="s">
        <v>17</v>
      </c>
    </row>
    <row r="9" spans="1:2" ht="105">
      <c r="A9" s="2" t="s">
        <v>8</v>
      </c>
      <c r="B9" s="2" t="s">
        <v>18</v>
      </c>
    </row>
    <row r="10" spans="1:2" ht="90">
      <c r="A10" s="2" t="s">
        <v>9</v>
      </c>
      <c r="B10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F241-46A9-4F7C-AA36-4F6A69A8A8B1}">
  <dimension ref="A2:B7"/>
  <sheetViews>
    <sheetView workbookViewId="0">
      <selection activeCell="D16" sqref="D16"/>
    </sheetView>
  </sheetViews>
  <sheetFormatPr defaultRowHeight="15"/>
  <cols>
    <col min="1" max="1" width="21.42578125" bestFit="1" customWidth="1"/>
  </cols>
  <sheetData>
    <row r="2" spans="1:2">
      <c r="A2" t="s">
        <v>39</v>
      </c>
      <c r="B2" s="5">
        <f>AVERAGE('Raw Data'!H2:H20)</f>
        <v>1.956085274841721E-2</v>
      </c>
    </row>
    <row r="3" spans="1:2">
      <c r="A3" t="s">
        <v>40</v>
      </c>
      <c r="B3" s="5">
        <f>MAX('Raw Data'!H2:H101)</f>
        <v>2.9661416072105096E-2</v>
      </c>
    </row>
    <row r="4" spans="1:2">
      <c r="A4" t="s">
        <v>41</v>
      </c>
      <c r="B4" s="5">
        <f>MIN('Raw Data'!H2:H101)</f>
        <v>1.0031835991792803E-2</v>
      </c>
    </row>
    <row r="5" spans="1:2">
      <c r="A5" t="s">
        <v>42</v>
      </c>
      <c r="B5" s="5">
        <f>AVERAGE('Raw Data'!J2:J101)</f>
        <v>1.0448069611170698E-2</v>
      </c>
    </row>
    <row r="6" spans="1:2">
      <c r="A6" t="s">
        <v>43</v>
      </c>
      <c r="B6" s="5">
        <f>MAX('Raw Data'!J2:J101)</f>
        <v>1.348807513178274E-2</v>
      </c>
    </row>
    <row r="7" spans="1:2">
      <c r="A7" t="s">
        <v>44</v>
      </c>
      <c r="B7" s="5">
        <f>MIN('Raw Data'!J2:J101)</f>
        <v>7.2589376989830035E-3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Pivot Table Analysis</vt:lpstr>
      <vt:lpstr>State Comparison Table</vt:lpstr>
      <vt:lpstr>Data Column Descriptions</vt:lpstr>
      <vt:lpstr>Descriptive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Gonzalez</dc:creator>
  <cp:lastModifiedBy>Danny Gonzalez</cp:lastModifiedBy>
  <dcterms:created xsi:type="dcterms:W3CDTF">2024-09-14T04:53:55Z</dcterms:created>
  <dcterms:modified xsi:type="dcterms:W3CDTF">2024-09-16T06:37:59Z</dcterms:modified>
</cp:coreProperties>
</file>