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descripción HU" sheetId="1" r:id="rId4"/>
    <sheet state="visible" name="Historia de Usuario" sheetId="2" r:id="rId5"/>
  </sheets>
  <definedNames/>
  <calcPr/>
</workbook>
</file>

<file path=xl/sharedStrings.xml><?xml version="1.0" encoding="utf-8"?>
<sst xmlns="http://schemas.openxmlformats.org/spreadsheetml/2006/main" count="143" uniqueCount="110">
  <si>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</si>
  <si>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</si>
  <si>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</si>
  <si>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</si>
  <si>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</si>
  <si>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</si>
  <si>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</si>
  <si>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</si>
  <si>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</si>
  <si>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</si>
  <si>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</si>
  <si>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</si>
  <si>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</si>
  <si>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</si>
  <si>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</si>
  <si>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</si>
  <si>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Los usuarios no pueden acceder al sistema sin autenticación</t>
  </si>
  <si>
    <t>Permitir el acceso seguro al sistema</t>
  </si>
  <si>
    <t>Para garantizar que solo usuarios autorizados usen el sistema</t>
  </si>
  <si>
    <t>Visitante y Guardaparques</t>
  </si>
  <si>
    <t>1. Ingresar a sección "inicio de sesión"
2. Ingresar credenciales
3. Validar credenciales
4. Permitir acceso según rol</t>
  </si>
  <si>
    <t>Mateo Llumigusin</t>
  </si>
  <si>
    <t>Alta</t>
  </si>
  <si>
    <t>Terminado</t>
  </si>
  <si>
    <t>Si el usuario está registrado podrá ingresar al sistema sin inconvenientes</t>
  </si>
  <si>
    <t>Registro e inicio de sesión</t>
  </si>
  <si>
    <t>REQ002</t>
  </si>
  <si>
    <t>Los usuarios necesitan actualizar su información</t>
  </si>
  <si>
    <t>Permitir modificar datos personales</t>
  </si>
  <si>
    <t>Para mantener información actualizada</t>
  </si>
  <si>
    <t>1. Seleccionar "Configuración de cuenta"
2. Mostrar información actual
3. Habilitar edición de campos permitidos
4. Validar y guardar cambios</t>
  </si>
  <si>
    <t>Verificar que los cambios se guarden correctamente y se muestren en el próximo acceso</t>
  </si>
  <si>
    <t xml:space="preserve">	Gestión de cuenta de usuario</t>
  </si>
  <si>
    <t>REQ003</t>
  </si>
  <si>
    <t>Los guardaparques necesitan actualizar información de sitios turísticos</t>
  </si>
  <si>
    <t>Permitir modificar datos de sitios turísticos</t>
  </si>
  <si>
    <t>Para mantener información precisa y actualizada</t>
  </si>
  <si>
    <t>Guardaparque</t>
  </si>
  <si>
    <t>1. Seleccionar "Configuración de sitio turístico"
2. Mostrar información editable
3. Permitir cambios en descripción, imágenes, horarios
4. Validar y guardar cambios</t>
  </si>
  <si>
    <t>Verificar que los cambios se reflejen para todos los usuarios</t>
  </si>
  <si>
    <t xml:space="preserve">	Editar información del área asignada</t>
  </si>
  <si>
    <t>REQ004</t>
  </si>
  <si>
    <t>Los usuarios necesitan ver la informacion de los atractivos turisticos</t>
  </si>
  <si>
    <t>Permitir observar la informacion de los atractivos turisticos</t>
  </si>
  <si>
    <t>Para ver las fechas disponibles y el aforo para agendar una visita</t>
  </si>
  <si>
    <t xml:space="preserve">Visitante </t>
  </si>
  <si>
    <t>1. El turista selecciona el sitio turístico de su interés.
2. El sistema carga la información a detalle del sitio turístico seleccionado.
3. El turista selecciona la fecha tentativa de visita al sitio turístico.
4. El sistema carga:
5. El aforo máximo
6.  La cantidad de personas pendientes a una respuesta de solicitud en la fecha seleccionada.</t>
  </si>
  <si>
    <t>Richard Gualotuña</t>
  </si>
  <si>
    <t>El usuario puede evidenciar la información del sitio turístico seleccionado</t>
  </si>
  <si>
    <t>Ver información de los atractivos turísticos</t>
  </si>
  <si>
    <t>REQ005</t>
  </si>
  <si>
    <t>Los usuarios necesitan generar una solicitud de visita</t>
  </si>
  <si>
    <t>Permitir al visitante llenar la matriz de montaña con los
campos necesarios para realizar una solicitud en el sitio
turístico de su interés</t>
  </si>
  <si>
    <t>para agendar una visita al sitio turistico seleccionado</t>
  </si>
  <si>
    <t>1. Seleccionar la opción “Matriz de montaña”.
2. El sistema desplegará los campos necesarios que se debe completar
3. El usuario llena la información en base a sus necesidades y lo solicitado por el sistema.
4. Selecciona la opción de enviar formulario.
5. El sistema guarda la información y la envía a la cuenta del guardaparque a cargo del sitio turístico seleccionado.</t>
  </si>
  <si>
    <t xml:space="preserve">El formulario es recibido por el guardaparque a cargo para su revisión.
</t>
  </si>
  <si>
    <t>Generar solicitudes</t>
  </si>
  <si>
    <t>REQ006</t>
  </si>
  <si>
    <t>El guardaparques necesita gestionar las solicitudes de los visitantes</t>
  </si>
  <si>
    <t>Permitir al guardaparques gestionar las solicitudes de los visitantes</t>
  </si>
  <si>
    <t>para aprobar o rechar una solicitud de un visitante</t>
  </si>
  <si>
    <t>1. Seleccionar la opción de “Solicitudes”
2. El sistema desplegará en forma de lista las solicitudes recibidas junto con las alertas de las anomalías detectadas; y un filtro con calendarización.
3. El guardaparque selecciona la solicitud que desea revisar.
4. El sistema carga la información completa de la solicitud y resalta la identificación de las personas que cumplan con alguna anomalía.
5. El guardaparque acepta o rechaza la solicitud, añadiendo un comentario explicando el motivo.
6. El sistema envía la respuesta a la cuenta del visitante que envió la solicitud.</t>
  </si>
  <si>
    <t>El visitante que realizó la solicitud recibe una respuesta por parte del guardaparque.</t>
  </si>
  <si>
    <t>Gestionar solicitudes</t>
  </si>
  <si>
    <t>REQ007</t>
  </si>
  <si>
    <t>El turista nos aabe si su solicitud fue aceptada o rechazada</t>
  </si>
  <si>
    <t>Notificar al turista sobre la respuesta a su solicitud</t>
  </si>
  <si>
    <t>Para que el turista conozca el estado final de su solicitud</t>
  </si>
  <si>
    <t>Visitante</t>
  </si>
  <si>
    <t xml:space="preserve">  1. El sistema muestra las solicitudes con estado actualizado
2. El turista selecciona la solicitud
3. Visualiza el estado (aceptada/rechazada) y comentario del guardaparque</t>
  </si>
  <si>
    <t>Kevin Asmal</t>
  </si>
  <si>
    <t>Si el turista puede ver el estado y comentario de la solicitud</t>
  </si>
  <si>
    <t xml:space="preserve"> Recibir respuesta de solicitud</t>
  </si>
  <si>
    <t>REQ008</t>
  </si>
  <si>
    <t>El guardaparque no puede registrar la asistencia de turistas</t>
  </si>
  <si>
    <t>Registrar la ejecución de las solicitudes</t>
  </si>
  <si>
    <t>Para llevar un control de la asistencia de turistas</t>
  </si>
  <si>
    <t>1. Seleccionar opción "Registrar asistencia"
2. Ver lista de solicitudes aceptadas
3. Confirmar documentos
4. Registrar ingreso y salida</t>
  </si>
  <si>
    <t>Si la solicitud cambia de estado a “Completado” después del registro de ingreso y salida</t>
  </si>
  <si>
    <t xml:space="preserve"> Registrar ejecución</t>
  </si>
  <si>
    <t>REQ009</t>
  </si>
  <si>
    <t>No existe un resumen de visitas por fecha</t>
  </si>
  <si>
    <t>Generar reportes de visitas diarias o mensuales</t>
  </si>
  <si>
    <t>Para análisis estadístico y control interno del parque</t>
  </si>
  <si>
    <t>1. Ir a sección "Reportes"
2. Seleccionar rango de fechas (día o mes)
3. Generar y descargar archivo PDF con visitas registradas</t>
  </si>
  <si>
    <t>Si se genera el reporte con la información de visitas filtradas correctamente según el periodo seleccionado</t>
  </si>
  <si>
    <t>Generar reportes</t>
  </si>
  <si>
    <t>REQ010</t>
  </si>
  <si>
    <t>Visitantes sin solicitud previa no pueden registrarse</t>
  </si>
  <si>
    <t>Permitir registro rápido mediante código QR</t>
  </si>
  <si>
    <t>Para facilitar el ingreso de turistas sin trámite anticipado</t>
  </si>
  <si>
    <t>Visitante y Guardaparque</t>
  </si>
  <si>
    <t>1. Visitante escanea código QR
2. Completa sus datos básicos (nombre, cédula, nacionalidad)
3. Sistema registra e ingresa automáticamente</t>
  </si>
  <si>
    <t>Si el visitante puede completar sus datos y el sistema genera la solicitud y asistencia automáticamente</t>
  </si>
  <si>
    <t xml:space="preserve"> Registro rápido</t>
  </si>
  <si>
    <t>.</t>
  </si>
  <si>
    <t>No iniciado</t>
  </si>
  <si>
    <t xml:space="preserve">Media </t>
  </si>
  <si>
    <t>En proceso</t>
  </si>
  <si>
    <t>Baja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</si>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</sst>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6">
    <font>
      <sz val="11.0"/>
      <color theme="1"/>
      <name val="Arial"/>
      <scheme val="minor"/>
    </font>
    <font>
      <sz val="11.0"/>
      <color theme="1"/>
      <name val="Arial Narrow"/>
    </font>
    <font>
      <b/>
      <i/>
      <sz val="16.0"/>
      <color theme="1"/>
      <name val="Arial Narrow"/>
    </font>
    <font/>
    <font>
      <b/>
      <i/>
      <sz val="11.0"/>
      <color rgb="FF9C6500"/>
      <name val="Arial Narrow"/>
    </font>
    <font>
      <sz val="10.0"/>
      <color theme="1"/>
      <name val="Arial Narrow"/>
    </font>
    <font>
      <sz val="10.0"/>
      <color rgb="FF000000"/>
      <name val="Arial Narrow"/>
    </font>
    <font>
      <sz val="11.0"/>
      <color rgb="FF000000"/>
      <name val="Arial Narrow"/>
    </font>
    <font>
      <b/>
      <sz val="11.0"/>
      <color theme="1"/>
      <name val="Calibri"/>
    </font>
    <font>
      <sz val="11.0"/>
      <color theme="1"/>
      <name val="Calibri"/>
    </font>
    <font>
      <b/>
      <sz val="16.0"/>
      <color theme="1"/>
      <name val="Calibri"/>
    </font>
    <font>
      <sz val="11.0"/>
      <color theme="1"/>
      <name val="Arial"/>
    </font>
    <font>
      <b/>
      <sz val="11.0"/>
      <color theme="0"/>
      <name val="Calibri"/>
    </font>
    <font>
      <b/>
      <sz val="11.0"/>
      <color rgb="FFFA7D00"/>
      <name val="Calibri"/>
    </font>
    <font>
      <sz val="12.0"/>
      <color theme="1"/>
      <name val="Calibri"/>
    </font>
    <font>
      <b/>
      <i/>
      <sz val="12.0"/>
      <color rgb="FF9C65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3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 style="thin">
        <color rgb="FFB2B2B2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/>
      <right/>
      <top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5" numFmtId="49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5" fillId="3" fontId="7" numFmtId="0" xfId="0" applyAlignment="1" applyBorder="1" applyFont="1">
      <alignment horizontal="left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left" shrinkToFit="0" vertical="center" wrapText="1"/>
    </xf>
    <xf borderId="0" fillId="0" fontId="9" numFmtId="0" xfId="0" applyFont="1"/>
    <xf borderId="1" fillId="4" fontId="10" numFmtId="0" xfId="0" applyAlignment="1" applyBorder="1" applyFill="1" applyFont="1">
      <alignment horizontal="center" shrinkToFit="0" vertical="center" wrapText="1"/>
    </xf>
    <xf borderId="0" fillId="0" fontId="11" numFmtId="0" xfId="0" applyFont="1"/>
    <xf borderId="0" fillId="0" fontId="8" numFmtId="0" xfId="0" applyAlignment="1" applyFont="1">
      <alignment horizontal="center" shrinkToFit="0" vertical="center" wrapText="1"/>
    </xf>
    <xf borderId="6" fillId="4" fontId="11" numFmtId="0" xfId="0" applyBorder="1" applyFont="1"/>
    <xf borderId="7" fillId="4" fontId="8" numFmtId="0" xfId="0" applyAlignment="1" applyBorder="1" applyFont="1">
      <alignment horizontal="left" shrinkToFit="0" vertical="center" wrapText="1"/>
    </xf>
    <xf borderId="7" fillId="4" fontId="9" numFmtId="0" xfId="0" applyBorder="1" applyFont="1"/>
    <xf borderId="7" fillId="4" fontId="11" numFmtId="0" xfId="0" applyBorder="1" applyFont="1"/>
    <xf borderId="8" fillId="4" fontId="11" numFmtId="0" xfId="0" applyBorder="1" applyFont="1"/>
    <xf borderId="9" fillId="4" fontId="11" numFmtId="0" xfId="0" applyBorder="1" applyFont="1"/>
    <xf borderId="4" fillId="5" fontId="12" numFmtId="0" xfId="0" applyAlignment="1" applyBorder="1" applyFill="1" applyFont="1">
      <alignment horizontal="center" vertical="center"/>
    </xf>
    <xf borderId="5" fillId="4" fontId="13" numFmtId="0" xfId="0" applyAlignment="1" applyBorder="1" applyFont="1">
      <alignment vertical="center"/>
    </xf>
    <xf borderId="1" fillId="5" fontId="12" numFmtId="0" xfId="0" applyAlignment="1" applyBorder="1" applyFont="1">
      <alignment horizontal="center" vertical="center"/>
    </xf>
    <xf borderId="5" fillId="4" fontId="11" numFmtId="0" xfId="0" applyBorder="1" applyFont="1"/>
    <xf borderId="10" fillId="4" fontId="11" numFmtId="0" xfId="0" applyBorder="1" applyFont="1"/>
    <xf borderId="4" fillId="6" fontId="14" numFmtId="0" xfId="0" applyAlignment="1" applyBorder="1" applyFill="1" applyFont="1">
      <alignment horizontal="center" vertical="center"/>
    </xf>
    <xf borderId="5" fillId="4" fontId="9" numFmtId="0" xfId="0" applyAlignment="1" applyBorder="1" applyFont="1">
      <alignment shrinkToFit="0" vertical="center" wrapText="1"/>
    </xf>
    <xf borderId="1" fillId="6" fontId="9" numFmtId="0" xfId="0" applyAlignment="1" applyBorder="1" applyFont="1">
      <alignment horizontal="center" vertical="center"/>
    </xf>
    <xf borderId="5" fillId="4" fontId="9" numFmtId="0" xfId="0" applyAlignment="1" applyBorder="1" applyFont="1">
      <alignment vertical="center"/>
    </xf>
    <xf borderId="5" fillId="4" fontId="14" numFmtId="0" xfId="0" applyAlignment="1" applyBorder="1" applyFont="1">
      <alignment horizontal="center" vertical="center"/>
    </xf>
    <xf borderId="5" fillId="4" fontId="9" numFmtId="0" xfId="0" applyAlignment="1" applyBorder="1" applyFont="1">
      <alignment horizontal="center" vertical="center"/>
    </xf>
    <xf borderId="11" fillId="7" fontId="12" numFmtId="0" xfId="0" applyAlignment="1" applyBorder="1" applyFill="1" applyFont="1">
      <alignment horizontal="center" vertical="center"/>
    </xf>
    <xf borderId="12" fillId="6" fontId="9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5" fillId="4" fontId="11" numFmtId="0" xfId="0" applyAlignment="1" applyBorder="1" applyFont="1">
      <alignment horizontal="center"/>
    </xf>
    <xf borderId="14" fillId="0" fontId="3" numFmtId="0" xfId="0" applyBorder="1" applyFont="1"/>
    <xf borderId="12" fillId="6" fontId="9" numFmtId="0" xfId="0" applyAlignment="1" applyBorder="1" applyFont="1">
      <alignment horizontal="left" vertic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2" fillId="8" fontId="15" numFmtId="0" xfId="0" applyAlignment="1" applyBorder="1" applyFill="1" applyFont="1">
      <alignment horizontal="center" vertical="center"/>
    </xf>
    <xf borderId="22" fillId="2" fontId="14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4" fontId="11" numFmtId="0" xfId="0" applyBorder="1" applyFont="1"/>
    <xf borderId="12" fillId="5" fontId="12" numFmtId="0" xfId="0" applyAlignment="1" applyBorder="1" applyFont="1">
      <alignment horizontal="center" vertical="center"/>
    </xf>
    <xf borderId="12" fillId="6" fontId="9" numFmtId="49" xfId="0" applyAlignment="1" applyBorder="1" applyFont="1" applyNumberFormat="1">
      <alignment horizontal="left" vertical="center"/>
    </xf>
    <xf borderId="29" fillId="4" fontId="11" numFmtId="0" xfId="0" applyBorder="1" applyFont="1"/>
    <xf borderId="12" fillId="6" fontId="9" numFmtId="0" xfId="0" applyAlignment="1" applyBorder="1" applyFont="1">
      <alignment horizontal="center" vertical="center"/>
    </xf>
    <xf borderId="30" fillId="4" fontId="11" numFmtId="0" xfId="0" applyBorder="1" applyFont="1"/>
    <xf borderId="31" fillId="4" fontId="11" numFmtId="0" xfId="0" applyBorder="1" applyFont="1"/>
    <xf borderId="32" fillId="4" fontId="11" numFmtId="0" xfId="0" applyBorder="1" applyFont="1"/>
    <xf borderId="33" fillId="4" fontId="11" numFmtId="0" xfId="0" applyBorder="1" applyFont="1"/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6.63"/>
    <col customWidth="1" min="3" max="5" width="20.63"/>
    <col customWidth="1" min="6" max="6" width="13.13"/>
    <col customWidth="1" min="7" max="7" width="32.5"/>
    <col customWidth="1" min="8" max="12" width="10.63"/>
    <col customWidth="1" min="13" max="13" width="32.75"/>
    <col customWidth="1" min="14" max="15" width="20.63"/>
    <col customWidth="1" min="16" max="26" width="9.38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3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2"/>
      <c r="J2" s="2"/>
      <c r="K2" s="3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5.0" customHeight="1">
      <c r="A3" s="1"/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3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0.0" customHeight="1">
      <c r="A5" s="1"/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02.0" customHeight="1">
      <c r="A6" s="1"/>
      <c r="B6" s="8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8">
        <v>2.0</v>
      </c>
      <c r="J6" s="10">
        <v>45790.0</v>
      </c>
      <c r="K6" s="8" t="s">
        <v>22</v>
      </c>
      <c r="L6" s="8" t="s">
        <v>23</v>
      </c>
      <c r="M6" s="11" t="s">
        <v>24</v>
      </c>
      <c r="N6" s="8"/>
      <c r="O6" s="9" t="s">
        <v>25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75" customHeight="1">
      <c r="A7" s="1"/>
      <c r="B7" s="9" t="s">
        <v>26</v>
      </c>
      <c r="C7" s="9" t="s">
        <v>27</v>
      </c>
      <c r="D7" s="9" t="s">
        <v>28</v>
      </c>
      <c r="E7" s="9" t="s">
        <v>29</v>
      </c>
      <c r="F7" s="9" t="s">
        <v>19</v>
      </c>
      <c r="G7" s="9" t="s">
        <v>30</v>
      </c>
      <c r="H7" s="9" t="s">
        <v>21</v>
      </c>
      <c r="I7" s="9">
        <v>2.0</v>
      </c>
      <c r="J7" s="10">
        <v>45790.0</v>
      </c>
      <c r="K7" s="9" t="s">
        <v>22</v>
      </c>
      <c r="L7" s="9" t="s">
        <v>23</v>
      </c>
      <c r="M7" s="11" t="s">
        <v>31</v>
      </c>
      <c r="N7" s="8"/>
      <c r="O7" s="9" t="s">
        <v>32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5.75" customHeight="1">
      <c r="A8" s="1"/>
      <c r="B8" s="9" t="s">
        <v>33</v>
      </c>
      <c r="C8" s="9" t="s">
        <v>34</v>
      </c>
      <c r="D8" s="9" t="s">
        <v>35</v>
      </c>
      <c r="E8" s="9" t="s">
        <v>36</v>
      </c>
      <c r="F8" s="9" t="s">
        <v>37</v>
      </c>
      <c r="G8" s="9" t="s">
        <v>38</v>
      </c>
      <c r="H8" s="9" t="s">
        <v>21</v>
      </c>
      <c r="I8" s="9">
        <v>6.0</v>
      </c>
      <c r="J8" s="10">
        <v>45790.0</v>
      </c>
      <c r="K8" s="9" t="s">
        <v>22</v>
      </c>
      <c r="L8" s="9" t="s">
        <v>23</v>
      </c>
      <c r="M8" s="11" t="s">
        <v>39</v>
      </c>
      <c r="N8" s="8"/>
      <c r="O8" s="9" t="s">
        <v>40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 t="s">
        <v>41</v>
      </c>
      <c r="C9" s="9" t="s">
        <v>42</v>
      </c>
      <c r="D9" s="12" t="s">
        <v>43</v>
      </c>
      <c r="E9" s="9" t="s">
        <v>44</v>
      </c>
      <c r="F9" s="9" t="s">
        <v>45</v>
      </c>
      <c r="G9" s="9" t="s">
        <v>46</v>
      </c>
      <c r="H9" s="9" t="s">
        <v>47</v>
      </c>
      <c r="I9" s="9">
        <v>2.0</v>
      </c>
      <c r="J9" s="10">
        <v>45790.0</v>
      </c>
      <c r="K9" s="9" t="s">
        <v>22</v>
      </c>
      <c r="L9" s="9" t="s">
        <v>23</v>
      </c>
      <c r="M9" s="9" t="s">
        <v>48</v>
      </c>
      <c r="N9" s="8"/>
      <c r="O9" s="9" t="s">
        <v>49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 t="s">
        <v>50</v>
      </c>
      <c r="C10" s="9" t="s">
        <v>51</v>
      </c>
      <c r="D10" s="13" t="s">
        <v>52</v>
      </c>
      <c r="E10" s="9" t="s">
        <v>53</v>
      </c>
      <c r="F10" s="9" t="s">
        <v>45</v>
      </c>
      <c r="G10" s="13" t="s">
        <v>54</v>
      </c>
      <c r="H10" s="9" t="s">
        <v>47</v>
      </c>
      <c r="I10" s="9">
        <v>3.0</v>
      </c>
      <c r="J10" s="10">
        <v>45790.0</v>
      </c>
      <c r="K10" s="9" t="s">
        <v>22</v>
      </c>
      <c r="L10" s="9" t="s">
        <v>23</v>
      </c>
      <c r="M10" s="9" t="s">
        <v>55</v>
      </c>
      <c r="N10" s="8"/>
      <c r="O10" s="9" t="s">
        <v>56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4.5" customHeight="1">
      <c r="A11" s="1"/>
      <c r="B11" s="9" t="s">
        <v>57</v>
      </c>
      <c r="C11" s="9" t="s">
        <v>58</v>
      </c>
      <c r="D11" s="9" t="s">
        <v>59</v>
      </c>
      <c r="E11" s="9" t="s">
        <v>60</v>
      </c>
      <c r="F11" s="9" t="s">
        <v>19</v>
      </c>
      <c r="G11" s="9" t="s">
        <v>61</v>
      </c>
      <c r="H11" s="9" t="s">
        <v>47</v>
      </c>
      <c r="I11" s="9">
        <v>2.0</v>
      </c>
      <c r="J11" s="10">
        <v>45790.0</v>
      </c>
      <c r="K11" s="9" t="s">
        <v>22</v>
      </c>
      <c r="L11" s="9" t="s">
        <v>23</v>
      </c>
      <c r="M11" s="11" t="s">
        <v>62</v>
      </c>
      <c r="N11" s="8"/>
      <c r="O11" s="9" t="s">
        <v>63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 t="s">
        <v>64</v>
      </c>
      <c r="C12" s="9" t="s">
        <v>65</v>
      </c>
      <c r="D12" s="12" t="s">
        <v>66</v>
      </c>
      <c r="E12" s="9" t="s">
        <v>67</v>
      </c>
      <c r="F12" s="9" t="s">
        <v>68</v>
      </c>
      <c r="G12" s="13" t="s">
        <v>69</v>
      </c>
      <c r="H12" s="9" t="s">
        <v>70</v>
      </c>
      <c r="I12" s="9">
        <v>2.0</v>
      </c>
      <c r="J12" s="10">
        <v>45790.0</v>
      </c>
      <c r="K12" s="8"/>
      <c r="L12" s="9" t="s">
        <v>23</v>
      </c>
      <c r="M12" s="9" t="s">
        <v>71</v>
      </c>
      <c r="N12" s="8"/>
      <c r="O12" s="9" t="s">
        <v>72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 t="s">
        <v>73</v>
      </c>
      <c r="C13" s="9" t="s">
        <v>74</v>
      </c>
      <c r="D13" s="13" t="s">
        <v>75</v>
      </c>
      <c r="E13" s="9" t="s">
        <v>76</v>
      </c>
      <c r="F13" s="9" t="s">
        <v>37</v>
      </c>
      <c r="G13" s="13" t="s">
        <v>77</v>
      </c>
      <c r="H13" s="9" t="s">
        <v>70</v>
      </c>
      <c r="I13" s="9">
        <v>3.0</v>
      </c>
      <c r="J13" s="10">
        <v>45790.0</v>
      </c>
      <c r="K13" s="8"/>
      <c r="L13" s="9" t="s">
        <v>23</v>
      </c>
      <c r="M13" s="9" t="s">
        <v>78</v>
      </c>
      <c r="N13" s="8"/>
      <c r="O13" s="9" t="s">
        <v>79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 t="s">
        <v>80</v>
      </c>
      <c r="C14" s="9" t="s">
        <v>81</v>
      </c>
      <c r="D14" s="13" t="s">
        <v>82</v>
      </c>
      <c r="E14" s="9" t="s">
        <v>83</v>
      </c>
      <c r="F14" s="9" t="s">
        <v>37</v>
      </c>
      <c r="G14" s="13" t="s">
        <v>84</v>
      </c>
      <c r="H14" s="9" t="s">
        <v>70</v>
      </c>
      <c r="I14" s="9">
        <v>2.0</v>
      </c>
      <c r="J14" s="10">
        <v>45790.0</v>
      </c>
      <c r="K14" s="8"/>
      <c r="L14" s="9" t="s">
        <v>23</v>
      </c>
      <c r="M14" s="9" t="s">
        <v>85</v>
      </c>
      <c r="N14" s="8"/>
      <c r="O14" s="9" t="s">
        <v>86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8.5" customHeight="1">
      <c r="A15" s="1"/>
      <c r="B15" s="9" t="s">
        <v>87</v>
      </c>
      <c r="C15" s="9" t="s">
        <v>88</v>
      </c>
      <c r="D15" s="13" t="s">
        <v>89</v>
      </c>
      <c r="E15" s="9" t="s">
        <v>90</v>
      </c>
      <c r="F15" s="9" t="s">
        <v>91</v>
      </c>
      <c r="G15" s="13" t="s">
        <v>92</v>
      </c>
      <c r="H15" s="9" t="s">
        <v>70</v>
      </c>
      <c r="I15" s="9">
        <v>3.0</v>
      </c>
      <c r="J15" s="10">
        <v>45790.0</v>
      </c>
      <c r="K15" s="8"/>
      <c r="L15" s="9" t="s">
        <v>23</v>
      </c>
      <c r="M15" s="9" t="s">
        <v>93</v>
      </c>
      <c r="N15" s="8"/>
      <c r="O15" s="9" t="s">
        <v>94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75" customHeight="1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75" customHeight="1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9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75" customHeight="1">
      <c r="A19" s="1"/>
      <c r="B19" s="15"/>
      <c r="C19" s="16"/>
      <c r="D19" s="16"/>
      <c r="E19" s="1"/>
      <c r="F19" s="16"/>
      <c r="G19" s="16"/>
      <c r="H19" s="16"/>
      <c r="I19" s="17"/>
      <c r="J19" s="18"/>
      <c r="K19" s="17"/>
      <c r="L19" s="17"/>
      <c r="M19" s="16"/>
      <c r="N19" s="16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75" customHeight="1">
      <c r="A20" s="1"/>
      <c r="B20" s="15"/>
      <c r="C20" s="16"/>
      <c r="D20" s="16"/>
      <c r="E20" s="16"/>
      <c r="F20" s="16"/>
      <c r="G20" s="16"/>
      <c r="H20" s="16"/>
      <c r="I20" s="17"/>
      <c r="J20" s="18"/>
      <c r="K20" s="17"/>
      <c r="L20" s="17"/>
      <c r="M20" s="16"/>
      <c r="N20" s="19"/>
      <c r="O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75" customHeight="1">
      <c r="A21" s="1"/>
      <c r="B21" s="15"/>
      <c r="C21" s="16"/>
      <c r="D21" s="16"/>
      <c r="E21" s="1"/>
      <c r="F21" s="16"/>
      <c r="G21" s="16"/>
      <c r="H21" s="16"/>
      <c r="I21" s="17"/>
      <c r="J21" s="18"/>
      <c r="K21" s="17"/>
      <c r="L21" s="17"/>
      <c r="M21" s="16"/>
      <c r="N21" s="16"/>
      <c r="O21" s="1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5"/>
      <c r="C22" s="16"/>
      <c r="D22" s="16"/>
      <c r="E22" s="16"/>
      <c r="F22" s="16"/>
      <c r="G22" s="16"/>
      <c r="H22" s="16"/>
      <c r="I22" s="17"/>
      <c r="J22" s="18"/>
      <c r="K22" s="17"/>
      <c r="L22" s="17"/>
      <c r="M22" s="19"/>
      <c r="N22" s="16"/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5"/>
      <c r="C23" s="16"/>
      <c r="D23" s="16"/>
      <c r="E23" s="16"/>
      <c r="F23" s="16"/>
      <c r="G23" s="16"/>
      <c r="H23" s="16"/>
      <c r="I23" s="17"/>
      <c r="J23" s="18"/>
      <c r="K23" s="17"/>
      <c r="L23" s="17"/>
      <c r="M23" s="16" t="s">
        <v>95</v>
      </c>
      <c r="N23" s="16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2"/>
      <c r="J24" s="2"/>
      <c r="K24" s="3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2"/>
      <c r="J25" s="2"/>
      <c r="K25" s="3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"/>
      <c r="C26" s="1"/>
      <c r="D26" s="1"/>
      <c r="E26" s="1"/>
      <c r="F26" s="1"/>
      <c r="G26" s="1"/>
      <c r="H26" s="19"/>
      <c r="I26" s="2"/>
      <c r="J26" s="2"/>
      <c r="K26" s="3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2"/>
      <c r="J27" s="2"/>
      <c r="K27" s="3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2"/>
      <c r="J28" s="2"/>
      <c r="K28" s="20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20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3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2"/>
      <c r="J33" s="1"/>
      <c r="K33" s="3" t="s">
        <v>22</v>
      </c>
      <c r="L33" s="3" t="s">
        <v>96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2"/>
      <c r="J34" s="1"/>
      <c r="K34" s="3" t="s">
        <v>97</v>
      </c>
      <c r="L34" s="3" t="s">
        <v>98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3" t="s">
        <v>99</v>
      </c>
      <c r="L35" s="3" t="s">
        <v>23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3"/>
      <c r="L36" s="3" t="s">
        <v>100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3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3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3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3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3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3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3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3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3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3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3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3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3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3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3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3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3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3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3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3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3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3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3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3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3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3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3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3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3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3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3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3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3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3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3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3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3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3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3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3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3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3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3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3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3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3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3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3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3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3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3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3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3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3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3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3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3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3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3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3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3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3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3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3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3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3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3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3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3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3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3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3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3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3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2"/>
      <c r="K115" s="3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2"/>
      <c r="K116" s="3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2"/>
      <c r="K117" s="3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2"/>
      <c r="K118" s="3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2"/>
      <c r="K119" s="3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2"/>
      <c r="K120" s="3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2"/>
      <c r="K121" s="3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2"/>
      <c r="K122" s="3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2"/>
      <c r="K123" s="3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2"/>
      <c r="K124" s="3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2"/>
      <c r="K125" s="3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2"/>
      <c r="K126" s="3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2"/>
      <c r="K127" s="3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2"/>
      <c r="K128" s="3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2"/>
      <c r="K129" s="3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2"/>
      <c r="K130" s="3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2"/>
      <c r="K131" s="3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2"/>
      <c r="K132" s="3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3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2"/>
      <c r="K134" s="3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2"/>
      <c r="K135" s="3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2"/>
      <c r="K136" s="3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2"/>
      <c r="K137" s="3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2"/>
      <c r="K138" s="3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2"/>
      <c r="K139" s="3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2"/>
      <c r="K140" s="3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2"/>
      <c r="K141" s="3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2"/>
      <c r="K142" s="3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2"/>
      <c r="K143" s="3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3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2"/>
      <c r="K145" s="3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2"/>
      <c r="K146" s="3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2"/>
      <c r="K147" s="3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2"/>
      <c r="K148" s="3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3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3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3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3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3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3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3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3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3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3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3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3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3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3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3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3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3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3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3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3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3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3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3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3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3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3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3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3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3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3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3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3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3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3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3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3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3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3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3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3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3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3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3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3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3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3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3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3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3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3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3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3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3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3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3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3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3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3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3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3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2"/>
      <c r="K209" s="3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3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3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3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2"/>
      <c r="K213" s="3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2"/>
      <c r="K214" s="3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2"/>
      <c r="K215" s="3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2"/>
      <c r="K216" s="3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2"/>
      <c r="K217" s="3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2"/>
      <c r="K218" s="3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2"/>
      <c r="K219" s="3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2"/>
      <c r="K220" s="3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2"/>
      <c r="K221" s="3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2"/>
      <c r="K222" s="3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2"/>
      <c r="K223" s="3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2"/>
      <c r="K224" s="3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3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3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2"/>
      <c r="K227" s="3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2"/>
      <c r="K228" s="3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3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3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3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2"/>
      <c r="K232" s="3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2"/>
      <c r="K233" s="3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2"/>
      <c r="K234" s="3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3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2"/>
      <c r="K236" s="3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">
    <mergeCell ref="B3:O3"/>
  </mergeCells>
  <conditionalFormatting sqref="L6:L10 L12:L15">
    <cfRule type="colorScale" priority="1">
      <colorScale>
        <cfvo type="min"/>
        <cfvo type="max"/>
        <color rgb="FF57BB8A"/>
        <color rgb="FFFFFFFF"/>
      </colorScale>
    </cfRule>
  </conditionalFormatting>
  <conditionalFormatting sqref="L13:L15">
    <cfRule type="colorScale" priority="2">
      <colorScale>
        <cfvo type="min"/>
        <cfvo type="max"/>
        <color rgb="FF57BB8A"/>
        <color rgb="FFFFFFFF"/>
      </colorScale>
    </cfRule>
  </conditionalFormatting>
  <conditionalFormatting sqref="L11">
    <cfRule type="colorScale" priority="3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L6:L11">
      <formula1>$L$33:$L$36</formula1>
    </dataValidation>
    <dataValidation type="list" allowBlank="1" showErrorMessage="1" sqref="K6:K12">
      <formula1>$K$33:$K$35</formula1>
    </dataValidation>
    <dataValidation type="list" allowBlank="1" showErrorMessage="1" sqref="L13:L15">
      <formula1>$L$34:$L$37</formula1>
    </dataValidation>
    <dataValidation type="list" allowBlank="1" showErrorMessage="1" sqref="K16:K17 K18:L23">
      <formula1>#REF!</formula1>
    </dataValidation>
    <dataValidation type="list" allowBlank="1" showErrorMessage="1" sqref="L12">
      <formula1>$L$33:$L$36</formula1>
    </dataValidation>
    <dataValidation type="list" allowBlank="1" showErrorMessage="1" sqref="L16:L17">
      <formula1>$L$34:$L$37</formula1>
    </dataValidation>
    <dataValidation type="list" allowBlank="1" showErrorMessage="1" sqref="K13:K15">
      <formula1>$K$34:$K$36</formula1>
    </dataValidation>
  </dataValidations>
  <printOptions horizontalCentered="1"/>
  <pageMargins bottom="0.5511811023622047" footer="0.0" header="0.0" left="0.31496062992125984" right="0.31496062992125984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2.63"/>
    <col customWidth="1" min="3" max="15" width="10.63"/>
    <col customWidth="1" min="16" max="16" width="2.63"/>
    <col customWidth="1" min="17" max="26" width="9.38"/>
  </cols>
  <sheetData>
    <row r="2" ht="15.0" hidden="1" customHeight="1"/>
    <row r="3" ht="15.0" hidden="1" customHeight="1"/>
    <row r="4" hidden="1">
      <c r="C4" s="21"/>
      <c r="D4" s="21"/>
      <c r="E4" s="21"/>
      <c r="F4" s="22"/>
    </row>
    <row r="5" hidden="1">
      <c r="C5" s="21"/>
      <c r="D5" s="21"/>
      <c r="E5" s="21"/>
      <c r="F5" s="22"/>
    </row>
    <row r="6" ht="39.75" customHeight="1">
      <c r="B6" s="23" t="s">
        <v>101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ht="9.75" customHeight="1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9.75" customHeight="1">
      <c r="B8" s="26"/>
      <c r="C8" s="27"/>
      <c r="D8" s="27"/>
      <c r="E8" s="27"/>
      <c r="F8" s="28"/>
      <c r="G8" s="29"/>
      <c r="H8" s="29"/>
      <c r="I8" s="29"/>
      <c r="J8" s="29"/>
      <c r="K8" s="29"/>
      <c r="L8" s="29"/>
      <c r="M8" s="29"/>
      <c r="N8" s="29"/>
      <c r="O8" s="29"/>
      <c r="P8" s="30"/>
      <c r="Q8" s="24"/>
    </row>
    <row r="9" ht="30.0" customHeight="1">
      <c r="B9" s="31"/>
      <c r="C9" s="32" t="s">
        <v>1</v>
      </c>
      <c r="D9" s="33"/>
      <c r="E9" s="34" t="s">
        <v>102</v>
      </c>
      <c r="F9" s="6"/>
      <c r="G9" s="33"/>
      <c r="H9" s="34" t="s">
        <v>11</v>
      </c>
      <c r="I9" s="6"/>
      <c r="J9" s="35"/>
      <c r="K9" s="35"/>
      <c r="L9" s="35"/>
      <c r="M9" s="35"/>
      <c r="N9" s="35"/>
      <c r="O9" s="35"/>
      <c r="P9" s="36"/>
      <c r="Q9" s="24"/>
    </row>
    <row r="10" ht="30.0" customHeight="1">
      <c r="B10" s="31"/>
      <c r="C10" s="37" t="s">
        <v>15</v>
      </c>
      <c r="D10" s="38"/>
      <c r="E10" s="39" t="str">
        <f>VLOOKUP(C10,'Formato descripción HU'!B6:O23,5,0)</f>
        <v>Visitante y Guardaparques</v>
      </c>
      <c r="F10" s="6"/>
      <c r="G10" s="40"/>
      <c r="H10" s="39" t="str">
        <f>VLOOKUP(C10,'Formato descripción HU'!B6:O23,11,0)</f>
        <v>Terminado</v>
      </c>
      <c r="I10" s="6"/>
      <c r="J10" s="40"/>
      <c r="K10" s="35"/>
      <c r="L10" s="35"/>
      <c r="M10" s="35"/>
      <c r="N10" s="35"/>
      <c r="O10" s="35"/>
      <c r="P10" s="36"/>
      <c r="Q10" s="24"/>
    </row>
    <row r="11" ht="9.75" customHeight="1">
      <c r="A11" s="24"/>
      <c r="B11" s="31"/>
      <c r="C11" s="41"/>
      <c r="D11" s="38"/>
      <c r="E11" s="42"/>
      <c r="F11" s="42"/>
      <c r="G11" s="40"/>
      <c r="H11" s="42"/>
      <c r="I11" s="42"/>
      <c r="J11" s="40"/>
      <c r="K11" s="42"/>
      <c r="L11" s="42"/>
      <c r="M11" s="35"/>
      <c r="N11" s="42"/>
      <c r="O11" s="42"/>
      <c r="P11" s="36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30.0" customHeight="1">
      <c r="A12" s="24"/>
      <c r="B12" s="31"/>
      <c r="C12" s="32" t="s">
        <v>103</v>
      </c>
      <c r="D12" s="38"/>
      <c r="E12" s="34" t="s">
        <v>10</v>
      </c>
      <c r="F12" s="6"/>
      <c r="G12" s="40"/>
      <c r="H12" s="34" t="s">
        <v>104</v>
      </c>
      <c r="I12" s="6"/>
      <c r="J12" s="40"/>
      <c r="K12" s="42"/>
      <c r="L12" s="42"/>
      <c r="M12" s="35"/>
      <c r="N12" s="42"/>
      <c r="O12" s="42"/>
      <c r="P12" s="36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30.0" customHeight="1">
      <c r="A13" s="24"/>
      <c r="B13" s="31"/>
      <c r="C13" s="37">
        <f>VLOOKUP('Historia de Usuario'!C10,'Formato descripción HU'!B6:O23,8,0)</f>
        <v>2</v>
      </c>
      <c r="D13" s="38"/>
      <c r="E13" s="39" t="str">
        <f>VLOOKUP(C10,'Formato descripción HU'!B6:O23,10,0)</f>
        <v>Alta</v>
      </c>
      <c r="F13" s="6"/>
      <c r="G13" s="40"/>
      <c r="H13" s="39" t="str">
        <f>VLOOKUP(C10,'Formato descripción HU'!B6:O23,7,0)</f>
        <v>Mateo Llumigusin</v>
      </c>
      <c r="I13" s="6"/>
      <c r="J13" s="40"/>
      <c r="K13" s="42"/>
      <c r="L13" s="42"/>
      <c r="M13" s="35"/>
      <c r="N13" s="42"/>
      <c r="O13" s="42"/>
      <c r="P13" s="36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9.75" customHeight="1">
      <c r="A14" s="24"/>
      <c r="B14" s="31"/>
      <c r="C14" s="35"/>
      <c r="D14" s="38"/>
      <c r="E14" s="35"/>
      <c r="F14" s="35"/>
      <c r="G14" s="40"/>
      <c r="H14" s="40"/>
      <c r="I14" s="35"/>
      <c r="J14" s="35"/>
      <c r="K14" s="35"/>
      <c r="L14" s="35"/>
      <c r="M14" s="35"/>
      <c r="N14" s="35"/>
      <c r="O14" s="35"/>
      <c r="P14" s="36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9.5" customHeight="1">
      <c r="A15" s="24"/>
      <c r="B15" s="31"/>
      <c r="C15" s="43" t="s">
        <v>105</v>
      </c>
      <c r="D15" s="44" t="str">
        <f>VLOOKUP(C10,'Formato descripción HU'!B6:O23,3,0)</f>
        <v>Permitir el acceso seguro al sistema</v>
      </c>
      <c r="E15" s="45"/>
      <c r="F15" s="46"/>
      <c r="G15" s="43" t="s">
        <v>106</v>
      </c>
      <c r="H15" s="44" t="str">
        <f>VLOOKUP(C10,'Formato descripción HU'!B6:O23,4,0)</f>
        <v>Para garantizar que solo usuarios autorizados usen el sistema</v>
      </c>
      <c r="I15" s="47"/>
      <c r="J15" s="45"/>
      <c r="K15" s="46"/>
      <c r="L15" s="43" t="s">
        <v>107</v>
      </c>
      <c r="M15" s="48" t="str">
        <f>VLOOKUP(C10,'Formato descripción HU'!B6:O23,6,0)</f>
        <v>1. Ingresar a sección "inicio de sesión"
2. Ingresar credenciales
3. Validar credenciales
4. Permitir acceso según rol</v>
      </c>
      <c r="N15" s="47"/>
      <c r="O15" s="45"/>
      <c r="P15" s="36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9.5" customHeight="1">
      <c r="A16" s="24"/>
      <c r="B16" s="31"/>
      <c r="C16" s="49"/>
      <c r="D16" s="50"/>
      <c r="E16" s="51"/>
      <c r="F16" s="46"/>
      <c r="G16" s="49"/>
      <c r="H16" s="50"/>
      <c r="J16" s="51"/>
      <c r="K16" s="46"/>
      <c r="L16" s="49"/>
      <c r="M16" s="50"/>
      <c r="O16" s="51"/>
      <c r="P16" s="36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9.5" customHeight="1">
      <c r="A17" s="24"/>
      <c r="B17" s="31"/>
      <c r="C17" s="52"/>
      <c r="D17" s="53"/>
      <c r="E17" s="54"/>
      <c r="F17" s="46"/>
      <c r="G17" s="52"/>
      <c r="H17" s="53"/>
      <c r="I17" s="55"/>
      <c r="J17" s="54"/>
      <c r="K17" s="46"/>
      <c r="L17" s="52"/>
      <c r="M17" s="53"/>
      <c r="N17" s="55"/>
      <c r="O17" s="54"/>
      <c r="P17" s="36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9.75" customHeight="1">
      <c r="A18" s="24"/>
      <c r="B18" s="31"/>
      <c r="C18" s="35"/>
      <c r="D18" s="35"/>
      <c r="E18" s="35"/>
      <c r="F18" s="35"/>
      <c r="G18" s="40"/>
      <c r="H18" s="40"/>
      <c r="I18" s="40"/>
      <c r="J18" s="35"/>
      <c r="K18" s="35"/>
      <c r="L18" s="35"/>
      <c r="M18" s="35"/>
      <c r="N18" s="35"/>
      <c r="O18" s="35"/>
      <c r="P18" s="36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9.5" customHeight="1">
      <c r="B19" s="31"/>
      <c r="C19" s="56" t="s">
        <v>108</v>
      </c>
      <c r="D19" s="45"/>
      <c r="E19" s="57" t="str">
        <f>VLOOKUP(C10,'Formato descripción HU'!B6:O23,14,0)</f>
        <v>Registro e inicio de sesión</v>
      </c>
      <c r="F19" s="58"/>
      <c r="G19" s="58"/>
      <c r="H19" s="58"/>
      <c r="I19" s="58"/>
      <c r="J19" s="58"/>
      <c r="K19" s="58"/>
      <c r="L19" s="58"/>
      <c r="M19" s="58"/>
      <c r="N19" s="58"/>
      <c r="O19" s="59"/>
      <c r="P19" s="36"/>
      <c r="Q19" s="24"/>
    </row>
    <row r="20" ht="19.5" customHeight="1">
      <c r="B20" s="31"/>
      <c r="C20" s="53"/>
      <c r="D20" s="54"/>
      <c r="E20" s="60"/>
      <c r="F20" s="61"/>
      <c r="G20" s="61"/>
      <c r="H20" s="61"/>
      <c r="I20" s="61"/>
      <c r="J20" s="61"/>
      <c r="K20" s="61"/>
      <c r="L20" s="61"/>
      <c r="M20" s="61"/>
      <c r="N20" s="61"/>
      <c r="O20" s="62"/>
      <c r="P20" s="36"/>
      <c r="Q20" s="24"/>
    </row>
    <row r="21" ht="9.75" customHeight="1">
      <c r="B21" s="31"/>
      <c r="C21" s="35"/>
      <c r="D21" s="35"/>
      <c r="E21" s="63"/>
      <c r="F21" s="63"/>
      <c r="G21" s="63"/>
      <c r="H21" s="63"/>
      <c r="I21" s="35"/>
      <c r="J21" s="35"/>
      <c r="K21" s="35"/>
      <c r="L21" s="35"/>
      <c r="M21" s="35"/>
      <c r="N21" s="35"/>
      <c r="O21" s="35"/>
      <c r="P21" s="36"/>
      <c r="Q21" s="24"/>
    </row>
    <row r="22" ht="19.5" customHeight="1">
      <c r="A22" s="24"/>
      <c r="B22" s="31"/>
      <c r="C22" s="64" t="s">
        <v>109</v>
      </c>
      <c r="D22" s="45"/>
      <c r="E22" s="65" t="str">
        <f>VLOOKUP(C10,'Formato descripción HU'!B6:O23,12,0)</f>
        <v>Si el usuario está registrado podrá ingresar al sistema sin inconvenientes</v>
      </c>
      <c r="F22" s="47"/>
      <c r="G22" s="47"/>
      <c r="H22" s="45"/>
      <c r="I22" s="66"/>
      <c r="J22" s="64" t="s">
        <v>13</v>
      </c>
      <c r="K22" s="45"/>
      <c r="L22" s="67" t="str">
        <f>VLOOKUP(C10,'Formato descripción HU'!B6:O23,13,0)</f>
        <v/>
      </c>
      <c r="M22" s="47"/>
      <c r="N22" s="47"/>
      <c r="O22" s="45"/>
      <c r="P22" s="36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9.5" customHeight="1">
      <c r="A23" s="24"/>
      <c r="B23" s="31"/>
      <c r="C23" s="50"/>
      <c r="D23" s="51"/>
      <c r="E23" s="50"/>
      <c r="H23" s="51"/>
      <c r="I23" s="66"/>
      <c r="J23" s="50"/>
      <c r="K23" s="51"/>
      <c r="L23" s="50"/>
      <c r="O23" s="51"/>
      <c r="P23" s="36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9.5" customHeight="1">
      <c r="A24" s="24"/>
      <c r="B24" s="31"/>
      <c r="C24" s="53"/>
      <c r="D24" s="54"/>
      <c r="E24" s="53"/>
      <c r="F24" s="55"/>
      <c r="G24" s="55"/>
      <c r="H24" s="54"/>
      <c r="I24" s="66"/>
      <c r="J24" s="53"/>
      <c r="K24" s="54"/>
      <c r="L24" s="53"/>
      <c r="M24" s="55"/>
      <c r="N24" s="55"/>
      <c r="O24" s="54"/>
      <c r="P24" s="36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9.75" customHeight="1">
      <c r="A25" s="24"/>
      <c r="B25" s="68"/>
      <c r="C25" s="69"/>
      <c r="D25" s="69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71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9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9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9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9.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9.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9.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9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9.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9.5" customHeight="1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ht="19.5" customHeight="1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ht="19.5" customHeight="1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ht="19.5" customHeight="1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ht="19.5" customHeight="1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ht="19.5" customHeight="1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ht="19.5" customHeight="1"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ht="19.5" customHeight="1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ht="19.5" customHeight="1"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ht="19.5" customHeight="1"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ht="19.5" customHeight="1"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ht="19.5" customHeight="1"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ht="19.5" customHeight="1"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ht="19.5" customHeight="1"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 ht="19.5" customHeight="1"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ht="19.5" customHeight="1"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ht="19.5" customHeight="1"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ht="19.5" customHeight="1"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ht="19.5" customHeight="1"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ht="19.5" customHeight="1"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ht="19.5" customHeight="1"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ht="15.75" customHeight="1"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6:P6"/>
    <mergeCell ref="E9:F9"/>
    <mergeCell ref="H9:I9"/>
    <mergeCell ref="E10:F10"/>
    <mergeCell ref="H10:I10"/>
    <mergeCell ref="E12:F12"/>
    <mergeCell ref="E13:F13"/>
    <mergeCell ref="C15:C17"/>
    <mergeCell ref="C19:D20"/>
    <mergeCell ref="C22:D24"/>
    <mergeCell ref="E22:H24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</mergeCells>
  <conditionalFormatting sqref="H10:I11">
    <cfRule type="cellIs" dxfId="0" priority="1" operator="equal">
      <formula>"Atrasado"</formula>
    </cfRule>
  </conditionalFormatting>
  <conditionalFormatting sqref="H10:I11">
    <cfRule type="cellIs" dxfId="1" priority="2" operator="equal">
      <formula>"Terminado"</formula>
    </cfRule>
  </conditionalFormatting>
  <conditionalFormatting sqref="H10:I11">
    <cfRule type="cellIs" dxfId="2" priority="3" operator="equal">
      <formula>"En proceso"</formula>
    </cfRule>
  </conditionalFormatting>
  <conditionalFormatting sqref="H10:I11">
    <cfRule type="cellIs" dxfId="1" priority="4" operator="equal">
      <formula>"No Iniciado"</formula>
    </cfRule>
  </conditionalFormatting>
  <dataValidations>
    <dataValidation type="list" allowBlank="1" showErrorMessage="1" sqref="C10:C11">
      <formula1>'Formato descripción HU'!$B$6:$B$23</formula1>
    </dataValidation>
  </dataValidation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