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<sst xmlns="http://schemas.openxmlformats.org/spreadsheetml/2006/main" count="123" uniqueCount="95">
  <si>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</si>
  <si>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</si>
  <si>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</si>
  <si>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</si>
  <si>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</si>
  <si>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</si>
  <si>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</si>
  <si>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</si>
  <si>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</si>
  <si>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</si>
  <si>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</si>
  <si>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</si>
  <si>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</si>
  <si>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</si>
  <si>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</si>
  <si>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</si>
  <si>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</si>
  <si>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Registrar datos de trabajadores a maquina de forma rapida y evitando confucion de caracteres</t>
  </si>
  <si>
    <t>Tener la información disponible sin usar papeles</t>
  </si>
  <si>
    <t>Administrador del sistema</t>
  </si>
  <si>
    <t>Crear formulario que guarde en archivo .txt</t>
  </si>
  <si>
    <t>Delgado</t>
  </si>
  <si>
    <t>Alta</t>
  </si>
  <si>
    <t>En proceso</t>
  </si>
  <si>
    <t>Verifica si el archivo se crea con los datos</t>
  </si>
  <si>
    <t>HU01</t>
  </si>
  <si>
    <t>REQ002</t>
  </si>
  <si>
    <t>Acceso lento a la información de empleados</t>
  </si>
  <si>
    <t>Consultar datos específicos</t>
  </si>
  <si>
    <t>Ahorrar tiempo en la búsqueda de información</t>
  </si>
  <si>
    <t>Implementar opción de búsqueda por cédula o nombre</t>
  </si>
  <si>
    <t>Hidalgo</t>
  </si>
  <si>
    <t>Validar que al buscar muestre resultados correctos</t>
  </si>
  <si>
    <t>HU02</t>
  </si>
  <si>
    <t>REQ003</t>
  </si>
  <si>
    <t>Información desactualizada en registros</t>
  </si>
  <si>
    <t>Editar información de un trabajador</t>
  </si>
  <si>
    <t>Mantener los datos actualizados</t>
  </si>
  <si>
    <t>Añadir funcionalidad de edición de registros</t>
  </si>
  <si>
    <t>Ramos</t>
  </si>
  <si>
    <t>Se prueba editando un dato y volviendo a leerlo</t>
  </si>
  <si>
    <t>HU03</t>
  </si>
  <si>
    <t>REQ004</t>
  </si>
  <si>
    <t>Empleados eliminados siguen en archivo</t>
  </si>
  <si>
    <t>Eliminar un registro</t>
  </si>
  <si>
    <t>Limpieza y mantenimiento del sistema</t>
  </si>
  <si>
    <t>Función de eliminar por ID o nombre</t>
  </si>
  <si>
    <t>Revisar que el registro ya no aparezca</t>
  </si>
  <si>
    <t>HU04</t>
  </si>
  <si>
    <t>REQ005</t>
  </si>
  <si>
    <t>No se puede ver resumen de pagos</t>
  </si>
  <si>
    <t>Generar vista de nómina</t>
  </si>
  <si>
    <t>Control de pagos a empleados</t>
  </si>
  <si>
    <t>Encargado de nómina</t>
  </si>
  <si>
    <t>Mostrar todos los empleados con su salario</t>
  </si>
  <si>
    <t xml:space="preserve">Media </t>
  </si>
  <si>
    <t>Comparar nómina con archivo esperado</t>
  </si>
  <si>
    <t>HU05</t>
  </si>
  <si>
    <t>REQ006</t>
  </si>
  <si>
    <t>Empleado no sabe si sus datos están bien</t>
  </si>
  <si>
    <t>Acceder a mi información</t>
  </si>
  <si>
    <t>Verificar datos personales</t>
  </si>
  <si>
    <t>Empleado</t>
  </si>
  <si>
    <t>Permitir búsqueda personal con ID</t>
  </si>
  <si>
    <t>Media</t>
  </si>
  <si>
    <t>Ver si muestra solo sus propios datos</t>
  </si>
  <si>
    <t>HU06</t>
  </si>
  <si>
    <t>REQ007</t>
  </si>
  <si>
    <t>Posibles errores por entradas manuales</t>
  </si>
  <si>
    <t>Evitar inconsistencias</t>
  </si>
  <si>
    <t>Verificar longitud, tipo y campos obligatorios</t>
  </si>
  <si>
    <t>Intentar ingresar datos incorrectos</t>
  </si>
  <si>
    <t>HU07</t>
  </si>
  <si>
    <t>REQ008</t>
  </si>
  <si>
    <t>Sistema difícil de usar para usuarios no técnicos</t>
  </si>
  <si>
    <t>Interfaz simple e intuitiva</t>
  </si>
  <si>
    <t>Que el uso sea fácil</t>
  </si>
  <si>
    <t>Administrador/Usuario final</t>
  </si>
  <si>
    <t>Interfaz con menús claros y opciones visibles</t>
  </si>
  <si>
    <t>Todo el grupo</t>
  </si>
  <si>
    <t>Evaluar si un usuario nuevo lo entiende</t>
  </si>
  <si>
    <t>HU08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</si>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</sst>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d/mm/yyyy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Arial"/>
      <scheme val="minor"/>
    </font>
    <font>
      <u/>
      <sz val="11.0"/>
      <color theme="1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8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wrapText="1"/>
    </xf>
    <xf borderId="5" fillId="0" fontId="1" numFmtId="14" xfId="0" applyAlignment="1" applyBorder="1" applyFont="1" applyNumberFormat="1">
      <alignment horizontal="center" shrinkToFit="0" wrapText="1"/>
    </xf>
    <xf borderId="6" fillId="0" fontId="6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top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3" fillId="0" fontId="1" numFmtId="14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164" xfId="0" applyAlignment="1" applyBorder="1" applyFont="1" applyNumberFormat="1">
      <alignment horizontal="center" readingOrder="0" shrinkToFit="0" vertical="center" wrapText="1"/>
    </xf>
    <xf borderId="8" fillId="0" fontId="1" numFmtId="14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 vertical="center"/>
    </xf>
    <xf borderId="6" fillId="0" fontId="1" numFmtId="165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/>
    </xf>
    <xf borderId="6" fillId="0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9" fillId="3" fontId="10" numFmtId="0" xfId="0" applyAlignment="1" applyBorder="1" applyFill="1" applyFont="1">
      <alignment horizontal="center" shrinkToFit="0" vertical="center" wrapText="1"/>
    </xf>
    <xf borderId="10" fillId="0" fontId="11" numFmtId="0" xfId="0" applyBorder="1" applyFont="1"/>
    <xf borderId="11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12" fillId="3" fontId="2" numFmtId="0" xfId="0" applyBorder="1" applyFont="1"/>
    <xf borderId="13" fillId="3" fontId="9" numFmtId="0" xfId="0" applyAlignment="1" applyBorder="1" applyFont="1">
      <alignment horizontal="left" shrinkToFit="0" vertical="center" wrapText="1"/>
    </xf>
    <xf borderId="13" fillId="3" fontId="1" numFmtId="0" xfId="0" applyBorder="1" applyFont="1"/>
    <xf borderId="13" fillId="3" fontId="2" numFmtId="0" xfId="0" applyBorder="1" applyFont="1"/>
    <xf borderId="14" fillId="3" fontId="2" numFmtId="0" xfId="0" applyBorder="1" applyFont="1"/>
    <xf borderId="15" fillId="3" fontId="2" numFmtId="0" xfId="0" applyBorder="1" applyFont="1"/>
    <xf borderId="6" fillId="4" fontId="12" numFmtId="0" xfId="0" applyAlignment="1" applyBorder="1" applyFill="1" applyFont="1">
      <alignment horizontal="center" vertical="center"/>
    </xf>
    <xf borderId="16" fillId="3" fontId="13" numFmtId="0" xfId="0" applyAlignment="1" applyBorder="1" applyFont="1">
      <alignment vertical="center"/>
    </xf>
    <xf borderId="9" fillId="4" fontId="12" numFmtId="0" xfId="0" applyAlignment="1" applyBorder="1" applyFont="1">
      <alignment horizontal="center" vertical="center"/>
    </xf>
    <xf borderId="16" fillId="3" fontId="2" numFmtId="0" xfId="0" applyBorder="1" applyFont="1"/>
    <xf borderId="17" fillId="3" fontId="2" numFmtId="0" xfId="0" applyBorder="1" applyFont="1"/>
    <xf borderId="6" fillId="5" fontId="14" numFmtId="0" xfId="0" applyAlignment="1" applyBorder="1" applyFill="1" applyFont="1">
      <alignment horizontal="center" vertical="center"/>
    </xf>
    <xf borderId="16" fillId="3" fontId="1" numFmtId="0" xfId="0" applyAlignment="1" applyBorder="1" applyFont="1">
      <alignment shrinkToFit="0" vertical="center" wrapText="1"/>
    </xf>
    <xf borderId="9" fillId="5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vertical="center"/>
    </xf>
    <xf borderId="16" fillId="3" fontId="14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vertical="center"/>
    </xf>
    <xf borderId="18" fillId="6" fontId="12" numFmtId="0" xfId="0" applyAlignment="1" applyBorder="1" applyFill="1" applyFont="1">
      <alignment horizontal="center" vertical="center"/>
    </xf>
    <xf borderId="19" fillId="5" fontId="1" numFmtId="0" xfId="0" applyAlignment="1" applyBorder="1" applyFont="1">
      <alignment horizontal="center" shrinkToFit="0" vertical="center" wrapText="1"/>
    </xf>
    <xf borderId="20" fillId="0" fontId="11" numFmtId="0" xfId="0" applyBorder="1" applyFont="1"/>
    <xf borderId="21" fillId="0" fontId="11" numFmtId="0" xfId="0" applyBorder="1" applyFont="1"/>
    <xf borderId="19" fillId="5" fontId="1" numFmtId="0" xfId="0" applyAlignment="1" applyBorder="1" applyFont="1">
      <alignment horizontal="center" vertical="center"/>
    </xf>
    <xf borderId="22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28" fillId="0" fontId="11" numFmtId="0" xfId="0" applyBorder="1" applyFont="1"/>
    <xf borderId="19" fillId="7" fontId="15" numFmtId="0" xfId="0" applyAlignment="1" applyBorder="1" applyFill="1" applyFont="1">
      <alignment horizontal="center" vertical="center"/>
    </xf>
    <xf borderId="29" fillId="2" fontId="14" numFmtId="0" xfId="0" applyAlignment="1" applyBorder="1" applyFont="1">
      <alignment horizontal="center" vertical="center"/>
    </xf>
    <xf borderId="30" fillId="0" fontId="11" numFmtId="0" xfId="0" applyBorder="1" applyFont="1"/>
    <xf borderId="31" fillId="0" fontId="11" numFmtId="0" xfId="0" applyBorder="1" applyFont="1"/>
    <xf borderId="32" fillId="0" fontId="11" numFmtId="0" xfId="0" applyBorder="1" applyFont="1"/>
    <xf borderId="33" fillId="0" fontId="11" numFmtId="0" xfId="0" applyBorder="1" applyFont="1"/>
    <xf borderId="34" fillId="0" fontId="11" numFmtId="0" xfId="0" applyBorder="1" applyFont="1"/>
    <xf borderId="19" fillId="4" fontId="12" numFmtId="0" xfId="0" applyAlignment="1" applyBorder="1" applyFont="1">
      <alignment horizontal="center" vertical="center"/>
    </xf>
    <xf borderId="35" fillId="3" fontId="2" numFmtId="0" xfId="0" applyBorder="1" applyFont="1"/>
    <xf borderId="36" fillId="3" fontId="2" numFmtId="0" xfId="0" applyBorder="1" applyFont="1"/>
    <xf borderId="37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39.13"/>
    <col customWidth="1" min="3" max="3" width="40.38"/>
    <col customWidth="1" min="4" max="4" width="25.13"/>
    <col customWidth="1" min="5" max="5" width="20.13"/>
    <col customWidth="1" min="6" max="6" width="23.0"/>
    <col customWidth="1" min="7" max="7" width="37.75"/>
    <col customWidth="1" min="8" max="8" width="12.13"/>
    <col customWidth="1" min="9" max="12" width="10.63"/>
    <col customWidth="1" min="13" max="13" width="28.75"/>
    <col customWidth="1" min="14" max="15" width="20.63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8" t="s">
        <v>14</v>
      </c>
    </row>
    <row r="6">
      <c r="B6" s="9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1" t="s">
        <v>21</v>
      </c>
      <c r="I6" s="11">
        <v>4.0</v>
      </c>
      <c r="J6" s="12"/>
      <c r="K6" s="11" t="s">
        <v>22</v>
      </c>
      <c r="L6" s="11" t="s">
        <v>23</v>
      </c>
      <c r="M6" s="13" t="s">
        <v>24</v>
      </c>
      <c r="N6" s="14"/>
      <c r="O6" s="15" t="s">
        <v>25</v>
      </c>
    </row>
    <row r="7">
      <c r="B7" s="9" t="s">
        <v>26</v>
      </c>
      <c r="C7" s="11" t="s">
        <v>27</v>
      </c>
      <c r="D7" s="11" t="s">
        <v>28</v>
      </c>
      <c r="E7" s="11" t="s">
        <v>29</v>
      </c>
      <c r="F7" s="11" t="s">
        <v>19</v>
      </c>
      <c r="G7" s="11" t="s">
        <v>30</v>
      </c>
      <c r="H7" s="11" t="s">
        <v>31</v>
      </c>
      <c r="I7" s="11">
        <v>3.0</v>
      </c>
      <c r="J7" s="12"/>
      <c r="K7" s="11" t="s">
        <v>22</v>
      </c>
      <c r="L7" s="16" t="s">
        <v>23</v>
      </c>
      <c r="M7" s="13" t="s">
        <v>32</v>
      </c>
      <c r="N7" s="17"/>
      <c r="O7" s="15" t="s">
        <v>33</v>
      </c>
    </row>
    <row r="8">
      <c r="B8" s="18" t="s">
        <v>34</v>
      </c>
      <c r="C8" s="11" t="s">
        <v>35</v>
      </c>
      <c r="D8" s="19" t="s">
        <v>36</v>
      </c>
      <c r="E8" s="19" t="s">
        <v>37</v>
      </c>
      <c r="F8" s="13" t="s">
        <v>19</v>
      </c>
      <c r="G8" s="19" t="s">
        <v>38</v>
      </c>
      <c r="H8" s="16" t="s">
        <v>39</v>
      </c>
      <c r="I8" s="16">
        <v>3.0</v>
      </c>
      <c r="J8" s="20"/>
      <c r="K8" s="11" t="s">
        <v>22</v>
      </c>
      <c r="L8" s="11" t="s">
        <v>23</v>
      </c>
      <c r="M8" s="11" t="s">
        <v>40</v>
      </c>
      <c r="N8" s="21"/>
      <c r="O8" s="15" t="s">
        <v>41</v>
      </c>
    </row>
    <row r="9">
      <c r="B9" s="18" t="s">
        <v>42</v>
      </c>
      <c r="C9" s="11" t="s">
        <v>43</v>
      </c>
      <c r="D9" s="11" t="s">
        <v>44</v>
      </c>
      <c r="E9" s="11" t="s">
        <v>45</v>
      </c>
      <c r="F9" s="11" t="s">
        <v>19</v>
      </c>
      <c r="G9" s="11" t="s">
        <v>46</v>
      </c>
      <c r="H9" s="11" t="s">
        <v>21</v>
      </c>
      <c r="I9" s="11">
        <v>3.0</v>
      </c>
      <c r="J9" s="20"/>
      <c r="K9" s="11" t="s">
        <v>22</v>
      </c>
      <c r="L9" s="11" t="s">
        <v>23</v>
      </c>
      <c r="M9" s="11" t="s">
        <v>47</v>
      </c>
      <c r="N9" s="21"/>
      <c r="O9" s="15" t="s">
        <v>48</v>
      </c>
    </row>
    <row r="10">
      <c r="B10" s="22" t="s">
        <v>49</v>
      </c>
      <c r="C10" s="23" t="s">
        <v>50</v>
      </c>
      <c r="D10" s="23" t="s">
        <v>51</v>
      </c>
      <c r="E10" s="23" t="s">
        <v>52</v>
      </c>
      <c r="F10" s="23" t="s">
        <v>53</v>
      </c>
      <c r="G10" s="23" t="s">
        <v>54</v>
      </c>
      <c r="H10" s="23" t="s">
        <v>31</v>
      </c>
      <c r="I10" s="23">
        <v>3.0</v>
      </c>
      <c r="J10" s="24"/>
      <c r="K10" s="23" t="s">
        <v>55</v>
      </c>
      <c r="L10" s="23" t="s">
        <v>23</v>
      </c>
      <c r="M10" s="23" t="s">
        <v>56</v>
      </c>
      <c r="N10" s="25"/>
      <c r="O10" s="15" t="s">
        <v>57</v>
      </c>
    </row>
    <row r="11">
      <c r="B11" s="26" t="s">
        <v>58</v>
      </c>
      <c r="C11" s="26" t="s">
        <v>59</v>
      </c>
      <c r="D11" s="26" t="s">
        <v>60</v>
      </c>
      <c r="E11" s="26" t="s">
        <v>61</v>
      </c>
      <c r="F11" s="26" t="s">
        <v>62</v>
      </c>
      <c r="G11" s="26" t="s">
        <v>63</v>
      </c>
      <c r="H11" s="26" t="s">
        <v>39</v>
      </c>
      <c r="I11" s="27">
        <v>2.0</v>
      </c>
      <c r="J11" s="28"/>
      <c r="K11" s="26" t="s">
        <v>64</v>
      </c>
      <c r="L11" s="27" t="s">
        <v>23</v>
      </c>
      <c r="M11" s="26" t="s">
        <v>65</v>
      </c>
      <c r="N11" s="29"/>
      <c r="O11" s="15" t="s">
        <v>66</v>
      </c>
    </row>
    <row r="12">
      <c r="B12" s="26" t="s">
        <v>67</v>
      </c>
      <c r="C12" s="26" t="s">
        <v>68</v>
      </c>
      <c r="D12" s="30"/>
      <c r="E12" s="26" t="s">
        <v>69</v>
      </c>
      <c r="F12" s="26" t="s">
        <v>19</v>
      </c>
      <c r="G12" s="26" t="s">
        <v>70</v>
      </c>
      <c r="H12" s="26" t="s">
        <v>21</v>
      </c>
      <c r="I12" s="27">
        <v>3.0</v>
      </c>
      <c r="J12" s="28"/>
      <c r="K12" s="26" t="s">
        <v>22</v>
      </c>
      <c r="L12" s="27" t="s">
        <v>23</v>
      </c>
      <c r="M12" s="26" t="s">
        <v>71</v>
      </c>
      <c r="N12" s="29"/>
      <c r="O12" s="15" t="s">
        <v>72</v>
      </c>
    </row>
    <row r="13" ht="19.5" customHeight="1">
      <c r="B13" s="26" t="s">
        <v>73</v>
      </c>
      <c r="C13" s="26" t="s">
        <v>74</v>
      </c>
      <c r="D13" s="26" t="s">
        <v>75</v>
      </c>
      <c r="E13" s="26" t="s">
        <v>76</v>
      </c>
      <c r="F13" s="26" t="s">
        <v>77</v>
      </c>
      <c r="G13" s="26" t="s">
        <v>78</v>
      </c>
      <c r="H13" s="26" t="s">
        <v>79</v>
      </c>
      <c r="I13" s="27">
        <v>4.0</v>
      </c>
      <c r="J13" s="28"/>
      <c r="K13" s="26" t="s">
        <v>22</v>
      </c>
      <c r="L13" s="27" t="s">
        <v>23</v>
      </c>
      <c r="M13" s="26" t="s">
        <v>80</v>
      </c>
      <c r="N13" s="29"/>
      <c r="O13" s="15" t="s">
        <v>81</v>
      </c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31"/>
      <c r="L15" s="3"/>
    </row>
    <row r="16" ht="19.5" customHeight="1">
      <c r="I16" s="1"/>
      <c r="J16" s="1"/>
      <c r="K16" s="31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 t="s">
        <v>22</v>
      </c>
      <c r="L20" s="1" t="s">
        <v>82</v>
      </c>
      <c r="M20" s="5"/>
    </row>
    <row r="21" ht="19.5" customHeight="1">
      <c r="I21" s="1"/>
      <c r="J21" s="1"/>
      <c r="K21" s="2" t="s">
        <v>55</v>
      </c>
      <c r="L21" s="1" t="s">
        <v>23</v>
      </c>
      <c r="M21" s="5"/>
    </row>
    <row r="22" ht="19.5" customHeight="1">
      <c r="I22" s="1"/>
      <c r="J22" s="1"/>
      <c r="K22" s="2" t="s">
        <v>83</v>
      </c>
      <c r="L22" s="1" t="s">
        <v>84</v>
      </c>
      <c r="M22" s="5"/>
    </row>
    <row r="23" ht="19.5" customHeight="1">
      <c r="I23" s="1"/>
      <c r="J23" s="1"/>
      <c r="K23" s="2"/>
      <c r="L23" s="1" t="s">
        <v>85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6:L10">
      <formula1>$L$20:$L$23</formula1>
    </dataValidation>
    <dataValidation type="list" allowBlank="1" showErrorMessage="1" sqref="K6:K10">
      <formula1>$K$20:$K$22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32"/>
      <c r="D4" s="32"/>
      <c r="E4" s="32"/>
      <c r="F4" s="5"/>
    </row>
    <row r="5" hidden="1">
      <c r="C5" s="32"/>
      <c r="D5" s="32"/>
      <c r="E5" s="32"/>
      <c r="F5" s="5"/>
    </row>
    <row r="6" ht="39.75" customHeight="1">
      <c r="B6" s="33" t="s">
        <v>86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ht="9.75" customHeight="1"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ht="9.75" customHeight="1">
      <c r="B8" s="37"/>
      <c r="C8" s="38"/>
      <c r="D8" s="38"/>
      <c r="E8" s="38"/>
      <c r="F8" s="39"/>
      <c r="G8" s="40"/>
      <c r="H8" s="40"/>
      <c r="I8" s="40"/>
      <c r="J8" s="40"/>
      <c r="K8" s="40"/>
      <c r="L8" s="40"/>
      <c r="M8" s="40"/>
      <c r="N8" s="40"/>
      <c r="O8" s="40"/>
      <c r="P8" s="41"/>
    </row>
    <row r="9" ht="30.0" customHeight="1">
      <c r="B9" s="42"/>
      <c r="C9" s="43" t="s">
        <v>1</v>
      </c>
      <c r="D9" s="44"/>
      <c r="E9" s="45" t="s">
        <v>87</v>
      </c>
      <c r="F9" s="35"/>
      <c r="G9" s="44"/>
      <c r="H9" s="45" t="s">
        <v>11</v>
      </c>
      <c r="I9" s="35"/>
      <c r="J9" s="46"/>
      <c r="K9" s="46"/>
      <c r="L9" s="46"/>
      <c r="M9" s="46"/>
      <c r="N9" s="46"/>
      <c r="O9" s="46"/>
      <c r="P9" s="47"/>
    </row>
    <row r="10" ht="30.0" customHeight="1">
      <c r="B10" s="42"/>
      <c r="C10" s="48" t="s">
        <v>26</v>
      </c>
      <c r="D10" s="49"/>
      <c r="E10" s="50" t="str">
        <f>VLOOKUP(C10,'Formato descripción HU'!B6:O10,5,0)</f>
        <v>Administrador del sistema</v>
      </c>
      <c r="F10" s="35"/>
      <c r="G10" s="51"/>
      <c r="H10" s="50" t="str">
        <f>VLOOKUP(C10,'Formato descripción HU'!B6:O10,11,0)</f>
        <v>En proceso</v>
      </c>
      <c r="I10" s="35"/>
      <c r="J10" s="51"/>
      <c r="K10" s="46"/>
      <c r="L10" s="46"/>
      <c r="M10" s="46"/>
      <c r="N10" s="46"/>
      <c r="O10" s="46"/>
      <c r="P10" s="47"/>
    </row>
    <row r="11" ht="9.75" customHeight="1">
      <c r="B11" s="42"/>
      <c r="C11" s="52"/>
      <c r="D11" s="49"/>
      <c r="E11" s="53"/>
      <c r="F11" s="53"/>
      <c r="G11" s="51"/>
      <c r="H11" s="53"/>
      <c r="I11" s="53"/>
      <c r="J11" s="51"/>
      <c r="K11" s="53"/>
      <c r="L11" s="53"/>
      <c r="M11" s="46"/>
      <c r="N11" s="53"/>
      <c r="O11" s="53"/>
      <c r="P11" s="47"/>
    </row>
    <row r="12" ht="30.0" customHeight="1">
      <c r="B12" s="42"/>
      <c r="C12" s="43" t="s">
        <v>88</v>
      </c>
      <c r="D12" s="49"/>
      <c r="E12" s="45" t="s">
        <v>10</v>
      </c>
      <c r="F12" s="35"/>
      <c r="G12" s="51"/>
      <c r="H12" s="45" t="s">
        <v>89</v>
      </c>
      <c r="I12" s="35"/>
      <c r="J12" s="51"/>
      <c r="K12" s="53"/>
      <c r="L12" s="53"/>
      <c r="M12" s="46"/>
      <c r="N12" s="53"/>
      <c r="O12" s="53"/>
      <c r="P12" s="47"/>
    </row>
    <row r="13" ht="30.0" customHeight="1">
      <c r="B13" s="42"/>
      <c r="C13" s="48">
        <f>VLOOKUP('Historia de Usuario'!C10,'Formato descripción HU'!B6:O10,8,0)</f>
        <v>3</v>
      </c>
      <c r="D13" s="49"/>
      <c r="E13" s="50" t="str">
        <f>VLOOKUP(C10,'Formato descripción HU'!B6:O10,10,0)</f>
        <v>Alta</v>
      </c>
      <c r="F13" s="35"/>
      <c r="G13" s="51"/>
      <c r="H13" s="50" t="str">
        <f>VLOOKUP(C10,'Formato descripción HU'!B6:O10,7,0)</f>
        <v>Hidalgo</v>
      </c>
      <c r="I13" s="35"/>
      <c r="J13" s="51"/>
      <c r="K13" s="53"/>
      <c r="L13" s="53"/>
      <c r="M13" s="46"/>
      <c r="N13" s="53"/>
      <c r="O13" s="53"/>
      <c r="P13" s="47"/>
    </row>
    <row r="14" ht="9.75" customHeight="1">
      <c r="B14" s="42"/>
      <c r="C14" s="46"/>
      <c r="D14" s="49"/>
      <c r="E14" s="46"/>
      <c r="F14" s="46"/>
      <c r="G14" s="51"/>
      <c r="H14" s="51"/>
      <c r="I14" s="46"/>
      <c r="J14" s="46"/>
      <c r="K14" s="46"/>
      <c r="L14" s="46"/>
      <c r="M14" s="46"/>
      <c r="N14" s="46"/>
      <c r="O14" s="46"/>
      <c r="P14" s="47"/>
    </row>
    <row r="15" ht="19.5" customHeight="1">
      <c r="B15" s="42"/>
      <c r="C15" s="54" t="s">
        <v>90</v>
      </c>
      <c r="D15" s="55" t="str">
        <f>VLOOKUP(C10,'Formato descripción HU'!B6:O10,3,0)</f>
        <v>Consultar datos específicos</v>
      </c>
      <c r="E15" s="56"/>
      <c r="F15" s="46"/>
      <c r="G15" s="54" t="s">
        <v>91</v>
      </c>
      <c r="H15" s="55" t="str">
        <f>VLOOKUP(C10,'Formato descripción HU'!B6:O10,4,0)</f>
        <v>Ahorrar tiempo en la búsqueda de información</v>
      </c>
      <c r="I15" s="57"/>
      <c r="J15" s="56"/>
      <c r="K15" s="46"/>
      <c r="L15" s="54" t="s">
        <v>92</v>
      </c>
      <c r="M15" s="58" t="str">
        <f>VLOOKUP(C10,'Formato descripción HU'!B6:O10,6,0)</f>
        <v>Implementar opción de búsqueda por cédula o nombre</v>
      </c>
      <c r="N15" s="57"/>
      <c r="O15" s="56"/>
      <c r="P15" s="47"/>
    </row>
    <row r="16" ht="19.5" customHeight="1">
      <c r="B16" s="42"/>
      <c r="C16" s="59"/>
      <c r="D16" s="60"/>
      <c r="E16" s="61"/>
      <c r="F16" s="46"/>
      <c r="G16" s="59"/>
      <c r="H16" s="60"/>
      <c r="J16" s="61"/>
      <c r="K16" s="46"/>
      <c r="L16" s="59"/>
      <c r="M16" s="60"/>
      <c r="O16" s="61"/>
      <c r="P16" s="47"/>
    </row>
    <row r="17" ht="19.5" customHeight="1">
      <c r="B17" s="42"/>
      <c r="C17" s="62"/>
      <c r="D17" s="63"/>
      <c r="E17" s="64"/>
      <c r="F17" s="46"/>
      <c r="G17" s="62"/>
      <c r="H17" s="63"/>
      <c r="I17" s="65"/>
      <c r="J17" s="64"/>
      <c r="K17" s="46"/>
      <c r="L17" s="62"/>
      <c r="M17" s="63"/>
      <c r="N17" s="65"/>
      <c r="O17" s="64"/>
      <c r="P17" s="47"/>
    </row>
    <row r="18" ht="9.75" customHeight="1">
      <c r="B18" s="42"/>
      <c r="C18" s="46"/>
      <c r="D18" s="46"/>
      <c r="E18" s="46"/>
      <c r="F18" s="46"/>
      <c r="G18" s="51"/>
      <c r="H18" s="51"/>
      <c r="I18" s="51"/>
      <c r="J18" s="46"/>
      <c r="K18" s="46"/>
      <c r="L18" s="46"/>
      <c r="M18" s="46"/>
      <c r="N18" s="46"/>
      <c r="O18" s="46"/>
      <c r="P18" s="47"/>
    </row>
    <row r="19" ht="19.5" customHeight="1">
      <c r="B19" s="42"/>
      <c r="C19" s="66" t="s">
        <v>93</v>
      </c>
      <c r="D19" s="56"/>
      <c r="E19" s="67" t="str">
        <f>VLOOKUP(C10,'Formato descripción HU'!B6:O10,14,0)</f>
        <v>HU02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47"/>
    </row>
    <row r="20" ht="19.5" customHeight="1">
      <c r="B20" s="42"/>
      <c r="C20" s="63"/>
      <c r="D20" s="64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47"/>
    </row>
    <row r="21" ht="9.75" customHeight="1">
      <c r="B21" s="42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</row>
    <row r="22" ht="19.5" customHeight="1">
      <c r="B22" s="42"/>
      <c r="C22" s="73" t="s">
        <v>94</v>
      </c>
      <c r="D22" s="56"/>
      <c r="E22" s="58" t="str">
        <f>VLOOKUP(C10,'Formato descripción HU'!B6:O10,12,0)</f>
        <v>Validar que al buscar muestre resultados correctos</v>
      </c>
      <c r="F22" s="57"/>
      <c r="G22" s="57"/>
      <c r="H22" s="56"/>
      <c r="I22" s="46"/>
      <c r="J22" s="73" t="s">
        <v>13</v>
      </c>
      <c r="K22" s="56"/>
      <c r="L22" s="58" t="str">
        <f>VLOOKUP(C10,'Formato descripción HU'!B6:O10,13,0)</f>
        <v/>
      </c>
      <c r="M22" s="57"/>
      <c r="N22" s="57"/>
      <c r="O22" s="56"/>
      <c r="P22" s="47"/>
    </row>
    <row r="23" ht="19.5" customHeight="1">
      <c r="B23" s="42"/>
      <c r="C23" s="60"/>
      <c r="D23" s="61"/>
      <c r="E23" s="60"/>
      <c r="H23" s="61"/>
      <c r="I23" s="46"/>
      <c r="J23" s="60"/>
      <c r="K23" s="61"/>
      <c r="L23" s="60"/>
      <c r="O23" s="61"/>
      <c r="P23" s="47"/>
    </row>
    <row r="24" ht="19.5" customHeight="1">
      <c r="B24" s="42"/>
      <c r="C24" s="63"/>
      <c r="D24" s="64"/>
      <c r="E24" s="63"/>
      <c r="F24" s="65"/>
      <c r="G24" s="65"/>
      <c r="H24" s="64"/>
      <c r="I24" s="46"/>
      <c r="J24" s="63"/>
      <c r="K24" s="64"/>
      <c r="L24" s="63"/>
      <c r="M24" s="65"/>
      <c r="N24" s="65"/>
      <c r="O24" s="64"/>
      <c r="P24" s="47"/>
    </row>
    <row r="25" ht="9.75" customHeight="1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6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