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GitHub\World-Covid-Status-Notes\Analyses\"/>
    </mc:Choice>
  </mc:AlternateContent>
  <bookViews>
    <workbookView xWindow="0" yWindow="0" windowWidth="23040" windowHeight="11232" activeTab="1"/>
  </bookViews>
  <sheets>
    <sheet name="Provisional_Death_Counts_for_Co" sheetId="1" r:id="rId1"/>
    <sheet name="Main series" sheetId="2" r:id="rId2"/>
  </sheets>
  <definedNames>
    <definedName name="_xlnm.Print_Titles" localSheetId="1">'Main series'!$2:$2</definedName>
  </definedNames>
  <calcPr calcId="152511"/>
</workbook>
</file>

<file path=xl/calcChain.xml><?xml version="1.0" encoding="utf-8"?>
<calcChain xmlns="http://schemas.openxmlformats.org/spreadsheetml/2006/main">
  <c r="P14" i="2" l="1"/>
  <c r="P15" i="2"/>
  <c r="P16" i="2"/>
  <c r="O20" i="2"/>
  <c r="P20" i="2" s="1"/>
  <c r="O19" i="2"/>
  <c r="P19" i="2" s="1"/>
  <c r="O18" i="2"/>
  <c r="P18" i="2" s="1"/>
  <c r="O17" i="2"/>
  <c r="P17" i="2" s="1"/>
  <c r="O16" i="2"/>
  <c r="O15" i="2"/>
  <c r="O14" i="2"/>
  <c r="O13" i="2"/>
  <c r="P13" i="2" s="1"/>
  <c r="O12" i="2"/>
  <c r="P12" i="2" s="1"/>
  <c r="O10" i="2"/>
  <c r="P10" i="2" s="1"/>
  <c r="O11" i="2" l="1"/>
  <c r="P11" i="2" s="1"/>
  <c r="N21" i="2"/>
  <c r="Q7" i="2" s="1"/>
  <c r="O68" i="2"/>
  <c r="O67" i="2"/>
  <c r="O66" i="2"/>
  <c r="O65" i="2"/>
  <c r="O64" i="2"/>
  <c r="O63" i="2"/>
  <c r="O62" i="2"/>
  <c r="O61" i="2"/>
  <c r="O60" i="2"/>
  <c r="O58" i="2"/>
  <c r="O59" i="2" s="1"/>
  <c r="O44" i="2"/>
  <c r="O43" i="2"/>
  <c r="O42" i="2"/>
  <c r="O41" i="2"/>
  <c r="O40" i="2"/>
  <c r="O39" i="2"/>
  <c r="O38" i="2"/>
  <c r="O37" i="2"/>
  <c r="O36" i="2"/>
  <c r="O34" i="2"/>
  <c r="O35" i="2" s="1"/>
  <c r="J3" i="1"/>
  <c r="J4" i="1"/>
  <c r="J5" i="1"/>
  <c r="J6" i="1"/>
  <c r="J7" i="1"/>
  <c r="J8" i="1"/>
  <c r="J9" i="1"/>
  <c r="J2" i="1"/>
  <c r="D2" i="1"/>
  <c r="D4" i="1"/>
  <c r="D5" i="1"/>
  <c r="D6" i="1"/>
  <c r="D7" i="1"/>
  <c r="D8" i="1"/>
  <c r="D9" i="1"/>
  <c r="D10" i="1"/>
  <c r="D3" i="1"/>
  <c r="Q14" i="2" l="1"/>
  <c r="V14" i="2" s="1"/>
  <c r="Q18" i="2"/>
  <c r="V18" i="2" s="1"/>
  <c r="Q15" i="2"/>
  <c r="V15" i="2" s="1"/>
  <c r="Q12" i="2"/>
  <c r="V12" i="2" s="1"/>
  <c r="Q20" i="2"/>
  <c r="V20" i="2" s="1"/>
  <c r="Q17" i="2"/>
  <c r="V17" i="2" s="1"/>
  <c r="Q10" i="2"/>
  <c r="Q11" i="2"/>
  <c r="V11" i="2" s="1"/>
  <c r="Q19" i="2"/>
  <c r="V19" i="2" s="1"/>
  <c r="Q16" i="2"/>
  <c r="V16" i="2" s="1"/>
  <c r="Q13" i="2"/>
  <c r="V13" i="2" s="1"/>
  <c r="R7" i="2"/>
  <c r="Q4" i="2" l="1"/>
  <c r="V10" i="2"/>
  <c r="V7" i="2" s="1"/>
  <c r="R15" i="2"/>
  <c r="W15" i="2" s="1"/>
  <c r="R16" i="2"/>
  <c r="W16" i="2" s="1"/>
  <c r="R14" i="2"/>
  <c r="W14" i="2" s="1"/>
  <c r="R18" i="2"/>
  <c r="W18" i="2" s="1"/>
  <c r="R11" i="2"/>
  <c r="W11" i="2" s="1"/>
  <c r="R19" i="2"/>
  <c r="W19" i="2" s="1"/>
  <c r="R12" i="2"/>
  <c r="W12" i="2" s="1"/>
  <c r="R20" i="2"/>
  <c r="W20" i="2" s="1"/>
  <c r="R10" i="2"/>
  <c r="R17" i="2"/>
  <c r="W17" i="2" s="1"/>
  <c r="R13" i="2"/>
  <c r="W13" i="2" s="1"/>
  <c r="R4" i="2" l="1"/>
  <c r="W10" i="2"/>
  <c r="W7" i="2" s="1"/>
</calcChain>
</file>

<file path=xl/sharedStrings.xml><?xml version="1.0" encoding="utf-8"?>
<sst xmlns="http://schemas.openxmlformats.org/spreadsheetml/2006/main" count="289" uniqueCount="141">
  <si>
    <t>Group</t>
  </si>
  <si>
    <t>Indicator</t>
  </si>
  <si>
    <t>All COVID-19 Deaths (U07.1)</t>
  </si>
  <si>
    <t>Deaths from All Causes</t>
  </si>
  <si>
    <t>Percent of Expected Deaths</t>
  </si>
  <si>
    <t>All Pneumonia Deaths (J12.0-J18.9)</t>
  </si>
  <si>
    <t>Deaths with Pneumonia and COVID-19 (J12.0-J18.9 and U07.1)</t>
  </si>
  <si>
    <t>All Influenza Deaths (J09-J11)</t>
  </si>
  <si>
    <t>By week</t>
  </si>
  <si>
    <t>2/15/2020</t>
  </si>
  <si>
    <t>2/22/2020</t>
  </si>
  <si>
    <t>2/29/2020</t>
  </si>
  <si>
    <t>3/14/2020</t>
  </si>
  <si>
    <t>3/21/2020</t>
  </si>
  <si>
    <t>3/28/2020</t>
  </si>
  <si>
    <t>By age</t>
  </si>
  <si>
    <t>All ages</t>
  </si>
  <si>
    <t>Under 1 year</t>
  </si>
  <si>
    <t>1–4 years</t>
  </si>
  <si>
    <t>5–14 years</t>
  </si>
  <si>
    <t>15–24 years</t>
  </si>
  <si>
    <t>25–34 years</t>
  </si>
  <si>
    <t>35–44 years</t>
  </si>
  <si>
    <t>45–54 years</t>
  </si>
  <si>
    <t>55–64 years</t>
  </si>
  <si>
    <t>65–74 years</t>
  </si>
  <si>
    <t>75–84 years</t>
  </si>
  <si>
    <t>85 years and over</t>
  </si>
  <si>
    <t>By state</t>
  </si>
  <si>
    <t>Total US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</si>
  <si>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</si>
  <si>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</si>
  <si>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</si>
  <si>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</si>
  <si>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</si>
  <si>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</si>
  <si>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</si>
  <si>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</si>
  <si>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</si>
  <si>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</si>
  <si>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</si>
  <si>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</si>
  <si>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</si>
  <si>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</si>
  <si>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</si>
  <si>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</si>
  <si>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</si>
  <si>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</si>
  <si>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</si>
  <si>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</si>
  <si>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</si>
  <si>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</si>
  <si>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</si>
  <si>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</si>
  <si>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</si>
  <si>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</si>
  <si>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</si>
  <si>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</si>
  <si>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</si>
  <si>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</si>
  <si>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</si>
  <si>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</si>
  <si>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</si>
  <si>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</si>
  <si>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</si>
  <si>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</si>
  <si>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</si>
  <si>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</si>
  <si>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</si>
  <si>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</si>
  <si>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</si>
  <si>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</si>
  <si>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</si>
  <si>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</si>
  <si>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</si>
  <si>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</si>
  <si>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</si>
  <si>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</si>
  <si>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</si>
  <si>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</si>
  <si>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</si>
  <si>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</si>
  <si>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</si>
  <si>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By sex</t>
  </si>
  <si>
    <t>Total deaths</t>
  </si>
  <si>
    <t>Male</t>
  </si>
  <si>
    <t>Female</t>
  </si>
  <si>
    <t>Unknown</t>
  </si>
  <si>
    <t>By place of death</t>
  </si>
  <si>
    <t>Total</t>
  </si>
  <si>
    <t>Healthcare setting, inpatient</t>
  </si>
  <si>
    <t>Healthcare setting, outpatient or emergency room</t>
  </si>
  <si>
    <t>Healthcare setting, dead on arrival</t>
  </si>
  <si>
    <t>Decedent's home</t>
  </si>
  <si>
    <t>Hospice facility</t>
  </si>
  <si>
    <t>Nursing home/long term care facility</t>
  </si>
  <si>
    <t>Other</t>
  </si>
  <si>
    <t>Place of death unknown</t>
  </si>
  <si>
    <t xml:space="preserve">Erratum Note: The 2017 National Population Projections were revised after their original release date to correct an error in infant mortality rates. The files were removed from the website on August 1, 2018 and an erratum note posted. The error incorrectly calculated infant mortality rates, which erroneously caused an increase in the number of deaths projected in the total population. Correcting the error in infant mortality results in a decrease in the number of deaths and a slight increase in the total projected population in the revised series. The error did not affect the other two components of population change in the projections series (fertility and migration). Major demographic trends, such as an aging population and an increase in racial and ethnic diversity, remain unchanged.  </t>
  </si>
  <si>
    <t>Revised Release Date: September 2018</t>
  </si>
  <si>
    <t>Original Release Date: March 2018</t>
  </si>
  <si>
    <t>Source: U.S. Census Bureau, Population Division</t>
  </si>
  <si>
    <t>Projected 5-Year Age Groups and Sex Composition: Main Projections Series for the United States, 2017-2060. U.S. Census Bureau, Population Division: Washington, DC.</t>
  </si>
  <si>
    <t xml:space="preserve">Suggested Citation: </t>
  </si>
  <si>
    <t>Note: 2016 is the base population estimate for the projections.</t>
  </si>
  <si>
    <r>
      <t>.</t>
    </r>
    <r>
      <rPr>
        <sz val="10"/>
        <color indexed="8"/>
        <rFont val="Arial"/>
        <family val="2"/>
      </rPr>
      <t>100 years and over</t>
    </r>
  </si>
  <si>
    <r>
      <t>.</t>
    </r>
    <r>
      <rPr>
        <sz val="10"/>
        <color indexed="8"/>
        <rFont val="Arial"/>
        <family val="2"/>
      </rPr>
      <t>95 to 99 years</t>
    </r>
  </si>
  <si>
    <r>
      <t>.</t>
    </r>
    <r>
      <rPr>
        <sz val="10"/>
        <color indexed="8"/>
        <rFont val="Arial"/>
        <family val="2"/>
      </rPr>
      <t>90 to 94 years</t>
    </r>
  </si>
  <si>
    <r>
      <t>.</t>
    </r>
    <r>
      <rPr>
        <sz val="10"/>
        <color indexed="8"/>
        <rFont val="Arial"/>
        <family val="2"/>
      </rPr>
      <t>85 to 89 years</t>
    </r>
  </si>
  <si>
    <r>
      <t>.</t>
    </r>
    <r>
      <rPr>
        <sz val="10"/>
        <color indexed="8"/>
        <rFont val="Arial"/>
        <family val="2"/>
      </rPr>
      <t>80 to 84 years</t>
    </r>
  </si>
  <si>
    <r>
      <t>.</t>
    </r>
    <r>
      <rPr>
        <sz val="10"/>
        <color indexed="8"/>
        <rFont val="Arial"/>
        <family val="2"/>
      </rPr>
      <t>75 to 79 years</t>
    </r>
  </si>
  <si>
    <r>
      <t>.</t>
    </r>
    <r>
      <rPr>
        <sz val="10"/>
        <color indexed="8"/>
        <rFont val="Arial"/>
        <family val="2"/>
      </rPr>
      <t>70 to 74 years</t>
    </r>
  </si>
  <si>
    <r>
      <t>.</t>
    </r>
    <r>
      <rPr>
        <sz val="10"/>
        <color indexed="8"/>
        <rFont val="Arial"/>
        <family val="2"/>
      </rPr>
      <t>65 to 69 years</t>
    </r>
  </si>
  <si>
    <r>
      <t>.</t>
    </r>
    <r>
      <rPr>
        <sz val="10"/>
        <color indexed="8"/>
        <rFont val="Arial"/>
        <family val="2"/>
      </rPr>
      <t>60 to 64 years</t>
    </r>
  </si>
  <si>
    <r>
      <t>.</t>
    </r>
    <r>
      <rPr>
        <sz val="10"/>
        <color indexed="8"/>
        <rFont val="Arial"/>
        <family val="2"/>
      </rPr>
      <t>55 to 59 years</t>
    </r>
  </si>
  <si>
    <r>
      <t>.</t>
    </r>
    <r>
      <rPr>
        <sz val="10"/>
        <color indexed="8"/>
        <rFont val="Arial"/>
        <family val="2"/>
      </rPr>
      <t>50 to 54 years</t>
    </r>
  </si>
  <si>
    <r>
      <t>.</t>
    </r>
    <r>
      <rPr>
        <sz val="10"/>
        <color indexed="8"/>
        <rFont val="Arial"/>
        <family val="2"/>
      </rPr>
      <t>45 to 49 years</t>
    </r>
  </si>
  <si>
    <r>
      <t>.</t>
    </r>
    <r>
      <rPr>
        <sz val="10"/>
        <color indexed="8"/>
        <rFont val="Arial"/>
        <family val="2"/>
      </rPr>
      <t>40 to 44 years</t>
    </r>
  </si>
  <si>
    <r>
      <t>.</t>
    </r>
    <r>
      <rPr>
        <sz val="10"/>
        <color indexed="8"/>
        <rFont val="Arial"/>
        <family val="2"/>
      </rPr>
      <t>35 to 39 years</t>
    </r>
  </si>
  <si>
    <r>
      <t>.</t>
    </r>
    <r>
      <rPr>
        <sz val="10"/>
        <color indexed="8"/>
        <rFont val="Arial"/>
        <family val="2"/>
      </rPr>
      <t>30 to 34 years</t>
    </r>
  </si>
  <si>
    <r>
      <t>.</t>
    </r>
    <r>
      <rPr>
        <sz val="10"/>
        <color indexed="8"/>
        <rFont val="Arial"/>
        <family val="2"/>
      </rPr>
      <t>25 to 29 years</t>
    </r>
  </si>
  <si>
    <r>
      <t>.</t>
    </r>
    <r>
      <rPr>
        <sz val="10"/>
        <color indexed="8"/>
        <rFont val="Arial"/>
        <family val="2"/>
      </rPr>
      <t>20 to 24 years</t>
    </r>
  </si>
  <si>
    <r>
      <t>.</t>
    </r>
    <r>
      <rPr>
        <sz val="10"/>
        <color indexed="8"/>
        <rFont val="Arial"/>
        <family val="2"/>
      </rPr>
      <t>15 to 19 years</t>
    </r>
  </si>
  <si>
    <r>
      <t>.</t>
    </r>
    <r>
      <rPr>
        <sz val="10"/>
        <color indexed="8"/>
        <rFont val="Arial"/>
        <family val="2"/>
      </rPr>
      <t>10 to 14 years</t>
    </r>
  </si>
  <si>
    <r>
      <t>.</t>
    </r>
    <r>
      <rPr>
        <sz val="10"/>
        <color indexed="8"/>
        <rFont val="Arial"/>
        <family val="2"/>
      </rPr>
      <t>5 to 9 years</t>
    </r>
  </si>
  <si>
    <r>
      <t>.</t>
    </r>
    <r>
      <rPr>
        <sz val="10"/>
        <color indexed="8"/>
        <rFont val="Arial"/>
        <family val="2"/>
      </rPr>
      <t>Under 5 years</t>
    </r>
  </si>
  <si>
    <r>
      <t>.</t>
    </r>
    <r>
      <rPr>
        <sz val="10"/>
        <color indexed="8"/>
        <rFont val="Arial"/>
        <family val="2"/>
      </rPr>
      <t>Median age (years)</t>
    </r>
  </si>
  <si>
    <t xml:space="preserve">   Female</t>
  </si>
  <si>
    <t xml:space="preserve">   Male</t>
  </si>
  <si>
    <t>(2016 base population. Resident population as of July 1. Numbers in thousands)</t>
  </si>
  <si>
    <t>Main series. Table 3</t>
  </si>
  <si>
    <t>Projections for the United States: 2017-2060</t>
  </si>
  <si>
    <t>Projected 5-Year Age Groups and Sex Composition of the Population</t>
  </si>
  <si>
    <t>table with row headers in column A and column headers in rows 3 through 4 (leading dots indicate sub-parts)</t>
  </si>
  <si>
    <t>Chance of Covid</t>
  </si>
  <si>
    <t>Population</t>
  </si>
  <si>
    <t>Deaths</t>
  </si>
  <si>
    <t>Deaths per Million</t>
  </si>
  <si>
    <t>United States Covid Deaths by Age and Sex</t>
  </si>
  <si>
    <t>Age</t>
  </si>
  <si>
    <t>United States Covid Deaths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</si>
</sst>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
    <numFmt numFmtId="166" formatCode="_(* #,##0.0_);_(* \(#,##0.0\);_(* &quot;-&quot;??_);_(@_)"/>
    <numFmt numFmtId="167" formatCode="_(* #,##0_);_(* \(#,##0\);_(* &quot;-&quot;??_);_(@_)"/>
    <numFmt numFmtId="168" formatCode="_(* #,##0.0000_);_(* \(#,##0.0000\);_(* &quot;-&quot;??_);_(@_)"/>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9"/>
      <name val="Arial"/>
      <family val="2"/>
    </font>
    <font>
      <sz val="10"/>
      <color indexed="8"/>
      <name val="Arial"/>
      <family val="2"/>
    </font>
    <font>
      <b/>
      <sz val="18"/>
      <color theme="3"/>
      <name val="Calibri Light"/>
      <family val="2"/>
      <scheme val="major"/>
    </font>
    <font>
      <sz val="10"/>
      <color theme="1"/>
      <name val="Arial"/>
      <family val="2"/>
    </font>
    <font>
      <b/>
      <sz val="10"/>
      <color theme="1"/>
      <name val="Arial"/>
      <family val="2"/>
    </font>
    <font>
      <sz val="10"/>
      <color theme="0"/>
      <name val="arial"/>
      <family val="2"/>
    </font>
    <font>
      <sz val="8"/>
      <color theme="1"/>
      <name val="Arial"/>
      <family val="2"/>
    </font>
    <font>
      <sz val="11"/>
      <color theme="0"/>
      <name val="arial"/>
      <family val="2"/>
    </font>
    <font>
      <b/>
      <sz val="14"/>
      <color theme="0"/>
      <name val="arial"/>
      <family val="2"/>
    </font>
    <font>
      <b/>
      <sz val="10"/>
      <color theme="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indexed="9"/>
        <bgColor indexed="64"/>
      </patternFill>
    </fill>
    <fill>
      <patternFill patternType="solid">
        <fgColor theme="4" tint="-0.249977111117893"/>
        <bgColor indexed="64"/>
      </patternFill>
    </fill>
    <fill>
      <patternFill patternType="solid">
        <fgColor theme="0"/>
        <bgColor indexed="64"/>
      </patternFill>
    </fill>
    <fill>
      <patternFill patternType="solid">
        <fgColor theme="7"/>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0"/>
      </left>
      <right style="thin">
        <color indexed="0"/>
      </right>
      <top/>
      <bottom/>
      <diagonal/>
    </border>
    <border>
      <left/>
      <right/>
      <top/>
      <bottom style="thin">
        <color indexed="64"/>
      </bottom>
      <diagonal/>
    </border>
    <border>
      <left/>
      <right/>
      <top style="thin">
        <color indexed="64"/>
      </top>
      <bottom/>
      <diagonal/>
    </border>
    <border>
      <left/>
      <right style="thin">
        <color indexed="0"/>
      </right>
      <top/>
      <bottom/>
      <diagonal/>
    </border>
    <border>
      <left style="thin">
        <color indexed="0"/>
      </left>
      <right style="thin">
        <color indexed="8"/>
      </right>
      <top/>
      <bottom/>
      <diagonal/>
    </border>
    <border>
      <left style="thin">
        <color indexed="0"/>
      </left>
      <right style="thin">
        <color indexed="8"/>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0"/>
      </left>
      <right style="thin">
        <color indexed="0"/>
      </right>
      <top/>
      <bottom style="thin">
        <color indexed="64"/>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0"/>
      </right>
      <top/>
      <bottom/>
      <diagonal/>
    </border>
    <border>
      <left style="thin">
        <color indexed="0"/>
      </left>
      <right style="thin">
        <color indexed="0"/>
      </right>
      <top/>
      <bottom style="thin">
        <color indexed="8"/>
      </bottom>
      <diagonal/>
    </border>
    <border>
      <left style="thin">
        <color indexed="0"/>
      </left>
      <right style="thin">
        <color indexed="8"/>
      </right>
      <top/>
      <bottom style="thin">
        <color indexed="8"/>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83">
    <xf numFmtId="0" fontId="0" fillId="0" borderId="0" xfId="0"/>
    <xf numFmtId="3" fontId="0" fillId="0" borderId="0" xfId="0" applyNumberFormat="1"/>
    <xf numFmtId="164" fontId="0" fillId="33" borderId="10" xfId="2" applyNumberFormat="1" applyFont="1" applyFill="1" applyBorder="1"/>
    <xf numFmtId="3" fontId="0" fillId="34" borderId="10" xfId="0" applyNumberFormat="1" applyFill="1" applyBorder="1"/>
    <xf numFmtId="0" fontId="0" fillId="34" borderId="10" xfId="0" applyFill="1" applyBorder="1"/>
    <xf numFmtId="3" fontId="0" fillId="35" borderId="10" xfId="0" applyNumberFormat="1" applyFill="1" applyBorder="1"/>
    <xf numFmtId="0" fontId="0" fillId="35" borderId="10" xfId="0" applyFill="1" applyBorder="1"/>
    <xf numFmtId="14" fontId="0" fillId="0" borderId="0" xfId="0" applyNumberFormat="1" applyAlignment="1">
      <alignment horizontal="left"/>
    </xf>
    <xf numFmtId="0" fontId="0" fillId="0" borderId="0" xfId="0" applyAlignment="1">
      <alignment horizontal="left"/>
    </xf>
    <xf numFmtId="3" fontId="0" fillId="35" borderId="18" xfId="0" applyNumberFormat="1" applyFill="1" applyBorder="1"/>
    <xf numFmtId="164" fontId="0" fillId="33" borderId="18" xfId="2" applyNumberFormat="1" applyFont="1" applyFill="1" applyBorder="1"/>
    <xf numFmtId="0" fontId="16" fillId="0" borderId="10" xfId="0" applyFont="1" applyBorder="1" applyAlignment="1">
      <alignment horizontal="center" wrapText="1"/>
    </xf>
    <xf numFmtId="0" fontId="16" fillId="0" borderId="17" xfId="0" applyFont="1" applyFill="1" applyBorder="1" applyAlignment="1">
      <alignment horizontal="center" wrapText="1"/>
    </xf>
    <xf numFmtId="166" fontId="0" fillId="33" borderId="10" xfId="1" applyNumberFormat="1" applyFont="1" applyFill="1" applyBorder="1"/>
    <xf numFmtId="43" fontId="21" fillId="0" borderId="0" xfId="1" applyFont="1" applyAlignment="1" applyProtection="1">
      <protection locked="0"/>
    </xf>
    <xf numFmtId="0" fontId="0" fillId="0" borderId="0" xfId="0"/>
    <xf numFmtId="0" fontId="21" fillId="0" borderId="0" xfId="0" applyFont="1" applyProtection="1">
      <protection locked="0"/>
    </xf>
    <xf numFmtId="0" fontId="21" fillId="36" borderId="0" xfId="0" applyFont="1" applyFill="1" applyProtection="1">
      <protection locked="0"/>
    </xf>
    <xf numFmtId="0" fontId="22" fillId="0" borderId="0" xfId="0" applyFont="1" applyAlignment="1" applyProtection="1">
      <alignment horizontal="center" vertical="center"/>
      <protection locked="0"/>
    </xf>
    <xf numFmtId="0" fontId="18" fillId="0" borderId="11" xfId="0" applyFont="1" applyBorder="1" applyAlignment="1" applyProtection="1">
      <alignment horizontal="left" indent="1"/>
      <protection locked="0"/>
    </xf>
    <xf numFmtId="165" fontId="18" fillId="0" borderId="11" xfId="0" applyNumberFormat="1" applyFont="1" applyBorder="1" applyAlignment="1" applyProtection="1">
      <alignment horizontal="left" indent="1"/>
      <protection locked="0"/>
    </xf>
    <xf numFmtId="0" fontId="22" fillId="0" borderId="0" xfId="0" applyFont="1" applyProtection="1">
      <protection locked="0"/>
    </xf>
    <xf numFmtId="0" fontId="21" fillId="0" borderId="19" xfId="0" applyFont="1" applyBorder="1" applyAlignment="1" applyProtection="1">
      <alignment horizontal="left" vertical="center"/>
      <protection locked="0"/>
    </xf>
    <xf numFmtId="0" fontId="27" fillId="37" borderId="0" xfId="0" applyFont="1" applyFill="1" applyBorder="1" applyAlignment="1" applyProtection="1">
      <alignment horizontal="left" vertical="center"/>
      <protection locked="0"/>
    </xf>
    <xf numFmtId="0" fontId="23" fillId="37" borderId="0" xfId="0" applyFont="1" applyFill="1" applyBorder="1" applyAlignment="1" applyProtection="1">
      <alignment horizontal="left" vertical="center"/>
      <protection locked="0"/>
    </xf>
    <xf numFmtId="0" fontId="23" fillId="37" borderId="0" xfId="0" applyFont="1" applyFill="1" applyBorder="1" applyAlignment="1" applyProtection="1">
      <protection locked="0"/>
    </xf>
    <xf numFmtId="0" fontId="21" fillId="0" borderId="0" xfId="0" applyFont="1" applyFill="1" applyBorder="1" applyProtection="1">
      <protection locked="0"/>
    </xf>
    <xf numFmtId="3" fontId="21" fillId="0" borderId="0" xfId="0" applyNumberFormat="1" applyFont="1" applyBorder="1" applyAlignment="1" applyProtection="1">
      <alignment horizontal="right"/>
      <protection locked="0"/>
    </xf>
    <xf numFmtId="3" fontId="21" fillId="0" borderId="14" xfId="0" applyNumberFormat="1" applyFont="1" applyBorder="1" applyAlignment="1" applyProtection="1">
      <alignment horizontal="right"/>
      <protection locked="0"/>
    </xf>
    <xf numFmtId="3" fontId="22" fillId="33" borderId="0" xfId="0" applyNumberFormat="1" applyFont="1" applyFill="1" applyBorder="1" applyAlignment="1" applyProtection="1">
      <alignment horizontal="right"/>
      <protection locked="0"/>
    </xf>
    <xf numFmtId="3" fontId="22" fillId="33" borderId="14" xfId="0" applyNumberFormat="1" applyFont="1" applyFill="1" applyBorder="1" applyAlignment="1" applyProtection="1">
      <alignment horizontal="right"/>
      <protection locked="0"/>
    </xf>
    <xf numFmtId="0" fontId="24" fillId="0" borderId="13" xfId="0" applyFont="1" applyFill="1" applyBorder="1" applyAlignment="1"/>
    <xf numFmtId="0" fontId="24" fillId="0" borderId="0" xfId="0" applyFont="1" applyFill="1" applyBorder="1" applyAlignment="1"/>
    <xf numFmtId="0" fontId="22" fillId="33" borderId="11" xfId="0" applyFont="1" applyFill="1" applyBorder="1" applyAlignment="1" applyProtection="1">
      <alignment horizontal="left" vertical="center"/>
      <protection locked="0"/>
    </xf>
    <xf numFmtId="0" fontId="22" fillId="33" borderId="22" xfId="0" applyFont="1" applyFill="1" applyBorder="1" applyAlignment="1" applyProtection="1">
      <alignment horizontal="left" vertical="center"/>
      <protection locked="0"/>
    </xf>
    <xf numFmtId="3" fontId="22" fillId="33" borderId="0" xfId="0" applyNumberFormat="1" applyFont="1" applyFill="1" applyBorder="1" applyAlignment="1" applyProtection="1">
      <alignment horizontal="right" vertical="center"/>
      <protection locked="0"/>
    </xf>
    <xf numFmtId="3" fontId="22" fillId="33" borderId="14" xfId="0" applyNumberFormat="1" applyFont="1" applyFill="1" applyBorder="1" applyAlignment="1" applyProtection="1">
      <alignment horizontal="right" vertical="center"/>
      <protection locked="0"/>
    </xf>
    <xf numFmtId="0" fontId="22" fillId="0" borderId="0" xfId="0" applyFont="1" applyAlignment="1" applyProtection="1">
      <alignment vertical="center"/>
      <protection locked="0"/>
    </xf>
    <xf numFmtId="165" fontId="18" fillId="0" borderId="11" xfId="0" applyNumberFormat="1" applyFont="1" applyBorder="1" applyAlignment="1" applyProtection="1">
      <alignment horizontal="left" indent="2"/>
      <protection locked="0"/>
    </xf>
    <xf numFmtId="0" fontId="18" fillId="0" borderId="11" xfId="0" applyFont="1" applyBorder="1" applyAlignment="1" applyProtection="1">
      <alignment horizontal="left" indent="2"/>
      <protection locked="0"/>
    </xf>
    <xf numFmtId="2" fontId="21" fillId="0" borderId="0" xfId="0" applyNumberFormat="1" applyFont="1" applyBorder="1" applyAlignment="1" applyProtection="1">
      <alignment horizontal="right"/>
      <protection locked="0"/>
    </xf>
    <xf numFmtId="2" fontId="21" fillId="0" borderId="14" xfId="0" applyNumberFormat="1" applyFont="1" applyBorder="1" applyAlignment="1" applyProtection="1">
      <alignment horizontal="right"/>
      <protection locked="0"/>
    </xf>
    <xf numFmtId="0" fontId="22" fillId="0" borderId="20" xfId="0" applyFont="1" applyBorder="1" applyAlignment="1" applyProtection="1">
      <alignment horizontal="center" vertical="center" wrapText="1"/>
      <protection locked="0"/>
    </xf>
    <xf numFmtId="0" fontId="22" fillId="0" borderId="21" xfId="0" applyFont="1" applyBorder="1" applyAlignment="1" applyProtection="1">
      <alignment horizontal="center" vertical="center" wrapText="1"/>
      <protection locked="0"/>
    </xf>
    <xf numFmtId="0" fontId="25" fillId="37" borderId="0" xfId="0" applyFont="1" applyFill="1" applyBorder="1" applyAlignment="1" applyProtection="1">
      <alignment horizontal="left" vertical="center"/>
      <protection locked="0"/>
    </xf>
    <xf numFmtId="0" fontId="26" fillId="37" borderId="0" xfId="0" applyFont="1" applyFill="1" applyBorder="1" applyAlignment="1" applyProtection="1">
      <alignment horizontal="left" vertical="center"/>
      <protection locked="0"/>
    </xf>
    <xf numFmtId="0" fontId="21" fillId="0" borderId="0" xfId="0" applyFont="1" applyFill="1" applyBorder="1" applyAlignment="1" applyProtection="1">
      <alignment vertical="center"/>
      <protection locked="0"/>
    </xf>
    <xf numFmtId="0" fontId="18" fillId="0" borderId="23" xfId="0" applyFont="1" applyBorder="1" applyAlignment="1" applyProtection="1">
      <alignment horizontal="left" indent="2"/>
      <protection locked="0"/>
    </xf>
    <xf numFmtId="165" fontId="18" fillId="0" borderId="11" xfId="0" applyNumberFormat="1" applyFont="1" applyFill="1" applyBorder="1" applyAlignment="1" applyProtection="1">
      <alignment horizontal="left" indent="1"/>
      <protection locked="0"/>
    </xf>
    <xf numFmtId="2" fontId="21" fillId="0" borderId="0" xfId="0" applyNumberFormat="1" applyFont="1" applyFill="1" applyBorder="1" applyAlignment="1" applyProtection="1">
      <alignment horizontal="right"/>
      <protection locked="0"/>
    </xf>
    <xf numFmtId="2" fontId="21" fillId="0" borderId="14" xfId="0" applyNumberFormat="1" applyFont="1" applyFill="1" applyBorder="1" applyAlignment="1" applyProtection="1">
      <alignment horizontal="right"/>
      <protection locked="0"/>
    </xf>
    <xf numFmtId="0" fontId="0" fillId="0" borderId="0" xfId="0" applyFill="1"/>
    <xf numFmtId="0" fontId="21" fillId="0" borderId="0" xfId="0" applyFont="1" applyFill="1" applyProtection="1">
      <protection locked="0"/>
    </xf>
    <xf numFmtId="165" fontId="18" fillId="0" borderId="11" xfId="0" applyNumberFormat="1" applyFont="1" applyFill="1" applyBorder="1" applyAlignment="1" applyProtection="1">
      <alignment horizontal="left" indent="2"/>
      <protection locked="0"/>
    </xf>
    <xf numFmtId="0" fontId="21" fillId="0" borderId="0" xfId="0" applyFont="1" applyAlignment="1" applyProtection="1">
      <protection locked="0"/>
    </xf>
    <xf numFmtId="0" fontId="22" fillId="0" borderId="24" xfId="0" applyFont="1" applyBorder="1" applyAlignment="1" applyProtection="1">
      <alignment horizontal="center" vertical="center" wrapText="1"/>
      <protection locked="0"/>
    </xf>
    <xf numFmtId="3" fontId="22" fillId="33" borderId="15" xfId="0" applyNumberFormat="1" applyFont="1" applyFill="1" applyBorder="1" applyAlignment="1" applyProtection="1">
      <alignment horizontal="right"/>
      <protection locked="0"/>
    </xf>
    <xf numFmtId="2" fontId="21" fillId="0" borderId="15" xfId="0" applyNumberFormat="1" applyFont="1" applyFill="1" applyBorder="1" applyAlignment="1" applyProtection="1">
      <alignment horizontal="right"/>
      <protection locked="0"/>
    </xf>
    <xf numFmtId="2" fontId="21" fillId="0" borderId="15" xfId="0" applyNumberFormat="1" applyFont="1" applyBorder="1" applyAlignment="1" applyProtection="1">
      <alignment horizontal="right"/>
      <protection locked="0"/>
    </xf>
    <xf numFmtId="3" fontId="21" fillId="0" borderId="15" xfId="0" applyNumberFormat="1" applyFont="1" applyBorder="1" applyAlignment="1" applyProtection="1">
      <alignment horizontal="right"/>
      <protection locked="0"/>
    </xf>
    <xf numFmtId="3" fontId="22" fillId="33" borderId="15" xfId="0" applyNumberFormat="1" applyFont="1" applyFill="1" applyBorder="1" applyAlignment="1" applyProtection="1">
      <alignment horizontal="right" vertical="center"/>
      <protection locked="0"/>
    </xf>
    <xf numFmtId="3" fontId="21" fillId="0" borderId="16" xfId="0" applyNumberFormat="1" applyFont="1" applyBorder="1" applyAlignment="1" applyProtection="1">
      <alignment horizontal="right"/>
      <protection locked="0"/>
    </xf>
    <xf numFmtId="3" fontId="21" fillId="0" borderId="0" xfId="0" applyNumberFormat="1" applyFont="1"/>
    <xf numFmtId="0" fontId="0" fillId="34" borderId="18" xfId="0" applyFill="1" applyBorder="1"/>
    <xf numFmtId="0" fontId="0" fillId="33" borderId="10" xfId="0" applyFill="1" applyBorder="1"/>
    <xf numFmtId="0" fontId="0" fillId="33" borderId="10" xfId="0" applyFont="1" applyFill="1" applyBorder="1" applyAlignment="1">
      <alignment horizontal="center"/>
    </xf>
    <xf numFmtId="167" fontId="0" fillId="33" borderId="10" xfId="1" applyNumberFormat="1" applyFont="1" applyFill="1" applyBorder="1"/>
    <xf numFmtId="43" fontId="0" fillId="33" borderId="10" xfId="1" applyFont="1" applyFill="1" applyBorder="1"/>
    <xf numFmtId="167" fontId="21" fillId="0" borderId="0" xfId="0" applyNumberFormat="1" applyFont="1" applyAlignment="1" applyProtection="1">
      <protection locked="0"/>
    </xf>
    <xf numFmtId="166" fontId="21" fillId="0" borderId="0" xfId="1" applyNumberFormat="1" applyFont="1" applyAlignment="1" applyProtection="1">
      <protection locked="0"/>
    </xf>
    <xf numFmtId="164" fontId="21" fillId="33" borderId="10" xfId="2" applyNumberFormat="1" applyFont="1" applyFill="1" applyBorder="1" applyAlignment="1" applyProtection="1">
      <protection locked="0"/>
    </xf>
    <xf numFmtId="168" fontId="21" fillId="35" borderId="10" xfId="1" applyNumberFormat="1" applyFont="1" applyFill="1" applyBorder="1" applyAlignment="1" applyProtection="1">
      <protection locked="0"/>
    </xf>
    <xf numFmtId="43" fontId="21" fillId="33" borderId="18" xfId="1" applyFont="1" applyFill="1" applyBorder="1" applyAlignment="1" applyProtection="1">
      <protection locked="0"/>
    </xf>
    <xf numFmtId="43" fontId="21" fillId="33" borderId="10" xfId="1" applyFont="1" applyFill="1" applyBorder="1" applyAlignment="1" applyProtection="1">
      <protection locked="0"/>
    </xf>
    <xf numFmtId="166" fontId="21" fillId="38" borderId="18" xfId="1" applyNumberFormat="1" applyFont="1" applyFill="1" applyBorder="1" applyAlignment="1" applyProtection="1">
      <protection locked="0"/>
    </xf>
    <xf numFmtId="166" fontId="21" fillId="38" borderId="10" xfId="1" applyNumberFormat="1" applyFont="1" applyFill="1" applyBorder="1" applyAlignment="1" applyProtection="1">
      <protection locked="0"/>
    </xf>
    <xf numFmtId="0" fontId="18" fillId="36" borderId="0" xfId="0" applyFont="1" applyFill="1" applyAlignment="1" applyProtection="1">
      <alignment horizontal="left" vertical="center"/>
      <protection locked="0"/>
    </xf>
    <xf numFmtId="0" fontId="21" fillId="0" borderId="0" xfId="0" applyFont="1" applyAlignment="1" applyProtection="1">
      <alignment wrapText="1"/>
      <protection locked="0"/>
    </xf>
    <xf numFmtId="0" fontId="0" fillId="0" borderId="0" xfId="0" applyAlignment="1">
      <alignment wrapText="1"/>
    </xf>
    <xf numFmtId="0" fontId="21" fillId="0" borderId="0" xfId="0" applyNumberFormat="1" applyFont="1" applyAlignment="1" applyProtection="1">
      <alignment vertical="center" wrapText="1"/>
      <protection locked="0"/>
    </xf>
    <xf numFmtId="0" fontId="0" fillId="0" borderId="0" xfId="0" applyNumberFormat="1" applyAlignment="1">
      <alignment vertical="center" wrapText="1"/>
    </xf>
    <xf numFmtId="0" fontId="21" fillId="0" borderId="12" xfId="0" applyFont="1" applyBorder="1" applyAlignment="1" applyProtection="1">
      <alignment horizontal="center"/>
      <protection locked="0"/>
    </xf>
    <xf numFmtId="3" fontId="0" fillId="39" borderId="10" xfId="0" applyNumberFormat="1" applyFill="1" applyBorder="1"/>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itle 2" xfId="44"/>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and Female Covid Deaths</a:t>
            </a:r>
            <a:br>
              <a:rPr lang="en-US"/>
            </a:br>
            <a:r>
              <a:rPr lang="en-US"/>
              <a:t>by</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series'!$V$9</c:f>
              <c:strCache>
                <c:ptCount val="1"/>
                <c:pt idx="0">
                  <c:v>Female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 series'!$U$10:$U$20</c:f>
              <c:numCache>
                <c:formatCode>_(* #,##0.0_);_(* \(#,##0.0\);_(* "-"??_);_(@_)</c:formatCode>
                <c:ptCount val="11"/>
                <c:pt idx="0">
                  <c:v>0.2</c:v>
                </c:pt>
                <c:pt idx="1">
                  <c:v>2</c:v>
                </c:pt>
                <c:pt idx="2">
                  <c:v>10</c:v>
                </c:pt>
                <c:pt idx="3">
                  <c:v>20</c:v>
                </c:pt>
                <c:pt idx="4">
                  <c:v>30</c:v>
                </c:pt>
                <c:pt idx="5">
                  <c:v>40</c:v>
                </c:pt>
                <c:pt idx="6">
                  <c:v>50</c:v>
                </c:pt>
                <c:pt idx="7">
                  <c:v>60</c:v>
                </c:pt>
                <c:pt idx="8">
                  <c:v>70</c:v>
                </c:pt>
                <c:pt idx="9">
                  <c:v>80</c:v>
                </c:pt>
                <c:pt idx="10">
                  <c:v>90</c:v>
                </c:pt>
              </c:numCache>
            </c:numRef>
          </c:xVal>
          <c:yVal>
            <c:numRef>
              <c:f>'Main series'!$V$10:$V$20</c:f>
              <c:numCache>
                <c:formatCode>_(* #,##0.00_);_(* \(#,##0.00\);_(* "-"??_);_(@_)</c:formatCode>
                <c:ptCount val="11"/>
                <c:pt idx="0">
                  <c:v>0</c:v>
                </c:pt>
                <c:pt idx="1">
                  <c:v>0.10158438248991007</c:v>
                </c:pt>
                <c:pt idx="2">
                  <c:v>2.0261119389684574E-2</c:v>
                </c:pt>
                <c:pt idx="3">
                  <c:v>0.17396476618260659</c:v>
                </c:pt>
                <c:pt idx="4">
                  <c:v>1.6019277794231435</c:v>
                </c:pt>
                <c:pt idx="5">
                  <c:v>4.1574748197811209</c:v>
                </c:pt>
                <c:pt idx="6">
                  <c:v>11.021384681305431</c:v>
                </c:pt>
                <c:pt idx="7">
                  <c:v>23.361102755671634</c:v>
                </c:pt>
                <c:pt idx="8">
                  <c:v>50.047322887629704</c:v>
                </c:pt>
                <c:pt idx="9">
                  <c:v>114.6857511225258</c:v>
                </c:pt>
                <c:pt idx="10">
                  <c:v>261.28468975156909</c:v>
                </c:pt>
              </c:numCache>
            </c:numRef>
          </c:yVal>
          <c:smooth val="0"/>
        </c:ser>
        <c:ser>
          <c:idx val="1"/>
          <c:order val="1"/>
          <c:tx>
            <c:strRef>
              <c:f>'Main series'!$W$9</c:f>
              <c:strCache>
                <c:ptCount val="1"/>
                <c:pt idx="0">
                  <c:v>Male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6"/>
            <c:dispRSqr val="0"/>
            <c:dispEq val="0"/>
          </c:trendline>
          <c:xVal>
            <c:numRef>
              <c:f>'Main series'!$U$10:$U$20</c:f>
              <c:numCache>
                <c:formatCode>_(* #,##0.0_);_(* \(#,##0.0\);_(* "-"??_);_(@_)</c:formatCode>
                <c:ptCount val="11"/>
                <c:pt idx="0">
                  <c:v>0.2</c:v>
                </c:pt>
                <c:pt idx="1">
                  <c:v>2</c:v>
                </c:pt>
                <c:pt idx="2">
                  <c:v>10</c:v>
                </c:pt>
                <c:pt idx="3">
                  <c:v>20</c:v>
                </c:pt>
                <c:pt idx="4">
                  <c:v>30</c:v>
                </c:pt>
                <c:pt idx="5">
                  <c:v>40</c:v>
                </c:pt>
                <c:pt idx="6">
                  <c:v>50</c:v>
                </c:pt>
                <c:pt idx="7">
                  <c:v>60</c:v>
                </c:pt>
                <c:pt idx="8">
                  <c:v>70</c:v>
                </c:pt>
                <c:pt idx="9">
                  <c:v>80</c:v>
                </c:pt>
                <c:pt idx="10">
                  <c:v>90</c:v>
                </c:pt>
              </c:numCache>
            </c:numRef>
          </c:xVal>
          <c:yVal>
            <c:numRef>
              <c:f>'Main series'!$W$10:$W$20</c:f>
              <c:numCache>
                <c:formatCode>_(* #,##0.00_);_(* \(#,##0.00\);_(* "-"??_);_(@_)</c:formatCode>
                <c:ptCount val="11"/>
                <c:pt idx="0">
                  <c:v>0</c:v>
                </c:pt>
                <c:pt idx="1">
                  <c:v>0.14214697164257409</c:v>
                </c:pt>
                <c:pt idx="2">
                  <c:v>2.8379134517240744E-2</c:v>
                </c:pt>
                <c:pt idx="3">
                  <c:v>0.24374274573899884</c:v>
                </c:pt>
                <c:pt idx="4">
                  <c:v>2.2575902343111678</c:v>
                </c:pt>
                <c:pt idx="5">
                  <c:v>6.0916191827941635</c:v>
                </c:pt>
                <c:pt idx="6">
                  <c:v>16.524025214225606</c:v>
                </c:pt>
                <c:pt idx="7">
                  <c:v>36.484776855719993</c:v>
                </c:pt>
                <c:pt idx="8">
                  <c:v>83.382721794114772</c:v>
                </c:pt>
                <c:pt idx="9">
                  <c:v>214.54666699700635</c:v>
                </c:pt>
                <c:pt idx="10">
                  <c:v>676.97174267743162</c:v>
                </c:pt>
              </c:numCache>
            </c:numRef>
          </c:yVal>
          <c:smooth val="0"/>
        </c:ser>
        <c:dLbls>
          <c:showLegendKey val="0"/>
          <c:showVal val="0"/>
          <c:showCatName val="0"/>
          <c:showSerName val="0"/>
          <c:showPercent val="0"/>
          <c:showBubbleSize val="0"/>
        </c:dLbls>
        <c:axId val="339796768"/>
        <c:axId val="339794024"/>
      </c:scatterChart>
      <c:valAx>
        <c:axId val="339796768"/>
        <c:scaling>
          <c:orientation val="minMax"/>
        </c:scaling>
        <c:delete val="0"/>
        <c:axPos val="b"/>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94024"/>
        <c:crosses val="autoZero"/>
        <c:crossBetween val="midCat"/>
      </c:valAx>
      <c:valAx>
        <c:axId val="33979402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967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658586</xdr:colOff>
      <xdr:row>20</xdr:row>
      <xdr:rowOff>35378</xdr:rowOff>
    </xdr:from>
    <xdr:to>
      <xdr:col>20</xdr:col>
      <xdr:colOff>582386</xdr:colOff>
      <xdr:row>32</xdr:row>
      <xdr:rowOff>65314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topLeftCell="A10" zoomScale="130" zoomScaleNormal="130" workbookViewId="0">
      <selection activeCell="J9" sqref="J9"/>
    </sheetView>
  </sheetViews>
  <sheetFormatPr defaultRowHeight="14.4" x14ac:dyDescent="0.3"/>
  <cols>
    <col min="1" max="1" width="17.109375" customWidth="1"/>
    <col min="2" max="2" width="44.88671875" customWidth="1"/>
    <col min="3" max="3" width="18.88671875" customWidth="1"/>
    <col min="4" max="4" width="10.21875" customWidth="1"/>
    <col min="5" max="5" width="19.33203125" customWidth="1"/>
    <col min="7" max="7" width="14.5546875" customWidth="1"/>
    <col min="8" max="8" width="16" customWidth="1"/>
    <col min="9" max="9" width="11.77734375" customWidth="1"/>
  </cols>
  <sheetData>
    <row r="1" spans="1:12" ht="57.6" x14ac:dyDescent="0.3">
      <c r="A1" s="11" t="s">
        <v>0</v>
      </c>
      <c r="B1" s="11" t="s">
        <v>1</v>
      </c>
      <c r="C1" s="11" t="s">
        <v>2</v>
      </c>
      <c r="D1" s="11"/>
      <c r="E1" s="11" t="s">
        <v>6</v>
      </c>
      <c r="F1" s="11" t="s">
        <v>7</v>
      </c>
      <c r="G1" s="11" t="s">
        <v>5</v>
      </c>
      <c r="H1" s="11" t="s">
        <v>4</v>
      </c>
      <c r="I1" s="11" t="s">
        <v>3</v>
      </c>
      <c r="J1" s="12" t="s">
        <v>134</v>
      </c>
    </row>
    <row r="2" spans="1:12" x14ac:dyDescent="0.3">
      <c r="A2" t="s">
        <v>88</v>
      </c>
      <c r="B2" t="s">
        <v>89</v>
      </c>
      <c r="C2" s="9">
        <v>9681</v>
      </c>
      <c r="D2" s="10">
        <f t="shared" ref="D2:D10" si="0">+C2/$C$2</f>
        <v>1</v>
      </c>
      <c r="E2" s="1">
        <v>4353</v>
      </c>
      <c r="F2" s="1">
        <v>4968</v>
      </c>
      <c r="G2" s="1">
        <v>41743</v>
      </c>
      <c r="H2">
        <v>0.88</v>
      </c>
      <c r="I2" s="1">
        <v>558576</v>
      </c>
      <c r="J2" s="13">
        <f>+I2/C2</f>
        <v>57.698171676479703</v>
      </c>
    </row>
    <row r="3" spans="1:12" x14ac:dyDescent="0.3">
      <c r="A3" t="s">
        <v>88</v>
      </c>
      <c r="B3" t="s">
        <v>90</v>
      </c>
      <c r="C3" s="5">
        <v>7128</v>
      </c>
      <c r="D3" s="2">
        <f t="shared" si="0"/>
        <v>0.73628757359776886</v>
      </c>
      <c r="E3" s="1">
        <v>3565</v>
      </c>
      <c r="F3" s="1">
        <v>3343</v>
      </c>
      <c r="G3" s="1">
        <v>28250</v>
      </c>
      <c r="H3">
        <v>0.86</v>
      </c>
      <c r="I3" s="1">
        <v>158583</v>
      </c>
      <c r="J3" s="13">
        <f t="shared" ref="J3:J9" si="1">+I3/C3</f>
        <v>22.247895622895623</v>
      </c>
    </row>
    <row r="4" spans="1:12" x14ac:dyDescent="0.3">
      <c r="A4" t="s">
        <v>88</v>
      </c>
      <c r="B4" t="s">
        <v>91</v>
      </c>
      <c r="C4" s="6">
        <v>595</v>
      </c>
      <c r="D4" s="2">
        <f t="shared" si="0"/>
        <v>6.146059291395517E-2</v>
      </c>
      <c r="E4">
        <v>211</v>
      </c>
      <c r="F4">
        <v>162</v>
      </c>
      <c r="G4" s="1">
        <v>1546</v>
      </c>
      <c r="H4">
        <v>0.85</v>
      </c>
      <c r="I4" s="1">
        <v>33467</v>
      </c>
      <c r="J4" s="13">
        <f t="shared" si="1"/>
        <v>56.247058823529414</v>
      </c>
    </row>
    <row r="5" spans="1:12" x14ac:dyDescent="0.3">
      <c r="A5" t="s">
        <v>88</v>
      </c>
      <c r="B5" t="s">
        <v>92</v>
      </c>
      <c r="C5" s="6">
        <v>15</v>
      </c>
      <c r="D5" s="2">
        <f t="shared" si="0"/>
        <v>1.5494267121165168E-3</v>
      </c>
      <c r="E5">
        <v>4</v>
      </c>
      <c r="F5">
        <v>10</v>
      </c>
      <c r="G5">
        <v>32</v>
      </c>
      <c r="H5">
        <v>0.68</v>
      </c>
      <c r="I5" s="1">
        <v>1482</v>
      </c>
      <c r="J5" s="13">
        <f t="shared" si="1"/>
        <v>98.8</v>
      </c>
    </row>
    <row r="6" spans="1:12" x14ac:dyDescent="0.3">
      <c r="A6" t="s">
        <v>88</v>
      </c>
      <c r="B6" t="s">
        <v>93</v>
      </c>
      <c r="C6" s="6">
        <v>752</v>
      </c>
      <c r="D6" s="2">
        <f t="shared" si="0"/>
        <v>7.7677925834108041E-2</v>
      </c>
      <c r="E6">
        <v>81</v>
      </c>
      <c r="F6">
        <v>727</v>
      </c>
      <c r="G6" s="1">
        <v>3402</v>
      </c>
      <c r="H6">
        <v>0.95</v>
      </c>
      <c r="I6" s="1">
        <v>180599</v>
      </c>
      <c r="J6" s="13">
        <f t="shared" si="1"/>
        <v>240.15824468085106</v>
      </c>
    </row>
    <row r="7" spans="1:12" x14ac:dyDescent="0.3">
      <c r="A7" t="s">
        <v>88</v>
      </c>
      <c r="B7" t="s">
        <v>94</v>
      </c>
      <c r="C7" s="6">
        <v>97</v>
      </c>
      <c r="D7" s="2">
        <f t="shared" si="0"/>
        <v>1.0019626071686809E-2</v>
      </c>
      <c r="E7">
        <v>51</v>
      </c>
      <c r="F7">
        <v>265</v>
      </c>
      <c r="G7" s="1">
        <v>2426</v>
      </c>
      <c r="H7">
        <v>0.88</v>
      </c>
      <c r="I7" s="1">
        <v>42319</v>
      </c>
      <c r="J7" s="13">
        <f t="shared" si="1"/>
        <v>436.2783505154639</v>
      </c>
    </row>
    <row r="8" spans="1:12" x14ac:dyDescent="0.3">
      <c r="A8" t="s">
        <v>88</v>
      </c>
      <c r="B8" t="s">
        <v>95</v>
      </c>
      <c r="C8" s="5">
        <v>1019</v>
      </c>
      <c r="D8" s="2">
        <f t="shared" si="0"/>
        <v>0.10525772130978205</v>
      </c>
      <c r="E8">
        <v>413</v>
      </c>
      <c r="F8">
        <v>398</v>
      </c>
      <c r="G8" s="1">
        <v>5352</v>
      </c>
      <c r="H8">
        <v>0.88</v>
      </c>
      <c r="I8" s="1">
        <v>106565</v>
      </c>
      <c r="J8" s="13">
        <f t="shared" si="1"/>
        <v>104.57801766437684</v>
      </c>
    </row>
    <row r="9" spans="1:12" x14ac:dyDescent="0.3">
      <c r="A9" t="s">
        <v>88</v>
      </c>
      <c r="B9" t="s">
        <v>96</v>
      </c>
      <c r="C9" s="6">
        <v>75</v>
      </c>
      <c r="D9" s="2">
        <f t="shared" si="0"/>
        <v>7.7471335605825845E-3</v>
      </c>
      <c r="E9">
        <v>28</v>
      </c>
      <c r="F9">
        <v>63</v>
      </c>
      <c r="G9">
        <v>726</v>
      </c>
      <c r="H9">
        <v>0.95</v>
      </c>
      <c r="I9" s="1">
        <v>35472</v>
      </c>
      <c r="J9" s="13">
        <f t="shared" si="1"/>
        <v>472.96</v>
      </c>
    </row>
    <row r="10" spans="1:12" x14ac:dyDescent="0.3">
      <c r="A10" t="s">
        <v>88</v>
      </c>
      <c r="B10" t="s">
        <v>97</v>
      </c>
      <c r="C10" s="6">
        <v>0</v>
      </c>
      <c r="D10" s="2">
        <f t="shared" si="0"/>
        <v>0</v>
      </c>
      <c r="E10">
        <v>0</v>
      </c>
      <c r="F10">
        <v>0</v>
      </c>
      <c r="G10">
        <v>9</v>
      </c>
      <c r="H10">
        <v>0.72</v>
      </c>
      <c r="I10">
        <v>89</v>
      </c>
    </row>
    <row r="11" spans="1:12" x14ac:dyDescent="0.3">
      <c r="A11" t="s">
        <v>83</v>
      </c>
      <c r="B11" t="s">
        <v>84</v>
      </c>
      <c r="C11" s="1">
        <v>9681</v>
      </c>
      <c r="D11" s="1"/>
      <c r="E11" s="1">
        <v>4353</v>
      </c>
      <c r="F11" s="1">
        <v>4968</v>
      </c>
      <c r="G11" s="1">
        <v>41743</v>
      </c>
      <c r="H11">
        <v>0.88</v>
      </c>
      <c r="I11" s="1">
        <v>558576</v>
      </c>
    </row>
    <row r="12" spans="1:12" x14ac:dyDescent="0.3">
      <c r="A12" t="s">
        <v>83</v>
      </c>
      <c r="B12" t="s">
        <v>85</v>
      </c>
      <c r="C12" s="1">
        <v>5750</v>
      </c>
      <c r="D12" s="1"/>
      <c r="E12" s="1">
        <v>2537</v>
      </c>
      <c r="F12" s="1">
        <v>2504</v>
      </c>
      <c r="G12" s="1">
        <v>22045</v>
      </c>
      <c r="H12">
        <v>0.89</v>
      </c>
      <c r="I12" s="1">
        <v>287360</v>
      </c>
    </row>
    <row r="13" spans="1:12" x14ac:dyDescent="0.3">
      <c r="A13" t="s">
        <v>83</v>
      </c>
      <c r="B13" t="s">
        <v>86</v>
      </c>
      <c r="C13" s="1">
        <v>3931</v>
      </c>
      <c r="D13" s="1"/>
      <c r="E13" s="1">
        <v>1816</v>
      </c>
      <c r="F13" s="1">
        <v>2464</v>
      </c>
      <c r="G13" s="1">
        <v>19698</v>
      </c>
      <c r="H13">
        <v>0.87</v>
      </c>
      <c r="I13" s="1">
        <v>271196</v>
      </c>
    </row>
    <row r="14" spans="1:12" x14ac:dyDescent="0.3">
      <c r="A14" t="s">
        <v>83</v>
      </c>
      <c r="B14" t="s">
        <v>87</v>
      </c>
      <c r="C14">
        <v>0</v>
      </c>
      <c r="E14">
        <v>0</v>
      </c>
      <c r="F14">
        <v>0</v>
      </c>
      <c r="G14">
        <v>0</v>
      </c>
      <c r="H14">
        <v>0</v>
      </c>
      <c r="I14">
        <v>20</v>
      </c>
    </row>
    <row r="15" spans="1:12" x14ac:dyDescent="0.3">
      <c r="A15" t="s">
        <v>8</v>
      </c>
      <c r="B15" s="7">
        <v>43832</v>
      </c>
      <c r="C15">
        <v>0</v>
      </c>
      <c r="E15">
        <v>0</v>
      </c>
      <c r="F15">
        <v>454</v>
      </c>
      <c r="G15" s="1">
        <v>3635</v>
      </c>
      <c r="H15">
        <v>0.95</v>
      </c>
      <c r="I15" s="1">
        <v>56557</v>
      </c>
      <c r="L15" s="1"/>
    </row>
    <row r="16" spans="1:12" x14ac:dyDescent="0.3">
      <c r="A16" t="s">
        <v>8</v>
      </c>
      <c r="B16" s="7">
        <v>44045</v>
      </c>
      <c r="C16">
        <v>0</v>
      </c>
      <c r="E16">
        <v>0</v>
      </c>
      <c r="F16">
        <v>488</v>
      </c>
      <c r="G16" s="1">
        <v>3627</v>
      </c>
      <c r="H16">
        <v>0.96</v>
      </c>
      <c r="I16" s="1">
        <v>57067</v>
      </c>
      <c r="L16" s="1"/>
    </row>
    <row r="17" spans="1:12" x14ac:dyDescent="0.3">
      <c r="A17" t="s">
        <v>8</v>
      </c>
      <c r="B17" s="8" t="s">
        <v>9</v>
      </c>
      <c r="C17">
        <v>0</v>
      </c>
      <c r="E17">
        <v>0</v>
      </c>
      <c r="F17">
        <v>499</v>
      </c>
      <c r="G17" s="1">
        <v>3636</v>
      </c>
      <c r="H17">
        <v>0.95</v>
      </c>
      <c r="I17" s="1">
        <v>56079</v>
      </c>
      <c r="L17" s="1"/>
    </row>
    <row r="18" spans="1:12" x14ac:dyDescent="0.3">
      <c r="A18" t="s">
        <v>8</v>
      </c>
      <c r="B18" s="8" t="s">
        <v>10</v>
      </c>
      <c r="C18">
        <v>0</v>
      </c>
      <c r="E18">
        <v>0</v>
      </c>
      <c r="F18">
        <v>515</v>
      </c>
      <c r="G18" s="1">
        <v>3488</v>
      </c>
      <c r="H18">
        <v>0.96</v>
      </c>
      <c r="I18" s="1">
        <v>55605</v>
      </c>
      <c r="L18" s="1"/>
    </row>
    <row r="19" spans="1:12" x14ac:dyDescent="0.3">
      <c r="A19" t="s">
        <v>8</v>
      </c>
      <c r="B19" s="8" t="s">
        <v>11</v>
      </c>
      <c r="C19">
        <v>5</v>
      </c>
      <c r="E19">
        <v>3</v>
      </c>
      <c r="F19">
        <v>583</v>
      </c>
      <c r="G19" s="1">
        <v>3502</v>
      </c>
      <c r="H19">
        <v>0.96</v>
      </c>
      <c r="I19" s="1">
        <v>54900</v>
      </c>
      <c r="L19" s="1"/>
    </row>
    <row r="20" spans="1:12" x14ac:dyDescent="0.3">
      <c r="A20" t="s">
        <v>8</v>
      </c>
      <c r="B20" s="7">
        <v>44015</v>
      </c>
      <c r="C20">
        <v>19</v>
      </c>
      <c r="E20">
        <v>11</v>
      </c>
      <c r="F20">
        <v>563</v>
      </c>
      <c r="G20" s="1">
        <v>3593</v>
      </c>
      <c r="H20">
        <v>0.94</v>
      </c>
      <c r="I20" s="1">
        <v>54222</v>
      </c>
      <c r="L20" s="1"/>
    </row>
    <row r="21" spans="1:12" x14ac:dyDescent="0.3">
      <c r="A21" t="s">
        <v>8</v>
      </c>
      <c r="B21" s="8" t="s">
        <v>12</v>
      </c>
      <c r="C21">
        <v>44</v>
      </c>
      <c r="E21">
        <v>22</v>
      </c>
      <c r="F21">
        <v>550</v>
      </c>
      <c r="G21" s="1">
        <v>3550</v>
      </c>
      <c r="H21">
        <v>0.91</v>
      </c>
      <c r="I21" s="1">
        <v>52187</v>
      </c>
      <c r="L21" s="1"/>
    </row>
    <row r="22" spans="1:12" x14ac:dyDescent="0.3">
      <c r="A22" t="s">
        <v>8</v>
      </c>
      <c r="B22" s="8" t="s">
        <v>13</v>
      </c>
      <c r="C22">
        <v>447</v>
      </c>
      <c r="E22">
        <v>206</v>
      </c>
      <c r="F22">
        <v>467</v>
      </c>
      <c r="G22" s="1">
        <v>3925</v>
      </c>
      <c r="H22">
        <v>0.91</v>
      </c>
      <c r="I22" s="1">
        <v>51428</v>
      </c>
      <c r="L22" s="1"/>
    </row>
    <row r="23" spans="1:12" x14ac:dyDescent="0.3">
      <c r="A23" t="s">
        <v>8</v>
      </c>
      <c r="B23" s="8" t="s">
        <v>14</v>
      </c>
      <c r="C23" s="1">
        <v>2205</v>
      </c>
      <c r="D23" s="1"/>
      <c r="E23" s="1">
        <v>1012</v>
      </c>
      <c r="F23">
        <v>349</v>
      </c>
      <c r="G23" s="1">
        <v>4928</v>
      </c>
      <c r="H23">
        <v>0.92</v>
      </c>
      <c r="I23" s="1">
        <v>51602</v>
      </c>
      <c r="L23" s="1"/>
    </row>
    <row r="24" spans="1:12" x14ac:dyDescent="0.3">
      <c r="A24" t="s">
        <v>8</v>
      </c>
      <c r="B24" s="7">
        <v>43925</v>
      </c>
      <c r="C24" s="1">
        <v>4462</v>
      </c>
      <c r="D24" s="1"/>
      <c r="E24" s="1">
        <v>2129</v>
      </c>
      <c r="F24">
        <v>328</v>
      </c>
      <c r="G24" s="1">
        <v>5561</v>
      </c>
      <c r="H24">
        <v>0.84</v>
      </c>
      <c r="I24" s="1">
        <v>46917</v>
      </c>
      <c r="L24" s="1"/>
    </row>
    <row r="25" spans="1:12" x14ac:dyDescent="0.3">
      <c r="A25" t="s">
        <v>8</v>
      </c>
      <c r="B25" s="7">
        <v>44139</v>
      </c>
      <c r="C25" s="1">
        <v>2499</v>
      </c>
      <c r="D25" s="1"/>
      <c r="E25">
        <v>970</v>
      </c>
      <c r="F25">
        <v>172</v>
      </c>
      <c r="G25" s="1">
        <v>2298</v>
      </c>
      <c r="H25">
        <v>0.4</v>
      </c>
      <c r="I25" s="1">
        <v>22012</v>
      </c>
      <c r="L25" s="1"/>
    </row>
    <row r="26" spans="1:12" x14ac:dyDescent="0.3">
      <c r="A26" t="s">
        <v>15</v>
      </c>
      <c r="B26" t="s">
        <v>16</v>
      </c>
      <c r="C26" s="1">
        <v>9681</v>
      </c>
      <c r="D26" s="1"/>
      <c r="E26" s="1">
        <v>4353</v>
      </c>
      <c r="F26" s="1">
        <v>4968</v>
      </c>
      <c r="G26" s="1">
        <v>41743</v>
      </c>
      <c r="H26">
        <v>0.88</v>
      </c>
      <c r="I26" s="1">
        <v>558576</v>
      </c>
      <c r="L26" s="1"/>
    </row>
    <row r="27" spans="1:12" x14ac:dyDescent="0.3">
      <c r="A27" t="s">
        <v>15</v>
      </c>
      <c r="B27" t="s">
        <v>17</v>
      </c>
      <c r="C27">
        <v>0</v>
      </c>
      <c r="E27">
        <v>0</v>
      </c>
      <c r="F27">
        <v>11</v>
      </c>
      <c r="G27">
        <v>24</v>
      </c>
      <c r="H27">
        <v>0.64</v>
      </c>
      <c r="I27" s="1">
        <v>2964</v>
      </c>
    </row>
    <row r="28" spans="1:12" x14ac:dyDescent="0.3">
      <c r="A28" t="s">
        <v>15</v>
      </c>
      <c r="B28" t="s">
        <v>18</v>
      </c>
      <c r="C28">
        <v>2</v>
      </c>
      <c r="E28">
        <v>2</v>
      </c>
      <c r="F28">
        <v>26</v>
      </c>
      <c r="G28">
        <v>29</v>
      </c>
      <c r="H28">
        <v>0.74</v>
      </c>
      <c r="I28">
        <v>586</v>
      </c>
    </row>
    <row r="29" spans="1:12" x14ac:dyDescent="0.3">
      <c r="A29" t="s">
        <v>15</v>
      </c>
      <c r="B29" t="s">
        <v>19</v>
      </c>
      <c r="C29">
        <v>1</v>
      </c>
      <c r="E29">
        <v>0</v>
      </c>
      <c r="F29">
        <v>35</v>
      </c>
      <c r="G29">
        <v>29</v>
      </c>
      <c r="H29">
        <v>0.71</v>
      </c>
      <c r="I29">
        <v>863</v>
      </c>
    </row>
    <row r="30" spans="1:12" x14ac:dyDescent="0.3">
      <c r="A30" t="s">
        <v>15</v>
      </c>
      <c r="B30" t="s">
        <v>20</v>
      </c>
      <c r="C30">
        <v>9</v>
      </c>
      <c r="E30">
        <v>4</v>
      </c>
      <c r="F30">
        <v>36</v>
      </c>
      <c r="G30">
        <v>98</v>
      </c>
      <c r="H30">
        <v>0.79</v>
      </c>
      <c r="I30" s="1">
        <v>4982</v>
      </c>
    </row>
    <row r="31" spans="1:12" x14ac:dyDescent="0.3">
      <c r="A31" t="s">
        <v>15</v>
      </c>
      <c r="B31" t="s">
        <v>21</v>
      </c>
      <c r="C31">
        <v>90</v>
      </c>
      <c r="E31">
        <v>33</v>
      </c>
      <c r="F31">
        <v>115</v>
      </c>
      <c r="G31">
        <v>293</v>
      </c>
      <c r="H31">
        <v>0.85</v>
      </c>
      <c r="I31" s="1">
        <v>10508</v>
      </c>
    </row>
    <row r="32" spans="1:12" x14ac:dyDescent="0.3">
      <c r="A32" t="s">
        <v>15</v>
      </c>
      <c r="B32" t="s">
        <v>22</v>
      </c>
      <c r="C32">
        <v>217</v>
      </c>
      <c r="E32">
        <v>70</v>
      </c>
      <c r="F32">
        <v>175</v>
      </c>
      <c r="G32">
        <v>630</v>
      </c>
      <c r="H32">
        <v>0.88</v>
      </c>
      <c r="I32" s="1">
        <v>15101</v>
      </c>
    </row>
    <row r="33" spans="1:9" x14ac:dyDescent="0.3">
      <c r="A33" t="s">
        <v>15</v>
      </c>
      <c r="B33" t="s">
        <v>23</v>
      </c>
      <c r="C33">
        <v>558</v>
      </c>
      <c r="E33">
        <v>222</v>
      </c>
      <c r="F33">
        <v>423</v>
      </c>
      <c r="G33" s="1">
        <v>1641</v>
      </c>
      <c r="H33">
        <v>0.8</v>
      </c>
      <c r="I33" s="1">
        <v>29166</v>
      </c>
    </row>
    <row r="34" spans="1:9" x14ac:dyDescent="0.3">
      <c r="A34" t="s">
        <v>15</v>
      </c>
      <c r="B34" t="s">
        <v>24</v>
      </c>
      <c r="C34" s="1">
        <v>1271</v>
      </c>
      <c r="D34" s="1"/>
      <c r="E34">
        <v>531</v>
      </c>
      <c r="F34">
        <v>909</v>
      </c>
      <c r="G34" s="1">
        <v>4950</v>
      </c>
      <c r="H34">
        <v>0.86</v>
      </c>
      <c r="I34" s="1">
        <v>70673</v>
      </c>
    </row>
    <row r="35" spans="1:9" x14ac:dyDescent="0.3">
      <c r="A35" t="s">
        <v>15</v>
      </c>
      <c r="B35" t="s">
        <v>25</v>
      </c>
      <c r="C35" s="1">
        <v>2152</v>
      </c>
      <c r="D35" s="1"/>
      <c r="E35">
        <v>895</v>
      </c>
      <c r="F35" s="1">
        <v>1093</v>
      </c>
      <c r="G35" s="1">
        <v>8557</v>
      </c>
      <c r="H35">
        <v>0.91</v>
      </c>
      <c r="I35" s="1">
        <v>109817</v>
      </c>
    </row>
    <row r="36" spans="1:9" x14ac:dyDescent="0.3">
      <c r="A36" t="s">
        <v>15</v>
      </c>
      <c r="B36" t="s">
        <v>26</v>
      </c>
      <c r="C36" s="1">
        <v>2625</v>
      </c>
      <c r="D36" s="1"/>
      <c r="E36" s="1">
        <v>1245</v>
      </c>
      <c r="F36" s="1">
        <v>1108</v>
      </c>
      <c r="G36" s="1">
        <v>11582</v>
      </c>
      <c r="H36">
        <v>0.91</v>
      </c>
      <c r="I36" s="1">
        <v>138265</v>
      </c>
    </row>
    <row r="37" spans="1:9" x14ac:dyDescent="0.3">
      <c r="A37" t="s">
        <v>15</v>
      </c>
      <c r="B37" t="s">
        <v>27</v>
      </c>
      <c r="C37" s="1">
        <v>2756</v>
      </c>
      <c r="D37" s="1"/>
      <c r="E37" s="1">
        <v>1351</v>
      </c>
      <c r="F37" s="1">
        <v>1037</v>
      </c>
      <c r="G37" s="1">
        <v>13910</v>
      </c>
      <c r="H37">
        <v>0.87</v>
      </c>
      <c r="I37" s="1">
        <v>175651</v>
      </c>
    </row>
    <row r="38" spans="1:9" x14ac:dyDescent="0.3">
      <c r="A38" t="s">
        <v>28</v>
      </c>
      <c r="B38" t="s">
        <v>29</v>
      </c>
      <c r="C38" s="1">
        <v>9681</v>
      </c>
      <c r="D38" s="1"/>
      <c r="E38" s="1">
        <v>4353</v>
      </c>
      <c r="F38" s="1">
        <v>4968</v>
      </c>
      <c r="G38" s="1">
        <v>41743</v>
      </c>
      <c r="H38">
        <v>0.88</v>
      </c>
      <c r="I38" s="1">
        <v>558576</v>
      </c>
    </row>
    <row r="39" spans="1:9" x14ac:dyDescent="0.3">
      <c r="A39" t="s">
        <v>28</v>
      </c>
      <c r="B39" t="s">
        <v>30</v>
      </c>
      <c r="C39">
        <v>22</v>
      </c>
      <c r="E39">
        <v>7</v>
      </c>
      <c r="F39">
        <v>78</v>
      </c>
      <c r="G39">
        <v>574</v>
      </c>
      <c r="H39">
        <v>0.84</v>
      </c>
      <c r="I39" s="1">
        <v>9795</v>
      </c>
    </row>
    <row r="40" spans="1:9" x14ac:dyDescent="0.3">
      <c r="A40" t="s">
        <v>28</v>
      </c>
      <c r="B40" t="s">
        <v>31</v>
      </c>
      <c r="C40">
        <v>1</v>
      </c>
      <c r="E40">
        <v>1</v>
      </c>
      <c r="F40">
        <v>3</v>
      </c>
      <c r="G40">
        <v>33</v>
      </c>
      <c r="H40">
        <v>0.74</v>
      </c>
      <c r="I40">
        <v>686</v>
      </c>
    </row>
    <row r="41" spans="1:9" x14ac:dyDescent="0.3">
      <c r="A41" t="s">
        <v>28</v>
      </c>
      <c r="B41" t="s">
        <v>32</v>
      </c>
      <c r="C41">
        <v>62</v>
      </c>
      <c r="E41">
        <v>37</v>
      </c>
      <c r="F41">
        <v>99</v>
      </c>
      <c r="G41">
        <v>870</v>
      </c>
      <c r="H41">
        <v>0.98</v>
      </c>
      <c r="I41" s="1">
        <v>13201</v>
      </c>
    </row>
    <row r="42" spans="1:9" x14ac:dyDescent="0.3">
      <c r="A42" t="s">
        <v>28</v>
      </c>
      <c r="B42" t="s">
        <v>33</v>
      </c>
      <c r="C42">
        <v>10</v>
      </c>
      <c r="E42">
        <v>2</v>
      </c>
      <c r="F42">
        <v>64</v>
      </c>
      <c r="G42">
        <v>427</v>
      </c>
      <c r="H42">
        <v>0.92</v>
      </c>
      <c r="I42" s="1">
        <v>6536</v>
      </c>
    </row>
    <row r="43" spans="1:9" x14ac:dyDescent="0.3">
      <c r="A43" t="s">
        <v>28</v>
      </c>
      <c r="B43" t="s">
        <v>34</v>
      </c>
      <c r="C43">
        <v>349</v>
      </c>
      <c r="E43">
        <v>196</v>
      </c>
      <c r="F43">
        <v>523</v>
      </c>
      <c r="G43" s="1">
        <v>4596</v>
      </c>
      <c r="H43">
        <v>0.93</v>
      </c>
      <c r="I43" s="1">
        <v>56682</v>
      </c>
    </row>
    <row r="44" spans="1:9" x14ac:dyDescent="0.3">
      <c r="A44" t="s">
        <v>28</v>
      </c>
      <c r="B44" t="s">
        <v>35</v>
      </c>
      <c r="C44">
        <v>138</v>
      </c>
      <c r="E44">
        <v>84</v>
      </c>
      <c r="F44">
        <v>82</v>
      </c>
      <c r="G44">
        <v>592</v>
      </c>
      <c r="H44">
        <v>0.97</v>
      </c>
      <c r="I44" s="1">
        <v>8478</v>
      </c>
    </row>
    <row r="45" spans="1:9" x14ac:dyDescent="0.3">
      <c r="A45" t="s">
        <v>28</v>
      </c>
      <c r="B45" t="s">
        <v>36</v>
      </c>
      <c r="C45">
        <v>0</v>
      </c>
      <c r="E45">
        <v>0</v>
      </c>
      <c r="F45">
        <v>0</v>
      </c>
      <c r="G45">
        <v>0</v>
      </c>
      <c r="H45">
        <v>0</v>
      </c>
      <c r="I45">
        <v>0</v>
      </c>
    </row>
    <row r="46" spans="1:9" x14ac:dyDescent="0.3">
      <c r="A46" t="s">
        <v>28</v>
      </c>
      <c r="B46" t="s">
        <v>37</v>
      </c>
      <c r="C46">
        <v>2</v>
      </c>
      <c r="E46">
        <v>2</v>
      </c>
      <c r="F46">
        <v>9</v>
      </c>
      <c r="G46">
        <v>72</v>
      </c>
      <c r="H46">
        <v>0.72</v>
      </c>
      <c r="I46" s="1">
        <v>1476</v>
      </c>
    </row>
    <row r="47" spans="1:9" x14ac:dyDescent="0.3">
      <c r="A47" t="s">
        <v>28</v>
      </c>
      <c r="B47" t="s">
        <v>38</v>
      </c>
      <c r="C47">
        <v>10</v>
      </c>
      <c r="E47">
        <v>10</v>
      </c>
      <c r="F47">
        <v>6</v>
      </c>
      <c r="G47">
        <v>105</v>
      </c>
      <c r="H47">
        <v>0.86</v>
      </c>
      <c r="I47" s="1">
        <v>1152</v>
      </c>
    </row>
    <row r="48" spans="1:9" x14ac:dyDescent="0.3">
      <c r="A48" t="s">
        <v>28</v>
      </c>
      <c r="B48" t="s">
        <v>39</v>
      </c>
      <c r="C48">
        <v>253</v>
      </c>
      <c r="E48">
        <v>151</v>
      </c>
      <c r="F48">
        <v>258</v>
      </c>
      <c r="G48" s="1">
        <v>2994</v>
      </c>
      <c r="H48">
        <v>0.95</v>
      </c>
      <c r="I48" s="1">
        <v>44461</v>
      </c>
    </row>
    <row r="49" spans="1:9" x14ac:dyDescent="0.3">
      <c r="A49" t="s">
        <v>28</v>
      </c>
      <c r="B49" t="s">
        <v>40</v>
      </c>
      <c r="C49">
        <v>100</v>
      </c>
      <c r="E49">
        <v>54</v>
      </c>
      <c r="F49">
        <v>84</v>
      </c>
      <c r="G49">
        <v>878</v>
      </c>
      <c r="H49">
        <v>0.83</v>
      </c>
      <c r="I49" s="1">
        <v>15366</v>
      </c>
    </row>
    <row r="50" spans="1:9" x14ac:dyDescent="0.3">
      <c r="A50" t="s">
        <v>28</v>
      </c>
      <c r="B50" t="s">
        <v>41</v>
      </c>
      <c r="C50">
        <v>2</v>
      </c>
      <c r="E50">
        <v>0</v>
      </c>
      <c r="F50">
        <v>16</v>
      </c>
      <c r="G50">
        <v>161</v>
      </c>
      <c r="H50">
        <v>0.92</v>
      </c>
      <c r="I50" s="1">
        <v>2361</v>
      </c>
    </row>
    <row r="51" spans="1:9" x14ac:dyDescent="0.3">
      <c r="A51" t="s">
        <v>28</v>
      </c>
      <c r="B51" t="s">
        <v>42</v>
      </c>
      <c r="C51">
        <v>17</v>
      </c>
      <c r="E51">
        <v>5</v>
      </c>
      <c r="F51">
        <v>24</v>
      </c>
      <c r="G51">
        <v>163</v>
      </c>
      <c r="H51">
        <v>0.95</v>
      </c>
      <c r="I51" s="1">
        <v>2987</v>
      </c>
    </row>
    <row r="52" spans="1:9" x14ac:dyDescent="0.3">
      <c r="A52" t="s">
        <v>28</v>
      </c>
      <c r="B52" t="s">
        <v>43</v>
      </c>
      <c r="C52">
        <v>246</v>
      </c>
      <c r="E52">
        <v>146</v>
      </c>
      <c r="F52">
        <v>161</v>
      </c>
      <c r="G52" s="1">
        <v>1794</v>
      </c>
      <c r="H52">
        <v>0.99</v>
      </c>
      <c r="I52" s="1">
        <v>23381</v>
      </c>
    </row>
    <row r="53" spans="1:9" x14ac:dyDescent="0.3">
      <c r="A53" t="s">
        <v>28</v>
      </c>
      <c r="B53" t="s">
        <v>44</v>
      </c>
      <c r="C53">
        <v>47</v>
      </c>
      <c r="E53">
        <v>21</v>
      </c>
      <c r="F53">
        <v>111</v>
      </c>
      <c r="G53">
        <v>978</v>
      </c>
      <c r="H53">
        <v>0.87</v>
      </c>
      <c r="I53" s="1">
        <v>12818</v>
      </c>
    </row>
    <row r="54" spans="1:9" x14ac:dyDescent="0.3">
      <c r="A54" t="s">
        <v>28</v>
      </c>
      <c r="B54" t="s">
        <v>45</v>
      </c>
      <c r="C54">
        <v>21</v>
      </c>
      <c r="E54">
        <v>4</v>
      </c>
      <c r="F54">
        <v>77</v>
      </c>
      <c r="G54">
        <v>440</v>
      </c>
      <c r="H54">
        <v>0.91</v>
      </c>
      <c r="I54" s="1">
        <v>6162</v>
      </c>
    </row>
    <row r="55" spans="1:9" x14ac:dyDescent="0.3">
      <c r="A55" t="s">
        <v>28</v>
      </c>
      <c r="B55" t="s">
        <v>46</v>
      </c>
      <c r="C55">
        <v>12</v>
      </c>
      <c r="E55">
        <v>5</v>
      </c>
      <c r="F55">
        <v>81</v>
      </c>
      <c r="G55">
        <v>356</v>
      </c>
      <c r="H55">
        <v>0.89</v>
      </c>
      <c r="I55" s="1">
        <v>5335</v>
      </c>
    </row>
    <row r="56" spans="1:9" x14ac:dyDescent="0.3">
      <c r="A56" t="s">
        <v>28</v>
      </c>
      <c r="B56" t="s">
        <v>47</v>
      </c>
      <c r="C56">
        <v>6</v>
      </c>
      <c r="E56">
        <v>3</v>
      </c>
      <c r="F56">
        <v>77</v>
      </c>
      <c r="G56">
        <v>712</v>
      </c>
      <c r="H56">
        <v>0.78</v>
      </c>
      <c r="I56" s="1">
        <v>8413</v>
      </c>
    </row>
    <row r="57" spans="1:9" x14ac:dyDescent="0.3">
      <c r="A57" t="s">
        <v>28</v>
      </c>
      <c r="B57" t="s">
        <v>48</v>
      </c>
      <c r="C57">
        <v>185</v>
      </c>
      <c r="E57">
        <v>81</v>
      </c>
      <c r="F57">
        <v>57</v>
      </c>
      <c r="G57">
        <v>448</v>
      </c>
      <c r="H57">
        <v>0.82</v>
      </c>
      <c r="I57" s="1">
        <v>8204</v>
      </c>
    </row>
    <row r="58" spans="1:9" x14ac:dyDescent="0.3">
      <c r="A58" t="s">
        <v>28</v>
      </c>
      <c r="B58" t="s">
        <v>49</v>
      </c>
      <c r="C58">
        <v>13</v>
      </c>
      <c r="E58">
        <v>6</v>
      </c>
      <c r="F58">
        <v>29</v>
      </c>
      <c r="G58">
        <v>273</v>
      </c>
      <c r="H58">
        <v>0.97</v>
      </c>
      <c r="I58" s="1">
        <v>3176</v>
      </c>
    </row>
    <row r="59" spans="1:9" x14ac:dyDescent="0.3">
      <c r="A59" t="s">
        <v>28</v>
      </c>
      <c r="B59" t="s">
        <v>50</v>
      </c>
      <c r="C59">
        <v>138</v>
      </c>
      <c r="E59">
        <v>69</v>
      </c>
      <c r="F59">
        <v>94</v>
      </c>
      <c r="G59">
        <v>843</v>
      </c>
      <c r="H59">
        <v>0.97</v>
      </c>
      <c r="I59" s="1">
        <v>10820</v>
      </c>
    </row>
    <row r="60" spans="1:9" x14ac:dyDescent="0.3">
      <c r="A60" t="s">
        <v>28</v>
      </c>
      <c r="B60" t="s">
        <v>51</v>
      </c>
      <c r="C60">
        <v>293</v>
      </c>
      <c r="E60">
        <v>137</v>
      </c>
      <c r="F60">
        <v>142</v>
      </c>
      <c r="G60" s="1">
        <v>1184</v>
      </c>
      <c r="H60">
        <v>0.97</v>
      </c>
      <c r="I60" s="1">
        <v>13070</v>
      </c>
    </row>
    <row r="61" spans="1:9" x14ac:dyDescent="0.3">
      <c r="A61" t="s">
        <v>28</v>
      </c>
      <c r="B61" t="s">
        <v>52</v>
      </c>
      <c r="C61">
        <v>347</v>
      </c>
      <c r="E61">
        <v>159</v>
      </c>
      <c r="F61">
        <v>196</v>
      </c>
      <c r="G61" s="1">
        <v>1438</v>
      </c>
      <c r="H61">
        <v>0.94</v>
      </c>
      <c r="I61" s="1">
        <v>20253</v>
      </c>
    </row>
    <row r="62" spans="1:9" x14ac:dyDescent="0.3">
      <c r="A62" t="s">
        <v>28</v>
      </c>
      <c r="B62" t="s">
        <v>53</v>
      </c>
      <c r="C62">
        <v>35</v>
      </c>
      <c r="E62">
        <v>12</v>
      </c>
      <c r="F62">
        <v>111</v>
      </c>
      <c r="G62">
        <v>634</v>
      </c>
      <c r="H62">
        <v>0.95</v>
      </c>
      <c r="I62" s="1">
        <v>9229</v>
      </c>
    </row>
    <row r="63" spans="1:9" x14ac:dyDescent="0.3">
      <c r="A63" t="s">
        <v>28</v>
      </c>
      <c r="B63" t="s">
        <v>54</v>
      </c>
      <c r="C63">
        <v>69</v>
      </c>
      <c r="E63">
        <v>26</v>
      </c>
      <c r="F63">
        <v>52</v>
      </c>
      <c r="G63">
        <v>548</v>
      </c>
      <c r="H63">
        <v>0.94</v>
      </c>
      <c r="I63" s="1">
        <v>6509</v>
      </c>
    </row>
    <row r="64" spans="1:9" x14ac:dyDescent="0.3">
      <c r="A64" t="s">
        <v>28</v>
      </c>
      <c r="B64" t="s">
        <v>55</v>
      </c>
      <c r="C64">
        <v>34</v>
      </c>
      <c r="E64">
        <v>14</v>
      </c>
      <c r="F64">
        <v>158</v>
      </c>
      <c r="G64">
        <v>737</v>
      </c>
      <c r="H64">
        <v>0.85</v>
      </c>
      <c r="I64" s="1">
        <v>12205</v>
      </c>
    </row>
    <row r="65" spans="1:9" x14ac:dyDescent="0.3">
      <c r="A65" t="s">
        <v>28</v>
      </c>
      <c r="B65" t="s">
        <v>56</v>
      </c>
      <c r="C65">
        <v>3</v>
      </c>
      <c r="E65">
        <v>1</v>
      </c>
      <c r="F65">
        <v>30</v>
      </c>
      <c r="G65">
        <v>116</v>
      </c>
      <c r="H65">
        <v>0.83</v>
      </c>
      <c r="I65" s="1">
        <v>1911</v>
      </c>
    </row>
    <row r="66" spans="1:9" x14ac:dyDescent="0.3">
      <c r="A66" t="s">
        <v>28</v>
      </c>
      <c r="B66" t="s">
        <v>57</v>
      </c>
      <c r="C66">
        <v>3</v>
      </c>
      <c r="E66">
        <v>2</v>
      </c>
      <c r="F66">
        <v>25</v>
      </c>
      <c r="G66">
        <v>249</v>
      </c>
      <c r="H66">
        <v>0.86</v>
      </c>
      <c r="I66" s="1">
        <v>3260</v>
      </c>
    </row>
    <row r="67" spans="1:9" x14ac:dyDescent="0.3">
      <c r="A67" t="s">
        <v>28</v>
      </c>
      <c r="B67" t="s">
        <v>58</v>
      </c>
      <c r="C67">
        <v>43</v>
      </c>
      <c r="E67">
        <v>33</v>
      </c>
      <c r="F67">
        <v>34</v>
      </c>
      <c r="G67">
        <v>392</v>
      </c>
      <c r="H67">
        <v>0.92</v>
      </c>
      <c r="I67" s="1">
        <v>5264</v>
      </c>
    </row>
    <row r="68" spans="1:9" x14ac:dyDescent="0.3">
      <c r="A68" t="s">
        <v>28</v>
      </c>
      <c r="B68" t="s">
        <v>59</v>
      </c>
      <c r="C68">
        <v>24</v>
      </c>
      <c r="E68">
        <v>10</v>
      </c>
      <c r="F68">
        <v>29</v>
      </c>
      <c r="G68">
        <v>179</v>
      </c>
      <c r="H68">
        <v>0.99</v>
      </c>
      <c r="I68" s="1">
        <v>2689</v>
      </c>
    </row>
    <row r="69" spans="1:9" x14ac:dyDescent="0.3">
      <c r="A69" t="s">
        <v>28</v>
      </c>
      <c r="B69" t="s">
        <v>60</v>
      </c>
      <c r="C69">
        <v>593</v>
      </c>
      <c r="E69">
        <v>303</v>
      </c>
      <c r="F69">
        <v>93</v>
      </c>
      <c r="G69" s="1">
        <v>1305</v>
      </c>
      <c r="H69">
        <v>0.96</v>
      </c>
      <c r="I69" s="1">
        <v>16044</v>
      </c>
    </row>
    <row r="70" spans="1:9" x14ac:dyDescent="0.3">
      <c r="A70" t="s">
        <v>28</v>
      </c>
      <c r="B70" t="s">
        <v>61</v>
      </c>
      <c r="C70">
        <v>3</v>
      </c>
      <c r="E70">
        <v>2</v>
      </c>
      <c r="F70">
        <v>23</v>
      </c>
      <c r="G70">
        <v>225</v>
      </c>
      <c r="H70">
        <v>0.81</v>
      </c>
      <c r="I70" s="1">
        <v>3327</v>
      </c>
    </row>
    <row r="71" spans="1:9" x14ac:dyDescent="0.3">
      <c r="A71" t="s">
        <v>28</v>
      </c>
      <c r="B71" t="s">
        <v>62</v>
      </c>
      <c r="C71" s="1">
        <v>1493</v>
      </c>
      <c r="D71" s="1"/>
      <c r="E71">
        <v>842</v>
      </c>
      <c r="F71">
        <v>171</v>
      </c>
      <c r="G71" s="1">
        <v>2802</v>
      </c>
      <c r="H71">
        <v>1.05</v>
      </c>
      <c r="I71" s="1">
        <v>23353</v>
      </c>
    </row>
    <row r="72" spans="1:9" x14ac:dyDescent="0.3">
      <c r="A72" t="s">
        <v>28</v>
      </c>
      <c r="B72" t="s">
        <v>63</v>
      </c>
      <c r="C72" s="1">
        <v>4168</v>
      </c>
      <c r="D72" s="1"/>
      <c r="E72" s="1">
        <v>1519</v>
      </c>
      <c r="F72">
        <v>426</v>
      </c>
      <c r="G72" s="1">
        <v>2947</v>
      </c>
      <c r="H72">
        <v>1.58</v>
      </c>
      <c r="I72" s="1">
        <v>18991</v>
      </c>
    </row>
    <row r="73" spans="1:9" x14ac:dyDescent="0.3">
      <c r="A73" t="s">
        <v>28</v>
      </c>
      <c r="B73" t="s">
        <v>64</v>
      </c>
      <c r="C73">
        <v>0</v>
      </c>
      <c r="E73">
        <v>0</v>
      </c>
      <c r="F73">
        <v>71</v>
      </c>
      <c r="G73">
        <v>422</v>
      </c>
      <c r="H73">
        <v>0.32</v>
      </c>
      <c r="I73" s="1">
        <v>6827</v>
      </c>
    </row>
    <row r="74" spans="1:9" x14ac:dyDescent="0.3">
      <c r="A74" t="s">
        <v>28</v>
      </c>
      <c r="B74" t="s">
        <v>65</v>
      </c>
      <c r="C74">
        <v>3</v>
      </c>
      <c r="E74">
        <v>0</v>
      </c>
      <c r="F74">
        <v>17</v>
      </c>
      <c r="G74">
        <v>113</v>
      </c>
      <c r="H74">
        <v>0.87</v>
      </c>
      <c r="I74" s="1">
        <v>1350</v>
      </c>
    </row>
    <row r="75" spans="1:9" x14ac:dyDescent="0.3">
      <c r="A75" t="s">
        <v>28</v>
      </c>
      <c r="B75" t="s">
        <v>66</v>
      </c>
      <c r="C75">
        <v>25</v>
      </c>
      <c r="E75">
        <v>11</v>
      </c>
      <c r="F75">
        <v>195</v>
      </c>
      <c r="G75" s="1">
        <v>1098</v>
      </c>
      <c r="H75">
        <v>0.76</v>
      </c>
      <c r="I75" s="1">
        <v>21006</v>
      </c>
    </row>
    <row r="76" spans="1:9" x14ac:dyDescent="0.3">
      <c r="A76" t="s">
        <v>28</v>
      </c>
      <c r="B76" t="s">
        <v>67</v>
      </c>
      <c r="C76">
        <v>31</v>
      </c>
      <c r="E76">
        <v>12</v>
      </c>
      <c r="F76">
        <v>85</v>
      </c>
      <c r="G76">
        <v>618</v>
      </c>
      <c r="H76">
        <v>0.79</v>
      </c>
      <c r="I76" s="1">
        <v>7046</v>
      </c>
    </row>
    <row r="77" spans="1:9" x14ac:dyDescent="0.3">
      <c r="A77" t="s">
        <v>28</v>
      </c>
      <c r="B77" t="s">
        <v>68</v>
      </c>
      <c r="C77">
        <v>29</v>
      </c>
      <c r="E77">
        <v>17</v>
      </c>
      <c r="F77">
        <v>52</v>
      </c>
      <c r="G77">
        <v>363</v>
      </c>
      <c r="H77">
        <v>0.85</v>
      </c>
      <c r="I77" s="1">
        <v>6808</v>
      </c>
    </row>
    <row r="78" spans="1:9" x14ac:dyDescent="0.3">
      <c r="A78" t="s">
        <v>28</v>
      </c>
      <c r="B78" t="s">
        <v>69</v>
      </c>
      <c r="C78">
        <v>220</v>
      </c>
      <c r="E78">
        <v>98</v>
      </c>
      <c r="F78">
        <v>170</v>
      </c>
      <c r="G78" s="1">
        <v>1348</v>
      </c>
      <c r="H78">
        <v>0.7</v>
      </c>
      <c r="I78" s="1">
        <v>21573</v>
      </c>
    </row>
    <row r="79" spans="1:9" x14ac:dyDescent="0.3">
      <c r="A79" t="s">
        <v>28</v>
      </c>
      <c r="B79" t="s">
        <v>70</v>
      </c>
      <c r="C79">
        <v>3</v>
      </c>
      <c r="E79">
        <v>1</v>
      </c>
      <c r="F79">
        <v>21</v>
      </c>
      <c r="G79">
        <v>87</v>
      </c>
      <c r="H79">
        <v>0.77</v>
      </c>
      <c r="I79" s="1">
        <v>1780</v>
      </c>
    </row>
    <row r="80" spans="1:9" x14ac:dyDescent="0.3">
      <c r="A80" t="s">
        <v>28</v>
      </c>
      <c r="B80" t="s">
        <v>71</v>
      </c>
      <c r="C80">
        <v>50</v>
      </c>
      <c r="E80">
        <v>23</v>
      </c>
      <c r="F80">
        <v>87</v>
      </c>
      <c r="G80">
        <v>619</v>
      </c>
      <c r="H80">
        <v>0.98</v>
      </c>
      <c r="I80" s="1">
        <v>10589</v>
      </c>
    </row>
    <row r="81" spans="1:9" x14ac:dyDescent="0.3">
      <c r="A81" t="s">
        <v>28</v>
      </c>
      <c r="B81" t="s">
        <v>72</v>
      </c>
      <c r="C81">
        <v>5</v>
      </c>
      <c r="E81">
        <v>2</v>
      </c>
      <c r="F81">
        <v>18</v>
      </c>
      <c r="G81">
        <v>129</v>
      </c>
      <c r="H81">
        <v>0.89</v>
      </c>
      <c r="I81" s="1">
        <v>1625</v>
      </c>
    </row>
    <row r="82" spans="1:9" x14ac:dyDescent="0.3">
      <c r="A82" t="s">
        <v>28</v>
      </c>
      <c r="B82" t="s">
        <v>73</v>
      </c>
      <c r="C82">
        <v>39</v>
      </c>
      <c r="E82">
        <v>20</v>
      </c>
      <c r="F82">
        <v>115</v>
      </c>
      <c r="G82" s="1">
        <v>1088</v>
      </c>
      <c r="H82">
        <v>0.91</v>
      </c>
      <c r="I82" s="1">
        <v>14870</v>
      </c>
    </row>
    <row r="83" spans="1:9" x14ac:dyDescent="0.3">
      <c r="A83" t="s">
        <v>28</v>
      </c>
      <c r="B83" t="s">
        <v>74</v>
      </c>
      <c r="C83">
        <v>84</v>
      </c>
      <c r="E83">
        <v>31</v>
      </c>
      <c r="F83">
        <v>289</v>
      </c>
      <c r="G83" s="1">
        <v>2835</v>
      </c>
      <c r="H83">
        <v>0.89</v>
      </c>
      <c r="I83" s="1">
        <v>40052</v>
      </c>
    </row>
    <row r="84" spans="1:9" x14ac:dyDescent="0.3">
      <c r="A84" t="s">
        <v>28</v>
      </c>
      <c r="B84" t="s">
        <v>75</v>
      </c>
      <c r="C84">
        <v>11</v>
      </c>
      <c r="E84">
        <v>5</v>
      </c>
      <c r="F84">
        <v>36</v>
      </c>
      <c r="G84">
        <v>234</v>
      </c>
      <c r="H84">
        <v>0.95</v>
      </c>
      <c r="I84" s="1">
        <v>3914</v>
      </c>
    </row>
    <row r="85" spans="1:9" x14ac:dyDescent="0.3">
      <c r="A85" t="s">
        <v>28</v>
      </c>
      <c r="B85" t="s">
        <v>76</v>
      </c>
      <c r="C85">
        <v>23</v>
      </c>
      <c r="E85">
        <v>9</v>
      </c>
      <c r="F85">
        <v>14</v>
      </c>
      <c r="G85">
        <v>87</v>
      </c>
      <c r="H85">
        <v>1.02</v>
      </c>
      <c r="I85" s="1">
        <v>1307</v>
      </c>
    </row>
    <row r="86" spans="1:9" x14ac:dyDescent="0.3">
      <c r="A86" t="s">
        <v>28</v>
      </c>
      <c r="B86" t="s">
        <v>77</v>
      </c>
      <c r="C86">
        <v>63</v>
      </c>
      <c r="E86">
        <v>21</v>
      </c>
      <c r="F86">
        <v>92</v>
      </c>
      <c r="G86">
        <v>717</v>
      </c>
      <c r="H86">
        <v>0.94</v>
      </c>
      <c r="I86" s="1">
        <v>14280</v>
      </c>
    </row>
    <row r="87" spans="1:9" x14ac:dyDescent="0.3">
      <c r="A87" t="s">
        <v>28</v>
      </c>
      <c r="B87" t="s">
        <v>78</v>
      </c>
      <c r="C87">
        <v>291</v>
      </c>
      <c r="E87">
        <v>147</v>
      </c>
      <c r="F87">
        <v>93</v>
      </c>
      <c r="G87">
        <v>943</v>
      </c>
      <c r="H87">
        <v>0.93</v>
      </c>
      <c r="I87" s="1">
        <v>11946</v>
      </c>
    </row>
    <row r="88" spans="1:9" x14ac:dyDescent="0.3">
      <c r="A88" t="s">
        <v>28</v>
      </c>
      <c r="B88" t="s">
        <v>79</v>
      </c>
      <c r="C88">
        <v>0</v>
      </c>
      <c r="E88">
        <v>0</v>
      </c>
      <c r="F88">
        <v>45</v>
      </c>
      <c r="G88">
        <v>258</v>
      </c>
      <c r="H88">
        <v>0.74</v>
      </c>
      <c r="I88" s="1">
        <v>3761</v>
      </c>
    </row>
    <row r="89" spans="1:9" x14ac:dyDescent="0.3">
      <c r="A89" t="s">
        <v>28</v>
      </c>
      <c r="B89" t="s">
        <v>80</v>
      </c>
      <c r="C89">
        <v>62</v>
      </c>
      <c r="E89">
        <v>12</v>
      </c>
      <c r="F89">
        <v>138</v>
      </c>
      <c r="G89">
        <v>648</v>
      </c>
      <c r="H89">
        <v>0.97</v>
      </c>
      <c r="I89" s="1">
        <v>11332</v>
      </c>
    </row>
    <row r="90" spans="1:9" x14ac:dyDescent="0.3">
      <c r="A90" t="s">
        <v>28</v>
      </c>
      <c r="B90" t="s">
        <v>81</v>
      </c>
      <c r="C90">
        <v>0</v>
      </c>
      <c r="E90">
        <v>0</v>
      </c>
      <c r="F90">
        <v>7</v>
      </c>
      <c r="G90">
        <v>71</v>
      </c>
      <c r="H90">
        <v>0.93</v>
      </c>
      <c r="I90">
        <v>915</v>
      </c>
    </row>
    <row r="91" spans="1:9" x14ac:dyDescent="0.3">
      <c r="A91" t="s">
        <v>28</v>
      </c>
      <c r="B91" t="s">
        <v>82</v>
      </c>
      <c r="C91">
        <v>29</v>
      </c>
      <c r="E91">
        <v>16</v>
      </c>
      <c r="F91">
        <v>26</v>
      </c>
      <c r="G91">
        <v>558</v>
      </c>
      <c r="H91">
        <v>0.62</v>
      </c>
      <c r="I91" s="1">
        <v>3955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4"/>
  <sheetViews>
    <sheetView tabSelected="1" topLeftCell="L7" zoomScale="140" zoomScaleNormal="140" workbookViewId="0">
      <selection activeCell="O24" sqref="O24"/>
    </sheetView>
  </sheetViews>
  <sheetFormatPr defaultColWidth="9.109375" defaultRowHeight="13.2" x14ac:dyDescent="0.25"/>
  <cols>
    <col min="1" max="1" width="20.6640625" style="16" customWidth="1"/>
    <col min="2" max="11" width="10.6640625" style="16" customWidth="1"/>
    <col min="12" max="12" width="9.109375" style="16"/>
    <col min="13" max="13" width="15.44140625" style="16" bestFit="1" customWidth="1"/>
    <col min="14" max="14" width="9.109375" style="16"/>
    <col min="15" max="15" width="11.33203125" style="16" bestFit="1" customWidth="1"/>
    <col min="16" max="16" width="16.5546875" style="16" bestFit="1" customWidth="1"/>
    <col min="17" max="18" width="9.44140625" style="54" bestFit="1" customWidth="1"/>
    <col min="19" max="20" width="10.44140625" style="54" bestFit="1" customWidth="1"/>
    <col min="21" max="21" width="10.44140625" style="54" customWidth="1"/>
    <col min="22" max="22" width="11.88671875" style="54" customWidth="1"/>
    <col min="23" max="23" width="13.33203125" style="54" customWidth="1"/>
    <col min="24" max="24" width="13.109375" style="54" customWidth="1"/>
    <col min="25" max="29" width="9.109375" style="54"/>
    <col min="30" max="16384" width="9.109375" style="16"/>
  </cols>
  <sheetData>
    <row r="1" spans="1:29" ht="2.25" customHeight="1" x14ac:dyDescent="0.25">
      <c r="A1" s="76" t="s">
        <v>133</v>
      </c>
      <c r="B1" s="76"/>
      <c r="C1" s="76"/>
      <c r="D1" s="76"/>
      <c r="E1" s="76"/>
      <c r="F1" s="76"/>
      <c r="G1" s="76"/>
      <c r="H1" s="76"/>
      <c r="I1" s="76"/>
      <c r="J1" s="76"/>
      <c r="K1" s="76"/>
    </row>
    <row r="2" spans="1:29" ht="18" customHeight="1" x14ac:dyDescent="0.25">
      <c r="A2" s="45" t="s">
        <v>132</v>
      </c>
      <c r="B2" s="24"/>
      <c r="C2" s="24"/>
      <c r="D2" s="24"/>
      <c r="E2" s="24"/>
      <c r="F2" s="24"/>
      <c r="G2" s="24"/>
      <c r="H2" s="24"/>
      <c r="I2" s="24"/>
      <c r="J2" s="24"/>
      <c r="K2" s="24"/>
      <c r="L2" s="26"/>
      <c r="M2" s="26"/>
      <c r="N2" s="26"/>
      <c r="O2" s="26"/>
      <c r="P2" s="26" t="s">
        <v>138</v>
      </c>
    </row>
    <row r="3" spans="1:29" ht="18" customHeight="1" x14ac:dyDescent="0.25">
      <c r="A3" s="44" t="s">
        <v>131</v>
      </c>
      <c r="B3" s="24"/>
      <c r="C3" s="24"/>
      <c r="D3" s="24"/>
      <c r="E3" s="24"/>
      <c r="F3" s="24"/>
      <c r="G3" s="24"/>
      <c r="H3" s="24"/>
      <c r="I3" s="24"/>
      <c r="J3" s="24"/>
      <c r="K3" s="24"/>
      <c r="L3" s="26"/>
      <c r="M3" s="26"/>
      <c r="N3" s="26"/>
      <c r="O3" s="26"/>
      <c r="Q3" s="16"/>
      <c r="R3" s="16"/>
      <c r="S3" s="16"/>
    </row>
    <row r="4" spans="1:29" ht="18" customHeight="1" x14ac:dyDescent="0.25">
      <c r="A4" s="44" t="s">
        <v>130</v>
      </c>
      <c r="B4" s="24"/>
      <c r="C4" s="24"/>
      <c r="D4" s="24"/>
      <c r="E4" s="24"/>
      <c r="F4" s="24"/>
      <c r="G4" s="24"/>
      <c r="H4" s="24"/>
      <c r="I4" s="24"/>
      <c r="J4" s="24"/>
      <c r="K4" s="24"/>
      <c r="L4" s="26"/>
      <c r="M4" s="26"/>
      <c r="N4" s="26"/>
      <c r="O4" s="26"/>
      <c r="Q4" s="68">
        <f>SUM(Q10:Q20)</f>
        <v>3931</v>
      </c>
      <c r="R4" s="68">
        <f>SUM(R10:R20)</f>
        <v>5750.0000000000009</v>
      </c>
    </row>
    <row r="5" spans="1:29" s="17" customFormat="1" ht="18" customHeight="1" x14ac:dyDescent="0.25">
      <c r="A5" s="24" t="s">
        <v>129</v>
      </c>
      <c r="B5" s="23"/>
      <c r="C5" s="23"/>
      <c r="D5" s="23"/>
      <c r="E5" s="23"/>
      <c r="F5" s="23"/>
      <c r="G5" s="23"/>
      <c r="H5" s="23"/>
      <c r="I5" s="23"/>
      <c r="J5" s="23"/>
      <c r="K5" s="25"/>
      <c r="L5" s="26"/>
      <c r="M5" s="26"/>
      <c r="N5" s="54"/>
      <c r="O5" s="54"/>
      <c r="P5" s="54"/>
      <c r="Q5" s="54"/>
      <c r="R5" s="54"/>
      <c r="S5" s="54"/>
      <c r="T5" s="54"/>
      <c r="U5" s="54"/>
      <c r="V5" s="54"/>
      <c r="W5" s="54"/>
      <c r="X5" s="54"/>
      <c r="Y5" s="54"/>
      <c r="Z5" s="54"/>
      <c r="AA5" s="54"/>
      <c r="AB5" s="54"/>
      <c r="AC5" s="54"/>
    </row>
    <row r="6" spans="1:29" s="18" customFormat="1" ht="18" customHeight="1" x14ac:dyDescent="0.3">
      <c r="A6" s="22"/>
      <c r="B6" s="55">
        <v>2016</v>
      </c>
      <c r="C6" s="42">
        <v>2020</v>
      </c>
      <c r="D6" s="42">
        <v>2025</v>
      </c>
      <c r="E6" s="42">
        <v>2030</v>
      </c>
      <c r="F6" s="42">
        <v>2035</v>
      </c>
      <c r="G6" s="42">
        <v>2040</v>
      </c>
      <c r="H6" s="42">
        <v>2045</v>
      </c>
      <c r="I6" s="42">
        <v>2050</v>
      </c>
      <c r="J6" s="42">
        <v>2055</v>
      </c>
      <c r="K6" s="43">
        <v>2060</v>
      </c>
      <c r="L6" s="15"/>
      <c r="M6" s="15"/>
      <c r="P6" s="15"/>
      <c r="Q6" s="81" t="s">
        <v>136</v>
      </c>
      <c r="R6" s="81"/>
      <c r="S6" s="54"/>
      <c r="T6" s="54"/>
      <c r="U6" s="54"/>
      <c r="V6" s="54"/>
      <c r="W6" s="54"/>
      <c r="X6" s="54"/>
      <c r="Y6" s="54"/>
      <c r="Z6" s="54"/>
      <c r="AA6" s="54"/>
      <c r="AB6" s="54"/>
      <c r="AC6" s="54"/>
    </row>
    <row r="7" spans="1:29" s="21" customFormat="1" ht="18" customHeight="1" x14ac:dyDescent="0.3">
      <c r="A7" s="33" t="s">
        <v>89</v>
      </c>
      <c r="B7" s="56">
        <v>323128</v>
      </c>
      <c r="C7" s="29">
        <v>332639</v>
      </c>
      <c r="D7" s="29">
        <v>344234</v>
      </c>
      <c r="E7" s="29">
        <v>355101</v>
      </c>
      <c r="F7" s="29">
        <v>364862</v>
      </c>
      <c r="G7" s="29">
        <v>373528</v>
      </c>
      <c r="H7" s="29">
        <v>381390</v>
      </c>
      <c r="I7" s="29">
        <v>388922</v>
      </c>
      <c r="J7" s="29">
        <v>396557</v>
      </c>
      <c r="K7" s="30">
        <v>404483</v>
      </c>
      <c r="L7" s="15"/>
      <c r="M7" s="15"/>
      <c r="N7" s="21" t="s">
        <v>140</v>
      </c>
      <c r="O7" s="52"/>
      <c r="P7" s="51"/>
      <c r="Q7" s="70">
        <f>+S7/$N$21</f>
        <v>0.40605309368866854</v>
      </c>
      <c r="R7" s="70">
        <f>+T7/$N$21</f>
        <v>0.59394690631133151</v>
      </c>
      <c r="S7" s="1">
        <v>3931</v>
      </c>
      <c r="T7" s="1">
        <v>5750</v>
      </c>
      <c r="U7" s="1"/>
      <c r="V7" s="14">
        <f>SUM(V10:V20)</f>
        <v>466.45546406596816</v>
      </c>
      <c r="W7" s="14">
        <f>SUM(W10:W20)</f>
        <v>1036.6734118075024</v>
      </c>
      <c r="X7" s="54"/>
      <c r="Y7" s="54"/>
      <c r="Z7" s="54"/>
      <c r="AA7" s="54"/>
      <c r="AB7" s="54"/>
      <c r="AC7" s="54"/>
    </row>
    <row r="8" spans="1:29" s="52" customFormat="1" ht="15" customHeight="1" x14ac:dyDescent="0.3">
      <c r="A8" s="48" t="s">
        <v>126</v>
      </c>
      <c r="B8" s="57">
        <v>37.909999999999997</v>
      </c>
      <c r="C8" s="49">
        <v>38.520000000000003</v>
      </c>
      <c r="D8" s="49">
        <v>39.26</v>
      </c>
      <c r="E8" s="49">
        <v>40.08</v>
      </c>
      <c r="F8" s="49">
        <v>40.950000000000003</v>
      </c>
      <c r="G8" s="49">
        <v>41.5</v>
      </c>
      <c r="H8" s="49">
        <v>41.93</v>
      </c>
      <c r="I8" s="49">
        <v>42.31</v>
      </c>
      <c r="J8" s="49">
        <v>42.59</v>
      </c>
      <c r="K8" s="50">
        <v>42.88</v>
      </c>
      <c r="L8" s="51"/>
      <c r="M8" s="51"/>
      <c r="X8" s="54"/>
      <c r="Y8" s="54"/>
      <c r="Z8" s="54"/>
      <c r="AA8" s="54"/>
      <c r="AB8" s="54"/>
      <c r="AC8" s="54"/>
    </row>
    <row r="9" spans="1:29" ht="15" customHeight="1" x14ac:dyDescent="0.3">
      <c r="A9" s="20"/>
      <c r="B9" s="58"/>
      <c r="C9" s="40"/>
      <c r="D9" s="40"/>
      <c r="E9" s="40"/>
      <c r="F9" s="40"/>
      <c r="G9" s="40"/>
      <c r="H9" s="40"/>
      <c r="I9" s="40"/>
      <c r="J9" s="40"/>
      <c r="K9" s="41"/>
      <c r="L9" s="15"/>
      <c r="M9" s="15"/>
      <c r="N9" s="64" t="s">
        <v>136</v>
      </c>
      <c r="O9" s="64" t="s">
        <v>135</v>
      </c>
      <c r="P9" s="64" t="s">
        <v>137</v>
      </c>
      <c r="Q9" s="65" t="s">
        <v>86</v>
      </c>
      <c r="R9" s="65" t="s">
        <v>85</v>
      </c>
      <c r="S9" s="65" t="s">
        <v>86</v>
      </c>
      <c r="T9" s="65" t="s">
        <v>85</v>
      </c>
      <c r="U9" s="65" t="s">
        <v>139</v>
      </c>
      <c r="V9" s="65" t="s">
        <v>86</v>
      </c>
      <c r="W9" s="65" t="s">
        <v>85</v>
      </c>
    </row>
    <row r="10" spans="1:29" ht="15" customHeight="1" x14ac:dyDescent="0.3">
      <c r="A10" s="19" t="s">
        <v>125</v>
      </c>
      <c r="B10" s="59">
        <v>19927</v>
      </c>
      <c r="C10" s="62">
        <v>20439</v>
      </c>
      <c r="D10" s="27">
        <v>20868</v>
      </c>
      <c r="E10" s="27">
        <v>20976</v>
      </c>
      <c r="F10" s="27">
        <v>20993</v>
      </c>
      <c r="G10" s="27">
        <v>21106</v>
      </c>
      <c r="H10" s="27">
        <v>21319</v>
      </c>
      <c r="I10" s="27">
        <v>21610</v>
      </c>
      <c r="J10" s="27">
        <v>21914</v>
      </c>
      <c r="K10" s="28">
        <v>22144</v>
      </c>
      <c r="L10" s="15"/>
      <c r="M10" s="15" t="s">
        <v>17</v>
      </c>
      <c r="N10" s="63">
        <v>0</v>
      </c>
      <c r="O10" s="66">
        <f>1000*C10/5</f>
        <v>4087800</v>
      </c>
      <c r="P10" s="67">
        <f>1000000*(N10/O10)</f>
        <v>0</v>
      </c>
      <c r="Q10" s="69">
        <f t="shared" ref="Q10:R20" si="0">+$N10*Q$7</f>
        <v>0</v>
      </c>
      <c r="R10" s="69">
        <f t="shared" si="0"/>
        <v>0</v>
      </c>
      <c r="S10" s="71">
        <v>1.9985999999999999</v>
      </c>
      <c r="T10" s="71">
        <v>2.0891999999999999</v>
      </c>
      <c r="U10" s="74">
        <v>0.2</v>
      </c>
      <c r="V10" s="72">
        <f t="shared" ref="V10:V20" si="1">+Q10/S10</f>
        <v>0</v>
      </c>
      <c r="W10" s="72">
        <f t="shared" ref="W10:W20" si="2">+R10/T10</f>
        <v>0</v>
      </c>
    </row>
    <row r="11" spans="1:29" ht="15" customHeight="1" x14ac:dyDescent="0.3">
      <c r="A11" s="19" t="s">
        <v>124</v>
      </c>
      <c r="B11" s="59">
        <v>20430</v>
      </c>
      <c r="C11" s="62">
        <v>20200</v>
      </c>
      <c r="D11" s="27">
        <v>20721</v>
      </c>
      <c r="E11" s="27">
        <v>21163</v>
      </c>
      <c r="F11" s="27">
        <v>21283</v>
      </c>
      <c r="G11" s="27">
        <v>21311</v>
      </c>
      <c r="H11" s="27">
        <v>21432</v>
      </c>
      <c r="I11" s="27">
        <v>21653</v>
      </c>
      <c r="J11" s="27">
        <v>21951</v>
      </c>
      <c r="K11" s="28">
        <v>22261</v>
      </c>
      <c r="L11" s="15"/>
      <c r="M11" s="15" t="s">
        <v>18</v>
      </c>
      <c r="N11" s="4">
        <v>2</v>
      </c>
      <c r="O11" s="66">
        <f>1000*C10-O10</f>
        <v>16351200</v>
      </c>
      <c r="P11" s="67">
        <f t="shared" ref="P11:P20" si="3">1000000*(N11/O11)</f>
        <v>0.1223151817603601</v>
      </c>
      <c r="Q11" s="69">
        <f t="shared" si="0"/>
        <v>0.81210618737733709</v>
      </c>
      <c r="R11" s="69">
        <f t="shared" si="0"/>
        <v>1.187893812622663</v>
      </c>
      <c r="S11" s="71">
        <v>7.9943999999999997</v>
      </c>
      <c r="T11" s="71">
        <v>8.3567999999999998</v>
      </c>
      <c r="U11" s="75">
        <v>2</v>
      </c>
      <c r="V11" s="73">
        <f t="shared" si="1"/>
        <v>0.10158438248991007</v>
      </c>
      <c r="W11" s="73">
        <f t="shared" si="2"/>
        <v>0.14214697164257409</v>
      </c>
    </row>
    <row r="12" spans="1:29" ht="15" customHeight="1" x14ac:dyDescent="0.3">
      <c r="A12" s="19" t="s">
        <v>123</v>
      </c>
      <c r="B12" s="59">
        <v>20618</v>
      </c>
      <c r="C12" s="62">
        <v>20770</v>
      </c>
      <c r="D12" s="27">
        <v>20489</v>
      </c>
      <c r="E12" s="27">
        <v>21019</v>
      </c>
      <c r="F12" s="27">
        <v>21471</v>
      </c>
      <c r="G12" s="27">
        <v>21599</v>
      </c>
      <c r="H12" s="27">
        <v>21634</v>
      </c>
      <c r="I12" s="27">
        <v>21761</v>
      </c>
      <c r="J12" s="27">
        <v>21986</v>
      </c>
      <c r="K12" s="28">
        <v>22288</v>
      </c>
      <c r="L12" s="15"/>
      <c r="M12" s="15" t="s">
        <v>19</v>
      </c>
      <c r="N12" s="4">
        <v>1</v>
      </c>
      <c r="O12" s="66">
        <f>1000*(C11+C12)</f>
        <v>40970000</v>
      </c>
      <c r="P12" s="67">
        <f t="shared" si="3"/>
        <v>2.4408103490358799E-2</v>
      </c>
      <c r="Q12" s="69">
        <f t="shared" si="0"/>
        <v>0.40605309368866854</v>
      </c>
      <c r="R12" s="69">
        <f t="shared" si="0"/>
        <v>0.59394690631133151</v>
      </c>
      <c r="S12" s="71">
        <v>20.041</v>
      </c>
      <c r="T12" s="71">
        <v>20.928999999999998</v>
      </c>
      <c r="U12" s="75">
        <v>10</v>
      </c>
      <c r="V12" s="73">
        <f t="shared" si="1"/>
        <v>2.0261119389684574E-2</v>
      </c>
      <c r="W12" s="73">
        <f t="shared" si="2"/>
        <v>2.8379134517240744E-2</v>
      </c>
    </row>
    <row r="13" spans="1:29" ht="15" customHeight="1" x14ac:dyDescent="0.3">
      <c r="A13" s="19" t="s">
        <v>122</v>
      </c>
      <c r="B13" s="59">
        <v>21130</v>
      </c>
      <c r="C13" s="62">
        <v>21038</v>
      </c>
      <c r="D13" s="27">
        <v>21221</v>
      </c>
      <c r="E13" s="27">
        <v>20960</v>
      </c>
      <c r="F13" s="27">
        <v>21507</v>
      </c>
      <c r="G13" s="27">
        <v>21974</v>
      </c>
      <c r="H13" s="27">
        <v>22114</v>
      </c>
      <c r="I13" s="27">
        <v>22159</v>
      </c>
      <c r="J13" s="27">
        <v>22294</v>
      </c>
      <c r="K13" s="28">
        <v>22527</v>
      </c>
      <c r="L13" s="15"/>
      <c r="M13" s="15" t="s">
        <v>20</v>
      </c>
      <c r="N13" s="4">
        <v>9</v>
      </c>
      <c r="O13" s="66">
        <f>1000*(C13+C14)</f>
        <v>42937000</v>
      </c>
      <c r="P13" s="67">
        <f t="shared" si="3"/>
        <v>0.20960942776626221</v>
      </c>
      <c r="Q13" s="69">
        <f t="shared" si="0"/>
        <v>3.6544778431980167</v>
      </c>
      <c r="R13" s="69">
        <f t="shared" si="0"/>
        <v>5.3455221568019837</v>
      </c>
      <c r="S13" s="71">
        <v>21.007000000000001</v>
      </c>
      <c r="T13" s="71">
        <v>21.931000000000001</v>
      </c>
      <c r="U13" s="75">
        <v>20</v>
      </c>
      <c r="V13" s="73">
        <f t="shared" si="1"/>
        <v>0.17396476618260659</v>
      </c>
      <c r="W13" s="73">
        <f t="shared" si="2"/>
        <v>0.24374274573899884</v>
      </c>
    </row>
    <row r="14" spans="1:29" ht="15" customHeight="1" x14ac:dyDescent="0.3">
      <c r="A14" s="19" t="s">
        <v>121</v>
      </c>
      <c r="B14" s="59">
        <v>22381</v>
      </c>
      <c r="C14" s="62">
        <v>21899</v>
      </c>
      <c r="D14" s="27">
        <v>21910</v>
      </c>
      <c r="E14" s="27">
        <v>22146</v>
      </c>
      <c r="F14" s="27">
        <v>21929</v>
      </c>
      <c r="G14" s="27">
        <v>22510</v>
      </c>
      <c r="H14" s="27">
        <v>23005</v>
      </c>
      <c r="I14" s="27">
        <v>23168</v>
      </c>
      <c r="J14" s="27">
        <v>23231</v>
      </c>
      <c r="K14" s="28">
        <v>23384</v>
      </c>
      <c r="L14" s="15"/>
      <c r="M14" s="15" t="s">
        <v>21</v>
      </c>
      <c r="N14" s="4">
        <v>90</v>
      </c>
      <c r="O14" s="66">
        <f>1000*(C15+C16)</f>
        <v>46491000</v>
      </c>
      <c r="P14" s="67">
        <f t="shared" si="3"/>
        <v>1.9358585532683745</v>
      </c>
      <c r="Q14" s="69">
        <f t="shared" si="0"/>
        <v>36.54477843198017</v>
      </c>
      <c r="R14" s="69">
        <f t="shared" si="0"/>
        <v>53.455221568019837</v>
      </c>
      <c r="S14" s="71">
        <v>22.812999999999999</v>
      </c>
      <c r="T14" s="71">
        <v>23.678000000000001</v>
      </c>
      <c r="U14" s="75">
        <v>30</v>
      </c>
      <c r="V14" s="73">
        <f t="shared" si="1"/>
        <v>1.6019277794231435</v>
      </c>
      <c r="W14" s="73">
        <f t="shared" si="2"/>
        <v>2.2575902343111678</v>
      </c>
    </row>
    <row r="15" spans="1:29" ht="15" customHeight="1" x14ac:dyDescent="0.3">
      <c r="A15" s="19" t="s">
        <v>120</v>
      </c>
      <c r="B15" s="59">
        <v>22891</v>
      </c>
      <c r="C15" s="62">
        <v>23512</v>
      </c>
      <c r="D15" s="27">
        <v>22792</v>
      </c>
      <c r="E15" s="27">
        <v>22863</v>
      </c>
      <c r="F15" s="27">
        <v>23152</v>
      </c>
      <c r="G15" s="27">
        <v>22978</v>
      </c>
      <c r="H15" s="27">
        <v>23593</v>
      </c>
      <c r="I15" s="27">
        <v>24115</v>
      </c>
      <c r="J15" s="27">
        <v>24301</v>
      </c>
      <c r="K15" s="28">
        <v>24387</v>
      </c>
      <c r="L15" s="15"/>
      <c r="M15" s="15" t="s">
        <v>22</v>
      </c>
      <c r="N15" s="4">
        <v>217</v>
      </c>
      <c r="O15" s="66">
        <f>1000*(C17+C18)</f>
        <v>42352000</v>
      </c>
      <c r="P15" s="67">
        <f t="shared" si="3"/>
        <v>5.1237249716660367</v>
      </c>
      <c r="Q15" s="69">
        <f t="shared" si="0"/>
        <v>88.113521330441074</v>
      </c>
      <c r="R15" s="69">
        <f t="shared" si="0"/>
        <v>128.88647866955893</v>
      </c>
      <c r="S15" s="71">
        <v>21.193999999999999</v>
      </c>
      <c r="T15" s="71">
        <v>21.158000000000001</v>
      </c>
      <c r="U15" s="75">
        <v>40</v>
      </c>
      <c r="V15" s="73">
        <f t="shared" si="1"/>
        <v>4.1574748197811209</v>
      </c>
      <c r="W15" s="73">
        <f t="shared" si="2"/>
        <v>6.0916191827941635</v>
      </c>
    </row>
    <row r="16" spans="1:29" ht="15" customHeight="1" x14ac:dyDescent="0.3">
      <c r="A16" s="19" t="s">
        <v>119</v>
      </c>
      <c r="B16" s="59">
        <v>21786</v>
      </c>
      <c r="C16" s="62">
        <v>22979</v>
      </c>
      <c r="D16" s="27">
        <v>24147</v>
      </c>
      <c r="E16" s="27">
        <v>23480</v>
      </c>
      <c r="F16" s="27">
        <v>23593</v>
      </c>
      <c r="G16" s="27">
        <v>23919</v>
      </c>
      <c r="H16" s="27">
        <v>23775</v>
      </c>
      <c r="I16" s="27">
        <v>24412</v>
      </c>
      <c r="J16" s="27">
        <v>24952</v>
      </c>
      <c r="K16" s="28">
        <v>25155</v>
      </c>
      <c r="L16" s="15"/>
      <c r="M16" s="15" t="s">
        <v>23</v>
      </c>
      <c r="N16" s="4">
        <v>558</v>
      </c>
      <c r="O16" s="66">
        <f>1000*(C19+C20)</f>
        <v>40615000</v>
      </c>
      <c r="P16" s="67">
        <f t="shared" si="3"/>
        <v>13.738766465591532</v>
      </c>
      <c r="Q16" s="69">
        <f t="shared" si="0"/>
        <v>226.57762627827705</v>
      </c>
      <c r="R16" s="69">
        <f t="shared" si="0"/>
        <v>331.42237372172298</v>
      </c>
      <c r="S16" s="71">
        <v>20.558</v>
      </c>
      <c r="T16" s="71">
        <v>20.056999999999999</v>
      </c>
      <c r="U16" s="75">
        <v>50</v>
      </c>
      <c r="V16" s="73">
        <f t="shared" si="1"/>
        <v>11.021384681305431</v>
      </c>
      <c r="W16" s="73">
        <f t="shared" si="2"/>
        <v>16.524025214225606</v>
      </c>
    </row>
    <row r="17" spans="1:29" ht="15" customHeight="1" x14ac:dyDescent="0.3">
      <c r="A17" s="19" t="s">
        <v>118</v>
      </c>
      <c r="B17" s="59">
        <v>20774</v>
      </c>
      <c r="C17" s="62">
        <v>21922</v>
      </c>
      <c r="D17" s="27">
        <v>23326</v>
      </c>
      <c r="E17" s="27">
        <v>24527</v>
      </c>
      <c r="F17" s="27">
        <v>23899</v>
      </c>
      <c r="G17" s="27">
        <v>24041</v>
      </c>
      <c r="H17" s="27">
        <v>24391</v>
      </c>
      <c r="I17" s="27">
        <v>24268</v>
      </c>
      <c r="J17" s="27">
        <v>24917</v>
      </c>
      <c r="K17" s="28">
        <v>25470</v>
      </c>
      <c r="L17" s="15"/>
      <c r="M17" s="15" t="s">
        <v>24</v>
      </c>
      <c r="N17" s="3">
        <v>1271</v>
      </c>
      <c r="O17" s="66">
        <f>1000*(C21+C22)</f>
        <v>42783000</v>
      </c>
      <c r="P17" s="67">
        <f t="shared" si="3"/>
        <v>29.708061613257602</v>
      </c>
      <c r="Q17" s="69">
        <f t="shared" si="0"/>
        <v>516.09348207829771</v>
      </c>
      <c r="R17" s="69">
        <f t="shared" si="0"/>
        <v>754.9065179217024</v>
      </c>
      <c r="S17" s="71">
        <v>22.091999999999999</v>
      </c>
      <c r="T17" s="71">
        <v>20.690999999999999</v>
      </c>
      <c r="U17" s="75">
        <v>60</v>
      </c>
      <c r="V17" s="73">
        <f t="shared" si="1"/>
        <v>23.361102755671634</v>
      </c>
      <c r="W17" s="73">
        <f t="shared" si="2"/>
        <v>36.484776855719993</v>
      </c>
    </row>
    <row r="18" spans="1:29" ht="15" customHeight="1" x14ac:dyDescent="0.3">
      <c r="A18" s="19" t="s">
        <v>117</v>
      </c>
      <c r="B18" s="59">
        <v>19696</v>
      </c>
      <c r="C18" s="62">
        <v>20430</v>
      </c>
      <c r="D18" s="27">
        <v>22063</v>
      </c>
      <c r="E18" s="27">
        <v>23501</v>
      </c>
      <c r="F18" s="27">
        <v>24725</v>
      </c>
      <c r="G18" s="27">
        <v>24129</v>
      </c>
      <c r="H18" s="27">
        <v>24294</v>
      </c>
      <c r="I18" s="27">
        <v>24664</v>
      </c>
      <c r="J18" s="27">
        <v>24558</v>
      </c>
      <c r="K18" s="28">
        <v>25218</v>
      </c>
      <c r="L18" s="15"/>
      <c r="M18" s="15" t="s">
        <v>25</v>
      </c>
      <c r="N18" s="3">
        <v>2152</v>
      </c>
      <c r="O18" s="66">
        <f>1000*(C23+C24)</f>
        <v>32789000</v>
      </c>
      <c r="P18" s="67">
        <f t="shared" si="3"/>
        <v>65.631766751044552</v>
      </c>
      <c r="Q18" s="69">
        <f t="shared" si="0"/>
        <v>873.82625761801467</v>
      </c>
      <c r="R18" s="69">
        <f t="shared" si="0"/>
        <v>1278.1737423819854</v>
      </c>
      <c r="S18" s="71">
        <v>17.46</v>
      </c>
      <c r="T18" s="71">
        <v>15.329000000000001</v>
      </c>
      <c r="U18" s="75">
        <v>70</v>
      </c>
      <c r="V18" s="73">
        <f t="shared" si="1"/>
        <v>50.047322887629704</v>
      </c>
      <c r="W18" s="73">
        <f t="shared" si="2"/>
        <v>83.382721794114772</v>
      </c>
    </row>
    <row r="19" spans="1:29" ht="15" customHeight="1" x14ac:dyDescent="0.3">
      <c r="A19" s="19" t="s">
        <v>116</v>
      </c>
      <c r="B19" s="59">
        <v>20948</v>
      </c>
      <c r="C19" s="62">
        <v>20105</v>
      </c>
      <c r="D19" s="27">
        <v>20412</v>
      </c>
      <c r="E19" s="27">
        <v>22061</v>
      </c>
      <c r="F19" s="27">
        <v>23519</v>
      </c>
      <c r="G19" s="27">
        <v>24760</v>
      </c>
      <c r="H19" s="27">
        <v>24196</v>
      </c>
      <c r="I19" s="27">
        <v>24382</v>
      </c>
      <c r="J19" s="27">
        <v>24770</v>
      </c>
      <c r="K19" s="28">
        <v>24680</v>
      </c>
      <c r="L19" s="15"/>
      <c r="M19" s="15" t="s">
        <v>26</v>
      </c>
      <c r="N19" s="3">
        <v>2625</v>
      </c>
      <c r="O19" s="66">
        <f>1000*(C25+C26)</f>
        <v>16561000</v>
      </c>
      <c r="P19" s="67">
        <f t="shared" si="3"/>
        <v>158.50492120041062</v>
      </c>
      <c r="Q19" s="69">
        <f t="shared" si="0"/>
        <v>1065.8893709327549</v>
      </c>
      <c r="R19" s="69">
        <f t="shared" si="0"/>
        <v>1559.1106290672453</v>
      </c>
      <c r="S19" s="71">
        <v>9.2940000000000005</v>
      </c>
      <c r="T19" s="71">
        <v>7.2670000000000003</v>
      </c>
      <c r="U19" s="75">
        <v>80</v>
      </c>
      <c r="V19" s="73">
        <f t="shared" si="1"/>
        <v>114.6857511225258</v>
      </c>
      <c r="W19" s="73">
        <f t="shared" si="2"/>
        <v>214.54666699700635</v>
      </c>
    </row>
    <row r="20" spans="1:29" ht="15" customHeight="1" x14ac:dyDescent="0.3">
      <c r="A20" s="19" t="s">
        <v>115</v>
      </c>
      <c r="B20" s="59">
        <v>21839</v>
      </c>
      <c r="C20" s="62">
        <v>20510</v>
      </c>
      <c r="D20" s="27">
        <v>19855</v>
      </c>
      <c r="E20" s="27">
        <v>20197</v>
      </c>
      <c r="F20" s="27">
        <v>21858</v>
      </c>
      <c r="G20" s="27">
        <v>23336</v>
      </c>
      <c r="H20" s="27">
        <v>24590</v>
      </c>
      <c r="I20" s="27">
        <v>24064</v>
      </c>
      <c r="J20" s="27">
        <v>24273</v>
      </c>
      <c r="K20" s="28">
        <v>24681</v>
      </c>
      <c r="L20" s="15"/>
      <c r="M20" s="15" t="s">
        <v>27</v>
      </c>
      <c r="N20" s="3">
        <v>2756</v>
      </c>
      <c r="O20" s="66">
        <f>1000*(C27+C28+C29+C30)</f>
        <v>6701000</v>
      </c>
      <c r="P20" s="67">
        <f t="shared" si="3"/>
        <v>411.28189822414566</v>
      </c>
      <c r="Q20" s="69">
        <f t="shared" si="0"/>
        <v>1119.0823262059705</v>
      </c>
      <c r="R20" s="69">
        <f t="shared" si="0"/>
        <v>1636.9176737940297</v>
      </c>
      <c r="S20" s="71">
        <v>4.2830000000000004</v>
      </c>
      <c r="T20" s="71">
        <v>2.4180000000000001</v>
      </c>
      <c r="U20" s="75">
        <v>90</v>
      </c>
      <c r="V20" s="73">
        <f t="shared" si="1"/>
        <v>261.28468975156909</v>
      </c>
      <c r="W20" s="73">
        <f t="shared" si="2"/>
        <v>676.97174267743162</v>
      </c>
    </row>
    <row r="21" spans="1:29" ht="15" customHeight="1" x14ac:dyDescent="0.3">
      <c r="A21" s="19" t="s">
        <v>114</v>
      </c>
      <c r="B21" s="59">
        <v>21980</v>
      </c>
      <c r="C21" s="62">
        <v>21772</v>
      </c>
      <c r="D21" s="27">
        <v>20100</v>
      </c>
      <c r="E21" s="27">
        <v>19506</v>
      </c>
      <c r="F21" s="27">
        <v>19891</v>
      </c>
      <c r="G21" s="27">
        <v>21562</v>
      </c>
      <c r="H21" s="27">
        <v>23057</v>
      </c>
      <c r="I21" s="27">
        <v>24327</v>
      </c>
      <c r="J21" s="27">
        <v>23847</v>
      </c>
      <c r="K21" s="28">
        <v>24087</v>
      </c>
      <c r="L21" s="15"/>
      <c r="M21" s="15"/>
      <c r="N21" s="82">
        <f>+S7+T7</f>
        <v>9681</v>
      </c>
      <c r="O21" s="15"/>
      <c r="P21" s="15"/>
    </row>
    <row r="22" spans="1:29" ht="15" customHeight="1" x14ac:dyDescent="0.3">
      <c r="A22" s="19" t="s">
        <v>113</v>
      </c>
      <c r="B22" s="59">
        <v>19483</v>
      </c>
      <c r="C22" s="62">
        <v>21011</v>
      </c>
      <c r="D22" s="27">
        <v>21105</v>
      </c>
      <c r="E22" s="27">
        <v>19565</v>
      </c>
      <c r="F22" s="27">
        <v>19046</v>
      </c>
      <c r="G22" s="27">
        <v>19478</v>
      </c>
      <c r="H22" s="27">
        <v>21154</v>
      </c>
      <c r="I22" s="27">
        <v>22664</v>
      </c>
      <c r="J22" s="27">
        <v>23948</v>
      </c>
      <c r="K22" s="28">
        <v>23525</v>
      </c>
      <c r="L22" s="15"/>
      <c r="M22" s="15"/>
      <c r="N22" s="15"/>
      <c r="O22" s="15"/>
      <c r="P22" s="15"/>
    </row>
    <row r="23" spans="1:29" ht="15" customHeight="1" x14ac:dyDescent="0.3">
      <c r="A23" s="19" t="s">
        <v>112</v>
      </c>
      <c r="B23" s="59">
        <v>16820</v>
      </c>
      <c r="C23" s="62">
        <v>18030</v>
      </c>
      <c r="D23" s="27">
        <v>19978</v>
      </c>
      <c r="E23" s="27">
        <v>20144</v>
      </c>
      <c r="F23" s="27">
        <v>18753</v>
      </c>
      <c r="G23" s="27">
        <v>18312</v>
      </c>
      <c r="H23" s="27">
        <v>18792</v>
      </c>
      <c r="I23" s="27">
        <v>20460</v>
      </c>
      <c r="J23" s="27">
        <v>21977</v>
      </c>
      <c r="K23" s="28">
        <v>23269</v>
      </c>
      <c r="L23" s="15"/>
      <c r="M23" s="15"/>
      <c r="N23" s="15"/>
      <c r="O23" s="15"/>
      <c r="P23" s="15"/>
    </row>
    <row r="24" spans="1:29" ht="15" customHeight="1" x14ac:dyDescent="0.3">
      <c r="A24" s="19" t="s">
        <v>111</v>
      </c>
      <c r="B24" s="59">
        <v>11810</v>
      </c>
      <c r="C24" s="62">
        <v>14759</v>
      </c>
      <c r="D24" s="27">
        <v>16662</v>
      </c>
      <c r="E24" s="27">
        <v>18542</v>
      </c>
      <c r="F24" s="27">
        <v>18779</v>
      </c>
      <c r="G24" s="27">
        <v>17567</v>
      </c>
      <c r="H24" s="27">
        <v>17217</v>
      </c>
      <c r="I24" s="27">
        <v>17744</v>
      </c>
      <c r="J24" s="27">
        <v>19379</v>
      </c>
      <c r="K24" s="28">
        <v>20884</v>
      </c>
      <c r="L24" s="15"/>
      <c r="M24" s="15"/>
      <c r="N24" s="15"/>
      <c r="O24" s="15"/>
      <c r="P24" s="15"/>
    </row>
    <row r="25" spans="1:29" ht="15" customHeight="1" x14ac:dyDescent="0.3">
      <c r="A25" s="19" t="s">
        <v>110</v>
      </c>
      <c r="B25" s="59">
        <v>8368</v>
      </c>
      <c r="C25" s="62">
        <v>10053</v>
      </c>
      <c r="D25" s="27">
        <v>13001</v>
      </c>
      <c r="E25" s="27">
        <v>14768</v>
      </c>
      <c r="F25" s="27">
        <v>16526</v>
      </c>
      <c r="G25" s="27">
        <v>16827</v>
      </c>
      <c r="H25" s="27">
        <v>15837</v>
      </c>
      <c r="I25" s="27">
        <v>15592</v>
      </c>
      <c r="J25" s="27">
        <v>16163</v>
      </c>
      <c r="K25" s="28">
        <v>17725</v>
      </c>
      <c r="L25" s="15"/>
      <c r="M25" s="15"/>
      <c r="N25" s="15"/>
      <c r="O25" s="15"/>
      <c r="P25" s="15"/>
    </row>
    <row r="26" spans="1:29" ht="15" customHeight="1" x14ac:dyDescent="0.3">
      <c r="A26" s="19" t="s">
        <v>109</v>
      </c>
      <c r="B26" s="59">
        <v>5866</v>
      </c>
      <c r="C26" s="62">
        <v>6508</v>
      </c>
      <c r="D26" s="27">
        <v>8136</v>
      </c>
      <c r="E26" s="27">
        <v>10609</v>
      </c>
      <c r="F26" s="27">
        <v>12147</v>
      </c>
      <c r="G26" s="27">
        <v>13690</v>
      </c>
      <c r="H26" s="27">
        <v>14035</v>
      </c>
      <c r="I26" s="27">
        <v>13317</v>
      </c>
      <c r="J26" s="27">
        <v>13183</v>
      </c>
      <c r="K26" s="28">
        <v>13779</v>
      </c>
      <c r="L26" s="15"/>
      <c r="M26" s="15"/>
      <c r="N26" s="15"/>
      <c r="O26" s="15"/>
      <c r="P26" s="15"/>
    </row>
    <row r="27" spans="1:29" ht="15" customHeight="1" x14ac:dyDescent="0.3">
      <c r="A27" s="19" t="s">
        <v>108</v>
      </c>
      <c r="B27" s="59">
        <v>3885</v>
      </c>
      <c r="C27" s="62">
        <v>3943</v>
      </c>
      <c r="D27" s="27">
        <v>4496</v>
      </c>
      <c r="E27" s="27">
        <v>5695</v>
      </c>
      <c r="F27" s="27">
        <v>7518</v>
      </c>
      <c r="G27" s="27">
        <v>8707</v>
      </c>
      <c r="H27" s="27">
        <v>9911</v>
      </c>
      <c r="I27" s="27">
        <v>10252</v>
      </c>
      <c r="J27" s="27">
        <v>9836</v>
      </c>
      <c r="K27" s="28">
        <v>9808</v>
      </c>
      <c r="L27" s="15"/>
      <c r="M27" s="15"/>
      <c r="N27" s="15"/>
      <c r="O27" s="15"/>
      <c r="P27" s="15"/>
    </row>
    <row r="28" spans="1:29" ht="15" customHeight="1" x14ac:dyDescent="0.3">
      <c r="A28" s="19" t="s">
        <v>107</v>
      </c>
      <c r="B28" s="59">
        <v>1883</v>
      </c>
      <c r="C28" s="62">
        <v>2017</v>
      </c>
      <c r="D28" s="27">
        <v>2105</v>
      </c>
      <c r="E28" s="27">
        <v>2455</v>
      </c>
      <c r="F28" s="27">
        <v>3173</v>
      </c>
      <c r="G28" s="27">
        <v>4269</v>
      </c>
      <c r="H28" s="27">
        <v>5033</v>
      </c>
      <c r="I28" s="27">
        <v>5817</v>
      </c>
      <c r="J28" s="27">
        <v>6102</v>
      </c>
      <c r="K28" s="28">
        <v>5957</v>
      </c>
      <c r="L28" s="15"/>
      <c r="M28" s="15"/>
      <c r="N28" s="15"/>
      <c r="O28" s="15"/>
      <c r="P28" s="15"/>
    </row>
    <row r="29" spans="1:29" ht="15" customHeight="1" x14ac:dyDescent="0.3">
      <c r="A29" s="19" t="s">
        <v>106</v>
      </c>
      <c r="B29" s="59">
        <v>530</v>
      </c>
      <c r="C29" s="62">
        <v>649</v>
      </c>
      <c r="D29" s="27">
        <v>729</v>
      </c>
      <c r="E29" s="27">
        <v>784</v>
      </c>
      <c r="F29" s="27">
        <v>945</v>
      </c>
      <c r="G29" s="27">
        <v>1257</v>
      </c>
      <c r="H29" s="27">
        <v>1740</v>
      </c>
      <c r="I29" s="27">
        <v>2106</v>
      </c>
      <c r="J29" s="27">
        <v>2490</v>
      </c>
      <c r="K29" s="28">
        <v>2666</v>
      </c>
      <c r="L29" s="15"/>
      <c r="M29" s="15"/>
      <c r="N29" s="15"/>
      <c r="O29" s="15"/>
      <c r="P29" s="15"/>
    </row>
    <row r="30" spans="1:29" ht="15" customHeight="1" x14ac:dyDescent="0.3">
      <c r="A30" s="19" t="s">
        <v>105</v>
      </c>
      <c r="B30" s="59">
        <v>82</v>
      </c>
      <c r="C30" s="62">
        <v>92</v>
      </c>
      <c r="D30" s="27">
        <v>120</v>
      </c>
      <c r="E30" s="27">
        <v>140</v>
      </c>
      <c r="F30" s="27">
        <v>156</v>
      </c>
      <c r="G30" s="27">
        <v>196</v>
      </c>
      <c r="H30" s="27">
        <v>270</v>
      </c>
      <c r="I30" s="27">
        <v>386</v>
      </c>
      <c r="J30" s="27">
        <v>486</v>
      </c>
      <c r="K30" s="28">
        <v>589</v>
      </c>
      <c r="L30" s="15"/>
      <c r="M30" s="15"/>
      <c r="N30" s="15"/>
      <c r="O30" s="15"/>
      <c r="P30" s="15"/>
    </row>
    <row r="31" spans="1:29" s="37" customFormat="1" ht="15" customHeight="1" x14ac:dyDescent="0.3">
      <c r="A31" s="34" t="s">
        <v>128</v>
      </c>
      <c r="B31" s="60">
        <v>159079</v>
      </c>
      <c r="C31" s="35">
        <v>163904</v>
      </c>
      <c r="D31" s="35">
        <v>169738</v>
      </c>
      <c r="E31" s="35">
        <v>175174</v>
      </c>
      <c r="F31" s="35">
        <v>180070</v>
      </c>
      <c r="G31" s="35">
        <v>184481</v>
      </c>
      <c r="H31" s="35">
        <v>188575</v>
      </c>
      <c r="I31" s="35">
        <v>192577</v>
      </c>
      <c r="J31" s="35">
        <v>196661</v>
      </c>
      <c r="K31" s="36">
        <v>200871</v>
      </c>
      <c r="L31" s="15"/>
      <c r="M31" s="15"/>
      <c r="N31" s="15"/>
      <c r="O31" s="15"/>
      <c r="P31" s="15"/>
      <c r="Q31" s="54"/>
      <c r="R31" s="54"/>
      <c r="S31" s="54"/>
      <c r="T31" s="54"/>
      <c r="U31" s="54"/>
      <c r="V31" s="54"/>
      <c r="W31" s="54"/>
      <c r="X31" s="54"/>
      <c r="Y31" s="54"/>
      <c r="Z31" s="54"/>
      <c r="AA31" s="54"/>
      <c r="AB31" s="54"/>
      <c r="AC31" s="54"/>
    </row>
    <row r="32" spans="1:29" s="52" customFormat="1" ht="15" customHeight="1" x14ac:dyDescent="0.3">
      <c r="A32" s="53" t="s">
        <v>126</v>
      </c>
      <c r="B32" s="57">
        <v>36.619999999999997</v>
      </c>
      <c r="C32" s="49">
        <v>37.24</v>
      </c>
      <c r="D32" s="49">
        <v>37.97</v>
      </c>
      <c r="E32" s="49">
        <v>38.9</v>
      </c>
      <c r="F32" s="49">
        <v>39.72</v>
      </c>
      <c r="G32" s="49">
        <v>40.29</v>
      </c>
      <c r="H32" s="49">
        <v>40.729999999999997</v>
      </c>
      <c r="I32" s="49">
        <v>41.16</v>
      </c>
      <c r="J32" s="49">
        <v>41.49</v>
      </c>
      <c r="K32" s="50">
        <v>41.86</v>
      </c>
      <c r="L32" s="51"/>
      <c r="M32" s="51"/>
      <c r="N32" s="51"/>
      <c r="O32" s="51"/>
      <c r="P32" s="51"/>
      <c r="Q32" s="54"/>
      <c r="R32" s="54"/>
      <c r="S32" s="54"/>
      <c r="T32" s="54"/>
      <c r="U32" s="54"/>
      <c r="V32" s="54"/>
      <c r="W32" s="54"/>
      <c r="X32" s="54"/>
      <c r="Y32" s="54"/>
      <c r="Z32" s="54"/>
      <c r="AA32" s="54"/>
      <c r="AB32" s="54"/>
      <c r="AC32" s="54"/>
    </row>
    <row r="33" spans="1:16" ht="15" customHeight="1" x14ac:dyDescent="0.3">
      <c r="A33" s="38"/>
      <c r="B33" s="58"/>
      <c r="C33" s="40"/>
      <c r="D33" s="40"/>
      <c r="E33" s="40"/>
      <c r="F33" s="40"/>
      <c r="G33" s="40"/>
      <c r="H33" s="40"/>
      <c r="I33" s="40"/>
      <c r="J33" s="40"/>
      <c r="K33" s="41"/>
      <c r="L33" s="15"/>
      <c r="M33" s="15"/>
      <c r="N33" s="15"/>
      <c r="O33" s="15"/>
      <c r="P33" s="15"/>
    </row>
    <row r="34" spans="1:16" ht="15" customHeight="1" x14ac:dyDescent="0.3">
      <c r="A34" s="39" t="s">
        <v>125</v>
      </c>
      <c r="B34" s="59">
        <v>10187</v>
      </c>
      <c r="C34" s="27">
        <v>10446</v>
      </c>
      <c r="D34" s="27">
        <v>10662</v>
      </c>
      <c r="E34" s="27">
        <v>10717</v>
      </c>
      <c r="F34" s="27">
        <v>10725</v>
      </c>
      <c r="G34" s="27">
        <v>10782</v>
      </c>
      <c r="H34" s="27">
        <v>10890</v>
      </c>
      <c r="I34" s="27">
        <v>11039</v>
      </c>
      <c r="J34" s="27">
        <v>11194</v>
      </c>
      <c r="K34" s="28">
        <v>11310</v>
      </c>
      <c r="L34" s="15"/>
      <c r="M34" s="15"/>
      <c r="N34" s="15"/>
      <c r="O34" s="15">
        <f>C34/5</f>
        <v>2089.1999999999998</v>
      </c>
      <c r="P34" s="15"/>
    </row>
    <row r="35" spans="1:16" ht="15" customHeight="1" x14ac:dyDescent="0.3">
      <c r="A35" s="39" t="s">
        <v>124</v>
      </c>
      <c r="B35" s="59">
        <v>10430</v>
      </c>
      <c r="C35" s="27">
        <v>10325</v>
      </c>
      <c r="D35" s="27">
        <v>10587</v>
      </c>
      <c r="E35" s="27">
        <v>10809</v>
      </c>
      <c r="F35" s="27">
        <v>10869</v>
      </c>
      <c r="G35" s="27">
        <v>10882</v>
      </c>
      <c r="H35" s="27">
        <v>10943</v>
      </c>
      <c r="I35" s="27">
        <v>11055</v>
      </c>
      <c r="J35" s="27">
        <v>11207</v>
      </c>
      <c r="K35" s="28">
        <v>11364</v>
      </c>
      <c r="L35" s="15"/>
      <c r="M35" s="15"/>
      <c r="N35" s="15"/>
      <c r="O35" s="1">
        <f>C34-O34</f>
        <v>8356.7999999999993</v>
      </c>
      <c r="P35" s="15"/>
    </row>
    <row r="36" spans="1:16" ht="15" customHeight="1" x14ac:dyDescent="0.3">
      <c r="A36" s="39" t="s">
        <v>123</v>
      </c>
      <c r="B36" s="59">
        <v>10519</v>
      </c>
      <c r="C36" s="27">
        <v>10604</v>
      </c>
      <c r="D36" s="27">
        <v>10476</v>
      </c>
      <c r="E36" s="27">
        <v>10742</v>
      </c>
      <c r="F36" s="27">
        <v>10969</v>
      </c>
      <c r="G36" s="27">
        <v>11033</v>
      </c>
      <c r="H36" s="27">
        <v>11049</v>
      </c>
      <c r="I36" s="27">
        <v>11113</v>
      </c>
      <c r="J36" s="27">
        <v>11227</v>
      </c>
      <c r="K36" s="28">
        <v>11380</v>
      </c>
      <c r="L36" s="15"/>
      <c r="M36" s="15"/>
      <c r="N36" s="15"/>
      <c r="O36" s="1">
        <f>+C35+C36</f>
        <v>20929</v>
      </c>
      <c r="P36" s="15"/>
    </row>
    <row r="37" spans="1:16" ht="15" customHeight="1" x14ac:dyDescent="0.3">
      <c r="A37" s="39" t="s">
        <v>122</v>
      </c>
      <c r="B37" s="59">
        <v>10802</v>
      </c>
      <c r="C37" s="27">
        <v>10732</v>
      </c>
      <c r="D37" s="27">
        <v>10836</v>
      </c>
      <c r="E37" s="27">
        <v>10719</v>
      </c>
      <c r="F37" s="27">
        <v>10993</v>
      </c>
      <c r="G37" s="27">
        <v>11227</v>
      </c>
      <c r="H37" s="27">
        <v>11297</v>
      </c>
      <c r="I37" s="27">
        <v>11318</v>
      </c>
      <c r="J37" s="27">
        <v>11384</v>
      </c>
      <c r="K37" s="28">
        <v>11501</v>
      </c>
      <c r="L37" s="15"/>
      <c r="M37" s="15"/>
      <c r="N37" s="15"/>
      <c r="O37" s="1">
        <f>+C37+C38</f>
        <v>21931</v>
      </c>
      <c r="P37" s="15"/>
    </row>
    <row r="38" spans="1:16" ht="15" customHeight="1" x14ac:dyDescent="0.3">
      <c r="A38" s="39" t="s">
        <v>121</v>
      </c>
      <c r="B38" s="59">
        <v>11491</v>
      </c>
      <c r="C38" s="27">
        <v>11199</v>
      </c>
      <c r="D38" s="27">
        <v>11175</v>
      </c>
      <c r="E38" s="27">
        <v>11307</v>
      </c>
      <c r="F38" s="27">
        <v>11212</v>
      </c>
      <c r="G38" s="27">
        <v>11502</v>
      </c>
      <c r="H38" s="27">
        <v>11749</v>
      </c>
      <c r="I38" s="27">
        <v>11829</v>
      </c>
      <c r="J38" s="27">
        <v>11857</v>
      </c>
      <c r="K38" s="28">
        <v>11931</v>
      </c>
      <c r="L38" s="15"/>
      <c r="M38" s="15"/>
      <c r="N38" s="15"/>
      <c r="O38" s="1">
        <f>+C39+C40</f>
        <v>23678</v>
      </c>
      <c r="P38" s="15"/>
    </row>
    <row r="39" spans="1:16" ht="15" customHeight="1" x14ac:dyDescent="0.3">
      <c r="A39" s="39" t="s">
        <v>120</v>
      </c>
      <c r="B39" s="59">
        <v>11631</v>
      </c>
      <c r="C39" s="27">
        <v>12029</v>
      </c>
      <c r="D39" s="27">
        <v>11627</v>
      </c>
      <c r="E39" s="27">
        <v>11635</v>
      </c>
      <c r="F39" s="27">
        <v>11793</v>
      </c>
      <c r="G39" s="27">
        <v>11721</v>
      </c>
      <c r="H39" s="27">
        <v>12026</v>
      </c>
      <c r="I39" s="27">
        <v>12285</v>
      </c>
      <c r="J39" s="27">
        <v>12374</v>
      </c>
      <c r="K39" s="28">
        <v>12412</v>
      </c>
      <c r="L39" s="15"/>
      <c r="M39" s="15"/>
      <c r="N39" s="15"/>
      <c r="O39" s="1">
        <f>+C41+C42</f>
        <v>21158</v>
      </c>
      <c r="P39" s="15"/>
    </row>
    <row r="40" spans="1:16" ht="15" customHeight="1" x14ac:dyDescent="0.3">
      <c r="A40" s="39" t="s">
        <v>119</v>
      </c>
      <c r="B40" s="59">
        <v>10968</v>
      </c>
      <c r="C40" s="27">
        <v>11649</v>
      </c>
      <c r="D40" s="27">
        <v>12337</v>
      </c>
      <c r="E40" s="27">
        <v>11965</v>
      </c>
      <c r="F40" s="27">
        <v>11996</v>
      </c>
      <c r="G40" s="27">
        <v>12174</v>
      </c>
      <c r="H40" s="27">
        <v>12117</v>
      </c>
      <c r="I40" s="27">
        <v>12432</v>
      </c>
      <c r="J40" s="27">
        <v>12700</v>
      </c>
      <c r="K40" s="28">
        <v>12797</v>
      </c>
      <c r="L40" s="15"/>
      <c r="M40" s="15"/>
      <c r="N40" s="15"/>
      <c r="O40" s="1">
        <f>+C43+C44</f>
        <v>20057</v>
      </c>
      <c r="P40" s="15"/>
    </row>
    <row r="41" spans="1:16" ht="15" customHeight="1" x14ac:dyDescent="0.3">
      <c r="A41" s="39" t="s">
        <v>118</v>
      </c>
      <c r="B41" s="59">
        <v>10376</v>
      </c>
      <c r="C41" s="27">
        <v>10990</v>
      </c>
      <c r="D41" s="27">
        <v>11805</v>
      </c>
      <c r="E41" s="27">
        <v>12512</v>
      </c>
      <c r="F41" s="27">
        <v>12162</v>
      </c>
      <c r="G41" s="27">
        <v>12209</v>
      </c>
      <c r="H41" s="27">
        <v>12399</v>
      </c>
      <c r="I41" s="27">
        <v>12354</v>
      </c>
      <c r="J41" s="27">
        <v>12675</v>
      </c>
      <c r="K41" s="28">
        <v>12948</v>
      </c>
      <c r="L41" s="15"/>
      <c r="M41" s="15"/>
      <c r="N41" s="15"/>
      <c r="O41" s="1">
        <f>+C45+C46</f>
        <v>20691</v>
      </c>
      <c r="P41" s="15"/>
    </row>
    <row r="42" spans="1:16" ht="15" customHeight="1" x14ac:dyDescent="0.3">
      <c r="A42" s="39" t="s">
        <v>117</v>
      </c>
      <c r="B42" s="59">
        <v>9776</v>
      </c>
      <c r="C42" s="27">
        <v>10168</v>
      </c>
      <c r="D42" s="27">
        <v>11027</v>
      </c>
      <c r="E42" s="27">
        <v>11858</v>
      </c>
      <c r="F42" s="27">
        <v>12577</v>
      </c>
      <c r="G42" s="27">
        <v>12245</v>
      </c>
      <c r="H42" s="27">
        <v>12304</v>
      </c>
      <c r="I42" s="27">
        <v>12505</v>
      </c>
      <c r="J42" s="27">
        <v>12468</v>
      </c>
      <c r="K42" s="28">
        <v>12795</v>
      </c>
      <c r="L42" s="15"/>
      <c r="M42" s="15"/>
      <c r="N42" s="15"/>
      <c r="O42" s="1">
        <f>+C47+C48</f>
        <v>15329</v>
      </c>
      <c r="P42" s="15"/>
    </row>
    <row r="43" spans="1:16" ht="15" customHeight="1" x14ac:dyDescent="0.3">
      <c r="A43" s="39" t="s">
        <v>116</v>
      </c>
      <c r="B43" s="59">
        <v>10376</v>
      </c>
      <c r="C43" s="27">
        <v>9947</v>
      </c>
      <c r="D43" s="27">
        <v>10133</v>
      </c>
      <c r="E43" s="27">
        <v>10998</v>
      </c>
      <c r="F43" s="27">
        <v>11839</v>
      </c>
      <c r="G43" s="27">
        <v>12565</v>
      </c>
      <c r="H43" s="27">
        <v>12252</v>
      </c>
      <c r="I43" s="27">
        <v>12323</v>
      </c>
      <c r="J43" s="27">
        <v>12533</v>
      </c>
      <c r="K43" s="28">
        <v>12505</v>
      </c>
      <c r="L43" s="15"/>
      <c r="M43" s="15"/>
      <c r="N43" s="15"/>
      <c r="O43" s="1">
        <f>+C49+C50</f>
        <v>7267</v>
      </c>
      <c r="P43" s="15"/>
    </row>
    <row r="44" spans="1:16" ht="15" customHeight="1" x14ac:dyDescent="0.3">
      <c r="A44" s="39" t="s">
        <v>115</v>
      </c>
      <c r="B44" s="59">
        <v>10730</v>
      </c>
      <c r="C44" s="27">
        <v>10110</v>
      </c>
      <c r="D44" s="27">
        <v>9775</v>
      </c>
      <c r="E44" s="27">
        <v>9979</v>
      </c>
      <c r="F44" s="27">
        <v>10850</v>
      </c>
      <c r="G44" s="27">
        <v>11698</v>
      </c>
      <c r="H44" s="27">
        <v>12431</v>
      </c>
      <c r="I44" s="27">
        <v>12140</v>
      </c>
      <c r="J44" s="27">
        <v>12225</v>
      </c>
      <c r="K44" s="28">
        <v>12447</v>
      </c>
      <c r="L44" s="15"/>
      <c r="M44" s="15"/>
      <c r="N44" s="15"/>
      <c r="O44" s="1">
        <f>+C51+C52+C53+C54</f>
        <v>2418</v>
      </c>
      <c r="P44" s="15"/>
    </row>
    <row r="45" spans="1:16" ht="15" customHeight="1" x14ac:dyDescent="0.3">
      <c r="A45" s="39" t="s">
        <v>114</v>
      </c>
      <c r="B45" s="59">
        <v>10683</v>
      </c>
      <c r="C45" s="27">
        <v>10599</v>
      </c>
      <c r="D45" s="27">
        <v>9831</v>
      </c>
      <c r="E45" s="27">
        <v>9534</v>
      </c>
      <c r="F45" s="27">
        <v>9762</v>
      </c>
      <c r="G45" s="27">
        <v>10637</v>
      </c>
      <c r="H45" s="27">
        <v>11493</v>
      </c>
      <c r="I45" s="27">
        <v>12234</v>
      </c>
      <c r="J45" s="27">
        <v>11972</v>
      </c>
      <c r="K45" s="28">
        <v>12076</v>
      </c>
      <c r="L45" s="15"/>
      <c r="M45" s="15"/>
      <c r="N45" s="15"/>
      <c r="O45" s="15"/>
      <c r="P45" s="15"/>
    </row>
    <row r="46" spans="1:16" ht="15" customHeight="1" x14ac:dyDescent="0.3">
      <c r="A46" s="39" t="s">
        <v>113</v>
      </c>
      <c r="B46" s="59">
        <v>9316</v>
      </c>
      <c r="C46" s="27">
        <v>10092</v>
      </c>
      <c r="D46" s="27">
        <v>10168</v>
      </c>
      <c r="E46" s="27">
        <v>9478</v>
      </c>
      <c r="F46" s="27">
        <v>9227</v>
      </c>
      <c r="G46" s="27">
        <v>9482</v>
      </c>
      <c r="H46" s="27">
        <v>10358</v>
      </c>
      <c r="I46" s="27">
        <v>11219</v>
      </c>
      <c r="J46" s="27">
        <v>11967</v>
      </c>
      <c r="K46" s="28">
        <v>11742</v>
      </c>
      <c r="L46" s="15"/>
      <c r="M46" s="15"/>
      <c r="N46" s="15"/>
      <c r="O46" s="15"/>
      <c r="P46" s="15"/>
    </row>
    <row r="47" spans="1:16" ht="15" customHeight="1" x14ac:dyDescent="0.3">
      <c r="A47" s="39" t="s">
        <v>112</v>
      </c>
      <c r="B47" s="59">
        <v>7937</v>
      </c>
      <c r="C47" s="27">
        <v>8492</v>
      </c>
      <c r="D47" s="27">
        <v>9471</v>
      </c>
      <c r="E47" s="27">
        <v>9589</v>
      </c>
      <c r="F47" s="27">
        <v>8986</v>
      </c>
      <c r="G47" s="27">
        <v>8783</v>
      </c>
      <c r="H47" s="27">
        <v>9065</v>
      </c>
      <c r="I47" s="27">
        <v>9933</v>
      </c>
      <c r="J47" s="27">
        <v>10793</v>
      </c>
      <c r="K47" s="28">
        <v>11542</v>
      </c>
      <c r="L47" s="15"/>
      <c r="M47" s="15"/>
      <c r="N47" s="15"/>
      <c r="O47" s="15"/>
      <c r="P47" s="15"/>
    </row>
    <row r="48" spans="1:16" ht="15" customHeight="1" x14ac:dyDescent="0.3">
      <c r="A48" s="39" t="s">
        <v>111</v>
      </c>
      <c r="B48" s="59">
        <v>5454</v>
      </c>
      <c r="C48" s="27">
        <v>6837</v>
      </c>
      <c r="D48" s="27">
        <v>7701</v>
      </c>
      <c r="E48" s="27">
        <v>8636</v>
      </c>
      <c r="F48" s="27">
        <v>8790</v>
      </c>
      <c r="G48" s="27">
        <v>8284</v>
      </c>
      <c r="H48" s="27">
        <v>8133</v>
      </c>
      <c r="I48" s="27">
        <v>8438</v>
      </c>
      <c r="J48" s="27">
        <v>9283</v>
      </c>
      <c r="K48" s="28">
        <v>10128</v>
      </c>
      <c r="L48" s="15"/>
      <c r="M48" s="15"/>
      <c r="N48" s="15"/>
      <c r="O48" s="15"/>
      <c r="P48" s="15"/>
    </row>
    <row r="49" spans="1:29" ht="15" customHeight="1" x14ac:dyDescent="0.3">
      <c r="A49" s="39" t="s">
        <v>110</v>
      </c>
      <c r="B49" s="59">
        <v>3724</v>
      </c>
      <c r="C49" s="27">
        <v>4502</v>
      </c>
      <c r="D49" s="27">
        <v>5857</v>
      </c>
      <c r="E49" s="27">
        <v>6646</v>
      </c>
      <c r="F49" s="27">
        <v>7502</v>
      </c>
      <c r="G49" s="27">
        <v>7683</v>
      </c>
      <c r="H49" s="27">
        <v>7292</v>
      </c>
      <c r="I49" s="27">
        <v>7196</v>
      </c>
      <c r="J49" s="27">
        <v>7519</v>
      </c>
      <c r="K49" s="28">
        <v>8315</v>
      </c>
      <c r="L49" s="15"/>
      <c r="M49" s="15"/>
      <c r="N49" s="15"/>
      <c r="O49" s="15"/>
      <c r="P49" s="15"/>
    </row>
    <row r="50" spans="1:29" ht="15" customHeight="1" x14ac:dyDescent="0.3">
      <c r="A50" s="39" t="s">
        <v>109</v>
      </c>
      <c r="B50" s="59">
        <v>2453</v>
      </c>
      <c r="C50" s="27">
        <v>2765</v>
      </c>
      <c r="D50" s="27">
        <v>3491</v>
      </c>
      <c r="E50" s="27">
        <v>4587</v>
      </c>
      <c r="F50" s="27">
        <v>5254</v>
      </c>
      <c r="G50" s="27">
        <v>5982</v>
      </c>
      <c r="H50" s="27">
        <v>6176</v>
      </c>
      <c r="I50" s="27">
        <v>5918</v>
      </c>
      <c r="J50" s="27">
        <v>5877</v>
      </c>
      <c r="K50" s="28">
        <v>6202</v>
      </c>
      <c r="L50" s="15"/>
      <c r="M50" s="15"/>
      <c r="N50" s="15"/>
      <c r="O50" s="15"/>
      <c r="P50" s="15"/>
    </row>
    <row r="51" spans="1:29" ht="15" customHeight="1" x14ac:dyDescent="0.3">
      <c r="A51" s="39" t="s">
        <v>108</v>
      </c>
      <c r="B51" s="59">
        <v>1463</v>
      </c>
      <c r="C51" s="27">
        <v>1529</v>
      </c>
      <c r="D51" s="27">
        <v>1785</v>
      </c>
      <c r="E51" s="27">
        <v>2289</v>
      </c>
      <c r="F51" s="27">
        <v>3050</v>
      </c>
      <c r="G51" s="27">
        <v>3540</v>
      </c>
      <c r="H51" s="27">
        <v>4077</v>
      </c>
      <c r="I51" s="27">
        <v>4251</v>
      </c>
      <c r="J51" s="27">
        <v>4124</v>
      </c>
      <c r="K51" s="28">
        <v>4127</v>
      </c>
      <c r="L51" s="15"/>
      <c r="M51" s="15"/>
      <c r="N51" s="15"/>
      <c r="O51" s="15"/>
      <c r="P51" s="15"/>
    </row>
    <row r="52" spans="1:29" ht="15" customHeight="1" x14ac:dyDescent="0.3">
      <c r="A52" s="39" t="s">
        <v>107</v>
      </c>
      <c r="B52" s="59">
        <v>605</v>
      </c>
      <c r="C52" s="27">
        <v>684</v>
      </c>
      <c r="D52" s="27">
        <v>744</v>
      </c>
      <c r="E52" s="27">
        <v>890</v>
      </c>
      <c r="F52" s="27">
        <v>1165</v>
      </c>
      <c r="G52" s="27">
        <v>1584</v>
      </c>
      <c r="H52" s="27">
        <v>1873</v>
      </c>
      <c r="I52" s="27">
        <v>2192</v>
      </c>
      <c r="J52" s="27">
        <v>2317</v>
      </c>
      <c r="K52" s="28">
        <v>2289</v>
      </c>
      <c r="L52" s="15"/>
      <c r="M52" s="15"/>
      <c r="N52" s="15"/>
      <c r="O52" s="15"/>
      <c r="P52" s="15"/>
    </row>
    <row r="53" spans="1:29" ht="15" customHeight="1" x14ac:dyDescent="0.3">
      <c r="A53" s="39" t="s">
        <v>106</v>
      </c>
      <c r="B53" s="59">
        <v>140</v>
      </c>
      <c r="C53" s="27">
        <v>184</v>
      </c>
      <c r="D53" s="27">
        <v>221</v>
      </c>
      <c r="E53" s="27">
        <v>247</v>
      </c>
      <c r="F53" s="27">
        <v>305</v>
      </c>
      <c r="G53" s="27">
        <v>411</v>
      </c>
      <c r="H53" s="27">
        <v>572</v>
      </c>
      <c r="I53" s="27">
        <v>694</v>
      </c>
      <c r="J53" s="27">
        <v>829</v>
      </c>
      <c r="K53" s="28">
        <v>893</v>
      </c>
      <c r="L53" s="15"/>
      <c r="M53" s="15"/>
      <c r="N53" s="15"/>
      <c r="O53" s="15"/>
      <c r="P53" s="15"/>
    </row>
    <row r="54" spans="1:29" ht="15" customHeight="1" x14ac:dyDescent="0.3">
      <c r="A54" s="39" t="s">
        <v>105</v>
      </c>
      <c r="B54" s="59">
        <v>16</v>
      </c>
      <c r="C54" s="27">
        <v>21</v>
      </c>
      <c r="D54" s="27">
        <v>30</v>
      </c>
      <c r="E54" s="27">
        <v>38</v>
      </c>
      <c r="F54" s="27">
        <v>43</v>
      </c>
      <c r="G54" s="27">
        <v>55</v>
      </c>
      <c r="H54" s="27">
        <v>77</v>
      </c>
      <c r="I54" s="27">
        <v>110</v>
      </c>
      <c r="J54" s="27">
        <v>137</v>
      </c>
      <c r="K54" s="28">
        <v>168</v>
      </c>
      <c r="L54" s="15"/>
      <c r="M54" s="15"/>
      <c r="N54" s="15"/>
      <c r="O54" s="15"/>
      <c r="P54" s="15"/>
    </row>
    <row r="55" spans="1:29" s="37" customFormat="1" ht="15" customHeight="1" x14ac:dyDescent="0.3">
      <c r="A55" s="33" t="s">
        <v>127</v>
      </c>
      <c r="B55" s="60">
        <v>164049</v>
      </c>
      <c r="C55" s="35">
        <v>168735</v>
      </c>
      <c r="D55" s="35">
        <v>174497</v>
      </c>
      <c r="E55" s="35">
        <v>179927</v>
      </c>
      <c r="F55" s="35">
        <v>184792</v>
      </c>
      <c r="G55" s="35">
        <v>189047</v>
      </c>
      <c r="H55" s="35">
        <v>192815</v>
      </c>
      <c r="I55" s="35">
        <v>196345</v>
      </c>
      <c r="J55" s="35">
        <v>199896</v>
      </c>
      <c r="K55" s="36">
        <v>203612</v>
      </c>
      <c r="L55" s="15"/>
      <c r="M55" s="15"/>
      <c r="N55" s="15"/>
      <c r="O55" s="15"/>
      <c r="P55" s="15"/>
      <c r="Q55" s="54"/>
      <c r="R55" s="54"/>
      <c r="S55" s="54"/>
      <c r="T55" s="54"/>
      <c r="U55" s="54"/>
      <c r="V55" s="54"/>
      <c r="W55" s="54"/>
      <c r="X55" s="54"/>
      <c r="Y55" s="54"/>
      <c r="Z55" s="54"/>
      <c r="AA55" s="54"/>
      <c r="AB55" s="54"/>
      <c r="AC55" s="54"/>
    </row>
    <row r="56" spans="1:29" s="52" customFormat="1" ht="15" customHeight="1" x14ac:dyDescent="0.3">
      <c r="A56" s="53" t="s">
        <v>126</v>
      </c>
      <c r="B56" s="57">
        <v>39.25</v>
      </c>
      <c r="C56" s="49">
        <v>39.81</v>
      </c>
      <c r="D56" s="49">
        <v>40.57</v>
      </c>
      <c r="E56" s="49">
        <v>41.32</v>
      </c>
      <c r="F56" s="49">
        <v>42.21</v>
      </c>
      <c r="G56" s="49">
        <v>42.77</v>
      </c>
      <c r="H56" s="49">
        <v>43.17</v>
      </c>
      <c r="I56" s="49">
        <v>43.48</v>
      </c>
      <c r="J56" s="49">
        <v>43.73</v>
      </c>
      <c r="K56" s="50">
        <v>43.94</v>
      </c>
      <c r="L56" s="51"/>
      <c r="M56" s="51"/>
      <c r="N56" s="51"/>
      <c r="O56" s="51"/>
      <c r="P56" s="51"/>
      <c r="Q56" s="54"/>
      <c r="R56" s="54"/>
      <c r="S56" s="54"/>
      <c r="T56" s="54"/>
      <c r="U56" s="54"/>
      <c r="V56" s="54"/>
      <c r="W56" s="54"/>
      <c r="X56" s="54"/>
      <c r="Y56" s="54"/>
      <c r="Z56" s="54"/>
      <c r="AA56" s="54"/>
      <c r="AB56" s="54"/>
      <c r="AC56" s="54"/>
    </row>
    <row r="57" spans="1:29" ht="15" customHeight="1" x14ac:dyDescent="0.3">
      <c r="A57" s="38"/>
      <c r="B57" s="58"/>
      <c r="C57" s="40"/>
      <c r="D57" s="40"/>
      <c r="E57" s="40"/>
      <c r="F57" s="40"/>
      <c r="G57" s="40"/>
      <c r="H57" s="40"/>
      <c r="I57" s="40"/>
      <c r="J57" s="40"/>
      <c r="K57" s="41"/>
      <c r="L57" s="15"/>
      <c r="M57" s="15"/>
      <c r="N57" s="15"/>
      <c r="O57" s="15"/>
      <c r="P57" s="15"/>
    </row>
    <row r="58" spans="1:29" ht="15" customHeight="1" x14ac:dyDescent="0.3">
      <c r="A58" s="39" t="s">
        <v>125</v>
      </c>
      <c r="B58" s="59">
        <v>9740</v>
      </c>
      <c r="C58" s="27">
        <v>9993</v>
      </c>
      <c r="D58" s="27">
        <v>10205</v>
      </c>
      <c r="E58" s="27">
        <v>10259</v>
      </c>
      <c r="F58" s="27">
        <v>10268</v>
      </c>
      <c r="G58" s="27">
        <v>10324</v>
      </c>
      <c r="H58" s="27">
        <v>10429</v>
      </c>
      <c r="I58" s="27">
        <v>10572</v>
      </c>
      <c r="J58" s="27">
        <v>10721</v>
      </c>
      <c r="K58" s="28">
        <v>10834</v>
      </c>
      <c r="L58" s="15"/>
      <c r="M58" s="15"/>
      <c r="N58" s="15"/>
      <c r="O58" s="15">
        <f>C58/5</f>
        <v>1998.6</v>
      </c>
      <c r="P58" s="15"/>
    </row>
    <row r="59" spans="1:29" ht="15" customHeight="1" x14ac:dyDescent="0.3">
      <c r="A59" s="39" t="s">
        <v>124</v>
      </c>
      <c r="B59" s="59">
        <v>10000</v>
      </c>
      <c r="C59" s="27">
        <v>9875</v>
      </c>
      <c r="D59" s="27">
        <v>10135</v>
      </c>
      <c r="E59" s="27">
        <v>10354</v>
      </c>
      <c r="F59" s="27">
        <v>10413</v>
      </c>
      <c r="G59" s="27">
        <v>10428</v>
      </c>
      <c r="H59" s="27">
        <v>10489</v>
      </c>
      <c r="I59" s="27">
        <v>10598</v>
      </c>
      <c r="J59" s="27">
        <v>10744</v>
      </c>
      <c r="K59" s="28">
        <v>10897</v>
      </c>
      <c r="L59" s="15"/>
      <c r="M59" s="15"/>
      <c r="N59" s="15"/>
      <c r="O59" s="1">
        <f>C58-O58</f>
        <v>7994.4</v>
      </c>
      <c r="P59" s="15"/>
    </row>
    <row r="60" spans="1:29" ht="15" customHeight="1" x14ac:dyDescent="0.3">
      <c r="A60" s="39" t="s">
        <v>123</v>
      </c>
      <c r="B60" s="59">
        <v>10099</v>
      </c>
      <c r="C60" s="27">
        <v>10166</v>
      </c>
      <c r="D60" s="27">
        <v>10013</v>
      </c>
      <c r="E60" s="27">
        <v>10277</v>
      </c>
      <c r="F60" s="27">
        <v>10502</v>
      </c>
      <c r="G60" s="27">
        <v>10566</v>
      </c>
      <c r="H60" s="27">
        <v>10584</v>
      </c>
      <c r="I60" s="27">
        <v>10648</v>
      </c>
      <c r="J60" s="27">
        <v>10760</v>
      </c>
      <c r="K60" s="28">
        <v>10909</v>
      </c>
      <c r="L60" s="15"/>
      <c r="M60" s="15"/>
      <c r="N60" s="15"/>
      <c r="O60" s="1">
        <f>+C59+C60</f>
        <v>20041</v>
      </c>
      <c r="P60" s="15"/>
    </row>
    <row r="61" spans="1:29" ht="15" customHeight="1" x14ac:dyDescent="0.3">
      <c r="A61" s="39" t="s">
        <v>122</v>
      </c>
      <c r="B61" s="59">
        <v>10328</v>
      </c>
      <c r="C61" s="27">
        <v>10306</v>
      </c>
      <c r="D61" s="27">
        <v>10385</v>
      </c>
      <c r="E61" s="27">
        <v>10241</v>
      </c>
      <c r="F61" s="27">
        <v>10515</v>
      </c>
      <c r="G61" s="27">
        <v>10747</v>
      </c>
      <c r="H61" s="27">
        <v>10817</v>
      </c>
      <c r="I61" s="27">
        <v>10842</v>
      </c>
      <c r="J61" s="27">
        <v>10910</v>
      </c>
      <c r="K61" s="28">
        <v>11026</v>
      </c>
      <c r="L61" s="15"/>
      <c r="M61" s="15"/>
      <c r="N61" s="15"/>
      <c r="O61" s="1">
        <f>+C61+C62</f>
        <v>21007</v>
      </c>
      <c r="P61" s="15"/>
    </row>
    <row r="62" spans="1:29" ht="15" customHeight="1" x14ac:dyDescent="0.3">
      <c r="A62" s="39" t="s">
        <v>121</v>
      </c>
      <c r="B62" s="59">
        <v>10890</v>
      </c>
      <c r="C62" s="27">
        <v>10701</v>
      </c>
      <c r="D62" s="27">
        <v>10735</v>
      </c>
      <c r="E62" s="27">
        <v>10839</v>
      </c>
      <c r="F62" s="27">
        <v>10717</v>
      </c>
      <c r="G62" s="27">
        <v>11008</v>
      </c>
      <c r="H62" s="27">
        <v>11256</v>
      </c>
      <c r="I62" s="27">
        <v>11339</v>
      </c>
      <c r="J62" s="27">
        <v>11374</v>
      </c>
      <c r="K62" s="28">
        <v>11453</v>
      </c>
      <c r="L62" s="15"/>
      <c r="M62" s="15"/>
      <c r="N62" s="15"/>
      <c r="O62" s="1">
        <f>+C63+C64</f>
        <v>22813</v>
      </c>
      <c r="P62" s="15"/>
    </row>
    <row r="63" spans="1:29" ht="15" customHeight="1" x14ac:dyDescent="0.3">
      <c r="A63" s="39" t="s">
        <v>120</v>
      </c>
      <c r="B63" s="59">
        <v>11259</v>
      </c>
      <c r="C63" s="27">
        <v>11483</v>
      </c>
      <c r="D63" s="27">
        <v>11165</v>
      </c>
      <c r="E63" s="27">
        <v>11228</v>
      </c>
      <c r="F63" s="27">
        <v>11358</v>
      </c>
      <c r="G63" s="27">
        <v>11257</v>
      </c>
      <c r="H63" s="27">
        <v>11567</v>
      </c>
      <c r="I63" s="27">
        <v>11830</v>
      </c>
      <c r="J63" s="27">
        <v>11927</v>
      </c>
      <c r="K63" s="28">
        <v>11975</v>
      </c>
      <c r="L63" s="15"/>
      <c r="M63" s="15"/>
      <c r="N63" s="15"/>
      <c r="O63" s="1">
        <f>+C65+C66</f>
        <v>21194</v>
      </c>
      <c r="P63" s="15"/>
    </row>
    <row r="64" spans="1:29" ht="15" customHeight="1" x14ac:dyDescent="0.3">
      <c r="A64" s="39" t="s">
        <v>119</v>
      </c>
      <c r="B64" s="59">
        <v>10818</v>
      </c>
      <c r="C64" s="27">
        <v>11330</v>
      </c>
      <c r="D64" s="27">
        <v>11810</v>
      </c>
      <c r="E64" s="27">
        <v>11515</v>
      </c>
      <c r="F64" s="27">
        <v>11597</v>
      </c>
      <c r="G64" s="27">
        <v>11745</v>
      </c>
      <c r="H64" s="27">
        <v>11658</v>
      </c>
      <c r="I64" s="27">
        <v>11980</v>
      </c>
      <c r="J64" s="27">
        <v>12252</v>
      </c>
      <c r="K64" s="28">
        <v>12358</v>
      </c>
      <c r="L64" s="15"/>
      <c r="M64" s="15"/>
      <c r="N64" s="15"/>
      <c r="O64" s="1">
        <f>+C67+C68</f>
        <v>20558</v>
      </c>
      <c r="P64" s="15"/>
    </row>
    <row r="65" spans="1:29" ht="15" customHeight="1" x14ac:dyDescent="0.3">
      <c r="A65" s="39" t="s">
        <v>118</v>
      </c>
      <c r="B65" s="59">
        <v>10397</v>
      </c>
      <c r="C65" s="27">
        <v>10932</v>
      </c>
      <c r="D65" s="27">
        <v>11522</v>
      </c>
      <c r="E65" s="27">
        <v>12016</v>
      </c>
      <c r="F65" s="27">
        <v>11737</v>
      </c>
      <c r="G65" s="27">
        <v>11832</v>
      </c>
      <c r="H65" s="27">
        <v>11992</v>
      </c>
      <c r="I65" s="27">
        <v>11915</v>
      </c>
      <c r="J65" s="27">
        <v>12242</v>
      </c>
      <c r="K65" s="28">
        <v>12521</v>
      </c>
      <c r="L65" s="15"/>
      <c r="M65" s="15"/>
      <c r="N65" s="15"/>
      <c r="O65" s="1">
        <f>+C69+C70</f>
        <v>22092</v>
      </c>
      <c r="P65" s="15"/>
    </row>
    <row r="66" spans="1:29" ht="15" customHeight="1" x14ac:dyDescent="0.3">
      <c r="A66" s="39" t="s">
        <v>117</v>
      </c>
      <c r="B66" s="59">
        <v>9920</v>
      </c>
      <c r="C66" s="27">
        <v>10262</v>
      </c>
      <c r="D66" s="27">
        <v>11036</v>
      </c>
      <c r="E66" s="27">
        <v>11642</v>
      </c>
      <c r="F66" s="27">
        <v>12148</v>
      </c>
      <c r="G66" s="27">
        <v>11884</v>
      </c>
      <c r="H66" s="27">
        <v>11990</v>
      </c>
      <c r="I66" s="27">
        <v>12159</v>
      </c>
      <c r="J66" s="27">
        <v>12090</v>
      </c>
      <c r="K66" s="28">
        <v>12423</v>
      </c>
      <c r="L66" s="15"/>
      <c r="M66" s="15"/>
      <c r="N66" s="15"/>
      <c r="O66" s="1">
        <f>+C71+C72</f>
        <v>17460</v>
      </c>
      <c r="P66" s="15"/>
    </row>
    <row r="67" spans="1:29" ht="15" customHeight="1" x14ac:dyDescent="0.3">
      <c r="A67" s="39" t="s">
        <v>116</v>
      </c>
      <c r="B67" s="59">
        <v>10572</v>
      </c>
      <c r="C67" s="27">
        <v>10157</v>
      </c>
      <c r="D67" s="27">
        <v>10279</v>
      </c>
      <c r="E67" s="27">
        <v>11062</v>
      </c>
      <c r="F67" s="27">
        <v>11681</v>
      </c>
      <c r="G67" s="27">
        <v>12195</v>
      </c>
      <c r="H67" s="27">
        <v>11944</v>
      </c>
      <c r="I67" s="27">
        <v>12059</v>
      </c>
      <c r="J67" s="27">
        <v>12237</v>
      </c>
      <c r="K67" s="28">
        <v>12175</v>
      </c>
      <c r="L67" s="15"/>
      <c r="M67" s="15"/>
      <c r="N67" s="15"/>
      <c r="O67" s="1">
        <f>+C73+C74</f>
        <v>9294</v>
      </c>
      <c r="P67" s="15"/>
    </row>
    <row r="68" spans="1:29" ht="15" customHeight="1" x14ac:dyDescent="0.3">
      <c r="A68" s="39" t="s">
        <v>115</v>
      </c>
      <c r="B68" s="59">
        <v>11109</v>
      </c>
      <c r="C68" s="27">
        <v>10401</v>
      </c>
      <c r="D68" s="27">
        <v>10080</v>
      </c>
      <c r="E68" s="27">
        <v>10218</v>
      </c>
      <c r="F68" s="27">
        <v>11008</v>
      </c>
      <c r="G68" s="27">
        <v>11638</v>
      </c>
      <c r="H68" s="27">
        <v>12159</v>
      </c>
      <c r="I68" s="27">
        <v>11923</v>
      </c>
      <c r="J68" s="27">
        <v>12048</v>
      </c>
      <c r="K68" s="28">
        <v>12234</v>
      </c>
      <c r="L68" s="15"/>
      <c r="M68" s="15"/>
      <c r="N68" s="15"/>
      <c r="O68" s="1">
        <f>+C75+C76+C77+C78</f>
        <v>4283</v>
      </c>
      <c r="P68" s="15"/>
    </row>
    <row r="69" spans="1:29" ht="15" customHeight="1" x14ac:dyDescent="0.3">
      <c r="A69" s="39" t="s">
        <v>114</v>
      </c>
      <c r="B69" s="59">
        <v>11297</v>
      </c>
      <c r="C69" s="27">
        <v>11173</v>
      </c>
      <c r="D69" s="27">
        <v>10269</v>
      </c>
      <c r="E69" s="27">
        <v>9973</v>
      </c>
      <c r="F69" s="27">
        <v>10129</v>
      </c>
      <c r="G69" s="27">
        <v>10925</v>
      </c>
      <c r="H69" s="27">
        <v>11564</v>
      </c>
      <c r="I69" s="27">
        <v>12093</v>
      </c>
      <c r="J69" s="27">
        <v>11875</v>
      </c>
      <c r="K69" s="28">
        <v>12011</v>
      </c>
      <c r="L69" s="15"/>
      <c r="M69" s="15"/>
      <c r="N69" s="15"/>
      <c r="O69" s="15"/>
      <c r="P69" s="15"/>
    </row>
    <row r="70" spans="1:29" ht="15" customHeight="1" x14ac:dyDescent="0.3">
      <c r="A70" s="39" t="s">
        <v>113</v>
      </c>
      <c r="B70" s="59">
        <v>10167</v>
      </c>
      <c r="C70" s="27">
        <v>10919</v>
      </c>
      <c r="D70" s="27">
        <v>10937</v>
      </c>
      <c r="E70" s="27">
        <v>10087</v>
      </c>
      <c r="F70" s="27">
        <v>9819</v>
      </c>
      <c r="G70" s="27">
        <v>9995</v>
      </c>
      <c r="H70" s="27">
        <v>10796</v>
      </c>
      <c r="I70" s="27">
        <v>11444</v>
      </c>
      <c r="J70" s="27">
        <v>11981</v>
      </c>
      <c r="K70" s="28">
        <v>11783</v>
      </c>
      <c r="L70" s="15"/>
      <c r="M70" s="15"/>
      <c r="N70" s="15"/>
      <c r="O70" s="15"/>
      <c r="P70" s="15"/>
    </row>
    <row r="71" spans="1:29" ht="15" customHeight="1" x14ac:dyDescent="0.3">
      <c r="A71" s="39" t="s">
        <v>112</v>
      </c>
      <c r="B71" s="59">
        <v>8883</v>
      </c>
      <c r="C71" s="27">
        <v>9538</v>
      </c>
      <c r="D71" s="27">
        <v>10507</v>
      </c>
      <c r="E71" s="27">
        <v>10555</v>
      </c>
      <c r="F71" s="27">
        <v>9767</v>
      </c>
      <c r="G71" s="27">
        <v>9529</v>
      </c>
      <c r="H71" s="27">
        <v>9727</v>
      </c>
      <c r="I71" s="27">
        <v>10527</v>
      </c>
      <c r="J71" s="27">
        <v>11184</v>
      </c>
      <c r="K71" s="28">
        <v>11727</v>
      </c>
      <c r="L71" s="15"/>
      <c r="M71" s="15"/>
      <c r="N71" s="15"/>
      <c r="O71" s="15"/>
      <c r="P71" s="15"/>
    </row>
    <row r="72" spans="1:29" ht="15" customHeight="1" x14ac:dyDescent="0.3">
      <c r="A72" s="39" t="s">
        <v>111</v>
      </c>
      <c r="B72" s="59">
        <v>6356</v>
      </c>
      <c r="C72" s="27">
        <v>7922</v>
      </c>
      <c r="D72" s="27">
        <v>8960</v>
      </c>
      <c r="E72" s="27">
        <v>9906</v>
      </c>
      <c r="F72" s="27">
        <v>9989</v>
      </c>
      <c r="G72" s="27">
        <v>9282</v>
      </c>
      <c r="H72" s="27">
        <v>9084</v>
      </c>
      <c r="I72" s="27">
        <v>9306</v>
      </c>
      <c r="J72" s="27">
        <v>10096</v>
      </c>
      <c r="K72" s="28">
        <v>10756</v>
      </c>
      <c r="L72" s="15"/>
      <c r="M72" s="15"/>
      <c r="N72" s="15"/>
      <c r="O72" s="15"/>
      <c r="P72" s="15"/>
    </row>
    <row r="73" spans="1:29" ht="15" customHeight="1" x14ac:dyDescent="0.3">
      <c r="A73" s="39" t="s">
        <v>110</v>
      </c>
      <c r="B73" s="59">
        <v>4644</v>
      </c>
      <c r="C73" s="27">
        <v>5551</v>
      </c>
      <c r="D73" s="27">
        <v>7144</v>
      </c>
      <c r="E73" s="27">
        <v>8122</v>
      </c>
      <c r="F73" s="27">
        <v>9024</v>
      </c>
      <c r="G73" s="27">
        <v>9144</v>
      </c>
      <c r="H73" s="27">
        <v>8545</v>
      </c>
      <c r="I73" s="27">
        <v>8396</v>
      </c>
      <c r="J73" s="27">
        <v>8644</v>
      </c>
      <c r="K73" s="28">
        <v>9410</v>
      </c>
      <c r="L73" s="15"/>
      <c r="M73" s="15"/>
      <c r="N73" s="15"/>
      <c r="O73" s="15"/>
      <c r="P73" s="15"/>
    </row>
    <row r="74" spans="1:29" ht="15" customHeight="1" x14ac:dyDescent="0.3">
      <c r="A74" s="39" t="s">
        <v>109</v>
      </c>
      <c r="B74" s="59">
        <v>3412</v>
      </c>
      <c r="C74" s="27">
        <v>3743</v>
      </c>
      <c r="D74" s="27">
        <v>4645</v>
      </c>
      <c r="E74" s="27">
        <v>6022</v>
      </c>
      <c r="F74" s="27">
        <v>6893</v>
      </c>
      <c r="G74" s="27">
        <v>7708</v>
      </c>
      <c r="H74" s="27">
        <v>7859</v>
      </c>
      <c r="I74" s="27">
        <v>7400</v>
      </c>
      <c r="J74" s="27">
        <v>7307</v>
      </c>
      <c r="K74" s="28">
        <v>7577</v>
      </c>
      <c r="L74" s="15"/>
      <c r="M74" s="15"/>
      <c r="N74" s="15"/>
      <c r="O74" s="15"/>
      <c r="P74" s="15"/>
    </row>
    <row r="75" spans="1:29" ht="15" customHeight="1" x14ac:dyDescent="0.3">
      <c r="A75" s="39" t="s">
        <v>108</v>
      </c>
      <c r="B75" s="59">
        <v>2422</v>
      </c>
      <c r="C75" s="27">
        <v>2414</v>
      </c>
      <c r="D75" s="27">
        <v>2711</v>
      </c>
      <c r="E75" s="27">
        <v>3406</v>
      </c>
      <c r="F75" s="27">
        <v>4468</v>
      </c>
      <c r="G75" s="27">
        <v>5167</v>
      </c>
      <c r="H75" s="27">
        <v>5834</v>
      </c>
      <c r="I75" s="27">
        <v>6001</v>
      </c>
      <c r="J75" s="27">
        <v>5712</v>
      </c>
      <c r="K75" s="28">
        <v>5680</v>
      </c>
      <c r="L75" s="15"/>
      <c r="M75" s="15"/>
      <c r="N75" s="15"/>
      <c r="O75" s="15"/>
      <c r="P75" s="15"/>
    </row>
    <row r="76" spans="1:29" ht="15" customHeight="1" x14ac:dyDescent="0.3">
      <c r="A76" s="39" t="s">
        <v>107</v>
      </c>
      <c r="B76" s="59">
        <v>1278</v>
      </c>
      <c r="C76" s="27">
        <v>1333</v>
      </c>
      <c r="D76" s="27">
        <v>1361</v>
      </c>
      <c r="E76" s="27">
        <v>1565</v>
      </c>
      <c r="F76" s="27">
        <v>2008</v>
      </c>
      <c r="G76" s="27">
        <v>2685</v>
      </c>
      <c r="H76" s="27">
        <v>3160</v>
      </c>
      <c r="I76" s="27">
        <v>3625</v>
      </c>
      <c r="J76" s="27">
        <v>3784</v>
      </c>
      <c r="K76" s="28">
        <v>3667</v>
      </c>
      <c r="L76" s="15"/>
      <c r="M76" s="15"/>
      <c r="N76" s="15"/>
      <c r="O76" s="15"/>
      <c r="P76" s="15"/>
    </row>
    <row r="77" spans="1:29" ht="15" customHeight="1" x14ac:dyDescent="0.3">
      <c r="A77" s="39" t="s">
        <v>106</v>
      </c>
      <c r="B77" s="59">
        <v>390</v>
      </c>
      <c r="C77" s="27">
        <v>465</v>
      </c>
      <c r="D77" s="27">
        <v>508</v>
      </c>
      <c r="E77" s="27">
        <v>537</v>
      </c>
      <c r="F77" s="27">
        <v>640</v>
      </c>
      <c r="G77" s="27">
        <v>847</v>
      </c>
      <c r="H77" s="27">
        <v>1167</v>
      </c>
      <c r="I77" s="27">
        <v>1412</v>
      </c>
      <c r="J77" s="27">
        <v>1661</v>
      </c>
      <c r="K77" s="28">
        <v>1773</v>
      </c>
      <c r="L77" s="15"/>
      <c r="M77" s="15"/>
      <c r="N77" s="15"/>
      <c r="O77" s="15"/>
      <c r="P77" s="15"/>
    </row>
    <row r="78" spans="1:29" ht="15" customHeight="1" x14ac:dyDescent="0.3">
      <c r="A78" s="47" t="s">
        <v>105</v>
      </c>
      <c r="B78" s="61">
        <v>66</v>
      </c>
      <c r="C78" s="27">
        <v>71</v>
      </c>
      <c r="D78" s="27">
        <v>89</v>
      </c>
      <c r="E78" s="27">
        <v>102</v>
      </c>
      <c r="F78" s="27">
        <v>113</v>
      </c>
      <c r="G78" s="27">
        <v>141</v>
      </c>
      <c r="H78" s="27">
        <v>193</v>
      </c>
      <c r="I78" s="27">
        <v>276</v>
      </c>
      <c r="J78" s="27">
        <v>348</v>
      </c>
      <c r="K78" s="28">
        <v>422</v>
      </c>
      <c r="L78" s="15"/>
      <c r="M78" s="15"/>
      <c r="N78" s="15"/>
      <c r="O78" s="15"/>
      <c r="P78" s="15"/>
    </row>
    <row r="79" spans="1:29" s="21" customFormat="1" ht="15" customHeight="1" x14ac:dyDescent="0.25">
      <c r="A79" s="16" t="s">
        <v>104</v>
      </c>
      <c r="B79" s="31"/>
      <c r="C79" s="31"/>
      <c r="D79" s="31"/>
      <c r="E79" s="31"/>
      <c r="F79" s="31"/>
      <c r="G79" s="31"/>
      <c r="H79" s="31"/>
      <c r="I79" s="31"/>
      <c r="J79" s="31"/>
      <c r="K79" s="31"/>
      <c r="Q79" s="54"/>
      <c r="R79" s="54"/>
      <c r="S79" s="54"/>
      <c r="T79" s="54"/>
      <c r="U79" s="54"/>
      <c r="V79" s="54"/>
      <c r="W79" s="54"/>
      <c r="X79" s="54"/>
      <c r="Y79" s="54"/>
      <c r="Z79" s="54"/>
      <c r="AA79" s="54"/>
      <c r="AB79" s="54"/>
      <c r="AC79" s="54"/>
    </row>
    <row r="80" spans="1:29" s="21" customFormat="1" x14ac:dyDescent="0.25">
      <c r="Q80" s="54"/>
      <c r="R80" s="54"/>
      <c r="S80" s="54"/>
      <c r="T80" s="54"/>
      <c r="U80" s="54"/>
      <c r="V80" s="54"/>
      <c r="W80" s="54"/>
      <c r="X80" s="54"/>
      <c r="Y80" s="54"/>
      <c r="Z80" s="54"/>
      <c r="AA80" s="54"/>
      <c r="AB80" s="54"/>
      <c r="AC80" s="54"/>
    </row>
    <row r="81" spans="1:29" s="21" customFormat="1" ht="15" customHeight="1" x14ac:dyDescent="0.25">
      <c r="A81" s="46" t="s">
        <v>103</v>
      </c>
      <c r="B81" s="32"/>
      <c r="C81" s="32"/>
      <c r="D81" s="32"/>
      <c r="E81" s="32"/>
      <c r="F81" s="32"/>
      <c r="G81" s="32"/>
      <c r="H81" s="32"/>
      <c r="I81" s="32"/>
      <c r="J81" s="32"/>
      <c r="K81" s="32"/>
      <c r="Q81" s="54"/>
      <c r="R81" s="54"/>
      <c r="S81" s="54"/>
      <c r="T81" s="54"/>
      <c r="U81" s="54"/>
      <c r="V81" s="54"/>
      <c r="W81" s="54"/>
      <c r="X81" s="54"/>
      <c r="Y81" s="54"/>
      <c r="Z81" s="54"/>
      <c r="AA81" s="54"/>
      <c r="AB81" s="54"/>
      <c r="AC81" s="54"/>
    </row>
    <row r="82" spans="1:29" s="21" customFormat="1" ht="30.75" customHeight="1" x14ac:dyDescent="0.3">
      <c r="A82" s="77" t="s">
        <v>102</v>
      </c>
      <c r="B82" s="78"/>
      <c r="C82" s="78"/>
      <c r="D82" s="78"/>
      <c r="E82" s="78"/>
      <c r="F82" s="78"/>
      <c r="G82" s="78"/>
      <c r="H82" s="78"/>
      <c r="I82" s="78"/>
      <c r="J82" s="78"/>
      <c r="K82" s="78"/>
      <c r="Q82" s="54"/>
      <c r="R82" s="54"/>
      <c r="S82" s="54"/>
      <c r="T82" s="54"/>
      <c r="U82" s="54"/>
      <c r="V82" s="54"/>
      <c r="W82" s="54"/>
      <c r="X82" s="54"/>
      <c r="Y82" s="54"/>
      <c r="Z82" s="54"/>
      <c r="AA82" s="54"/>
      <c r="AB82" s="54"/>
      <c r="AC82" s="54"/>
    </row>
    <row r="83" spans="1:29" ht="15" customHeight="1" x14ac:dyDescent="0.25">
      <c r="B83" s="32"/>
      <c r="C83" s="32"/>
      <c r="D83" s="32"/>
      <c r="E83" s="32"/>
      <c r="F83" s="32"/>
      <c r="G83" s="32"/>
      <c r="H83" s="32"/>
      <c r="I83" s="32"/>
      <c r="J83" s="32"/>
      <c r="K83" s="32"/>
    </row>
    <row r="84" spans="1:29" ht="15" customHeight="1" x14ac:dyDescent="0.25">
      <c r="A84" s="46" t="s">
        <v>101</v>
      </c>
    </row>
    <row r="85" spans="1:29" ht="15" customHeight="1" x14ac:dyDescent="0.25">
      <c r="A85" s="46" t="s">
        <v>100</v>
      </c>
    </row>
    <row r="86" spans="1:29" x14ac:dyDescent="0.25">
      <c r="A86" s="16" t="s">
        <v>99</v>
      </c>
    </row>
    <row r="88" spans="1:29" ht="12.75" customHeight="1" x14ac:dyDescent="0.25">
      <c r="A88" s="79" t="s">
        <v>98</v>
      </c>
      <c r="B88" s="80"/>
      <c r="C88" s="80"/>
      <c r="D88" s="80"/>
      <c r="E88" s="80"/>
      <c r="F88" s="80"/>
      <c r="G88" s="80"/>
      <c r="H88" s="80"/>
      <c r="I88" s="78"/>
    </row>
    <row r="89" spans="1:29" ht="12.75" customHeight="1" x14ac:dyDescent="0.25">
      <c r="A89" s="79"/>
      <c r="B89" s="80"/>
      <c r="C89" s="80"/>
      <c r="D89" s="80"/>
      <c r="E89" s="80"/>
      <c r="F89" s="80"/>
      <c r="G89" s="80"/>
      <c r="H89" s="80"/>
      <c r="I89" s="78"/>
    </row>
    <row r="90" spans="1:29" ht="12.75" customHeight="1" x14ac:dyDescent="0.25">
      <c r="A90" s="79"/>
      <c r="B90" s="80"/>
      <c r="C90" s="80"/>
      <c r="D90" s="80"/>
      <c r="E90" s="80"/>
      <c r="F90" s="80"/>
      <c r="G90" s="80"/>
      <c r="H90" s="80"/>
      <c r="I90" s="78"/>
    </row>
    <row r="91" spans="1:29" ht="12.75" customHeight="1" x14ac:dyDescent="0.25">
      <c r="A91" s="79"/>
      <c r="B91" s="80"/>
      <c r="C91" s="80"/>
      <c r="D91" s="80"/>
      <c r="E91" s="80"/>
      <c r="F91" s="80"/>
      <c r="G91" s="80"/>
      <c r="H91" s="80"/>
      <c r="I91" s="78"/>
    </row>
    <row r="92" spans="1:29" ht="12.75" customHeight="1" x14ac:dyDescent="0.25">
      <c r="A92" s="79"/>
      <c r="B92" s="80"/>
      <c r="C92" s="80"/>
      <c r="D92" s="80"/>
      <c r="E92" s="80"/>
      <c r="F92" s="80"/>
      <c r="G92" s="80"/>
      <c r="H92" s="80"/>
      <c r="I92" s="78"/>
    </row>
    <row r="93" spans="1:29" ht="12.75" customHeight="1" x14ac:dyDescent="0.25">
      <c r="A93" s="80"/>
      <c r="B93" s="80"/>
      <c r="C93" s="80"/>
      <c r="D93" s="80"/>
      <c r="E93" s="80"/>
      <c r="F93" s="80"/>
      <c r="G93" s="80"/>
      <c r="H93" s="80"/>
      <c r="I93" s="78"/>
    </row>
    <row r="94" spans="1:29" ht="12.75" customHeight="1" x14ac:dyDescent="0.25">
      <c r="A94" s="80"/>
      <c r="B94" s="80"/>
      <c r="C94" s="80"/>
      <c r="D94" s="80"/>
      <c r="E94" s="80"/>
      <c r="F94" s="80"/>
      <c r="G94" s="80"/>
      <c r="H94" s="80"/>
      <c r="I94" s="78"/>
    </row>
  </sheetData>
  <mergeCells count="4">
    <mergeCell ref="A1:K1"/>
    <mergeCell ref="A82:K82"/>
    <mergeCell ref="A88:I94"/>
    <mergeCell ref="Q6:R6"/>
  </mergeCells>
  <pageMargins left="0.25" right="0.25" top="0.24" bottom="0.24" header="0.2" footer="0.2"/>
  <pageSetup scale="6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Provisional_Death_Counts_for_Co</vt:lpstr>
      <vt:lpstr>Main series</vt:lpstr>
      <vt:lpstr>'Main series'!Print_Titles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RichardAdmin</dc:creator>
  <cp:lastModifiedBy>Richard Collins</cp:lastModifiedBy>
  <dcterms:created xsi:type="dcterms:W3CDTF">2020-04-15T19:48:22Z</dcterms:created>
  <dcterms:modified xsi:type="dcterms:W3CDTF">2020-04-18T13:00:34Z</dcterms:modified>
</cp:coreProperties>
</file>