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13512" windowHeight="10560" activeTab="1"/>
  </bookViews>
  <sheets>
    <sheet name="Mexico Worst Case" sheetId="2" r:id="rId1"/>
    <sheet name="Mexico Covid-19 Deaths, Cases" sheetId="1" r:id="rId2"/>
  </sheets>
  <externalReferences>
    <externalReference r:id="rId3"/>
  </externalReferences>
  <definedNames>
    <definedName name="solver_adj" localSheetId="1" hidden="1">'Mexico Covid-19 Deaths, Cases'!$R$1:$R$3</definedName>
    <definedName name="solver_adj" localSheetId="0" hidden="1">'Mexico Worst Case'!$N$1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'Mexico Covid-19 Deaths, Cases'!$R$4</definedName>
    <definedName name="solver_opt" localSheetId="0" hidden="1">'Mexico Worst Case'!$P$2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C43" i="1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0" i="2"/>
  <c r="M7" i="2"/>
  <c r="L7" i="2"/>
  <c r="M3" i="2" s="1"/>
  <c r="AI111" i="2"/>
  <c r="AG111" i="2"/>
  <c r="AE111" i="2"/>
  <c r="Y111" i="2"/>
  <c r="AI110" i="2"/>
  <c r="AG110" i="2"/>
  <c r="AE110" i="2"/>
  <c r="Y110" i="2"/>
  <c r="AI109" i="2"/>
  <c r="AG109" i="2"/>
  <c r="AE109" i="2"/>
  <c r="Y109" i="2"/>
  <c r="AI108" i="2"/>
  <c r="AG108" i="2"/>
  <c r="AE108" i="2"/>
  <c r="Y108" i="2"/>
  <c r="AI107" i="2"/>
  <c r="AG107" i="2"/>
  <c r="AE107" i="2"/>
  <c r="Y107" i="2"/>
  <c r="AI106" i="2"/>
  <c r="AG106" i="2"/>
  <c r="AE106" i="2"/>
  <c r="Y106" i="2"/>
  <c r="AI105" i="2"/>
  <c r="AG105" i="2"/>
  <c r="AE105" i="2"/>
  <c r="Y105" i="2"/>
  <c r="AI104" i="2"/>
  <c r="AG104" i="2"/>
  <c r="AE104" i="2"/>
  <c r="Y104" i="2"/>
  <c r="AI103" i="2"/>
  <c r="AG103" i="2"/>
  <c r="AE103" i="2"/>
  <c r="Y103" i="2"/>
  <c r="AI102" i="2"/>
  <c r="AG102" i="2"/>
  <c r="AE102" i="2"/>
  <c r="Y102" i="2"/>
  <c r="AI101" i="2"/>
  <c r="AG101" i="2"/>
  <c r="AE101" i="2"/>
  <c r="Y101" i="2"/>
  <c r="AI100" i="2"/>
  <c r="AG100" i="2"/>
  <c r="AE100" i="2"/>
  <c r="Y100" i="2"/>
  <c r="AI99" i="2"/>
  <c r="AG99" i="2"/>
  <c r="AE99" i="2"/>
  <c r="Y99" i="2"/>
  <c r="AI98" i="2"/>
  <c r="AG98" i="2"/>
  <c r="AE98" i="2"/>
  <c r="Y98" i="2"/>
  <c r="AI97" i="2"/>
  <c r="AG97" i="2"/>
  <c r="AE97" i="2"/>
  <c r="Y97" i="2"/>
  <c r="AI96" i="2"/>
  <c r="AG96" i="2"/>
  <c r="AE96" i="2"/>
  <c r="Y96" i="2"/>
  <c r="AI95" i="2"/>
  <c r="AG95" i="2"/>
  <c r="AE95" i="2"/>
  <c r="Y95" i="2"/>
  <c r="AI94" i="2"/>
  <c r="AG94" i="2"/>
  <c r="AE94" i="2"/>
  <c r="Y94" i="2"/>
  <c r="AI93" i="2"/>
  <c r="AG93" i="2"/>
  <c r="AE93" i="2"/>
  <c r="Y93" i="2"/>
  <c r="AI92" i="2"/>
  <c r="AG92" i="2"/>
  <c r="AE92" i="2"/>
  <c r="Y92" i="2"/>
  <c r="AI91" i="2"/>
  <c r="AG91" i="2"/>
  <c r="AE91" i="2"/>
  <c r="Y91" i="2"/>
  <c r="AI90" i="2"/>
  <c r="AG90" i="2"/>
  <c r="AE90" i="2"/>
  <c r="Y90" i="2"/>
  <c r="AI89" i="2"/>
  <c r="AG89" i="2"/>
  <c r="AE89" i="2"/>
  <c r="Y89" i="2"/>
  <c r="AI88" i="2"/>
  <c r="AG88" i="2"/>
  <c r="AE88" i="2"/>
  <c r="Y88" i="2"/>
  <c r="AI87" i="2"/>
  <c r="AG87" i="2"/>
  <c r="AE87" i="2"/>
  <c r="Y87" i="2"/>
  <c r="AI86" i="2"/>
  <c r="AG86" i="2"/>
  <c r="AE86" i="2"/>
  <c r="Y86" i="2"/>
  <c r="AI85" i="2"/>
  <c r="AG85" i="2"/>
  <c r="AE85" i="2"/>
  <c r="Y85" i="2"/>
  <c r="AI84" i="2"/>
  <c r="AG84" i="2"/>
  <c r="AE84" i="2"/>
  <c r="Y84" i="2"/>
  <c r="AI83" i="2"/>
  <c r="AG83" i="2"/>
  <c r="AE83" i="2"/>
  <c r="Y83" i="2"/>
  <c r="AI82" i="2"/>
  <c r="AG82" i="2"/>
  <c r="AE82" i="2"/>
  <c r="Y82" i="2"/>
  <c r="AI81" i="2"/>
  <c r="AG81" i="2"/>
  <c r="AE81" i="2"/>
  <c r="Y81" i="2"/>
  <c r="AI80" i="2"/>
  <c r="AG80" i="2"/>
  <c r="AE80" i="2"/>
  <c r="Y80" i="2"/>
  <c r="AI79" i="2"/>
  <c r="AG79" i="2"/>
  <c r="AE79" i="2"/>
  <c r="Y79" i="2"/>
  <c r="AI78" i="2"/>
  <c r="AG78" i="2"/>
  <c r="AE78" i="2"/>
  <c r="Y78" i="2"/>
  <c r="AI77" i="2"/>
  <c r="AG77" i="2"/>
  <c r="AE77" i="2"/>
  <c r="Y77" i="2"/>
  <c r="AI76" i="2"/>
  <c r="AG76" i="2"/>
  <c r="AE76" i="2"/>
  <c r="Y76" i="2"/>
  <c r="AI75" i="2"/>
  <c r="AG75" i="2"/>
  <c r="AE75" i="2"/>
  <c r="Y75" i="2"/>
  <c r="AI74" i="2"/>
  <c r="AG74" i="2"/>
  <c r="AE74" i="2"/>
  <c r="Y74" i="2"/>
  <c r="AI73" i="2"/>
  <c r="AG73" i="2"/>
  <c r="AE73" i="2"/>
  <c r="Y73" i="2"/>
  <c r="AI72" i="2"/>
  <c r="AG72" i="2"/>
  <c r="AE72" i="2"/>
  <c r="Y72" i="2"/>
  <c r="AI71" i="2"/>
  <c r="AG71" i="2"/>
  <c r="AE71" i="2"/>
  <c r="Y71" i="2"/>
  <c r="AI70" i="2"/>
  <c r="AG70" i="2"/>
  <c r="AE70" i="2"/>
  <c r="Y70" i="2"/>
  <c r="AI69" i="2"/>
  <c r="AG69" i="2"/>
  <c r="AE69" i="2"/>
  <c r="Y69" i="2"/>
  <c r="AI68" i="2"/>
  <c r="AG68" i="2"/>
  <c r="AE68" i="2"/>
  <c r="Y68" i="2"/>
  <c r="AI67" i="2"/>
  <c r="AG67" i="2"/>
  <c r="AE67" i="2"/>
  <c r="Y67" i="2"/>
  <c r="AI66" i="2"/>
  <c r="AG66" i="2"/>
  <c r="AE66" i="2"/>
  <c r="Y66" i="2"/>
  <c r="AI65" i="2"/>
  <c r="AG65" i="2"/>
  <c r="AE65" i="2"/>
  <c r="Y65" i="2"/>
  <c r="E65" i="2"/>
  <c r="AI64" i="2"/>
  <c r="AG64" i="2"/>
  <c r="AE64" i="2"/>
  <c r="Y64" i="2"/>
  <c r="E64" i="2"/>
  <c r="AI63" i="2"/>
  <c r="AG63" i="2"/>
  <c r="AE63" i="2"/>
  <c r="Y63" i="2"/>
  <c r="E63" i="2"/>
  <c r="AI62" i="2"/>
  <c r="AG62" i="2"/>
  <c r="AE62" i="2"/>
  <c r="Y62" i="2"/>
  <c r="E62" i="2"/>
  <c r="AI61" i="2"/>
  <c r="AG61" i="2"/>
  <c r="AE61" i="2"/>
  <c r="Y61" i="2"/>
  <c r="E61" i="2"/>
  <c r="AI60" i="2"/>
  <c r="AG60" i="2"/>
  <c r="AE60" i="2"/>
  <c r="Y60" i="2"/>
  <c r="E60" i="2"/>
  <c r="AI59" i="2"/>
  <c r="AG59" i="2"/>
  <c r="AE59" i="2"/>
  <c r="Y59" i="2"/>
  <c r="E59" i="2"/>
  <c r="AI58" i="2"/>
  <c r="AG58" i="2"/>
  <c r="AE58" i="2"/>
  <c r="Y58" i="2"/>
  <c r="E58" i="2"/>
  <c r="AI57" i="2"/>
  <c r="AG57" i="2"/>
  <c r="AE57" i="2"/>
  <c r="Y57" i="2"/>
  <c r="E57" i="2"/>
  <c r="AI56" i="2"/>
  <c r="AG56" i="2"/>
  <c r="AE56" i="2"/>
  <c r="Y56" i="2"/>
  <c r="E56" i="2"/>
  <c r="AI55" i="2"/>
  <c r="AG55" i="2"/>
  <c r="AE55" i="2"/>
  <c r="Y55" i="2"/>
  <c r="E55" i="2"/>
  <c r="AI54" i="2"/>
  <c r="AG54" i="2"/>
  <c r="AE54" i="2"/>
  <c r="Y54" i="2"/>
  <c r="E54" i="2"/>
  <c r="AI53" i="2"/>
  <c r="AG53" i="2"/>
  <c r="AE53" i="2"/>
  <c r="Y53" i="2"/>
  <c r="E53" i="2"/>
  <c r="AI52" i="2"/>
  <c r="AG52" i="2"/>
  <c r="AE52" i="2"/>
  <c r="Y52" i="2"/>
  <c r="E52" i="2"/>
  <c r="AI51" i="2"/>
  <c r="AG51" i="2"/>
  <c r="AE51" i="2"/>
  <c r="Y51" i="2"/>
  <c r="E51" i="2"/>
  <c r="AI50" i="2"/>
  <c r="AG50" i="2"/>
  <c r="AE50" i="2"/>
  <c r="Y50" i="2"/>
  <c r="E50" i="2"/>
  <c r="AI49" i="2"/>
  <c r="AG49" i="2"/>
  <c r="AE49" i="2"/>
  <c r="Y49" i="2"/>
  <c r="E49" i="2"/>
  <c r="AI48" i="2"/>
  <c r="AG48" i="2"/>
  <c r="AE48" i="2"/>
  <c r="Y48" i="2"/>
  <c r="E48" i="2"/>
  <c r="AI47" i="2"/>
  <c r="AG47" i="2"/>
  <c r="AE47" i="2"/>
  <c r="Y47" i="2"/>
  <c r="E47" i="2"/>
  <c r="AI46" i="2"/>
  <c r="AG46" i="2"/>
  <c r="AE46" i="2"/>
  <c r="Y46" i="2"/>
  <c r="E46" i="2"/>
  <c r="AI45" i="2"/>
  <c r="AG45" i="2"/>
  <c r="AE45" i="2"/>
  <c r="Y45" i="2"/>
  <c r="E45" i="2"/>
  <c r="AI44" i="2"/>
  <c r="AG44" i="2"/>
  <c r="AE44" i="2"/>
  <c r="Y44" i="2"/>
  <c r="E44" i="2"/>
  <c r="AI43" i="2"/>
  <c r="AG43" i="2"/>
  <c r="AE43" i="2"/>
  <c r="Y43" i="2"/>
  <c r="AI42" i="2"/>
  <c r="AG42" i="2"/>
  <c r="AE42" i="2"/>
  <c r="Y42" i="2"/>
  <c r="AI41" i="2"/>
  <c r="AG41" i="2"/>
  <c r="AE41" i="2"/>
  <c r="Y41" i="2"/>
  <c r="E41" i="2"/>
  <c r="AI40" i="2"/>
  <c r="AG40" i="2"/>
  <c r="AE40" i="2"/>
  <c r="Y40" i="2"/>
  <c r="AI39" i="2"/>
  <c r="AG39" i="2"/>
  <c r="AE39" i="2"/>
  <c r="Y39" i="2"/>
  <c r="AI38" i="2"/>
  <c r="AG38" i="2"/>
  <c r="AE38" i="2"/>
  <c r="Y38" i="2"/>
  <c r="AI37" i="2"/>
  <c r="AG37" i="2"/>
  <c r="AE37" i="2"/>
  <c r="Y37" i="2"/>
  <c r="AI36" i="2"/>
  <c r="AG36" i="2"/>
  <c r="AE36" i="2"/>
  <c r="Y36" i="2"/>
  <c r="AI35" i="2"/>
  <c r="AG35" i="2"/>
  <c r="AE35" i="2"/>
  <c r="Y35" i="2"/>
  <c r="AI34" i="2"/>
  <c r="AG34" i="2"/>
  <c r="AE34" i="2"/>
  <c r="Y34" i="2"/>
  <c r="AI33" i="2"/>
  <c r="AG33" i="2"/>
  <c r="AE33" i="2"/>
  <c r="Y33" i="2"/>
  <c r="AI32" i="2"/>
  <c r="AG32" i="2"/>
  <c r="AE32" i="2"/>
  <c r="Y32" i="2"/>
  <c r="AI31" i="2"/>
  <c r="AG31" i="2"/>
  <c r="AE31" i="2"/>
  <c r="Y31" i="2"/>
  <c r="AI30" i="2"/>
  <c r="AG30" i="2"/>
  <c r="AE30" i="2"/>
  <c r="Y30" i="2"/>
  <c r="I30" i="2"/>
  <c r="J30" i="2" s="1"/>
  <c r="G30" i="2"/>
  <c r="F30" i="2"/>
  <c r="AI29" i="2"/>
  <c r="AG29" i="2"/>
  <c r="AE29" i="2"/>
  <c r="Y29" i="2"/>
  <c r="I29" i="2"/>
  <c r="J29" i="2" s="1"/>
  <c r="F29" i="2"/>
  <c r="G29" i="2" s="1"/>
  <c r="AI28" i="2"/>
  <c r="AG28" i="2"/>
  <c r="AE28" i="2"/>
  <c r="Y28" i="2"/>
  <c r="J28" i="2"/>
  <c r="I28" i="2"/>
  <c r="F28" i="2"/>
  <c r="G28" i="2" s="1"/>
  <c r="AI27" i="2"/>
  <c r="AG27" i="2"/>
  <c r="AE27" i="2"/>
  <c r="Y27" i="2"/>
  <c r="J27" i="2"/>
  <c r="I27" i="2"/>
  <c r="F27" i="2"/>
  <c r="G27" i="2" s="1"/>
  <c r="AI26" i="2"/>
  <c r="AG26" i="2"/>
  <c r="AE26" i="2"/>
  <c r="Y26" i="2"/>
  <c r="I26" i="2"/>
  <c r="J26" i="2" s="1"/>
  <c r="G26" i="2"/>
  <c r="F26" i="2"/>
  <c r="AI25" i="2"/>
  <c r="AG25" i="2"/>
  <c r="AE25" i="2"/>
  <c r="Y25" i="2"/>
  <c r="I25" i="2"/>
  <c r="J25" i="2" s="1"/>
  <c r="F25" i="2"/>
  <c r="G25" i="2" s="1"/>
  <c r="AI24" i="2"/>
  <c r="AG24" i="2"/>
  <c r="AE24" i="2"/>
  <c r="Y24" i="2"/>
  <c r="J24" i="2"/>
  <c r="I24" i="2"/>
  <c r="F24" i="2"/>
  <c r="G24" i="2" s="1"/>
  <c r="AI23" i="2"/>
  <c r="AG23" i="2"/>
  <c r="AE23" i="2"/>
  <c r="Y23" i="2"/>
  <c r="I23" i="2"/>
  <c r="J23" i="2" s="1"/>
  <c r="F23" i="2"/>
  <c r="G23" i="2" s="1"/>
  <c r="AI22" i="2"/>
  <c r="AG22" i="2"/>
  <c r="AE22" i="2"/>
  <c r="Y22" i="2"/>
  <c r="I22" i="2"/>
  <c r="J22" i="2" s="1"/>
  <c r="G22" i="2"/>
  <c r="F22" i="2"/>
  <c r="AI21" i="2"/>
  <c r="AG21" i="2"/>
  <c r="AE21" i="2"/>
  <c r="Y21" i="2"/>
  <c r="I21" i="2"/>
  <c r="J21" i="2" s="1"/>
  <c r="F21" i="2"/>
  <c r="G21" i="2" s="1"/>
  <c r="AI20" i="2"/>
  <c r="AG20" i="2"/>
  <c r="AE20" i="2"/>
  <c r="Y20" i="2"/>
  <c r="J20" i="2"/>
  <c r="I20" i="2"/>
  <c r="F20" i="2"/>
  <c r="G20" i="2" s="1"/>
  <c r="AI19" i="2"/>
  <c r="AG19" i="2"/>
  <c r="AE19" i="2"/>
  <c r="Y19" i="2"/>
  <c r="I19" i="2"/>
  <c r="J19" i="2" s="1"/>
  <c r="J7" i="2" s="1"/>
  <c r="I7" i="2" s="1"/>
  <c r="F19" i="2"/>
  <c r="G19" i="2" s="1"/>
  <c r="AI18" i="2"/>
  <c r="AG18" i="2"/>
  <c r="AE18" i="2"/>
  <c r="Y18" i="2"/>
  <c r="I18" i="2"/>
  <c r="J18" i="2" s="1"/>
  <c r="G18" i="2"/>
  <c r="F18" i="2"/>
  <c r="AI17" i="2"/>
  <c r="AG17" i="2"/>
  <c r="AE17" i="2"/>
  <c r="Y17" i="2"/>
  <c r="I17" i="2"/>
  <c r="J17" i="2" s="1"/>
  <c r="G17" i="2"/>
  <c r="F17" i="2"/>
  <c r="AI16" i="2"/>
  <c r="AG16" i="2"/>
  <c r="AE16" i="2"/>
  <c r="Y16" i="2"/>
  <c r="J16" i="2"/>
  <c r="I16" i="2"/>
  <c r="F16" i="2"/>
  <c r="G16" i="2" s="1"/>
  <c r="AI15" i="2"/>
  <c r="AG15" i="2"/>
  <c r="AE15" i="2"/>
  <c r="Y15" i="2"/>
  <c r="I15" i="2"/>
  <c r="J15" i="2" s="1"/>
  <c r="F15" i="2"/>
  <c r="G15" i="2" s="1"/>
  <c r="AI14" i="2"/>
  <c r="AG14" i="2"/>
  <c r="AE14" i="2"/>
  <c r="Y14" i="2"/>
  <c r="J14" i="2"/>
  <c r="I14" i="2"/>
  <c r="G14" i="2"/>
  <c r="F14" i="2"/>
  <c r="AI13" i="2"/>
  <c r="AG13" i="2"/>
  <c r="AE13" i="2"/>
  <c r="AD13" i="2"/>
  <c r="AD14" i="2" s="1"/>
  <c r="Y13" i="2"/>
  <c r="I13" i="2"/>
  <c r="J13" i="2" s="1"/>
  <c r="F13" i="2"/>
  <c r="G13" i="2" s="1"/>
  <c r="AI12" i="2"/>
  <c r="AH12" i="2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G12" i="2"/>
  <c r="AF12" i="2"/>
  <c r="AE12" i="2"/>
  <c r="AD12" i="2"/>
  <c r="Y12" i="2"/>
  <c r="J12" i="2"/>
  <c r="I12" i="2"/>
  <c r="G12" i="2"/>
  <c r="F12" i="2"/>
  <c r="AI11" i="2"/>
  <c r="AG11" i="2"/>
  <c r="AE11" i="2"/>
  <c r="Y11" i="2"/>
  <c r="J11" i="2"/>
  <c r="I11" i="2"/>
  <c r="G11" i="2"/>
  <c r="F11" i="2"/>
  <c r="J10" i="2"/>
  <c r="I10" i="2"/>
  <c r="F10" i="2"/>
  <c r="G10" i="2" s="1"/>
  <c r="H7" i="2"/>
  <c r="E7" i="2"/>
  <c r="N7" i="2" l="1"/>
  <c r="N5" i="2" s="1"/>
  <c r="O7" i="2"/>
  <c r="O5" i="2" s="1"/>
  <c r="AD15" i="2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E8" i="2"/>
  <c r="AI8" i="2"/>
  <c r="G7" i="2"/>
  <c r="F7" i="2"/>
  <c r="AF13" i="2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G8" i="2"/>
  <c r="U67" i="1" l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" i="1"/>
  <c r="C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7" i="1"/>
  <c r="F7" i="1"/>
  <c r="F8" i="1"/>
  <c r="C8" i="1"/>
  <c r="R8" i="1"/>
  <c r="F9" i="1"/>
  <c r="C9" i="1"/>
  <c r="R9" i="1"/>
  <c r="F10" i="1"/>
  <c r="C10" i="1"/>
  <c r="R10" i="1"/>
  <c r="F11" i="1"/>
  <c r="C11" i="1"/>
  <c r="R11" i="1"/>
  <c r="F12" i="1"/>
  <c r="C12" i="1"/>
  <c r="R12" i="1"/>
  <c r="F13" i="1"/>
  <c r="C13" i="1"/>
  <c r="R13" i="1"/>
  <c r="F14" i="1"/>
  <c r="C14" i="1"/>
  <c r="R14" i="1"/>
  <c r="F15" i="1"/>
  <c r="C15" i="1"/>
  <c r="R15" i="1"/>
  <c r="F16" i="1"/>
  <c r="C16" i="1"/>
  <c r="R16" i="1"/>
  <c r="F17" i="1"/>
  <c r="C17" i="1"/>
  <c r="R17" i="1"/>
  <c r="F18" i="1"/>
  <c r="C18" i="1"/>
  <c r="R18" i="1"/>
  <c r="F19" i="1"/>
  <c r="C19" i="1"/>
  <c r="R19" i="1"/>
  <c r="F20" i="1"/>
  <c r="C20" i="1"/>
  <c r="R20" i="1"/>
  <c r="F21" i="1"/>
  <c r="C21" i="1"/>
  <c r="R21" i="1"/>
  <c r="F22" i="1"/>
  <c r="C22" i="1"/>
  <c r="R22" i="1"/>
  <c r="F23" i="1"/>
  <c r="C23" i="1"/>
  <c r="R23" i="1"/>
  <c r="F24" i="1"/>
  <c r="C24" i="1"/>
  <c r="R24" i="1"/>
  <c r="F25" i="1"/>
  <c r="C25" i="1"/>
  <c r="R25" i="1"/>
  <c r="F26" i="1"/>
  <c r="C26" i="1"/>
  <c r="R26" i="1"/>
  <c r="F27" i="1"/>
  <c r="C27" i="1"/>
  <c r="R27" i="1"/>
  <c r="F28" i="1"/>
  <c r="C28" i="1"/>
  <c r="R28" i="1"/>
  <c r="F29" i="1"/>
  <c r="C29" i="1"/>
  <c r="R29" i="1"/>
  <c r="F30" i="1"/>
  <c r="C30" i="1"/>
  <c r="R30" i="1"/>
  <c r="F31" i="1"/>
  <c r="C31" i="1"/>
  <c r="R31" i="1"/>
  <c r="F32" i="1"/>
  <c r="C32" i="1"/>
  <c r="R32" i="1"/>
  <c r="F33" i="1"/>
  <c r="C33" i="1"/>
  <c r="R33" i="1"/>
  <c r="F34" i="1"/>
  <c r="C34" i="1"/>
  <c r="R34" i="1"/>
  <c r="F35" i="1"/>
  <c r="C35" i="1"/>
  <c r="R35" i="1"/>
  <c r="F36" i="1"/>
  <c r="C36" i="1"/>
  <c r="R36" i="1"/>
  <c r="F37" i="1"/>
  <c r="C37" i="1"/>
  <c r="R37" i="1"/>
  <c r="F38" i="1"/>
  <c r="C38" i="1"/>
  <c r="R38" i="1"/>
  <c r="F39" i="1"/>
  <c r="C39" i="1"/>
  <c r="R39" i="1"/>
  <c r="F40" i="1"/>
  <c r="C40" i="1"/>
  <c r="R40" i="1"/>
  <c r="F41" i="1"/>
  <c r="C41" i="1"/>
  <c r="R41" i="1"/>
  <c r="F42" i="1"/>
  <c r="C42" i="1"/>
  <c r="R42" i="1"/>
  <c r="F43" i="1"/>
  <c r="R43" i="1"/>
  <c r="F44" i="1"/>
  <c r="C44" i="1"/>
  <c r="R44" i="1"/>
  <c r="F45" i="1"/>
  <c r="C45" i="1"/>
  <c r="R45" i="1"/>
  <c r="F46" i="1"/>
  <c r="C46" i="1"/>
  <c r="R46" i="1"/>
  <c r="F47" i="1"/>
  <c r="C47" i="1"/>
  <c r="R47" i="1"/>
  <c r="F48" i="1"/>
  <c r="C48" i="1"/>
  <c r="R48" i="1"/>
  <c r="F49" i="1"/>
  <c r="C49" i="1"/>
  <c r="R49" i="1"/>
  <c r="F50" i="1"/>
  <c r="C50" i="1"/>
  <c r="R50" i="1"/>
  <c r="F51" i="1"/>
  <c r="C51" i="1"/>
  <c r="R51" i="1"/>
  <c r="F52" i="1"/>
  <c r="C52" i="1"/>
  <c r="R52" i="1"/>
  <c r="F53" i="1"/>
  <c r="C53" i="1"/>
  <c r="R53" i="1"/>
  <c r="F54" i="1"/>
  <c r="C54" i="1"/>
  <c r="R54" i="1"/>
  <c r="F55" i="1"/>
  <c r="C55" i="1"/>
  <c r="R55" i="1"/>
  <c r="F56" i="1"/>
  <c r="C56" i="1"/>
  <c r="R56" i="1"/>
  <c r="F57" i="1"/>
  <c r="C57" i="1"/>
  <c r="R57" i="1"/>
  <c r="F58" i="1"/>
  <c r="C58" i="1"/>
  <c r="R58" i="1"/>
  <c r="F59" i="1"/>
  <c r="C59" i="1"/>
  <c r="R59" i="1"/>
  <c r="F60" i="1"/>
  <c r="C60" i="1"/>
  <c r="R60" i="1"/>
  <c r="F61" i="1"/>
  <c r="C61" i="1"/>
  <c r="R61" i="1"/>
  <c r="F62" i="1"/>
  <c r="C62" i="1"/>
  <c r="R62" i="1"/>
  <c r="F63" i="1"/>
  <c r="C63" i="1"/>
  <c r="R63" i="1"/>
  <c r="F64" i="1"/>
  <c r="C64" i="1"/>
  <c r="R64" i="1"/>
  <c r="F65" i="1"/>
  <c r="C65" i="1"/>
  <c r="R65" i="1"/>
  <c r="F66" i="1"/>
  <c r="C66" i="1"/>
  <c r="R66" i="1"/>
  <c r="R4" i="1" l="1"/>
  <c r="C4" i="1"/>
  <c r="U4" i="1"/>
  <c r="F4" i="1"/>
  <c r="O3" i="2" l="1"/>
  <c r="O2" i="2" s="1"/>
  <c r="P2" i="2" s="1"/>
</calcChain>
</file>

<file path=xl/sharedStrings.xml><?xml version="1.0" encoding="utf-8"?>
<sst xmlns="http://schemas.openxmlformats.org/spreadsheetml/2006/main" count="123" uniqueCount="54">
  <si>
    <t>Mexico</t>
  </si>
  <si>
    <t>SitDay</t>
  </si>
  <si>
    <t>Cases</t>
  </si>
  <si>
    <t>Est Cases</t>
  </si>
  <si>
    <t>Deaths</t>
  </si>
  <si>
    <t>Cumul Cases</t>
  </si>
  <si>
    <t>Est Cumul Cases</t>
  </si>
  <si>
    <t>Cumul Deaths</t>
  </si>
  <si>
    <t>Est Cumul Deaths</t>
  </si>
  <si>
    <t>Est Deaths2</t>
  </si>
  <si>
    <t>Est Deaths1</t>
  </si>
  <si>
    <t>Est Cases1</t>
  </si>
  <si>
    <t>Age</t>
  </si>
  <si>
    <t>Female Cases</t>
  </si>
  <si>
    <t>Male Cases</t>
  </si>
  <si>
    <t>Female Deaths</t>
  </si>
  <si>
    <t>Est Prob Dying Females</t>
  </si>
  <si>
    <t>Cases Dying Females</t>
  </si>
  <si>
    <t>Male Deaths</t>
  </si>
  <si>
    <t>Prob Dying Males</t>
  </si>
  <si>
    <t>Cases Dying Males</t>
  </si>
  <si>
    <t>Male Pop</t>
  </si>
  <si>
    <t>Female Pop</t>
  </si>
  <si>
    <t>AgeGroup</t>
  </si>
  <si>
    <t>Both</t>
  </si>
  <si>
    <t>Male</t>
  </si>
  <si>
    <t>Female</t>
  </si>
  <si>
    <t>Est Both</t>
  </si>
  <si>
    <t>Est Male</t>
  </si>
  <si>
    <t>Est Female</t>
  </si>
  <si>
    <t>Row Labels</t>
  </si>
  <si>
    <t>Sum of Male</t>
  </si>
  <si>
    <t>Sum of Both</t>
  </si>
  <si>
    <t>Sum of Female</t>
  </si>
  <si>
    <t>Grand Total</t>
  </si>
  <si>
    <t>Period</t>
  </si>
  <si>
    <t>Age (x)</t>
  </si>
  <si>
    <t>Central death rate m(x,n)</t>
  </si>
  <si>
    <t>Probability of dying q(x,n)</t>
  </si>
  <si>
    <t>Est Prob Dying</t>
  </si>
  <si>
    <t>Probability of surviving p(x,n)</t>
  </si>
  <si>
    <t>Number of survivors l(x)</t>
  </si>
  <si>
    <t>Number of deaths d(x,n)</t>
  </si>
  <si>
    <t>Number of person-years lived L(x,n)</t>
  </si>
  <si>
    <t>Survival ratio S(x,n)</t>
  </si>
  <si>
    <t>Person-years lived T(x)</t>
  </si>
  <si>
    <t>Expectation of life e(x)</t>
  </si>
  <si>
    <t>Average number of years lived a(x,n)</t>
  </si>
  <si>
    <t>Age interval (n)</t>
  </si>
  <si>
    <t>2015-2020</t>
  </si>
  <si>
    <t>...</t>
  </si>
  <si>
    <t>Est Deaths Females</t>
  </si>
  <si>
    <t>Est Deaths Males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</si>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</sst>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8" formatCode="_(* #,##0.0000_);_(* \(#,##0.0000\);_(* &quot;-&quot;??_);_(@_)"/>
    <numFmt numFmtId="169" formatCode="0.0000E+00"/>
    <numFmt numFmtId="170" formatCode="0.0000"/>
    <numFmt numFmtId="171" formatCode="0.00000"/>
    <numFmt numFmtId="172" formatCode="_(* #,##0.000_);_(* \(#,##0.000\);_(* &quot;-&quot;??_);_(@_)"/>
    <numFmt numFmtId="175" formatCode="0.000"/>
    <numFmt numFmtId="176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6A0E2"/>
        <bgColor indexed="64"/>
      </patternFill>
    </fill>
    <fill>
      <patternFill patternType="solid">
        <fgColor rgb="FFFACAEF"/>
        <bgColor indexed="64"/>
      </patternFill>
    </fill>
    <fill>
      <patternFill patternType="solid">
        <fgColor rgb="FFECF4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43" fontId="0" fillId="0" borderId="0" xfId="1" applyFont="1"/>
    <xf numFmtId="0" fontId="0" fillId="35" borderId="10" xfId="0" applyFill="1" applyBorder="1"/>
    <xf numFmtId="43" fontId="0" fillId="35" borderId="10" xfId="1" applyFont="1" applyFill="1" applyBorder="1"/>
    <xf numFmtId="164" fontId="0" fillId="35" borderId="10" xfId="1" applyNumberFormat="1" applyFont="1" applyFill="1" applyBorder="1"/>
    <xf numFmtId="165" fontId="0" fillId="35" borderId="10" xfId="1" applyNumberFormat="1" applyFont="1" applyFill="1" applyBorder="1"/>
    <xf numFmtId="0" fontId="0" fillId="35" borderId="11" xfId="0" applyFill="1" applyBorder="1"/>
    <xf numFmtId="165" fontId="0" fillId="35" borderId="11" xfId="1" applyNumberFormat="1" applyFont="1" applyFill="1" applyBorder="1"/>
    <xf numFmtId="166" fontId="0" fillId="35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164" fontId="0" fillId="0" borderId="0" xfId="1" applyNumberFormat="1" applyFont="1"/>
    <xf numFmtId="168" fontId="0" fillId="33" borderId="10" xfId="1" applyNumberFormat="1" applyFont="1" applyFill="1" applyBorder="1"/>
    <xf numFmtId="169" fontId="0" fillId="35" borderId="10" xfId="1" applyNumberFormat="1" applyFont="1" applyFill="1" applyBorder="1"/>
    <xf numFmtId="11" fontId="0" fillId="35" borderId="10" xfId="1" applyNumberFormat="1" applyFont="1" applyFill="1" applyBorder="1"/>
    <xf numFmtId="43" fontId="0" fillId="40" borderId="10" xfId="0" applyNumberFormat="1" applyFill="1" applyBorder="1"/>
    <xf numFmtId="43" fontId="0" fillId="38" borderId="10" xfId="0" applyNumberFormat="1" applyFill="1" applyBorder="1"/>
    <xf numFmtId="43" fontId="0" fillId="36" borderId="10" xfId="0" applyNumberFormat="1" applyFill="1" applyBorder="1"/>
    <xf numFmtId="0" fontId="16" fillId="33" borderId="10" xfId="0" applyFont="1" applyFill="1" applyBorder="1" applyAlignment="1">
      <alignment horizontal="center" vertical="center" wrapText="1"/>
    </xf>
    <xf numFmtId="168" fontId="0" fillId="41" borderId="11" xfId="1" applyNumberFormat="1" applyFont="1" applyFill="1" applyBorder="1"/>
    <xf numFmtId="43" fontId="0" fillId="0" borderId="0" xfId="0" applyNumberFormat="1"/>
    <xf numFmtId="168" fontId="0" fillId="42" borderId="11" xfId="1" applyNumberFormat="1" applyFont="1" applyFill="1" applyBorder="1"/>
    <xf numFmtId="0" fontId="0" fillId="0" borderId="0" xfId="0" applyAlignment="1">
      <alignment horizontal="center"/>
    </xf>
    <xf numFmtId="168" fontId="0" fillId="41" borderId="10" xfId="1" applyNumberFormat="1" applyFont="1" applyFill="1" applyBorder="1"/>
    <xf numFmtId="168" fontId="0" fillId="42" borderId="10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0" applyNumberFormat="1"/>
    <xf numFmtId="168" fontId="0" fillId="0" borderId="0" xfId="1" applyNumberFormat="1" applyFont="1"/>
    <xf numFmtId="171" fontId="0" fillId="0" borderId="0" xfId="0" applyNumberFormat="1"/>
    <xf numFmtId="172" fontId="0" fillId="0" borderId="0" xfId="1" applyNumberFormat="1" applyFont="1"/>
    <xf numFmtId="165" fontId="0" fillId="36" borderId="10" xfId="0" applyNumberFormat="1" applyFill="1" applyBorder="1"/>
    <xf numFmtId="43" fontId="0" fillId="36" borderId="10" xfId="1" applyFont="1" applyFill="1" applyBorder="1"/>
    <xf numFmtId="43" fontId="0" fillId="41" borderId="11" xfId="1" applyNumberFormat="1" applyFont="1" applyFill="1" applyBorder="1"/>
    <xf numFmtId="43" fontId="0" fillId="42" borderId="10" xfId="1" applyNumberFormat="1" applyFont="1" applyFill="1" applyBorder="1"/>
    <xf numFmtId="10" fontId="0" fillId="34" borderId="10" xfId="2" applyNumberFormat="1" applyFont="1" applyFill="1" applyBorder="1"/>
    <xf numFmtId="43" fontId="0" fillId="34" borderId="10" xfId="0" applyNumberFormat="1" applyFill="1" applyBorder="1"/>
    <xf numFmtId="165" fontId="0" fillId="0" borderId="0" xfId="1" applyNumberFormat="1" applyFont="1"/>
    <xf numFmtId="165" fontId="0" fillId="36" borderId="10" xfId="1" applyNumberFormat="1" applyFont="1" applyFill="1" applyBorder="1"/>
    <xf numFmtId="176" fontId="0" fillId="36" borderId="10" xfId="2" applyNumberFormat="1" applyFont="1" applyFill="1" applyBorder="1"/>
    <xf numFmtId="176" fontId="0" fillId="39" borderId="10" xfId="0" applyNumberFormat="1" applyFill="1" applyBorder="1"/>
    <xf numFmtId="175" fontId="0" fillId="35" borderId="10" xfId="0" applyNumberFormat="1" applyFill="1" applyBorder="1"/>
    <xf numFmtId="17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by Age and Sex</a:t>
            </a:r>
          </a:p>
          <a:p>
            <a:pPr>
              <a:defRPr/>
            </a:pPr>
            <a:r>
              <a:rPr lang="en-US"/>
              <a:t>Est</a:t>
            </a:r>
            <a:r>
              <a:rPr lang="en-US" baseline="0"/>
              <a:t> Cases * Prob Dying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'Mexico Worst Case'!$H$9</c:f>
              <c:strCache>
                <c:ptCount val="1"/>
                <c:pt idx="0">
                  <c:v>Male Deaths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'Mexico Worst Case'!$H$10:$H$30</c:f>
              <c:numCache>
                <c:formatCode>General</c:formatCode>
                <c:ptCount val="21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14</c:v>
                </c:pt>
                <c:pt idx="6">
                  <c:v>35</c:v>
                </c:pt>
                <c:pt idx="7">
                  <c:v>56</c:v>
                </c:pt>
                <c:pt idx="8">
                  <c:v>105</c:v>
                </c:pt>
                <c:pt idx="9">
                  <c:v>167</c:v>
                </c:pt>
                <c:pt idx="10">
                  <c:v>179</c:v>
                </c:pt>
                <c:pt idx="11">
                  <c:v>171</c:v>
                </c:pt>
                <c:pt idx="12">
                  <c:v>153</c:v>
                </c:pt>
                <c:pt idx="13">
                  <c:v>177</c:v>
                </c:pt>
                <c:pt idx="14">
                  <c:v>126</c:v>
                </c:pt>
                <c:pt idx="15">
                  <c:v>79</c:v>
                </c:pt>
                <c:pt idx="16">
                  <c:v>44</c:v>
                </c:pt>
                <c:pt idx="17">
                  <c:v>26</c:v>
                </c:pt>
                <c:pt idx="18">
                  <c:v>13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'Mexico Worst Case'!$E$9</c:f>
              <c:strCache>
                <c:ptCount val="1"/>
                <c:pt idx="0">
                  <c:v>Female Deaths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'Mexico Worst Case'!$E$10:$E$30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2</c:v>
                </c:pt>
                <c:pt idx="7">
                  <c:v>25</c:v>
                </c:pt>
                <c:pt idx="8">
                  <c:v>31</c:v>
                </c:pt>
                <c:pt idx="9">
                  <c:v>60</c:v>
                </c:pt>
                <c:pt idx="10">
                  <c:v>58</c:v>
                </c:pt>
                <c:pt idx="11">
                  <c:v>82</c:v>
                </c:pt>
                <c:pt idx="12">
                  <c:v>79</c:v>
                </c:pt>
                <c:pt idx="13">
                  <c:v>90</c:v>
                </c:pt>
                <c:pt idx="14">
                  <c:v>57</c:v>
                </c:pt>
                <c:pt idx="15">
                  <c:v>56</c:v>
                </c:pt>
                <c:pt idx="16">
                  <c:v>41</c:v>
                </c:pt>
                <c:pt idx="17">
                  <c:v>15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'Mexico Worst Case'!$G$9</c:f>
              <c:strCache>
                <c:ptCount val="1"/>
                <c:pt idx="0">
                  <c:v>Cases Dying Females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'Mexico Worst Case'!$G$10:$G$30</c:f>
              <c:numCache>
                <c:formatCode>_(* #,##0.00_);_(* \(#,##0.00\);_(* "-"??_);_(@_)</c:formatCode>
                <c:ptCount val="21"/>
                <c:pt idx="0">
                  <c:v>0.6633044515519072</c:v>
                </c:pt>
                <c:pt idx="1">
                  <c:v>0.16106853098367402</c:v>
                </c:pt>
                <c:pt idx="2">
                  <c:v>6.7376860391661922E-2</c:v>
                </c:pt>
                <c:pt idx="3">
                  <c:v>0.23510293373250155</c:v>
                </c:pt>
                <c:pt idx="4">
                  <c:v>1.687497448373644</c:v>
                </c:pt>
                <c:pt idx="5">
                  <c:v>6.7429450995097167</c:v>
                </c:pt>
                <c:pt idx="6">
                  <c:v>11.128835191414026</c:v>
                </c:pt>
                <c:pt idx="7">
                  <c:v>14.744922320431105</c:v>
                </c:pt>
                <c:pt idx="8">
                  <c:v>19.402509149470529</c:v>
                </c:pt>
                <c:pt idx="9">
                  <c:v>27.512297852979319</c:v>
                </c:pt>
                <c:pt idx="10">
                  <c:v>36.059127543454139</c:v>
                </c:pt>
                <c:pt idx="11">
                  <c:v>53.325345940448791</c:v>
                </c:pt>
                <c:pt idx="12">
                  <c:v>63.663686571830191</c:v>
                </c:pt>
                <c:pt idx="13">
                  <c:v>78.470798466017314</c:v>
                </c:pt>
                <c:pt idx="14">
                  <c:v>67.063499714219162</c:v>
                </c:pt>
                <c:pt idx="15">
                  <c:v>84.306559567836217</c:v>
                </c:pt>
                <c:pt idx="16">
                  <c:v>69.747813159557495</c:v>
                </c:pt>
                <c:pt idx="17">
                  <c:v>46.19441156510171</c:v>
                </c:pt>
                <c:pt idx="18">
                  <c:v>21.924844971884326</c:v>
                </c:pt>
                <c:pt idx="19">
                  <c:v>10.85459574243704</c:v>
                </c:pt>
                <c:pt idx="20">
                  <c:v>2.0434502376690125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'Mexico Worst Case'!$J$9</c:f>
              <c:strCache>
                <c:ptCount val="1"/>
                <c:pt idx="0">
                  <c:v>Cases Dying Males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'Mexico Worst Case'!$J$10:$J$30</c:f>
              <c:numCache>
                <c:formatCode>_(* #,##0.00_);_(* \(#,##0.00\);_(* "-"??_);_(@_)</c:formatCode>
                <c:ptCount val="21"/>
                <c:pt idx="0">
                  <c:v>0.97168182570381556</c:v>
                </c:pt>
                <c:pt idx="1">
                  <c:v>0.32572935227601546</c:v>
                </c:pt>
                <c:pt idx="2">
                  <c:v>0.55535619712631457</c:v>
                </c:pt>
                <c:pt idx="3">
                  <c:v>1.1909212525430655</c:v>
                </c:pt>
                <c:pt idx="4">
                  <c:v>6.0386868614971307</c:v>
                </c:pt>
                <c:pt idx="5">
                  <c:v>18.165455511166808</c:v>
                </c:pt>
                <c:pt idx="6">
                  <c:v>28.899271005562813</c:v>
                </c:pt>
                <c:pt idx="7">
                  <c:v>43.706519287956382</c:v>
                </c:pt>
                <c:pt idx="8">
                  <c:v>57.522876516566981</c:v>
                </c:pt>
                <c:pt idx="9">
                  <c:v>84.568155311552545</c:v>
                </c:pt>
                <c:pt idx="10">
                  <c:v>115.78584326830926</c:v>
                </c:pt>
                <c:pt idx="11">
                  <c:v>136.45177349628696</c:v>
                </c:pt>
                <c:pt idx="12">
                  <c:v>149.55818678177243</c:v>
                </c:pt>
                <c:pt idx="13">
                  <c:v>173.58365223301286</c:v>
                </c:pt>
                <c:pt idx="14">
                  <c:v>169.43197948505903</c:v>
                </c:pt>
                <c:pt idx="15">
                  <c:v>151.22993586359897</c:v>
                </c:pt>
                <c:pt idx="16">
                  <c:v>100.9807973241966</c:v>
                </c:pt>
                <c:pt idx="17">
                  <c:v>66.156258167422763</c:v>
                </c:pt>
                <c:pt idx="18">
                  <c:v>35.269786784821143</c:v>
                </c:pt>
                <c:pt idx="19">
                  <c:v>9.5056226587386448</c:v>
                </c:pt>
                <c:pt idx="20">
                  <c:v>6.1010383010009823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00784"/>
        <c:axId val="434801176"/>
      </c:lineChart>
      <c:catAx>
        <c:axId val="4348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1176"/>
        <c:crosses val="autoZero"/>
        <c:auto val="1"/>
        <c:lblAlgn val="ctr"/>
        <c:lblOffset val="100"/>
        <c:noMultiLvlLbl val="0"/>
      </c:catAx>
      <c:valAx>
        <c:axId val="43480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Covid-19 Deaths</a:t>
            </a:r>
          </a:p>
          <a:p>
            <a:pPr>
              <a:defRPr/>
            </a:pPr>
            <a:r>
              <a:rPr lang="en-US"/>
              <a:t>ECDC</a:t>
            </a:r>
            <a:r>
              <a:rPr lang="en-US" baseline="0"/>
              <a:t> Data 8 May 2020 Cumulative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'Mexico Covid-19 Deaths, Cases'!$Q$6</c:f>
              <c:strCache>
                <c:ptCount val="1"/>
                <c:pt idx="0">
                  <c:v>Cumul Deaths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Cases'!$P$7:$P$66</c:f>
              <c:numCache>
                <c:formatCode>General</c:formatCode>
                <c:ptCount val="6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</c:numCache>
            </c:numRef>
          </c:xVal>
          <c:yVal>
            <c:numRef>
              <c:f>'Mexico Covid-19 Deaths, Cases'!$Q$7:$Q$66</c:f>
              <c:numCache>
                <c:formatCode>_(* #,##0_);_(* \(#,##0\);_(* "-"??_);_(@_)</c:formatCode>
                <c:ptCount val="60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12</c:v>
                </c:pt>
                <c:pt idx="21">
                  <c:v>16</c:v>
                </c:pt>
                <c:pt idx="22">
                  <c:v>20</c:v>
                </c:pt>
                <c:pt idx="23">
                  <c:v>28</c:v>
                </c:pt>
                <c:pt idx="24">
                  <c:v>36</c:v>
                </c:pt>
                <c:pt idx="25">
                  <c:v>49</c:v>
                </c:pt>
                <c:pt idx="26">
                  <c:v>59</c:v>
                </c:pt>
                <c:pt idx="27">
                  <c:v>78</c:v>
                </c:pt>
                <c:pt idx="28">
                  <c:v>93</c:v>
                </c:pt>
                <c:pt idx="29">
                  <c:v>124</c:v>
                </c:pt>
                <c:pt idx="30">
                  <c:v>140</c:v>
                </c:pt>
                <c:pt idx="31">
                  <c:v>173</c:v>
                </c:pt>
                <c:pt idx="32">
                  <c:v>193</c:v>
                </c:pt>
                <c:pt idx="33">
                  <c:v>232</c:v>
                </c:pt>
                <c:pt idx="34">
                  <c:v>272</c:v>
                </c:pt>
                <c:pt idx="35">
                  <c:v>295</c:v>
                </c:pt>
                <c:pt idx="36">
                  <c:v>331</c:v>
                </c:pt>
                <c:pt idx="37">
                  <c:v>405</c:v>
                </c:pt>
                <c:pt idx="38">
                  <c:v>448</c:v>
                </c:pt>
                <c:pt idx="39">
                  <c:v>485</c:v>
                </c:pt>
                <c:pt idx="40">
                  <c:v>545</c:v>
                </c:pt>
                <c:pt idx="41">
                  <c:v>649</c:v>
                </c:pt>
                <c:pt idx="42">
                  <c:v>685</c:v>
                </c:pt>
                <c:pt idx="43">
                  <c:v>711</c:v>
                </c:pt>
                <c:pt idx="44">
                  <c:v>856</c:v>
                </c:pt>
                <c:pt idx="45">
                  <c:v>969</c:v>
                </c:pt>
                <c:pt idx="46">
                  <c:v>1068</c:v>
                </c:pt>
                <c:pt idx="47">
                  <c:v>1220</c:v>
                </c:pt>
                <c:pt idx="48">
                  <c:v>1304</c:v>
                </c:pt>
                <c:pt idx="49">
                  <c:v>1350</c:v>
                </c:pt>
                <c:pt idx="50">
                  <c:v>1433</c:v>
                </c:pt>
                <c:pt idx="51">
                  <c:v>1568</c:v>
                </c:pt>
                <c:pt idx="52">
                  <c:v>1731</c:v>
                </c:pt>
                <c:pt idx="53">
                  <c:v>1858</c:v>
                </c:pt>
                <c:pt idx="54">
                  <c:v>1971</c:v>
                </c:pt>
                <c:pt idx="55">
                  <c:v>2060</c:v>
                </c:pt>
                <c:pt idx="56">
                  <c:v>2153</c:v>
                </c:pt>
                <c:pt idx="57">
                  <c:v>2270</c:v>
                </c:pt>
                <c:pt idx="58">
                  <c:v>2506</c:v>
                </c:pt>
                <c:pt idx="59">
                  <c:v>2703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'Mexico Covid-19 Deaths, Cases'!$R$6</c:f>
              <c:strCache>
                <c:ptCount val="1"/>
                <c:pt idx="0">
                  <c:v>Est Cumul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Cases'!$P$7:$P$109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Cases'!$R$7:$R$109</c:f>
              <c:numCache>
                <c:formatCode>_(* #,##0.0_);_(* \(#,##0.0\);_(* "-"??_);_(@_)</c:formatCode>
                <c:ptCount val="103"/>
                <c:pt idx="0">
                  <c:v>5.333456114857517E-3</c:v>
                </c:pt>
                <c:pt idx="1">
                  <c:v>1.5088498837655539E-2</c:v>
                </c:pt>
                <c:pt idx="2">
                  <c:v>2.1125708492237116E-2</c:v>
                </c:pt>
                <c:pt idx="3">
                  <c:v>0.19359368113106318</c:v>
                </c:pt>
                <c:pt idx="4">
                  <c:v>0.46413517880016214</c:v>
                </c:pt>
                <c:pt idx="5">
                  <c:v>0.61504884430029505</c:v>
                </c:pt>
                <c:pt idx="6">
                  <c:v>0.81100011270436567</c:v>
                </c:pt>
                <c:pt idx="7">
                  <c:v>1.0640992450677544</c:v>
                </c:pt>
                <c:pt idx="8">
                  <c:v>1.3893035603780137</c:v>
                </c:pt>
                <c:pt idx="9">
                  <c:v>1.8049700459745128</c:v>
                </c:pt>
                <c:pt idx="10">
                  <c:v>2.3334843985337823</c:v>
                </c:pt>
                <c:pt idx="11">
                  <c:v>3.0019693395074105</c:v>
                </c:pt>
                <c:pt idx="12">
                  <c:v>3.843073028155751</c:v>
                </c:pt>
                <c:pt idx="13">
                  <c:v>4.8958357871799354</c:v>
                </c:pt>
                <c:pt idx="14">
                  <c:v>6.2066301242526176</c:v>
                </c:pt>
                <c:pt idx="15">
                  <c:v>7.8301651645895189</c:v>
                </c:pt>
                <c:pt idx="16">
                  <c:v>9.8305421223471221</c:v>
                </c:pt>
                <c:pt idx="17">
                  <c:v>12.282342386231768</c:v>
                </c:pt>
                <c:pt idx="18">
                  <c:v>15.271724274396638</c:v>
                </c:pt>
                <c:pt idx="19">
                  <c:v>18.897498670452276</c:v>
                </c:pt>
                <c:pt idx="20">
                  <c:v>23.272147781973064</c:v>
                </c:pt>
                <c:pt idx="21">
                  <c:v>28.522745412219656</c:v>
                </c:pt>
                <c:pt idx="22">
                  <c:v>34.791731700383956</c:v>
                </c:pt>
                <c:pt idx="23">
                  <c:v>42.237490603078342</c:v>
                </c:pt>
                <c:pt idx="24">
                  <c:v>51.034674829312124</c:v>
                </c:pt>
                <c:pt idx="25">
                  <c:v>61.374220889221448</c:v>
                </c:pt>
                <c:pt idx="26">
                  <c:v>73.462996758251833</c:v>
                </c:pt>
                <c:pt idx="27">
                  <c:v>87.52302675461371</c:v>
                </c:pt>
                <c:pt idx="28">
                  <c:v>103.79024289136811</c:v>
                </c:pt>
                <c:pt idx="29">
                  <c:v>122.51271943325035</c:v>
                </c:pt>
                <c:pt idx="30">
                  <c:v>143.94835779859827</c:v>
                </c:pt>
                <c:pt idx="31">
                  <c:v>168.36200230866473</c:v>
                </c:pt>
                <c:pt idx="32">
                  <c:v>196.02198346302816</c:v>
                </c:pt>
                <c:pt idx="33">
                  <c:v>227.19610411106709</c:v>
                </c:pt>
                <c:pt idx="34">
                  <c:v>262.14710462551409</c:v>
                </c:pt>
                <c:pt idx="35">
                  <c:v>301.1276653262384</c:v>
                </c:pt>
                <c:pt idx="36">
                  <c:v>344.37502715522874</c:v>
                </c:pt>
                <c:pt idx="37">
                  <c:v>392.10533403857494</c:v>
                </c:pt>
                <c:pt idx="38">
                  <c:v>444.50782146031287</c:v>
                </c:pt>
                <c:pt idx="39">
                  <c:v>501.73899443426058</c:v>
                </c:pt>
                <c:pt idx="40">
                  <c:v>563.91695321005727</c:v>
                </c:pt>
                <c:pt idx="41">
                  <c:v>631.11603566315603</c:v>
                </c:pt>
                <c:pt idx="42">
                  <c:v>703.36195048993829</c:v>
                </c:pt>
                <c:pt idx="43">
                  <c:v>780.6275743337884</c:v>
                </c:pt>
                <c:pt idx="44">
                  <c:v>862.82957831792578</c:v>
                </c:pt>
                <c:pt idx="45">
                  <c:v>949.82603495182389</c:v>
                </c:pt>
                <c:pt idx="46">
                  <c:v>1041.4151351231885</c:v>
                </c:pt>
                <c:pt idx="47">
                  <c:v>1137.3351173349463</c:v>
                </c:pt>
                <c:pt idx="48">
                  <c:v>1237.2654782788013</c:v>
                </c:pt>
                <c:pt idx="49">
                  <c:v>1340.8294963495073</c:v>
                </c:pt>
                <c:pt idx="50">
                  <c:v>1447.5980591659174</c:v>
                </c:pt>
                <c:pt idx="51">
                  <c:v>1557.0947441596697</c:v>
                </c:pt>
                <c:pt idx="52">
                  <c:v>1668.8020595437795</c:v>
                </c:pt>
                <c:pt idx="53">
                  <c:v>1896.6177415693705</c:v>
                </c:pt>
                <c:pt idx="54">
                  <c:v>2011.5552983956563</c:v>
                </c:pt>
                <c:pt idx="55">
                  <c:v>2126.3798827773962</c:v>
                </c:pt>
                <c:pt idx="56">
                  <c:v>2240.4917658790905</c:v>
                </c:pt>
                <c:pt idx="57">
                  <c:v>2353.3023717542069</c:v>
                </c:pt>
                <c:pt idx="58">
                  <c:v>2464.2433677330314</c:v>
                </c:pt>
                <c:pt idx="59">
                  <c:v>2572.7752308760905</c:v>
                </c:pt>
                <c:pt idx="60">
                  <c:v>2678.3950758848869</c:v>
                </c:pt>
                <c:pt idx="61">
                  <c:v>2780.6435563186251</c:v>
                </c:pt>
                <c:pt idx="62">
                  <c:v>2879.1106837118741</c:v>
                </c:pt>
                <c:pt idx="63">
                  <c:v>2973.4404467391028</c:v>
                </c:pt>
                <c:pt idx="64">
                  <c:v>3063.3341532569125</c:v>
                </c:pt>
                <c:pt idx="65">
                  <c:v>3148.5524601071447</c:v>
                </c:pt>
                <c:pt idx="66">
                  <c:v>3228.9160972151335</c:v>
                </c:pt>
                <c:pt idx="67">
                  <c:v>3304.3053320865756</c:v>
                </c:pt>
                <c:pt idx="68">
                  <c:v>3374.6582567828718</c:v>
                </c:pt>
                <c:pt idx="69">
                  <c:v>3439.968010565909</c:v>
                </c:pt>
                <c:pt idx="70">
                  <c:v>3500.2790766673179</c:v>
                </c:pt>
                <c:pt idx="71">
                  <c:v>3555.6828103957901</c:v>
                </c:pt>
                <c:pt idx="72">
                  <c:v>3606.3123677276276</c:v>
                </c:pt>
                <c:pt idx="73">
                  <c:v>3652.3372086392487</c:v>
                </c:pt>
                <c:pt idx="74">
                  <c:v>3693.9573480512995</c:v>
                </c:pt>
                <c:pt idx="75">
                  <c:v>3731.3975199451093</c:v>
                </c:pt>
                <c:pt idx="76">
                  <c:v>3764.9014077829652</c:v>
                </c:pt>
                <c:pt idx="77">
                  <c:v>3794.7260777717584</c:v>
                </c:pt>
                <c:pt idx="78">
                  <c:v>3821.1367318094258</c:v>
                </c:pt>
                <c:pt idx="79">
                  <c:v>3844.4018752346842</c:v>
                </c:pt>
                <c:pt idx="80">
                  <c:v>3864.7889718304514</c:v>
                </c:pt>
                <c:pt idx="81">
                  <c:v>3882.5606359052763</c:v>
                </c:pt>
                <c:pt idx="82">
                  <c:v>3897.9713895772597</c:v>
                </c:pt>
                <c:pt idx="83">
                  <c:v>3911.2649933500097</c:v>
                </c:pt>
                <c:pt idx="84">
                  <c:v>3922.6723402764615</c:v>
                </c:pt>
                <c:pt idx="85">
                  <c:v>3932.4098888596541</c:v>
                </c:pt>
                <c:pt idx="86">
                  <c:v>3940.6785975771436</c:v>
                </c:pt>
                <c:pt idx="87">
                  <c:v>3947.6633146174158</c:v>
                </c:pt>
                <c:pt idx="88">
                  <c:v>3953.5325700222552</c:v>
                </c:pt>
                <c:pt idx="89">
                  <c:v>3958.4387137610825</c:v>
                </c:pt>
                <c:pt idx="90">
                  <c:v>3962.5183420528028</c:v>
                </c:pt>
                <c:pt idx="91">
                  <c:v>3965.8929551636957</c:v>
                </c:pt>
                <c:pt idx="92">
                  <c:v>3968.6697925733838</c:v>
                </c:pt>
                <c:pt idx="93">
                  <c:v>3970.9427954270755</c:v>
                </c:pt>
                <c:pt idx="94">
                  <c:v>3972.793651199127</c:v>
                </c:pt>
                <c:pt idx="95">
                  <c:v>3974.2928811216398</c:v>
                </c:pt>
                <c:pt idx="96">
                  <c:v>3975.5009368595447</c:v>
                </c:pt>
                <c:pt idx="97">
                  <c:v>3976.4692788625516</c:v>
                </c:pt>
                <c:pt idx="98">
                  <c:v>3977.2414145666398</c:v>
                </c:pt>
                <c:pt idx="99">
                  <c:v>3977.8538799768667</c:v>
                </c:pt>
                <c:pt idx="100">
                  <c:v>3978.3371530126637</c:v>
                </c:pt>
                <c:pt idx="101">
                  <c:v>3978.7164912560911</c:v>
                </c:pt>
                <c:pt idx="102">
                  <c:v>3979.0126903731511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43808"/>
        <c:axId val="438843024"/>
      </c:scatterChart>
      <c:valAx>
        <c:axId val="43884380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3024"/>
        <c:crosses val="autoZero"/>
        <c:crossBetween val="midCat"/>
      </c:valAx>
      <c:valAx>
        <c:axId val="4388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Covid-19 Daily</a:t>
            </a:r>
            <a:r>
              <a:rPr lang="en-US" baseline="0"/>
              <a:t> </a:t>
            </a:r>
            <a:r>
              <a:rPr lang="en-US"/>
              <a:t>Deaths +</a:t>
            </a:r>
            <a:r>
              <a:rPr lang="en-US" baseline="0"/>
              <a:t> 2 Estimates</a:t>
            </a:r>
            <a:endParaRPr lang="en-US"/>
          </a:p>
          <a:p>
            <a:pPr>
              <a:defRPr/>
            </a:pPr>
            <a:r>
              <a:rPr lang="en-US"/>
              <a:t>ECDC</a:t>
            </a:r>
            <a:r>
              <a:rPr lang="en-US" baseline="0"/>
              <a:t> Data 8 May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'Mexico Covid-19 Deaths, Cases'!$S$6</c:f>
              <c:strCache>
                <c:ptCount val="1"/>
                <c:pt idx="0">
                  <c:v>Est Deaths1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Cases'!$P$7:$P$109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Cases'!$S$7:$S$109</c:f>
              <c:numCache>
                <c:formatCode>_(* #,##0.0_);_(* \(#,##0.0\);_(* "-"??_);_(@_)</c:formatCode>
                <c:ptCount val="103"/>
                <c:pt idx="0">
                  <c:v>1.8892140294082403E-3</c:v>
                </c:pt>
                <c:pt idx="1">
                  <c:v>5.116162155577671E-3</c:v>
                </c:pt>
                <c:pt idx="2">
                  <c:v>7.0568273917349447E-3</c:v>
                </c:pt>
                <c:pt idx="3">
                  <c:v>5.7874055904762217E-2</c:v>
                </c:pt>
                <c:pt idx="4">
                  <c:v>0.13181823567910075</c:v>
                </c:pt>
                <c:pt idx="5">
                  <c:v>0.17162616590118229</c:v>
                </c:pt>
                <c:pt idx="6">
                  <c:v>0.2222867521372289</c:v>
                </c:pt>
                <c:pt idx="7">
                  <c:v>0.2863951994107915</c:v>
                </c:pt>
                <c:pt idx="8">
                  <c:v>0.36706245206724852</c:v>
                </c:pt>
                <c:pt idx="9">
                  <c:v>0.46798966550869181</c:v>
                </c:pt>
                <c:pt idx="10">
                  <c:v>0.59354634896701808</c:v>
                </c:pt>
                <c:pt idx="11">
                  <c:v>0.74885043573997734</c:v>
                </c:pt>
                <c:pt idx="12">
                  <c:v>0.93984797407533371</c:v>
                </c:pt>
                <c:pt idx="13">
                  <c:v>1.1733895230976898</c:v>
                </c:pt>
                <c:pt idx="14">
                  <c:v>1.4572997037146953</c:v>
                </c:pt>
                <c:pt idx="15">
                  <c:v>1.8004357210118171</c:v>
                </c:pt>
                <c:pt idx="16">
                  <c:v>2.2127300758361654</c:v>
                </c:pt>
                <c:pt idx="17">
                  <c:v>2.7052121591749438</c:v>
                </c:pt>
                <c:pt idx="18">
                  <c:v>3.2900030192167189</c:v>
                </c:pt>
                <c:pt idx="19">
                  <c:v>3.9802773573206833</c:v>
                </c:pt>
                <c:pt idx="20">
                  <c:v>4.7901867969893965</c:v>
                </c:pt>
                <c:pt idx="21">
                  <c:v>5.7347387297747625</c:v>
                </c:pt>
                <c:pt idx="22">
                  <c:v>6.8296256197967873</c:v>
                </c:pt>
                <c:pt idx="23">
                  <c:v>8.0910005818158055</c:v>
                </c:pt>
                <c:pt idx="24">
                  <c:v>9.5351963616705611</c:v>
                </c:pt>
                <c:pt idx="25">
                  <c:v>11.178386550837857</c:v>
                </c:pt>
                <c:pt idx="26">
                  <c:v>13.036189946856757</c:v>
                </c:pt>
                <c:pt idx="27">
                  <c:v>15.123221392677564</c:v>
                </c:pt>
                <c:pt idx="28">
                  <c:v>17.452595129036379</c:v>
                </c:pt>
                <c:pt idx="29">
                  <c:v>20.035389586377708</c:v>
                </c:pt>
                <c:pt idx="30">
                  <c:v>22.880085512374922</c:v>
                </c:pt>
                <c:pt idx="31">
                  <c:v>25.991992240227052</c:v>
                </c:pt>
                <c:pt idx="32">
                  <c:v>29.372679595604289</c:v>
                </c:pt>
                <c:pt idx="33">
                  <c:v>33.019435248510874</c:v>
                </c:pt>
                <c:pt idx="34">
                  <c:v>36.924769069250772</c:v>
                </c:pt>
                <c:pt idx="35">
                  <c:v>41.075987080613842</c:v>
                </c:pt>
                <c:pt idx="36">
                  <c:v>45.454857764467974</c:v>
                </c:pt>
                <c:pt idx="37">
                  <c:v>50.037392662166397</c:v>
                </c:pt>
                <c:pt idx="38">
                  <c:v>54.793761326279309</c:v>
                </c:pt>
                <c:pt idx="39">
                  <c:v>59.688357707094674</c:v>
                </c:pt>
                <c:pt idx="40">
                  <c:v>64.680031018688254</c:v>
                </c:pt>
                <c:pt idx="41">
                  <c:v>69.722489114872801</c:v>
                </c:pt>
                <c:pt idx="42">
                  <c:v>74.764876565854919</c:v>
                </c:pt>
                <c:pt idx="43">
                  <c:v>79.752523171969699</c:v>
                </c:pt>
                <c:pt idx="44">
                  <c:v>84.627851843465749</c:v>
                </c:pt>
                <c:pt idx="45">
                  <c:v>89.33142791794242</c:v>
                </c:pt>
                <c:pt idx="46">
                  <c:v>93.803125408856516</c:v>
                </c:pt>
                <c:pt idx="47">
                  <c:v>97.983379717359114</c:v>
                </c:pt>
                <c:pt idx="48">
                  <c:v>101.81449132274456</c:v>
                </c:pt>
                <c:pt idx="49">
                  <c:v>105.24194119050297</c:v>
                </c:pt>
                <c:pt idx="50">
                  <c:v>108.21567634803188</c:v>
                </c:pt>
                <c:pt idx="51">
                  <c:v>110.69132345622511</c:v>
                </c:pt>
                <c:pt idx="52">
                  <c:v>112.63128934958712</c:v>
                </c:pt>
                <c:pt idx="53">
                  <c:v>114.79321747244725</c:v>
                </c:pt>
                <c:pt idx="54">
                  <c:v>114.98148831411658</c:v>
                </c:pt>
                <c:pt idx="55">
                  <c:v>114.5675687125958</c:v>
                </c:pt>
                <c:pt idx="56">
                  <c:v>113.55794943379058</c:v>
                </c:pt>
                <c:pt idx="57">
                  <c:v>111.96839691662447</c:v>
                </c:pt>
                <c:pt idx="58">
                  <c:v>109.82354363543843</c:v>
                </c:pt>
                <c:pt idx="59">
                  <c:v>107.15625304205238</c:v>
                </c:pt>
                <c:pt idx="60">
                  <c:v>104.00678196825797</c:v>
                </c:pt>
                <c:pt idx="61">
                  <c:v>100.42177031795934</c:v>
                </c:pt>
                <c:pt idx="62">
                  <c:v>96.453093463467454</c:v>
                </c:pt>
                <c:pt idx="63">
                  <c:v>92.156616753433966</c:v>
                </c:pt>
                <c:pt idx="64">
                  <c:v>87.590893798734911</c:v>
                </c:pt>
                <c:pt idx="65">
                  <c:v>82.81585067838455</c:v>
                </c:pt>
                <c:pt idx="66">
                  <c:v>77.891496944132655</c:v>
                </c:pt>
                <c:pt idx="67">
                  <c:v>72.876701430500276</c:v>
                </c:pt>
                <c:pt idx="68">
                  <c:v>67.828066603303327</c:v>
                </c:pt>
                <c:pt idx="69">
                  <c:v>62.798929771708245</c:v>
                </c:pt>
                <c:pt idx="70">
                  <c:v>57.838513256884234</c:v>
                </c:pt>
                <c:pt idx="71">
                  <c:v>52.991238887861449</c:v>
                </c:pt>
                <c:pt idx="72">
                  <c:v>48.29621531905012</c:v>
                </c:pt>
                <c:pt idx="73">
                  <c:v>43.786899955283189</c:v>
                </c:pt>
                <c:pt idx="74">
                  <c:v>39.49093101836489</c:v>
                </c:pt>
                <c:pt idx="75">
                  <c:v>35.430119737563757</c:v>
                </c:pt>
                <c:pt idx="76">
                  <c:v>31.620587983705292</c:v>
                </c:pt>
                <c:pt idx="77">
                  <c:v>28.073033020183761</c:v>
                </c:pt>
                <c:pt idx="78">
                  <c:v>24.793098479798317</c:v>
                </c:pt>
                <c:pt idx="79">
                  <c:v>21.781829199471556</c:v>
                </c:pt>
                <c:pt idx="80">
                  <c:v>19.036187107114255</c:v>
                </c:pt>
                <c:pt idx="81">
                  <c:v>16.549605861785366</c:v>
                </c:pt>
                <c:pt idx="82">
                  <c:v>14.312563269727884</c:v>
                </c:pt>
                <c:pt idx="83">
                  <c:v>12.313152480029794</c:v>
                </c:pt>
                <c:pt idx="84">
                  <c:v>10.537635436308728</c:v>
                </c:pt>
                <c:pt idx="85">
                  <c:v>8.9709648539125322</c:v>
                </c:pt>
                <c:pt idx="86">
                  <c:v>7.5972639413327689</c:v>
                </c:pt>
                <c:pt idx="87">
                  <c:v>6.4002560400803299</c:v>
                </c:pt>
                <c:pt idx="88">
                  <c:v>5.3636391899385982</c:v>
                </c:pt>
                <c:pt idx="89">
                  <c:v>4.4714032315331682</c:v>
                </c:pt>
                <c:pt idx="90">
                  <c:v>3.7080893572246025</c:v>
                </c:pt>
                <c:pt idx="91">
                  <c:v>3.0589939627287284</c:v>
                </c:pt>
                <c:pt idx="92">
                  <c:v>2.5103202090879639</c:v>
                </c:pt>
                <c:pt idx="93">
                  <c:v>2.0492818737345306</c:v>
                </c:pt>
                <c:pt idx="94">
                  <c:v>1.6641648655774535</c:v>
                </c:pt>
                <c:pt idx="95">
                  <c:v>1.3443522325897503</c:v>
                </c:pt>
                <c:pt idx="96">
                  <c:v>1.0803186424758122</c:v>
                </c:pt>
                <c:pt idx="97">
                  <c:v>0.86360021572803269</c:v>
                </c:pt>
                <c:pt idx="98">
                  <c:v>0.68674528693265824</c:v>
                </c:pt>
                <c:pt idx="99">
                  <c:v>0.54325121566141921</c:v>
                </c:pt>
                <c:pt idx="100">
                  <c:v>0.42749181108259643</c:v>
                </c:pt>
                <c:pt idx="101">
                  <c:v>0.33463931826564469</c:v>
                </c:pt>
                <c:pt idx="102">
                  <c:v>0.260584276769739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'Mexico Covid-19 Deaths, Cases'!$T$6</c:f>
              <c:strCache>
                <c:ptCount val="1"/>
                <c:pt idx="0">
                  <c:v>Deaths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Cases'!$P$7:$P$66</c:f>
              <c:numCache>
                <c:formatCode>General</c:formatCode>
                <c:ptCount val="6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</c:numCache>
            </c:numRef>
          </c:xVal>
          <c:yVal>
            <c:numRef>
              <c:f>'Mexico Covid-19 Deaths, Cases'!$T$7:$T$66</c:f>
              <c:numCache>
                <c:formatCode>General</c:formatCode>
                <c:ptCount val="60"/>
                <c:pt idx="13">
                  <c:v>2</c:v>
                </c:pt>
                <c:pt idx="16">
                  <c:v>2</c:v>
                </c:pt>
                <c:pt idx="17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10</c:v>
                </c:pt>
                <c:pt idx="27">
                  <c:v>19</c:v>
                </c:pt>
                <c:pt idx="28">
                  <c:v>15</c:v>
                </c:pt>
                <c:pt idx="29">
                  <c:v>31</c:v>
                </c:pt>
                <c:pt idx="30">
                  <c:v>16</c:v>
                </c:pt>
                <c:pt idx="31">
                  <c:v>33</c:v>
                </c:pt>
                <c:pt idx="32">
                  <c:v>20</c:v>
                </c:pt>
                <c:pt idx="33">
                  <c:v>39</c:v>
                </c:pt>
                <c:pt idx="34">
                  <c:v>40</c:v>
                </c:pt>
                <c:pt idx="35">
                  <c:v>23</c:v>
                </c:pt>
                <c:pt idx="36">
                  <c:v>36</c:v>
                </c:pt>
                <c:pt idx="37">
                  <c:v>74</c:v>
                </c:pt>
                <c:pt idx="38">
                  <c:v>43</c:v>
                </c:pt>
                <c:pt idx="39">
                  <c:v>37</c:v>
                </c:pt>
                <c:pt idx="40">
                  <c:v>60</c:v>
                </c:pt>
                <c:pt idx="41">
                  <c:v>104</c:v>
                </c:pt>
                <c:pt idx="42">
                  <c:v>36</c:v>
                </c:pt>
                <c:pt idx="43">
                  <c:v>26</c:v>
                </c:pt>
                <c:pt idx="44">
                  <c:v>145</c:v>
                </c:pt>
                <c:pt idx="45">
                  <c:v>113</c:v>
                </c:pt>
                <c:pt idx="46">
                  <c:v>99</c:v>
                </c:pt>
                <c:pt idx="47">
                  <c:v>152</c:v>
                </c:pt>
                <c:pt idx="48">
                  <c:v>84</c:v>
                </c:pt>
                <c:pt idx="49">
                  <c:v>46</c:v>
                </c:pt>
                <c:pt idx="50">
                  <c:v>83</c:v>
                </c:pt>
                <c:pt idx="51">
                  <c:v>135</c:v>
                </c:pt>
                <c:pt idx="52">
                  <c:v>163</c:v>
                </c:pt>
                <c:pt idx="53">
                  <c:v>127</c:v>
                </c:pt>
                <c:pt idx="54">
                  <c:v>113</c:v>
                </c:pt>
                <c:pt idx="55">
                  <c:v>89</c:v>
                </c:pt>
                <c:pt idx="56">
                  <c:v>93</c:v>
                </c:pt>
                <c:pt idx="57">
                  <c:v>117</c:v>
                </c:pt>
                <c:pt idx="58">
                  <c:v>236</c:v>
                </c:pt>
                <c:pt idx="59">
                  <c:v>197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'Mexico Covid-19 Deaths, Cases'!$U$6</c:f>
              <c:strCache>
                <c:ptCount val="1"/>
                <c:pt idx="0">
                  <c:v>Est Deaths2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Cases'!$P$7:$P$109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Cases'!$U$7:$U$109</c:f>
              <c:numCache>
                <c:formatCode>_(* #,##0.0_);_(* \(#,##0.0\);_(* "-"??_);_(@_)</c:formatCode>
                <c:ptCount val="103"/>
                <c:pt idx="0">
                  <c:v>2.7931454620602945E-3</c:v>
                </c:pt>
                <c:pt idx="1">
                  <c:v>7.7514383966895911E-3</c:v>
                </c:pt>
                <c:pt idx="2">
                  <c:v>1.0764791825904641E-2</c:v>
                </c:pt>
                <c:pt idx="3">
                  <c:v>9.0868816294002022E-2</c:v>
                </c:pt>
                <c:pt idx="4">
                  <c:v>0.20744384452258399</c:v>
                </c:pt>
                <c:pt idx="5">
                  <c:v>0.26993313595136342</c:v>
                </c:pt>
                <c:pt idx="6">
                  <c:v>0.34917412853609636</c:v>
                </c:pt>
                <c:pt idx="7">
                  <c:v>0.44901218405308518</c:v>
                </c:pt>
                <c:pt idx="8">
                  <c:v>0.57399010272256001</c:v>
                </c:pt>
                <c:pt idx="9">
                  <c:v>0.72942541679933126</c:v>
                </c:pt>
                <c:pt idx="10">
                  <c:v>0.92148355826680273</c:v>
                </c:pt>
                <c:pt idx="11">
                  <c:v>1.15724283151643</c:v>
                </c:pt>
                <c:pt idx="12">
                  <c:v>1.4447463901612934</c:v>
                </c:pt>
                <c:pt idx="13">
                  <c:v>1.7930357426637751</c:v>
                </c:pt>
                <c:pt idx="14">
                  <c:v>2.2121597495965295</c:v>
                </c:pt>
                <c:pt idx="15">
                  <c:v>2.7131526885131918</c:v>
                </c:pt>
                <c:pt idx="16">
                  <c:v>3.3079748173654098</c:v>
                </c:pt>
                <c:pt idx="17">
                  <c:v>4.0094090316063875</c:v>
                </c:pt>
                <c:pt idx="18">
                  <c:v>4.8309077469733257</c:v>
                </c:pt>
                <c:pt idx="19">
                  <c:v>5.7863851033153226</c:v>
                </c:pt>
                <c:pt idx="20">
                  <c:v>6.8899510130409913</c:v>
                </c:pt>
                <c:pt idx="21">
                  <c:v>8.1555854873724467</c:v>
                </c:pt>
                <c:pt idx="22">
                  <c:v>9.5967540536053892</c:v>
                </c:pt>
                <c:pt idx="23">
                  <c:v>11.225967883472872</c:v>
                </c:pt>
                <c:pt idx="24">
                  <c:v>13.054295407030182</c:v>
                </c:pt>
                <c:pt idx="25">
                  <c:v>15.090835571465067</c:v>
                </c:pt>
                <c:pt idx="26">
                  <c:v>17.342166367092453</c:v>
                </c:pt>
                <c:pt idx="27">
                  <c:v>19.811785598912657</c:v>
                </c:pt>
                <c:pt idx="28">
                  <c:v>22.499563922483198</c:v>
                </c:pt>
                <c:pt idx="29">
                  <c:v>25.401232664554541</c:v>
                </c:pt>
                <c:pt idx="30">
                  <c:v>28.507930688370266</c:v>
                </c:pt>
                <c:pt idx="31">
                  <c:v>31.805835331849345</c:v>
                </c:pt>
                <c:pt idx="32">
                  <c:v>35.275902066392788</c:v>
                </c:pt>
                <c:pt idx="33">
                  <c:v>38.893735864874429</c:v>
                </c:pt>
                <c:pt idx="34">
                  <c:v>42.629614262499402</c:v>
                </c:pt>
                <c:pt idx="35">
                  <c:v>46.448677752015705</c:v>
                </c:pt>
                <c:pt idx="36">
                  <c:v>50.311297567326498</c:v>
                </c:pt>
                <c:pt idx="37">
                  <c:v>54.173624255762256</c:v>
                </c:pt>
                <c:pt idx="38">
                  <c:v>57.988312981861149</c:v>
                </c:pt>
                <c:pt idx="39">
                  <c:v>61.705413581580373</c:v>
                </c:pt>
                <c:pt idx="40">
                  <c:v>65.27340539110061</c:v>
                </c:pt>
                <c:pt idx="41">
                  <c:v>68.640349241517072</c:v>
                </c:pt>
                <c:pt idx="42">
                  <c:v>71.75512218352489</c:v>
                </c:pt>
                <c:pt idx="43">
                  <c:v>74.568694910761991</c:v>
                </c:pt>
                <c:pt idx="44">
                  <c:v>77.035407865589605</c:v>
                </c:pt>
                <c:pt idx="45">
                  <c:v>79.114199940378469</c:v>
                </c:pt>
                <c:pt idx="46">
                  <c:v>80.769743735056551</c:v>
                </c:pt>
                <c:pt idx="47">
                  <c:v>81.973443584379496</c:v>
                </c:pt>
                <c:pt idx="48">
                  <c:v>82.704256984462418</c:v>
                </c:pt>
                <c:pt idx="49">
                  <c:v>82.949306455774817</c:v>
                </c:pt>
                <c:pt idx="50">
                  <c:v>82.704256984462418</c:v>
                </c:pt>
                <c:pt idx="51">
                  <c:v>81.973443584379496</c:v>
                </c:pt>
                <c:pt idx="52">
                  <c:v>80.769743735056551</c:v>
                </c:pt>
                <c:pt idx="53">
                  <c:v>77.035407865589605</c:v>
                </c:pt>
                <c:pt idx="54">
                  <c:v>74.568694910761991</c:v>
                </c:pt>
                <c:pt idx="55">
                  <c:v>71.75512218352489</c:v>
                </c:pt>
                <c:pt idx="56">
                  <c:v>68.640349241517072</c:v>
                </c:pt>
                <c:pt idx="57">
                  <c:v>65.27340539110061</c:v>
                </c:pt>
                <c:pt idx="58">
                  <c:v>61.705413581580373</c:v>
                </c:pt>
                <c:pt idx="59">
                  <c:v>57.988312981861149</c:v>
                </c:pt>
                <c:pt idx="60">
                  <c:v>54.173624255762256</c:v>
                </c:pt>
                <c:pt idx="61">
                  <c:v>50.311297567326498</c:v>
                </c:pt>
                <c:pt idx="62">
                  <c:v>46.448677752015705</c:v>
                </c:pt>
                <c:pt idx="63">
                  <c:v>42.629614262499402</c:v>
                </c:pt>
                <c:pt idx="64">
                  <c:v>38.893735864874429</c:v>
                </c:pt>
                <c:pt idx="65">
                  <c:v>35.275902066392788</c:v>
                </c:pt>
                <c:pt idx="66">
                  <c:v>31.805835331849345</c:v>
                </c:pt>
                <c:pt idx="67">
                  <c:v>28.507930688370266</c:v>
                </c:pt>
                <c:pt idx="68">
                  <c:v>25.401232664554541</c:v>
                </c:pt>
                <c:pt idx="69">
                  <c:v>22.499563922483198</c:v>
                </c:pt>
                <c:pt idx="70">
                  <c:v>19.811785598912657</c:v>
                </c:pt>
                <c:pt idx="71">
                  <c:v>17.342166367092453</c:v>
                </c:pt>
                <c:pt idx="72">
                  <c:v>15.090835571465067</c:v>
                </c:pt>
                <c:pt idx="73">
                  <c:v>13.054295407030182</c:v>
                </c:pt>
                <c:pt idx="74">
                  <c:v>11.225967883472872</c:v>
                </c:pt>
                <c:pt idx="75">
                  <c:v>9.5967540536053892</c:v>
                </c:pt>
                <c:pt idx="76">
                  <c:v>8.1555854873724467</c:v>
                </c:pt>
                <c:pt idx="77">
                  <c:v>6.8899510130409913</c:v>
                </c:pt>
                <c:pt idx="78">
                  <c:v>5.7863851033153226</c:v>
                </c:pt>
                <c:pt idx="79">
                  <c:v>4.8309077469733257</c:v>
                </c:pt>
                <c:pt idx="80">
                  <c:v>4.0094090316063875</c:v>
                </c:pt>
                <c:pt idx="81">
                  <c:v>3.3079748173654098</c:v>
                </c:pt>
                <c:pt idx="82">
                  <c:v>2.7131526885131918</c:v>
                </c:pt>
                <c:pt idx="83">
                  <c:v>2.2121597495965295</c:v>
                </c:pt>
                <c:pt idx="84">
                  <c:v>1.7930357426637751</c:v>
                </c:pt>
                <c:pt idx="85">
                  <c:v>1.4447463901612934</c:v>
                </c:pt>
                <c:pt idx="86">
                  <c:v>1.15724283151643</c:v>
                </c:pt>
                <c:pt idx="87">
                  <c:v>0.92148355826680273</c:v>
                </c:pt>
                <c:pt idx="88">
                  <c:v>0.72942541679933126</c:v>
                </c:pt>
                <c:pt idx="89">
                  <c:v>0.57399010272256001</c:v>
                </c:pt>
                <c:pt idx="90">
                  <c:v>0.44901218405308518</c:v>
                </c:pt>
                <c:pt idx="91">
                  <c:v>0.34917412853609636</c:v>
                </c:pt>
                <c:pt idx="92">
                  <c:v>0.26993313595136342</c:v>
                </c:pt>
                <c:pt idx="93">
                  <c:v>0.20744384452258399</c:v>
                </c:pt>
                <c:pt idx="94">
                  <c:v>0.15848023813480719</c:v>
                </c:pt>
                <c:pt idx="95">
                  <c:v>0.12035936501248318</c:v>
                </c:pt>
                <c:pt idx="96">
                  <c:v>9.0868816294002022E-2</c:v>
                </c:pt>
                <c:pt idx="97">
                  <c:v>6.8199323042314797E-2</c:v>
                </c:pt>
                <c:pt idx="98">
                  <c:v>5.0883323153491866E-2</c:v>
                </c:pt>
                <c:pt idx="99">
                  <c:v>3.7739929141805899E-2</c:v>
                </c:pt>
                <c:pt idx="100">
                  <c:v>2.7826392326345012E-2</c:v>
                </c:pt>
                <c:pt idx="101">
                  <c:v>2.0395902993295637E-2</c:v>
                </c:pt>
                <c:pt idx="102">
                  <c:v>1.4861381455627284E-2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44192"/>
        <c:axId val="616319024"/>
      </c:scatterChart>
      <c:valAx>
        <c:axId val="50764419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19024"/>
        <c:crosses val="autoZero"/>
        <c:crossBetween val="midCat"/>
      </c:valAx>
      <c:valAx>
        <c:axId val="616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4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Age Experience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'Mexico Worst Case'!$AF$10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Case'!$AF$11:$AF$111</c:f>
              <c:numCache>
                <c:formatCode>General</c:formatCode>
                <c:ptCount val="101"/>
                <c:pt idx="0">
                  <c:v>0</c:v>
                </c:pt>
                <c:pt idx="1">
                  <c:v>1112</c:v>
                </c:pt>
                <c:pt idx="2">
                  <c:v>3360</c:v>
                </c:pt>
                <c:pt idx="3">
                  <c:v>6759</c:v>
                </c:pt>
                <c:pt idx="4">
                  <c:v>11319</c:v>
                </c:pt>
                <c:pt idx="5">
                  <c:v>17039</c:v>
                </c:pt>
                <c:pt idx="6">
                  <c:v>23921</c:v>
                </c:pt>
                <c:pt idx="7">
                  <c:v>31957</c:v>
                </c:pt>
                <c:pt idx="8">
                  <c:v>41133</c:v>
                </c:pt>
                <c:pt idx="9">
                  <c:v>51447</c:v>
                </c:pt>
                <c:pt idx="10">
                  <c:v>62877</c:v>
                </c:pt>
                <c:pt idx="11">
                  <c:v>75395</c:v>
                </c:pt>
                <c:pt idx="12">
                  <c:v>89015</c:v>
                </c:pt>
                <c:pt idx="13">
                  <c:v>103796</c:v>
                </c:pt>
                <c:pt idx="14">
                  <c:v>119756</c:v>
                </c:pt>
                <c:pt idx="15">
                  <c:v>136886</c:v>
                </c:pt>
                <c:pt idx="16">
                  <c:v>155206</c:v>
                </c:pt>
                <c:pt idx="17">
                  <c:v>174654</c:v>
                </c:pt>
                <c:pt idx="18">
                  <c:v>195120</c:v>
                </c:pt>
                <c:pt idx="19">
                  <c:v>216533</c:v>
                </c:pt>
                <c:pt idx="20">
                  <c:v>238853</c:v>
                </c:pt>
                <c:pt idx="21">
                  <c:v>262037</c:v>
                </c:pt>
                <c:pt idx="22">
                  <c:v>286127</c:v>
                </c:pt>
                <c:pt idx="23">
                  <c:v>311289</c:v>
                </c:pt>
                <c:pt idx="24">
                  <c:v>337593</c:v>
                </c:pt>
                <c:pt idx="25">
                  <c:v>365018</c:v>
                </c:pt>
                <c:pt idx="26">
                  <c:v>393566</c:v>
                </c:pt>
                <c:pt idx="27">
                  <c:v>422969</c:v>
                </c:pt>
                <c:pt idx="28">
                  <c:v>452817</c:v>
                </c:pt>
                <c:pt idx="29">
                  <c:v>482803</c:v>
                </c:pt>
                <c:pt idx="30">
                  <c:v>512863</c:v>
                </c:pt>
                <c:pt idx="31">
                  <c:v>542933</c:v>
                </c:pt>
                <c:pt idx="32">
                  <c:v>573077</c:v>
                </c:pt>
                <c:pt idx="33">
                  <c:v>603536</c:v>
                </c:pt>
                <c:pt idx="34">
                  <c:v>634510</c:v>
                </c:pt>
                <c:pt idx="35">
                  <c:v>665870</c:v>
                </c:pt>
                <c:pt idx="36">
                  <c:v>697622</c:v>
                </c:pt>
                <c:pt idx="37">
                  <c:v>729775</c:v>
                </c:pt>
                <c:pt idx="38">
                  <c:v>762265</c:v>
                </c:pt>
                <c:pt idx="39">
                  <c:v>795064</c:v>
                </c:pt>
                <c:pt idx="40">
                  <c:v>828184</c:v>
                </c:pt>
                <c:pt idx="41">
                  <c:v>861599</c:v>
                </c:pt>
                <c:pt idx="42">
                  <c:v>895325</c:v>
                </c:pt>
                <c:pt idx="43">
                  <c:v>929510</c:v>
                </c:pt>
                <c:pt idx="44">
                  <c:v>964226</c:v>
                </c:pt>
                <c:pt idx="45">
                  <c:v>999416</c:v>
                </c:pt>
                <c:pt idx="46">
                  <c:v>1035066</c:v>
                </c:pt>
                <c:pt idx="47">
                  <c:v>1070974</c:v>
                </c:pt>
                <c:pt idx="48">
                  <c:v>1106686</c:v>
                </c:pt>
                <c:pt idx="49">
                  <c:v>1141868</c:v>
                </c:pt>
                <c:pt idx="50">
                  <c:v>1176568</c:v>
                </c:pt>
                <c:pt idx="51">
                  <c:v>1210636</c:v>
                </c:pt>
                <c:pt idx="52">
                  <c:v>1244124</c:v>
                </c:pt>
                <c:pt idx="53">
                  <c:v>1277196</c:v>
                </c:pt>
                <c:pt idx="54">
                  <c:v>1309974</c:v>
                </c:pt>
                <c:pt idx="55">
                  <c:v>1342369</c:v>
                </c:pt>
                <c:pt idx="56">
                  <c:v>1374345</c:v>
                </c:pt>
                <c:pt idx="57">
                  <c:v>1405752</c:v>
                </c:pt>
                <c:pt idx="58">
                  <c:v>1436376</c:v>
                </c:pt>
                <c:pt idx="59">
                  <c:v>1466112</c:v>
                </c:pt>
                <c:pt idx="60">
                  <c:v>1494852</c:v>
                </c:pt>
                <c:pt idx="61">
                  <c:v>1522607</c:v>
                </c:pt>
                <c:pt idx="62">
                  <c:v>1549391</c:v>
                </c:pt>
                <c:pt idx="63">
                  <c:v>1575284</c:v>
                </c:pt>
                <c:pt idx="64">
                  <c:v>1600372</c:v>
                </c:pt>
                <c:pt idx="65">
                  <c:v>1624552</c:v>
                </c:pt>
                <c:pt idx="66">
                  <c:v>1647916</c:v>
                </c:pt>
                <c:pt idx="67">
                  <c:v>1670227</c:v>
                </c:pt>
                <c:pt idx="68">
                  <c:v>1691375</c:v>
                </c:pt>
                <c:pt idx="69">
                  <c:v>1711178</c:v>
                </c:pt>
                <c:pt idx="70">
                  <c:v>1729658</c:v>
                </c:pt>
                <c:pt idx="71">
                  <c:v>1746840</c:v>
                </c:pt>
                <c:pt idx="72">
                  <c:v>1762824</c:v>
                </c:pt>
                <c:pt idx="73">
                  <c:v>1777862</c:v>
                </c:pt>
                <c:pt idx="74">
                  <c:v>1792144</c:v>
                </c:pt>
                <c:pt idx="75">
                  <c:v>1805644</c:v>
                </c:pt>
                <c:pt idx="76">
                  <c:v>1818412</c:v>
                </c:pt>
                <c:pt idx="77">
                  <c:v>1830424</c:v>
                </c:pt>
                <c:pt idx="78">
                  <c:v>1841500</c:v>
                </c:pt>
                <c:pt idx="79">
                  <c:v>1851612</c:v>
                </c:pt>
                <c:pt idx="80">
                  <c:v>1860732</c:v>
                </c:pt>
                <c:pt idx="81">
                  <c:v>1868913</c:v>
                </c:pt>
                <c:pt idx="82">
                  <c:v>1876293</c:v>
                </c:pt>
                <c:pt idx="83">
                  <c:v>1882933</c:v>
                </c:pt>
                <c:pt idx="84">
                  <c:v>1888981</c:v>
                </c:pt>
                <c:pt idx="85">
                  <c:v>1894421</c:v>
                </c:pt>
                <c:pt idx="86">
                  <c:v>1899237</c:v>
                </c:pt>
                <c:pt idx="87">
                  <c:v>1903587</c:v>
                </c:pt>
                <c:pt idx="88">
                  <c:v>1907371</c:v>
                </c:pt>
                <c:pt idx="89">
                  <c:v>1910575</c:v>
                </c:pt>
                <c:pt idx="90">
                  <c:v>1913275</c:v>
                </c:pt>
                <c:pt idx="91">
                  <c:v>1915550</c:v>
                </c:pt>
                <c:pt idx="92">
                  <c:v>1917574</c:v>
                </c:pt>
                <c:pt idx="93">
                  <c:v>1919155</c:v>
                </c:pt>
                <c:pt idx="94">
                  <c:v>1920283</c:v>
                </c:pt>
                <c:pt idx="95">
                  <c:v>1921138</c:v>
                </c:pt>
                <c:pt idx="96">
                  <c:v>1921906</c:v>
                </c:pt>
                <c:pt idx="97">
                  <c:v>1922488</c:v>
                </c:pt>
                <c:pt idx="98">
                  <c:v>1922978</c:v>
                </c:pt>
                <c:pt idx="99">
                  <c:v>1923275</c:v>
                </c:pt>
                <c:pt idx="100">
                  <c:v>1923775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'Mexico Worst Case'!$AH$10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5.346325459317585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Case'!$AH$11:$AH$111</c:f>
              <c:numCache>
                <c:formatCode>General</c:formatCode>
                <c:ptCount val="101"/>
                <c:pt idx="0">
                  <c:v>0</c:v>
                </c:pt>
                <c:pt idx="1">
                  <c:v>1061</c:v>
                </c:pt>
                <c:pt idx="2">
                  <c:v>3209</c:v>
                </c:pt>
                <c:pt idx="3">
                  <c:v>6461</c:v>
                </c:pt>
                <c:pt idx="4">
                  <c:v>10821</c:v>
                </c:pt>
                <c:pt idx="5">
                  <c:v>16291</c:v>
                </c:pt>
                <c:pt idx="6">
                  <c:v>22873</c:v>
                </c:pt>
                <c:pt idx="7">
                  <c:v>30552</c:v>
                </c:pt>
                <c:pt idx="8">
                  <c:v>39320</c:v>
                </c:pt>
                <c:pt idx="9">
                  <c:v>49175</c:v>
                </c:pt>
                <c:pt idx="10">
                  <c:v>60095</c:v>
                </c:pt>
                <c:pt idx="11">
                  <c:v>72052</c:v>
                </c:pt>
                <c:pt idx="12">
                  <c:v>85084</c:v>
                </c:pt>
                <c:pt idx="13">
                  <c:v>99241</c:v>
                </c:pt>
                <c:pt idx="14">
                  <c:v>114571</c:v>
                </c:pt>
                <c:pt idx="15">
                  <c:v>131056</c:v>
                </c:pt>
                <c:pt idx="16">
                  <c:v>148736</c:v>
                </c:pt>
                <c:pt idx="17">
                  <c:v>167555</c:v>
                </c:pt>
                <c:pt idx="18">
                  <c:v>187427</c:v>
                </c:pt>
                <c:pt idx="19">
                  <c:v>208308</c:v>
                </c:pt>
                <c:pt idx="20">
                  <c:v>230168</c:v>
                </c:pt>
                <c:pt idx="21">
                  <c:v>252995</c:v>
                </c:pt>
                <c:pt idx="22">
                  <c:v>276821</c:v>
                </c:pt>
                <c:pt idx="23">
                  <c:v>301753</c:v>
                </c:pt>
                <c:pt idx="24">
                  <c:v>327865</c:v>
                </c:pt>
                <c:pt idx="25">
                  <c:v>355140</c:v>
                </c:pt>
                <c:pt idx="26">
                  <c:v>383584</c:v>
                </c:pt>
                <c:pt idx="27">
                  <c:v>413014</c:v>
                </c:pt>
                <c:pt idx="28">
                  <c:v>443198</c:v>
                </c:pt>
                <c:pt idx="29">
                  <c:v>473909</c:v>
                </c:pt>
                <c:pt idx="30">
                  <c:v>505139</c:v>
                </c:pt>
                <c:pt idx="31">
                  <c:v>536821</c:v>
                </c:pt>
                <c:pt idx="32">
                  <c:v>568981</c:v>
                </c:pt>
                <c:pt idx="33">
                  <c:v>601717</c:v>
                </c:pt>
                <c:pt idx="34">
                  <c:v>635105</c:v>
                </c:pt>
                <c:pt idx="35">
                  <c:v>669090</c:v>
                </c:pt>
                <c:pt idx="36">
                  <c:v>703614</c:v>
                </c:pt>
                <c:pt idx="37">
                  <c:v>738727</c:v>
                </c:pt>
                <c:pt idx="38">
                  <c:v>774409</c:v>
                </c:pt>
                <c:pt idx="39">
                  <c:v>810640</c:v>
                </c:pt>
                <c:pt idx="40">
                  <c:v>847400</c:v>
                </c:pt>
                <c:pt idx="41">
                  <c:v>884669</c:v>
                </c:pt>
                <c:pt idx="42">
                  <c:v>922469</c:v>
                </c:pt>
                <c:pt idx="43">
                  <c:v>960782</c:v>
                </c:pt>
                <c:pt idx="44">
                  <c:v>999634</c:v>
                </c:pt>
                <c:pt idx="45">
                  <c:v>1038964</c:v>
                </c:pt>
                <c:pt idx="46">
                  <c:v>1078754</c:v>
                </c:pt>
                <c:pt idx="47">
                  <c:v>1118798</c:v>
                </c:pt>
                <c:pt idx="48">
                  <c:v>1158782</c:v>
                </c:pt>
                <c:pt idx="49">
                  <c:v>1198423</c:v>
                </c:pt>
                <c:pt idx="50">
                  <c:v>1237723</c:v>
                </c:pt>
                <c:pt idx="51">
                  <c:v>1276585</c:v>
                </c:pt>
                <c:pt idx="52">
                  <c:v>1314909</c:v>
                </c:pt>
                <c:pt idx="53">
                  <c:v>1352751</c:v>
                </c:pt>
                <c:pt idx="54">
                  <c:v>1390011</c:v>
                </c:pt>
                <c:pt idx="55">
                  <c:v>1426696</c:v>
                </c:pt>
                <c:pt idx="56">
                  <c:v>1462648</c:v>
                </c:pt>
                <c:pt idx="57">
                  <c:v>1497874</c:v>
                </c:pt>
                <c:pt idx="58">
                  <c:v>1532326</c:v>
                </c:pt>
                <c:pt idx="59">
                  <c:v>1565956</c:v>
                </c:pt>
                <c:pt idx="60">
                  <c:v>1598776</c:v>
                </c:pt>
                <c:pt idx="61">
                  <c:v>1630679</c:v>
                </c:pt>
                <c:pt idx="62">
                  <c:v>1661617</c:v>
                </c:pt>
                <c:pt idx="63">
                  <c:v>1691668</c:v>
                </c:pt>
                <c:pt idx="64">
                  <c:v>1720788</c:v>
                </c:pt>
                <c:pt idx="65">
                  <c:v>1748933</c:v>
                </c:pt>
                <c:pt idx="66">
                  <c:v>1776125</c:v>
                </c:pt>
                <c:pt idx="67">
                  <c:v>1802255</c:v>
                </c:pt>
                <c:pt idx="68">
                  <c:v>1827075</c:v>
                </c:pt>
                <c:pt idx="69">
                  <c:v>1850397</c:v>
                </c:pt>
                <c:pt idx="70">
                  <c:v>1872237</c:v>
                </c:pt>
                <c:pt idx="71">
                  <c:v>1892614</c:v>
                </c:pt>
                <c:pt idx="72">
                  <c:v>1911622</c:v>
                </c:pt>
                <c:pt idx="73">
                  <c:v>1929580</c:v>
                </c:pt>
                <c:pt idx="74">
                  <c:v>1946748</c:v>
                </c:pt>
                <c:pt idx="75">
                  <c:v>1963098</c:v>
                </c:pt>
                <c:pt idx="76">
                  <c:v>1978602</c:v>
                </c:pt>
                <c:pt idx="77">
                  <c:v>1993232</c:v>
                </c:pt>
                <c:pt idx="78">
                  <c:v>2006882</c:v>
                </c:pt>
                <c:pt idx="79">
                  <c:v>2019522</c:v>
                </c:pt>
                <c:pt idx="80">
                  <c:v>2031122</c:v>
                </c:pt>
                <c:pt idx="81">
                  <c:v>2041814</c:v>
                </c:pt>
                <c:pt idx="82">
                  <c:v>2051572</c:v>
                </c:pt>
                <c:pt idx="83">
                  <c:v>2060536</c:v>
                </c:pt>
                <c:pt idx="84">
                  <c:v>2068768</c:v>
                </c:pt>
                <c:pt idx="85">
                  <c:v>2076333</c:v>
                </c:pt>
                <c:pt idx="86">
                  <c:v>2083299</c:v>
                </c:pt>
                <c:pt idx="87">
                  <c:v>2089563</c:v>
                </c:pt>
                <c:pt idx="88">
                  <c:v>2095195</c:v>
                </c:pt>
                <c:pt idx="89">
                  <c:v>2100090</c:v>
                </c:pt>
                <c:pt idx="90">
                  <c:v>2104230</c:v>
                </c:pt>
                <c:pt idx="91">
                  <c:v>2107870</c:v>
                </c:pt>
                <c:pt idx="92">
                  <c:v>2110998</c:v>
                </c:pt>
                <c:pt idx="93">
                  <c:v>2113602</c:v>
                </c:pt>
                <c:pt idx="94">
                  <c:v>2115482</c:v>
                </c:pt>
                <c:pt idx="95">
                  <c:v>2116907</c:v>
                </c:pt>
                <c:pt idx="96">
                  <c:v>2118155</c:v>
                </c:pt>
                <c:pt idx="97">
                  <c:v>2119222</c:v>
                </c:pt>
                <c:pt idx="98">
                  <c:v>2120006</c:v>
                </c:pt>
                <c:pt idx="99">
                  <c:v>2120501</c:v>
                </c:pt>
                <c:pt idx="100">
                  <c:v>2121301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33736"/>
        <c:axId val="511534128"/>
      </c:scatterChart>
      <c:valAx>
        <c:axId val="51153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4128"/>
        <c:crosses val="autoZero"/>
        <c:crossBetween val="midCat"/>
      </c:valAx>
      <c:valAx>
        <c:axId val="5115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3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Cumulative Normal</a:t>
            </a:r>
          </a:p>
        </c:rich>
      </c:tx>
      <c:layout>
        <c:manualLayout>
          <c:xMode val="edge"/>
          <c:yMode val="edge"/>
          <c:x val="0.35830974199328619"/>
          <c:y val="3.02501448791387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96912888871862E-2"/>
          <c:y val="5.1697497598448161E-2"/>
          <c:w val="0.88182808894375653"/>
          <c:h val="0.74842955301004421"/>
        </c:manualLayout>
      </c:layout>
      <c:scatterChart>
        <c:scatterStyle val="lineMarker"/>
        <c:varyColors val="0"/>
        <c:ser>
          <c:idx val="2"/>
          <c:order val="0"/>
          <c:tx>
            <c:strRef>
              <c:f>'Mexico Worst Case'!$AF$10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Case'!$AF$11:$AF$111</c:f>
              <c:numCache>
                <c:formatCode>General</c:formatCode>
                <c:ptCount val="101"/>
                <c:pt idx="0">
                  <c:v>0</c:v>
                </c:pt>
                <c:pt idx="1">
                  <c:v>1112</c:v>
                </c:pt>
                <c:pt idx="2">
                  <c:v>3360</c:v>
                </c:pt>
                <c:pt idx="3">
                  <c:v>6759</c:v>
                </c:pt>
                <c:pt idx="4">
                  <c:v>11319</c:v>
                </c:pt>
                <c:pt idx="5">
                  <c:v>17039</c:v>
                </c:pt>
                <c:pt idx="6">
                  <c:v>23921</c:v>
                </c:pt>
                <c:pt idx="7">
                  <c:v>31957</c:v>
                </c:pt>
                <c:pt idx="8">
                  <c:v>41133</c:v>
                </c:pt>
                <c:pt idx="9">
                  <c:v>51447</c:v>
                </c:pt>
                <c:pt idx="10">
                  <c:v>62877</c:v>
                </c:pt>
                <c:pt idx="11">
                  <c:v>75395</c:v>
                </c:pt>
                <c:pt idx="12">
                  <c:v>89015</c:v>
                </c:pt>
                <c:pt idx="13">
                  <c:v>103796</c:v>
                </c:pt>
                <c:pt idx="14">
                  <c:v>119756</c:v>
                </c:pt>
                <c:pt idx="15">
                  <c:v>136886</c:v>
                </c:pt>
                <c:pt idx="16">
                  <c:v>155206</c:v>
                </c:pt>
                <c:pt idx="17">
                  <c:v>174654</c:v>
                </c:pt>
                <c:pt idx="18">
                  <c:v>195120</c:v>
                </c:pt>
                <c:pt idx="19">
                  <c:v>216533</c:v>
                </c:pt>
                <c:pt idx="20">
                  <c:v>238853</c:v>
                </c:pt>
                <c:pt idx="21">
                  <c:v>262037</c:v>
                </c:pt>
                <c:pt idx="22">
                  <c:v>286127</c:v>
                </c:pt>
                <c:pt idx="23">
                  <c:v>311289</c:v>
                </c:pt>
                <c:pt idx="24">
                  <c:v>337593</c:v>
                </c:pt>
                <c:pt idx="25">
                  <c:v>365018</c:v>
                </c:pt>
                <c:pt idx="26">
                  <c:v>393566</c:v>
                </c:pt>
                <c:pt idx="27">
                  <c:v>422969</c:v>
                </c:pt>
                <c:pt idx="28">
                  <c:v>452817</c:v>
                </c:pt>
                <c:pt idx="29">
                  <c:v>482803</c:v>
                </c:pt>
                <c:pt idx="30">
                  <c:v>512863</c:v>
                </c:pt>
                <c:pt idx="31">
                  <c:v>542933</c:v>
                </c:pt>
                <c:pt idx="32">
                  <c:v>573077</c:v>
                </c:pt>
                <c:pt idx="33">
                  <c:v>603536</c:v>
                </c:pt>
                <c:pt idx="34">
                  <c:v>634510</c:v>
                </c:pt>
                <c:pt idx="35">
                  <c:v>665870</c:v>
                </c:pt>
                <c:pt idx="36">
                  <c:v>697622</c:v>
                </c:pt>
                <c:pt idx="37">
                  <c:v>729775</c:v>
                </c:pt>
                <c:pt idx="38">
                  <c:v>762265</c:v>
                </c:pt>
                <c:pt idx="39">
                  <c:v>795064</c:v>
                </c:pt>
                <c:pt idx="40">
                  <c:v>828184</c:v>
                </c:pt>
                <c:pt idx="41">
                  <c:v>861599</c:v>
                </c:pt>
                <c:pt idx="42">
                  <c:v>895325</c:v>
                </c:pt>
                <c:pt idx="43">
                  <c:v>929510</c:v>
                </c:pt>
                <c:pt idx="44">
                  <c:v>964226</c:v>
                </c:pt>
                <c:pt idx="45">
                  <c:v>999416</c:v>
                </c:pt>
                <c:pt idx="46">
                  <c:v>1035066</c:v>
                </c:pt>
                <c:pt idx="47">
                  <c:v>1070974</c:v>
                </c:pt>
                <c:pt idx="48">
                  <c:v>1106686</c:v>
                </c:pt>
                <c:pt idx="49">
                  <c:v>1141868</c:v>
                </c:pt>
                <c:pt idx="50">
                  <c:v>1176568</c:v>
                </c:pt>
                <c:pt idx="51">
                  <c:v>1210636</c:v>
                </c:pt>
                <c:pt idx="52">
                  <c:v>1244124</c:v>
                </c:pt>
                <c:pt idx="53">
                  <c:v>1277196</c:v>
                </c:pt>
                <c:pt idx="54">
                  <c:v>1309974</c:v>
                </c:pt>
                <c:pt idx="55">
                  <c:v>1342369</c:v>
                </c:pt>
                <c:pt idx="56">
                  <c:v>1374345</c:v>
                </c:pt>
                <c:pt idx="57">
                  <c:v>1405752</c:v>
                </c:pt>
                <c:pt idx="58">
                  <c:v>1436376</c:v>
                </c:pt>
                <c:pt idx="59">
                  <c:v>1466112</c:v>
                </c:pt>
                <c:pt idx="60">
                  <c:v>1494852</c:v>
                </c:pt>
                <c:pt idx="61">
                  <c:v>1522607</c:v>
                </c:pt>
                <c:pt idx="62">
                  <c:v>1549391</c:v>
                </c:pt>
                <c:pt idx="63">
                  <c:v>1575284</c:v>
                </c:pt>
                <c:pt idx="64">
                  <c:v>1600372</c:v>
                </c:pt>
                <c:pt idx="65">
                  <c:v>1624552</c:v>
                </c:pt>
                <c:pt idx="66">
                  <c:v>1647916</c:v>
                </c:pt>
                <c:pt idx="67">
                  <c:v>1670227</c:v>
                </c:pt>
                <c:pt idx="68">
                  <c:v>1691375</c:v>
                </c:pt>
                <c:pt idx="69">
                  <c:v>1711178</c:v>
                </c:pt>
                <c:pt idx="70">
                  <c:v>1729658</c:v>
                </c:pt>
                <c:pt idx="71">
                  <c:v>1746840</c:v>
                </c:pt>
                <c:pt idx="72">
                  <c:v>1762824</c:v>
                </c:pt>
                <c:pt idx="73">
                  <c:v>1777862</c:v>
                </c:pt>
                <c:pt idx="74">
                  <c:v>1792144</c:v>
                </c:pt>
                <c:pt idx="75">
                  <c:v>1805644</c:v>
                </c:pt>
                <c:pt idx="76">
                  <c:v>1818412</c:v>
                </c:pt>
                <c:pt idx="77">
                  <c:v>1830424</c:v>
                </c:pt>
                <c:pt idx="78">
                  <c:v>1841500</c:v>
                </c:pt>
                <c:pt idx="79">
                  <c:v>1851612</c:v>
                </c:pt>
                <c:pt idx="80">
                  <c:v>1860732</c:v>
                </c:pt>
                <c:pt idx="81">
                  <c:v>1868913</c:v>
                </c:pt>
                <c:pt idx="82">
                  <c:v>1876293</c:v>
                </c:pt>
                <c:pt idx="83">
                  <c:v>1882933</c:v>
                </c:pt>
                <c:pt idx="84">
                  <c:v>1888981</c:v>
                </c:pt>
                <c:pt idx="85">
                  <c:v>1894421</c:v>
                </c:pt>
                <c:pt idx="86">
                  <c:v>1899237</c:v>
                </c:pt>
                <c:pt idx="87">
                  <c:v>1903587</c:v>
                </c:pt>
                <c:pt idx="88">
                  <c:v>1907371</c:v>
                </c:pt>
                <c:pt idx="89">
                  <c:v>1910575</c:v>
                </c:pt>
                <c:pt idx="90">
                  <c:v>1913275</c:v>
                </c:pt>
                <c:pt idx="91">
                  <c:v>1915550</c:v>
                </c:pt>
                <c:pt idx="92">
                  <c:v>1917574</c:v>
                </c:pt>
                <c:pt idx="93">
                  <c:v>1919155</c:v>
                </c:pt>
                <c:pt idx="94">
                  <c:v>1920283</c:v>
                </c:pt>
                <c:pt idx="95">
                  <c:v>1921138</c:v>
                </c:pt>
                <c:pt idx="96">
                  <c:v>1921906</c:v>
                </c:pt>
                <c:pt idx="97">
                  <c:v>1922488</c:v>
                </c:pt>
                <c:pt idx="98">
                  <c:v>1922978</c:v>
                </c:pt>
                <c:pt idx="99">
                  <c:v>1923275</c:v>
                </c:pt>
                <c:pt idx="100">
                  <c:v>1923775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'Mexico Worst Case'!$AG$10</c:f>
              <c:strCache>
                <c:ptCount val="1"/>
                <c:pt idx="0">
                  <c:v>Est Male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Case'!$AG$11:$AG$111</c:f>
              <c:numCache>
                <c:formatCode>_(* #,##0.0_);_(* \(#,##0.0\);_(* "-"??_);_(@_)</c:formatCode>
                <c:ptCount val="101"/>
                <c:pt idx="0">
                  <c:v>33637.422319272722</c:v>
                </c:pt>
                <c:pt idx="1">
                  <c:v>37830.630531653231</c:v>
                </c:pt>
                <c:pt idx="2">
                  <c:v>42459.697379283643</c:v>
                </c:pt>
                <c:pt idx="3">
                  <c:v>47558.201041906046</c:v>
                </c:pt>
                <c:pt idx="4">
                  <c:v>53160.861163660724</c:v>
                </c:pt>
                <c:pt idx="5">
                  <c:v>59303.402356004735</c:v>
                </c:pt>
                <c:pt idx="6">
                  <c:v>66022.394546589683</c:v>
                </c:pt>
                <c:pt idx="7">
                  <c:v>73355.069833927409</c:v>
                </c:pt>
                <c:pt idx="8">
                  <c:v>81339.115813282682</c:v>
                </c:pt>
                <c:pt idx="9">
                  <c:v>90012.445674454546</c:v>
                </c:pt>
                <c:pt idx="10">
                  <c:v>99412.945733277244</c:v>
                </c:pt>
                <c:pt idx="11">
                  <c:v>109578.20144125342</c:v>
                </c:pt>
                <c:pt idx="12">
                  <c:v>120545.20331629984</c:v>
                </c:pt>
                <c:pt idx="13">
                  <c:v>132350.03464591154</c:v>
                </c:pt>
                <c:pt idx="14">
                  <c:v>145027.54322515987</c:v>
                </c:pt>
                <c:pt idx="15">
                  <c:v>158610.99979822626</c:v>
                </c:pt>
                <c:pt idx="16">
                  <c:v>173131.74626552465</c:v>
                </c:pt>
                <c:pt idx="17">
                  <c:v>188618.83709041722</c:v>
                </c:pt>
                <c:pt idx="18">
                  <c:v>205098.6776814386</c:v>
                </c:pt>
                <c:pt idx="19">
                  <c:v>222594.66382918594</c:v>
                </c:pt>
                <c:pt idx="20">
                  <c:v>241126.82653319591</c:v>
                </c:pt>
                <c:pt idx="21">
                  <c:v>260711.48675524371</c:v>
                </c:pt>
                <c:pt idx="22">
                  <c:v>281360.92477423116</c:v>
                </c:pt>
                <c:pt idx="23">
                  <c:v>303083.06888773222</c:v>
                </c:pt>
                <c:pt idx="24">
                  <c:v>325881.20820094051</c:v>
                </c:pt>
                <c:pt idx="25">
                  <c:v>349753.73416108498</c:v>
                </c:pt>
                <c:pt idx="26">
                  <c:v>374693.91533165413</c:v>
                </c:pt>
                <c:pt idx="27">
                  <c:v>400689.70965487213</c:v>
                </c:pt>
                <c:pt idx="28">
                  <c:v>427723.6181233328</c:v>
                </c:pt>
                <c:pt idx="29">
                  <c:v>455772.58337485581</c:v>
                </c:pt>
                <c:pt idx="30">
                  <c:v>484807.93624251772</c:v>
                </c:pt>
                <c:pt idx="31">
                  <c:v>514795.39274029637</c:v>
                </c:pt>
                <c:pt idx="32">
                  <c:v>545695.10335137998</c:v>
                </c:pt>
                <c:pt idx="33">
                  <c:v>577461.75582004525</c:v>
                </c:pt>
                <c:pt idx="34">
                  <c:v>610044.73193968215</c:v>
                </c:pt>
                <c:pt idx="35">
                  <c:v>643388.31809083943</c:v>
                </c:pt>
                <c:pt idx="36">
                  <c:v>677431.96852688957</c:v>
                </c:pt>
                <c:pt idx="37">
                  <c:v>712110.61964463186</c:v>
                </c:pt>
                <c:pt idx="38">
                  <c:v>747355.05272686412</c:v>
                </c:pt>
                <c:pt idx="39">
                  <c:v>783092.30191779998</c:v>
                </c:pt>
                <c:pt idx="40">
                  <c:v>819246.10350412235</c:v>
                </c:pt>
                <c:pt idx="41">
                  <c:v>855737.38193790591</c:v>
                </c:pt>
                <c:pt idx="42">
                  <c:v>892484.76746516768</c:v>
                </c:pt>
                <c:pt idx="43">
                  <c:v>929405.1397269083</c:v>
                </c:pt>
                <c:pt idx="44">
                  <c:v>966414.19128819788</c:v>
                </c:pt>
                <c:pt idx="45">
                  <c:v>1003427.0047335125</c:v>
                </c:pt>
                <c:pt idx="46">
                  <c:v>1040358.636749646</c:v>
                </c:pt>
                <c:pt idx="47">
                  <c:v>1077124.702505534</c:v>
                </c:pt>
                <c:pt idx="48">
                  <c:v>1113641.9536335783</c:v>
                </c:pt>
                <c:pt idx="49">
                  <c:v>1149828.8432195936</c:v>
                </c:pt>
                <c:pt idx="50">
                  <c:v>1185606.0714162751</c:v>
                </c:pt>
                <c:pt idx="51">
                  <c:v>1220897.105603751</c:v>
                </c:pt>
                <c:pt idx="52">
                  <c:v>1255628.6694241045</c:v>
                </c:pt>
                <c:pt idx="53">
                  <c:v>1289731.1955064572</c:v>
                </c:pt>
                <c:pt idx="54">
                  <c:v>1323139.2372654174</c:v>
                </c:pt>
                <c:pt idx="55">
                  <c:v>1355791.8357871028</c:v>
                </c:pt>
                <c:pt idx="56">
                  <c:v>1387632.8385009831</c:v>
                </c:pt>
                <c:pt idx="57">
                  <c:v>1418611.1670591433</c:v>
                </c:pt>
                <c:pt idx="58">
                  <c:v>1448681.032593284</c:v>
                </c:pt>
                <c:pt idx="59">
                  <c:v>1477802.0972797491</c:v>
                </c:pt>
                <c:pt idx="60">
                  <c:v>1505939.5819000406</c:v>
                </c:pt>
                <c:pt idx="61">
                  <c:v>1533064.3198250877</c:v>
                </c:pt>
                <c:pt idx="62">
                  <c:v>1559152.7585630261</c:v>
                </c:pt>
                <c:pt idx="63">
                  <c:v>1584186.9106805809</c:v>
                </c:pt>
                <c:pt idx="64">
                  <c:v>1608154.2565265882</c:v>
                </c:pt>
                <c:pt idx="65">
                  <c:v>1631047.6017435079</c:v>
                </c:pt>
                <c:pt idx="66">
                  <c:v>1652864.893041292</c:v>
                </c:pt>
                <c:pt idx="67">
                  <c:v>1673608.9961216664</c:v>
                </c:pt>
                <c:pt idx="68">
                  <c:v>1693287.4399755613</c:v>
                </c:pt>
                <c:pt idx="69">
                  <c:v>1711912.1320295865</c:v>
                </c:pt>
                <c:pt idx="70">
                  <c:v>1729499.0487884281</c:v>
                </c:pt>
                <c:pt idx="71">
                  <c:v>1746067.9067098063</c:v>
                </c:pt>
                <c:pt idx="72">
                  <c:v>1761641.8180597397</c:v>
                </c:pt>
                <c:pt idx="73">
                  <c:v>1776246.9364323351</c:v>
                </c:pt>
                <c:pt idx="74">
                  <c:v>1789912.0964854297</c:v>
                </c:pt>
                <c:pt idx="75">
                  <c:v>1802668.4522475307</c:v>
                </c:pt>
                <c:pt idx="76">
                  <c:v>1814549.1180999023</c:v>
                </c:pt>
                <c:pt idx="77">
                  <c:v>1825588.8162382257</c:v>
                </c:pt>
                <c:pt idx="78">
                  <c:v>1835823.5340794341</c:v>
                </c:pt>
                <c:pt idx="79">
                  <c:v>1845290.194709674</c:v>
                </c:pt>
                <c:pt idx="80">
                  <c:v>1854026.3430775455</c:v>
                </c:pt>
                <c:pt idx="81">
                  <c:v>1862069.8502312955</c:v>
                </c:pt>
                <c:pt idx="82">
                  <c:v>1869458.6374876446</c:v>
                </c:pt>
                <c:pt idx="83">
                  <c:v>1876230.4220110609</c:v>
                </c:pt>
                <c:pt idx="84">
                  <c:v>1882422.4848826011</c:v>
                </c:pt>
                <c:pt idx="85">
                  <c:v>1888071.4623532132</c:v>
                </c:pt>
                <c:pt idx="86">
                  <c:v>1893213.1606131375</c:v>
                </c:pt>
                <c:pt idx="87">
                  <c:v>1897882.3940713529</c:v>
                </c:pt>
                <c:pt idx="88">
                  <c:v>1902112.8468306772</c:v>
                </c:pt>
                <c:pt idx="89">
                  <c:v>1905936.9567679022</c:v>
                </c:pt>
                <c:pt idx="90">
                  <c:v>1909385.8213862346</c:v>
                </c:pt>
                <c:pt idx="91">
                  <c:v>1912489.124400401</c:v>
                </c:pt>
                <c:pt idx="92">
                  <c:v>1915275.0818433403</c:v>
                </c:pt>
                <c:pt idx="93">
                  <c:v>1917770.4063470899</c:v>
                </c:pt>
                <c:pt idx="94">
                  <c:v>1920000.2881481454</c:v>
                </c:pt>
                <c:pt idx="95">
                  <c:v>1921988.3912976638</c:v>
                </c:pt>
                <c:pt idx="96">
                  <c:v>1923756.8635172534</c:v>
                </c:pt>
                <c:pt idx="97">
                  <c:v>1925326.3581293174</c:v>
                </c:pt>
                <c:pt idx="98">
                  <c:v>1926716.0665042067</c:v>
                </c:pt>
                <c:pt idx="99">
                  <c:v>1927943.7595018682</c:v>
                </c:pt>
                <c:pt idx="100">
                  <c:v>1929025.8364401837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'Mexico Worst Case'!$AH$10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Case'!$AH$11:$AH$111</c:f>
              <c:numCache>
                <c:formatCode>General</c:formatCode>
                <c:ptCount val="101"/>
                <c:pt idx="0">
                  <c:v>0</c:v>
                </c:pt>
                <c:pt idx="1">
                  <c:v>1061</c:v>
                </c:pt>
                <c:pt idx="2">
                  <c:v>3209</c:v>
                </c:pt>
                <c:pt idx="3">
                  <c:v>6461</c:v>
                </c:pt>
                <c:pt idx="4">
                  <c:v>10821</c:v>
                </c:pt>
                <c:pt idx="5">
                  <c:v>16291</c:v>
                </c:pt>
                <c:pt idx="6">
                  <c:v>22873</c:v>
                </c:pt>
                <c:pt idx="7">
                  <c:v>30552</c:v>
                </c:pt>
                <c:pt idx="8">
                  <c:v>39320</c:v>
                </c:pt>
                <c:pt idx="9">
                  <c:v>49175</c:v>
                </c:pt>
                <c:pt idx="10">
                  <c:v>60095</c:v>
                </c:pt>
                <c:pt idx="11">
                  <c:v>72052</c:v>
                </c:pt>
                <c:pt idx="12">
                  <c:v>85084</c:v>
                </c:pt>
                <c:pt idx="13">
                  <c:v>99241</c:v>
                </c:pt>
                <c:pt idx="14">
                  <c:v>114571</c:v>
                </c:pt>
                <c:pt idx="15">
                  <c:v>131056</c:v>
                </c:pt>
                <c:pt idx="16">
                  <c:v>148736</c:v>
                </c:pt>
                <c:pt idx="17">
                  <c:v>167555</c:v>
                </c:pt>
                <c:pt idx="18">
                  <c:v>187427</c:v>
                </c:pt>
                <c:pt idx="19">
                  <c:v>208308</c:v>
                </c:pt>
                <c:pt idx="20">
                  <c:v>230168</c:v>
                </c:pt>
                <c:pt idx="21">
                  <c:v>252995</c:v>
                </c:pt>
                <c:pt idx="22">
                  <c:v>276821</c:v>
                </c:pt>
                <c:pt idx="23">
                  <c:v>301753</c:v>
                </c:pt>
                <c:pt idx="24">
                  <c:v>327865</c:v>
                </c:pt>
                <c:pt idx="25">
                  <c:v>355140</c:v>
                </c:pt>
                <c:pt idx="26">
                  <c:v>383584</c:v>
                </c:pt>
                <c:pt idx="27">
                  <c:v>413014</c:v>
                </c:pt>
                <c:pt idx="28">
                  <c:v>443198</c:v>
                </c:pt>
                <c:pt idx="29">
                  <c:v>473909</c:v>
                </c:pt>
                <c:pt idx="30">
                  <c:v>505139</c:v>
                </c:pt>
                <c:pt idx="31">
                  <c:v>536821</c:v>
                </c:pt>
                <c:pt idx="32">
                  <c:v>568981</c:v>
                </c:pt>
                <c:pt idx="33">
                  <c:v>601717</c:v>
                </c:pt>
                <c:pt idx="34">
                  <c:v>635105</c:v>
                </c:pt>
                <c:pt idx="35">
                  <c:v>669090</c:v>
                </c:pt>
                <c:pt idx="36">
                  <c:v>703614</c:v>
                </c:pt>
                <c:pt idx="37">
                  <c:v>738727</c:v>
                </c:pt>
                <c:pt idx="38">
                  <c:v>774409</c:v>
                </c:pt>
                <c:pt idx="39">
                  <c:v>810640</c:v>
                </c:pt>
                <c:pt idx="40">
                  <c:v>847400</c:v>
                </c:pt>
                <c:pt idx="41">
                  <c:v>884669</c:v>
                </c:pt>
                <c:pt idx="42">
                  <c:v>922469</c:v>
                </c:pt>
                <c:pt idx="43">
                  <c:v>960782</c:v>
                </c:pt>
                <c:pt idx="44">
                  <c:v>999634</c:v>
                </c:pt>
                <c:pt idx="45">
                  <c:v>1038964</c:v>
                </c:pt>
                <c:pt idx="46">
                  <c:v>1078754</c:v>
                </c:pt>
                <c:pt idx="47">
                  <c:v>1118798</c:v>
                </c:pt>
                <c:pt idx="48">
                  <c:v>1158782</c:v>
                </c:pt>
                <c:pt idx="49">
                  <c:v>1198423</c:v>
                </c:pt>
                <c:pt idx="50">
                  <c:v>1237723</c:v>
                </c:pt>
                <c:pt idx="51">
                  <c:v>1276585</c:v>
                </c:pt>
                <c:pt idx="52">
                  <c:v>1314909</c:v>
                </c:pt>
                <c:pt idx="53">
                  <c:v>1352751</c:v>
                </c:pt>
                <c:pt idx="54">
                  <c:v>1390011</c:v>
                </c:pt>
                <c:pt idx="55">
                  <c:v>1426696</c:v>
                </c:pt>
                <c:pt idx="56">
                  <c:v>1462648</c:v>
                </c:pt>
                <c:pt idx="57">
                  <c:v>1497874</c:v>
                </c:pt>
                <c:pt idx="58">
                  <c:v>1532326</c:v>
                </c:pt>
                <c:pt idx="59">
                  <c:v>1565956</c:v>
                </c:pt>
                <c:pt idx="60">
                  <c:v>1598776</c:v>
                </c:pt>
                <c:pt idx="61">
                  <c:v>1630679</c:v>
                </c:pt>
                <c:pt idx="62">
                  <c:v>1661617</c:v>
                </c:pt>
                <c:pt idx="63">
                  <c:v>1691668</c:v>
                </c:pt>
                <c:pt idx="64">
                  <c:v>1720788</c:v>
                </c:pt>
                <c:pt idx="65">
                  <c:v>1748933</c:v>
                </c:pt>
                <c:pt idx="66">
                  <c:v>1776125</c:v>
                </c:pt>
                <c:pt idx="67">
                  <c:v>1802255</c:v>
                </c:pt>
                <c:pt idx="68">
                  <c:v>1827075</c:v>
                </c:pt>
                <c:pt idx="69">
                  <c:v>1850397</c:v>
                </c:pt>
                <c:pt idx="70">
                  <c:v>1872237</c:v>
                </c:pt>
                <c:pt idx="71">
                  <c:v>1892614</c:v>
                </c:pt>
                <c:pt idx="72">
                  <c:v>1911622</c:v>
                </c:pt>
                <c:pt idx="73">
                  <c:v>1929580</c:v>
                </c:pt>
                <c:pt idx="74">
                  <c:v>1946748</c:v>
                </c:pt>
                <c:pt idx="75">
                  <c:v>1963098</c:v>
                </c:pt>
                <c:pt idx="76">
                  <c:v>1978602</c:v>
                </c:pt>
                <c:pt idx="77">
                  <c:v>1993232</c:v>
                </c:pt>
                <c:pt idx="78">
                  <c:v>2006882</c:v>
                </c:pt>
                <c:pt idx="79">
                  <c:v>2019522</c:v>
                </c:pt>
                <c:pt idx="80">
                  <c:v>2031122</c:v>
                </c:pt>
                <c:pt idx="81">
                  <c:v>2041814</c:v>
                </c:pt>
                <c:pt idx="82">
                  <c:v>2051572</c:v>
                </c:pt>
                <c:pt idx="83">
                  <c:v>2060536</c:v>
                </c:pt>
                <c:pt idx="84">
                  <c:v>2068768</c:v>
                </c:pt>
                <c:pt idx="85">
                  <c:v>2076333</c:v>
                </c:pt>
                <c:pt idx="86">
                  <c:v>2083299</c:v>
                </c:pt>
                <c:pt idx="87">
                  <c:v>2089563</c:v>
                </c:pt>
                <c:pt idx="88">
                  <c:v>2095195</c:v>
                </c:pt>
                <c:pt idx="89">
                  <c:v>2100090</c:v>
                </c:pt>
                <c:pt idx="90">
                  <c:v>2104230</c:v>
                </c:pt>
                <c:pt idx="91">
                  <c:v>2107870</c:v>
                </c:pt>
                <c:pt idx="92">
                  <c:v>2110998</c:v>
                </c:pt>
                <c:pt idx="93">
                  <c:v>2113602</c:v>
                </c:pt>
                <c:pt idx="94">
                  <c:v>2115482</c:v>
                </c:pt>
                <c:pt idx="95">
                  <c:v>2116907</c:v>
                </c:pt>
                <c:pt idx="96">
                  <c:v>2118155</c:v>
                </c:pt>
                <c:pt idx="97">
                  <c:v>2119222</c:v>
                </c:pt>
                <c:pt idx="98">
                  <c:v>2120006</c:v>
                </c:pt>
                <c:pt idx="99">
                  <c:v>2120501</c:v>
                </c:pt>
                <c:pt idx="100">
                  <c:v>2121301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'Mexico Worst Case'!$AI$10</c:f>
              <c:strCache>
                <c:ptCount val="1"/>
                <c:pt idx="0">
                  <c:v>Est Female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Case'!$AC$11:$AC$111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'Mexico Worst Case'!$AI$11:$AI$111</c:f>
              <c:numCache>
                <c:formatCode>_(* #,##0.0_);_(* \(#,##0.0\);_(* "-"??_);_(@_)</c:formatCode>
                <c:ptCount val="101"/>
                <c:pt idx="0">
                  <c:v>30699.472852482479</c:v>
                </c:pt>
                <c:pt idx="1">
                  <c:v>34632.460979417607</c:v>
                </c:pt>
                <c:pt idx="2">
                  <c:v>38989.396055486584</c:v>
                </c:pt>
                <c:pt idx="3">
                  <c:v>43804.931194212724</c:v>
                </c:pt>
                <c:pt idx="4">
                  <c:v>49115.157609347312</c:v>
                </c:pt>
                <c:pt idx="5">
                  <c:v>54957.493687101647</c:v>
                </c:pt>
                <c:pt idx="6">
                  <c:v>61370.549917563359</c:v>
                </c:pt>
                <c:pt idx="7">
                  <c:v>68393.968859271408</c:v>
                </c:pt>
                <c:pt idx="8">
                  <c:v>76068.239587458884</c:v>
                </c:pt>
                <c:pt idx="9">
                  <c:v>84434.486389547732</c:v>
                </c:pt>
                <c:pt idx="10">
                  <c:v>93534.231818664979</c:v>
                </c:pt>
                <c:pt idx="11">
                  <c:v>103409.13459383794</c:v>
                </c:pt>
                <c:pt idx="12">
                  <c:v>114100.70323975306</c:v>
                </c:pt>
                <c:pt idx="13">
                  <c:v>125649.9867841758</c:v>
                </c:pt>
                <c:pt idx="14">
                  <c:v>138097.24427106543</c:v>
                </c:pt>
                <c:pt idx="15">
                  <c:v>151481.59529496284</c:v>
                </c:pt>
                <c:pt idx="16">
                  <c:v>165840.65420948452</c:v>
                </c:pt>
                <c:pt idx="17">
                  <c:v>181210.15110122538</c:v>
                </c:pt>
                <c:pt idx="18">
                  <c:v>197623.54304103868</c:v>
                </c:pt>
                <c:pt idx="19">
                  <c:v>215111.61951822502</c:v>
                </c:pt>
                <c:pt idx="20">
                  <c:v>233702.10632020721</c:v>
                </c:pt>
                <c:pt idx="21">
                  <c:v>253419.27243146431</c:v>
                </c:pt>
                <c:pt idx="22">
                  <c:v>274283.54478188243</c:v>
                </c:pt>
                <c:pt idx="23">
                  <c:v>296311.13586781255</c:v>
                </c:pt>
                <c:pt idx="24">
                  <c:v>319513.68939140229</c:v>
                </c:pt>
                <c:pt idx="25">
                  <c:v>343897.94910859707</c:v>
                </c:pt>
                <c:pt idx="26">
                  <c:v>369465.45603823417</c:v>
                </c:pt>
                <c:pt idx="27">
                  <c:v>396212.27906000987</c:v>
                </c:pt>
                <c:pt idx="28">
                  <c:v>424128.78371547296</c:v>
                </c:pt>
                <c:pt idx="29">
                  <c:v>453199.44372309494</c:v>
                </c:pt>
                <c:pt idx="30">
                  <c:v>483402.69932720106</c:v>
                </c:pt>
                <c:pt idx="31">
                  <c:v>514710.86612438486</c:v>
                </c:pt>
                <c:pt idx="32">
                  <c:v>547090.09745513683</c:v>
                </c:pt>
                <c:pt idx="33">
                  <c:v>580500.40281987737</c:v>
                </c:pt>
                <c:pt idx="34">
                  <c:v>614895.7240862872</c:v>
                </c:pt>
                <c:pt idx="35">
                  <c:v>650224.07050927635</c:v>
                </c:pt>
                <c:pt idx="36">
                  <c:v>686427.71279823175</c:v>
                </c:pt>
                <c:pt idx="37">
                  <c:v>723443.43565154658</c:v>
                </c:pt>
                <c:pt idx="38">
                  <c:v>761202.84735020273</c:v>
                </c:pt>
                <c:pt idx="39">
                  <c:v>799632.74417527695</c:v>
                </c:pt>
                <c:pt idx="40">
                  <c:v>838655.5266040205</c:v>
                </c:pt>
                <c:pt idx="41">
                  <c:v>878189.6634609499</c:v>
                </c:pt>
                <c:pt idx="42">
                  <c:v>918150.19946918963</c:v>
                </c:pt>
                <c:pt idx="43">
                  <c:v>958449.30097743112</c:v>
                </c:pt>
                <c:pt idx="44">
                  <c:v>998996.83404260338</c:v>
                </c:pt>
                <c:pt idx="45">
                  <c:v>1039700.9685395932</c:v>
                </c:pt>
                <c:pt idx="46">
                  <c:v>1080468.8015574038</c:v>
                </c:pt>
                <c:pt idx="47">
                  <c:v>1121206.9930343621</c:v>
                </c:pt>
                <c:pt idx="48">
                  <c:v>1161822.4063896446</c:v>
                </c:pt>
                <c:pt idx="49">
                  <c:v>1202222.746828519</c:v>
                </c:pt>
                <c:pt idx="50">
                  <c:v>1242317.1900358847</c:v>
                </c:pt>
                <c:pt idx="51">
                  <c:v>1282016.99412625</c:v>
                </c:pt>
                <c:pt idx="52">
                  <c:v>1321236.087984964</c:v>
                </c:pt>
                <c:pt idx="53">
                  <c:v>1359891.6295099678</c:v>
                </c:pt>
                <c:pt idx="54">
                  <c:v>1397904.5277378194</c:v>
                </c:pt>
                <c:pt idx="55">
                  <c:v>1435199.9234027541</c:v>
                </c:pt>
                <c:pt idx="56">
                  <c:v>1471707.6231216465</c:v>
                </c:pt>
                <c:pt idx="57">
                  <c:v>1507362.4831081638</c:v>
                </c:pt>
                <c:pt idx="58">
                  <c:v>1542104.7390821653</c:v>
                </c:pt>
                <c:pt idx="59">
                  <c:v>1575880.2798406975</c:v>
                </c:pt>
                <c:pt idx="60">
                  <c:v>1608640.8627795398</c:v>
                </c:pt>
                <c:pt idx="61">
                  <c:v>1640344.2704837539</c:v>
                </c:pt>
                <c:pt idx="62">
                  <c:v>1670954.408326993</c:v>
                </c:pt>
                <c:pt idx="63">
                  <c:v>1700441.3438178268</c:v>
                </c:pt>
                <c:pt idx="64">
                  <c:v>1728781.2891933662</c:v>
                </c:pt>
                <c:pt idx="65">
                  <c:v>1755956.5294735308</c:v>
                </c:pt>
                <c:pt idx="66">
                  <c:v>1781955.2988422273</c:v>
                </c:pt>
                <c:pt idx="67">
                  <c:v>1806771.6088050343</c:v>
                </c:pt>
                <c:pt idx="68">
                  <c:v>1830405.0320789716</c:v>
                </c:pt>
                <c:pt idx="69">
                  <c:v>1852860.4465926492</c:v>
                </c:pt>
                <c:pt idx="70">
                  <c:v>1874147.7443106507</c:v>
                </c:pt>
                <c:pt idx="71">
                  <c:v>1894281.5098423189</c:v>
                </c:pt>
                <c:pt idx="72">
                  <c:v>1913280.6739520717</c:v>
                </c:pt>
                <c:pt idx="73">
                  <c:v>1931168.1471576157</c:v>
                </c:pt>
                <c:pt idx="74">
                  <c:v>1947970.4385872728</c:v>
                </c:pt>
                <c:pt idx="75">
                  <c:v>1963717.2651729351</c:v>
                </c:pt>
                <c:pt idx="76">
                  <c:v>1978441.1560870588</c:v>
                </c:pt>
                <c:pt idx="77">
                  <c:v>1992177.0570978748</c:v>
                </c:pt>
                <c:pt idx="78">
                  <c:v>2004961.9392247922</c:v>
                </c:pt>
                <c:pt idx="79">
                  <c:v>2016834.4157345945</c:v>
                </c:pt>
                <c:pt idx="80">
                  <c:v>2027834.3711377073</c:v>
                </c:pt>
                <c:pt idx="81">
                  <c:v>2038002.6054319483</c:v>
                </c:pt>
                <c:pt idx="82">
                  <c:v>2047380.496408148</c:v>
                </c:pt>
                <c:pt idx="83">
                  <c:v>2056009.682386955</c:v>
                </c:pt>
                <c:pt idx="84">
                  <c:v>2063931.7673077565</c:v>
                </c:pt>
                <c:pt idx="85">
                  <c:v>2071188.0496470637</c:v>
                </c:pt>
                <c:pt idx="86">
                  <c:v>2077819.2762123479</c:v>
                </c:pt>
                <c:pt idx="87">
                  <c:v>2083865.4214447604</c:v>
                </c:pt>
                <c:pt idx="88">
                  <c:v>2089365.4924761006</c:v>
                </c:pt>
                <c:pt idx="89">
                  <c:v>2094357.3598265648</c:v>
                </c:pt>
                <c:pt idx="90">
                  <c:v>2098877.6133039496</c:v>
                </c:pt>
                <c:pt idx="91">
                  <c:v>2102961.4423748762</c:v>
                </c:pt>
                <c:pt idx="92">
                  <c:v>2106642.5400261148</c:v>
                </c:pt>
                <c:pt idx="93">
                  <c:v>2109953.0289200917</c:v>
                </c:pt>
                <c:pt idx="94">
                  <c:v>2112923.4084732956</c:v>
                </c:pt>
                <c:pt idx="95">
                  <c:v>2115582.5213488596</c:v>
                </c:pt>
                <c:pt idx="96">
                  <c:v>2117957.5377537361</c:v>
                </c:pt>
                <c:pt idx="97">
                  <c:v>2120073.9558646879</c:v>
                </c:pt>
                <c:pt idx="98">
                  <c:v>2121955.6166733424</c:v>
                </c:pt>
                <c:pt idx="99">
                  <c:v>2123624.7315360862</c:v>
                </c:pt>
                <c:pt idx="100">
                  <c:v>2125101.9207364451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34912"/>
        <c:axId val="644135784"/>
      </c:scatterChart>
      <c:valAx>
        <c:axId val="5115349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5784"/>
        <c:crosses val="autoZero"/>
        <c:crossBetween val="midCat"/>
      </c:valAx>
      <c:valAx>
        <c:axId val="6441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'Mexico Worst Case'!$D$43</c:f>
              <c:strCache>
                <c:ptCount val="1"/>
                <c:pt idx="0">
                  <c:v>Probability of dying q(x,n)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4372514812893892E-2"/>
                  <c:y val="-6.4102872557596974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'Mexico Worst Case'!$B$44:$B$65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'Mexico Worst Case'!$D$44:$D$65</c:f>
              <c:numCache>
                <c:formatCode>0.0000</c:formatCode>
                <c:ptCount val="22"/>
                <c:pt idx="0">
                  <c:v>1.4863878000000001E-2</c:v>
                </c:pt>
                <c:pt idx="1">
                  <c:v>2.2516073999999998E-3</c:v>
                </c:pt>
                <c:pt idx="2">
                  <c:v>1.4043688999999999E-3</c:v>
                </c:pt>
                <c:pt idx="3">
                  <c:v>2.2217210999999999E-3</c:v>
                </c:pt>
                <c:pt idx="4">
                  <c:v>5.3128932999999996E-3</c:v>
                </c:pt>
                <c:pt idx="5">
                  <c:v>9.4417884999999993E-3</c:v>
                </c:pt>
                <c:pt idx="6">
                  <c:v>1.2269278E-2</c:v>
                </c:pt>
                <c:pt idx="7">
                  <c:v>1.3986429E-2</c:v>
                </c:pt>
                <c:pt idx="8">
                  <c:v>1.6192429000000001E-2</c:v>
                </c:pt>
                <c:pt idx="9">
                  <c:v>2.0363289999999999E-2</c:v>
                </c:pt>
                <c:pt idx="10">
                  <c:v>2.7673915E-2</c:v>
                </c:pt>
                <c:pt idx="11">
                  <c:v>3.9354224E-2</c:v>
                </c:pt>
                <c:pt idx="12">
                  <c:v>5.7036045E-2</c:v>
                </c:pt>
                <c:pt idx="13">
                  <c:v>8.2988671E-2</c:v>
                </c:pt>
                <c:pt idx="14">
                  <c:v>0.12023378999999999</c:v>
                </c:pt>
                <c:pt idx="15">
                  <c:v>0.17246022</c:v>
                </c:pt>
                <c:pt idx="16">
                  <c:v>0.24354223999999999</c:v>
                </c:pt>
                <c:pt idx="17">
                  <c:v>0.33632271000000002</c:v>
                </c:pt>
                <c:pt idx="18">
                  <c:v>0.45389193999999999</c:v>
                </c:pt>
                <c:pt idx="19">
                  <c:v>0.59938195000000005</c:v>
                </c:pt>
                <c:pt idx="20">
                  <c:v>0.75846672999999998</c:v>
                </c:pt>
                <c:pt idx="21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'Mexico Worst Case'!$E$43</c:f>
              <c:strCache>
                <c:ptCount val="1"/>
                <c:pt idx="0">
                  <c:v>Est Prob Dying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'Mexico Worst Case'!$B$44:$B$65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'Mexico Worst Case'!$E$44:$E$65</c:f>
              <c:numCache>
                <c:formatCode>_(* #,##0.0000_);_(* \(#,##0.0000\);_(* "-"??_);_(@_)</c:formatCode>
                <c:ptCount val="22"/>
                <c:pt idx="0">
                  <c:v>3.1657475848801921E-4</c:v>
                </c:pt>
                <c:pt idx="1">
                  <c:v>3.5460087073186503E-4</c:v>
                </c:pt>
                <c:pt idx="2">
                  <c:v>5.5441278139611915E-4</c:v>
                </c:pt>
                <c:pt idx="3">
                  <c:v>9.5455343492665894E-4</c:v>
                </c:pt>
                <c:pt idx="4">
                  <c:v>1.6158374579428897E-3</c:v>
                </c:pt>
                <c:pt idx="5">
                  <c:v>2.6893505740562922E-3</c:v>
                </c:pt>
                <c:pt idx="6">
                  <c:v>4.4012201037437774E-3</c:v>
                </c:pt>
                <c:pt idx="7">
                  <c:v>7.0827210835318925E-3</c:v>
                </c:pt>
                <c:pt idx="8">
                  <c:v>1.1208721416392715E-2</c:v>
                </c:pt>
                <c:pt idx="9">
                  <c:v>1.7444986489740404E-2</c:v>
                </c:pt>
                <c:pt idx="10">
                  <c:v>2.6703982402339191E-2</c:v>
                </c:pt>
                <c:pt idx="11">
                  <c:v>4.0207510234964397E-2</c:v>
                </c:pt>
                <c:pt idx="12">
                  <c:v>5.9552772817200277E-2</c:v>
                </c:pt>
                <c:pt idx="13">
                  <c:v>8.6776404157183767E-2</c:v>
                </c:pt>
                <c:pt idx="14">
                  <c:v>0.12440877058577356</c:v>
                </c:pt>
                <c:pt idx="15">
                  <c:v>0.17550878907469439</c:v>
                </c:pt>
                <c:pt idx="16">
                  <c:v>0.24366801452698678</c:v>
                </c:pt>
                <c:pt idx="17">
                  <c:v>0.33297230053137294</c:v>
                </c:pt>
                <c:pt idx="18">
                  <c:v>0.44791040510520491</c:v>
                </c:pt>
                <c:pt idx="19">
                  <c:v>0.59322185525388582</c:v>
                </c:pt>
                <c:pt idx="20">
                  <c:v>0.77368134503276864</c:v>
                </c:pt>
                <c:pt idx="21">
                  <c:v>0.99382374673500129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36568"/>
        <c:axId val="644136960"/>
      </c:scatterChart>
      <c:valAx>
        <c:axId val="64413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6960"/>
        <c:crosses val="autoZero"/>
        <c:crossBetween val="midCat"/>
      </c:valAx>
      <c:valAx>
        <c:axId val="6441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of dying q(x,n)</a:t>
            </a:r>
          </a:p>
          <a:p>
            <a:pPr>
              <a:defRPr/>
            </a:pPr>
            <a:r>
              <a:rPr lang="en-US"/>
              <a:t>Females Mexico</a:t>
            </a:r>
          </a:p>
        </c:rich>
      </c:tx>
      <c:layout>
        <c:manualLayout>
          <c:xMode val="edge"/>
          <c:yMode val="edge"/>
          <c:x val="1.3428374452564965E-2"/>
          <c:y val="2.7956993192362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'Mexico Worst Case'!$C$74</c:f>
              <c:strCache>
                <c:ptCount val="1"/>
                <c:pt idx="0">
                  <c:v>Probability of dying q(x,n)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9509237397001109E-2"/>
                  <c:y val="-0.232905601121214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'Mexico Worst Case'!$B$75:$B$96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'Mexico Worst Case'!$C$75:$C$96</c:f>
              <c:numCache>
                <c:formatCode>General</c:formatCode>
                <c:ptCount val="22"/>
                <c:pt idx="0">
                  <c:v>1.2095698E-2</c:v>
                </c:pt>
                <c:pt idx="1">
                  <c:v>1.9042556999999999E-3</c:v>
                </c:pt>
                <c:pt idx="2">
                  <c:v>1.1409332999999999E-3</c:v>
                </c:pt>
                <c:pt idx="3">
                  <c:v>1.3857114999999999E-3</c:v>
                </c:pt>
                <c:pt idx="4">
                  <c:v>2.3127414999999998E-3</c:v>
                </c:pt>
                <c:pt idx="5">
                  <c:v>3.0042077999999999E-3</c:v>
                </c:pt>
                <c:pt idx="6">
                  <c:v>3.5021100000000001E-3</c:v>
                </c:pt>
                <c:pt idx="7">
                  <c:v>4.3785357E-3</c:v>
                </c:pt>
                <c:pt idx="8">
                  <c:v>6.1230653000000001E-3</c:v>
                </c:pt>
                <c:pt idx="9">
                  <c:v>9.2030689999999995E-3</c:v>
                </c:pt>
                <c:pt idx="10">
                  <c:v>1.4269896000000001E-2</c:v>
                </c:pt>
                <c:pt idx="11">
                  <c:v>2.2345288000000001E-2</c:v>
                </c:pt>
                <c:pt idx="12">
                  <c:v>3.5020082000000001E-2</c:v>
                </c:pt>
                <c:pt idx="13">
                  <c:v>5.4697701000000001E-2</c:v>
                </c:pt>
                <c:pt idx="14">
                  <c:v>8.4866036000000006E-2</c:v>
                </c:pt>
                <c:pt idx="15">
                  <c:v>0.13028880000000001</c:v>
                </c:pt>
                <c:pt idx="16">
                  <c:v>0.19681254000000001</c:v>
                </c:pt>
                <c:pt idx="17">
                  <c:v>0.29021539000000002</c:v>
                </c:pt>
                <c:pt idx="18">
                  <c:v>0.41523936</c:v>
                </c:pt>
                <c:pt idx="19">
                  <c:v>0.57303139000000003</c:v>
                </c:pt>
                <c:pt idx="20">
                  <c:v>0.74585405000000005</c:v>
                </c:pt>
                <c:pt idx="2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68760"/>
        <c:axId val="517069152"/>
      </c:scatterChart>
      <c:valAx>
        <c:axId val="51706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9152"/>
        <c:crosses val="autoZero"/>
        <c:crossBetween val="midCat"/>
      </c:valAx>
      <c:valAx>
        <c:axId val="5170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and</a:t>
            </a:r>
            <a:r>
              <a:rPr lang="en-US" baseline="0"/>
              <a:t> Female Population by Age</a:t>
            </a:r>
          </a:p>
          <a:p>
            <a:pPr>
              <a:defRPr/>
            </a:pPr>
            <a:r>
              <a:rPr lang="en-US" sz="1400" b="0" i="0" u="none" strike="noStrike" baseline="0"/>
              <a:t>Mexico</a:t>
            </a:r>
            <a:endParaRPr lang="en-US"/>
          </a:p>
        </c:rich>
      </c:tx>
      <c:layout>
        <c:manualLayout>
          <c:xMode val="edge"/>
          <c:yMode val="edge"/>
          <c:x val="0.30444703875737922"/>
          <c:y val="2.9861888764464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'Mexico Worst Case'!$K$9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'Mexico Worst Case'!$F$10:$F$30</c:f>
              <c:numCache>
                <c:formatCode>_(* #,##0.0000_);_(* \(#,##0.0000\);_(* "-"??_);_(@_)</c:formatCode>
                <c:ptCount val="21"/>
                <c:pt idx="0">
                  <c:v>1.5792963132188267E-2</c:v>
                </c:pt>
                <c:pt idx="1">
                  <c:v>4.6019580281049721E-3</c:v>
                </c:pt>
                <c:pt idx="2">
                  <c:v>1.43355022109919E-3</c:v>
                </c:pt>
                <c:pt idx="3">
                  <c:v>2.6716242469602448E-3</c:v>
                </c:pt>
                <c:pt idx="4">
                  <c:v>5.7010048931542025E-3</c:v>
                </c:pt>
                <c:pt idx="5">
                  <c:v>8.9074571988239318E-3</c:v>
                </c:pt>
                <c:pt idx="6">
                  <c:v>1.1677686454789116E-2</c:v>
                </c:pt>
                <c:pt idx="7">
                  <c:v>1.4399338203546001E-2</c:v>
                </c:pt>
                <c:pt idx="8">
                  <c:v>1.8460998239267869E-2</c:v>
                </c:pt>
                <c:pt idx="9">
                  <c:v>2.6252192607804693E-2</c:v>
                </c:pt>
                <c:pt idx="10">
                  <c:v>4.1163387606682804E-2</c:v>
                </c:pt>
                <c:pt idx="11">
                  <c:v>6.7585989785106201E-2</c:v>
                </c:pt>
                <c:pt idx="12">
                  <c:v>0.11091234594395503</c:v>
                </c:pt>
                <c:pt idx="13">
                  <c:v>0.17753574313578577</c:v>
                </c:pt>
                <c:pt idx="14">
                  <c:v>0.27485040866483262</c:v>
                </c:pt>
                <c:pt idx="15">
                  <c:v>0.41125151008700594</c:v>
                </c:pt>
                <c:pt idx="16">
                  <c:v>0.59613515520989313</c:v>
                </c:pt>
                <c:pt idx="17">
                  <c:v>0.83989839209275841</c:v>
                </c:pt>
                <c:pt idx="18">
                  <c:v>1.1539392090465435</c:v>
                </c:pt>
                <c:pt idx="19">
                  <c:v>1.5506565346338628</c:v>
                </c:pt>
                <c:pt idx="20">
                  <c:v>2.0434502376690125</c:v>
                </c:pt>
              </c:numCache>
            </c:numRef>
          </c:cat>
          <c:val>
            <c:numRef>
              <c:f>'Mexico Worst Case'!$K$10:$K$30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13864"/>
        <c:axId val="434017200"/>
      </c:barChart>
      <c:barChart>
        <c:barDir val="col"/>
        <c:grouping val="clustered"/>
        <c:varyColors val="0"/>
        <c:ser>
          <c:idx val="0"/>
          <c:order val="0"/>
          <c:tx>
            <c:strRef>
              <c:f>'Mexico Worst Case'!$I$9</c:f>
              <c:strCache>
                <c:ptCount val="1"/>
                <c:pt idx="0">
                  <c:v>Prob Dying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'Mexico Worst Case'!$F$10:$F$30</c:f>
              <c:numCache>
                <c:formatCode>_(* #,##0.0000_);_(* \(#,##0.0000\);_(* "-"??_);_(@_)</c:formatCode>
                <c:ptCount val="21"/>
                <c:pt idx="0">
                  <c:v>1.5792963132188267E-2</c:v>
                </c:pt>
                <c:pt idx="1">
                  <c:v>4.6019580281049721E-3</c:v>
                </c:pt>
                <c:pt idx="2">
                  <c:v>1.43355022109919E-3</c:v>
                </c:pt>
                <c:pt idx="3">
                  <c:v>2.6716242469602448E-3</c:v>
                </c:pt>
                <c:pt idx="4">
                  <c:v>5.7010048931542025E-3</c:v>
                </c:pt>
                <c:pt idx="5">
                  <c:v>8.9074571988239318E-3</c:v>
                </c:pt>
                <c:pt idx="6">
                  <c:v>1.1677686454789116E-2</c:v>
                </c:pt>
                <c:pt idx="7">
                  <c:v>1.4399338203546001E-2</c:v>
                </c:pt>
                <c:pt idx="8">
                  <c:v>1.8460998239267869E-2</c:v>
                </c:pt>
                <c:pt idx="9">
                  <c:v>2.6252192607804693E-2</c:v>
                </c:pt>
                <c:pt idx="10">
                  <c:v>4.1163387606682804E-2</c:v>
                </c:pt>
                <c:pt idx="11">
                  <c:v>6.7585989785106201E-2</c:v>
                </c:pt>
                <c:pt idx="12">
                  <c:v>0.11091234594395503</c:v>
                </c:pt>
                <c:pt idx="13">
                  <c:v>0.17753574313578577</c:v>
                </c:pt>
                <c:pt idx="14">
                  <c:v>0.27485040866483262</c:v>
                </c:pt>
                <c:pt idx="15">
                  <c:v>0.41125151008700594</c:v>
                </c:pt>
                <c:pt idx="16">
                  <c:v>0.59613515520989313</c:v>
                </c:pt>
                <c:pt idx="17">
                  <c:v>0.83989839209275841</c:v>
                </c:pt>
                <c:pt idx="18">
                  <c:v>1.1539392090465435</c:v>
                </c:pt>
                <c:pt idx="19">
                  <c:v>1.5506565346338628</c:v>
                </c:pt>
                <c:pt idx="20">
                  <c:v>2.0434502376690125</c:v>
                </c:pt>
              </c:numCache>
            </c:numRef>
          </c:cat>
          <c:val>
            <c:numRef>
              <c:f>'Mexico Worst Case'!$I$10:$I$30</c:f>
              <c:numCache>
                <c:formatCode>_(* #,##0.0000_);_(* \(#,##0.0000\);_(* "-"??_);_(@_)</c:formatCode>
                <c:ptCount val="21"/>
                <c:pt idx="0">
                  <c:v>1.5182528526622118E-2</c:v>
                </c:pt>
                <c:pt idx="1">
                  <c:v>1.0179042258625483E-2</c:v>
                </c:pt>
                <c:pt idx="2">
                  <c:v>9.9170749486841882E-3</c:v>
                </c:pt>
                <c:pt idx="3">
                  <c:v>1.2277538686010983E-2</c:v>
                </c:pt>
                <c:pt idx="4">
                  <c:v>1.5891281214466133E-2</c:v>
                </c:pt>
                <c:pt idx="5">
                  <c:v>2.0139085932557439E-2</c:v>
                </c:pt>
                <c:pt idx="6">
                  <c:v>2.5151671893440222E-2</c:v>
                </c:pt>
                <c:pt idx="7">
                  <c:v>3.1809693804917306E-2</c:v>
                </c:pt>
                <c:pt idx="8">
                  <c:v>4.1743742029439028E-2</c:v>
                </c:pt>
                <c:pt idx="9">
                  <c:v>5.7334342584103422E-2</c:v>
                </c:pt>
                <c:pt idx="10">
                  <c:v>8.1711957140655794E-2</c:v>
                </c:pt>
                <c:pt idx="11">
                  <c:v>0.11875698302548909</c:v>
                </c:pt>
                <c:pt idx="12">
                  <c:v>0.17309975321964402</c:v>
                </c:pt>
                <c:pt idx="13">
                  <c:v>0.25012053635880815</c:v>
                </c:pt>
                <c:pt idx="14">
                  <c:v>0.35594953673331731</c:v>
                </c:pt>
                <c:pt idx="15">
                  <c:v>0.49746689428815449</c:v>
                </c:pt>
                <c:pt idx="16">
                  <c:v>0.68230268462294996</c:v>
                </c:pt>
                <c:pt idx="17">
                  <c:v>0.91883691899198283</c:v>
                </c:pt>
                <c:pt idx="18">
                  <c:v>1.2161995443041773</c:v>
                </c:pt>
                <c:pt idx="19">
                  <c:v>1.5842704431231076</c:v>
                </c:pt>
                <c:pt idx="20">
                  <c:v>2.0336794336669941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33760"/>
        <c:axId val="507133368"/>
      </c:barChart>
      <c:lineChart>
        <c:grouping val="standard"/>
        <c:varyColors val="0"/>
        <c:ser>
          <c:idx val="2"/>
          <c:order val="2"/>
          <c:tx>
            <c:strRef>
              <c:f>'Mexico Worst Case'!$L$9</c:f>
              <c:strCache>
                <c:ptCount val="1"/>
                <c:pt idx="0">
                  <c:v>Female Pop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'Mexico Worst Case'!$F$10:$F$30</c:f>
              <c:numCache>
                <c:formatCode>_(* #,##0.0000_);_(* \(#,##0.0000\);_(* "-"??_);_(@_)</c:formatCode>
                <c:ptCount val="21"/>
                <c:pt idx="0">
                  <c:v>1.5792963132188267E-2</c:v>
                </c:pt>
                <c:pt idx="1">
                  <c:v>4.6019580281049721E-3</c:v>
                </c:pt>
                <c:pt idx="2">
                  <c:v>1.43355022109919E-3</c:v>
                </c:pt>
                <c:pt idx="3">
                  <c:v>2.6716242469602448E-3</c:v>
                </c:pt>
                <c:pt idx="4">
                  <c:v>5.7010048931542025E-3</c:v>
                </c:pt>
                <c:pt idx="5">
                  <c:v>8.9074571988239318E-3</c:v>
                </c:pt>
                <c:pt idx="6">
                  <c:v>1.1677686454789116E-2</c:v>
                </c:pt>
                <c:pt idx="7">
                  <c:v>1.4399338203546001E-2</c:v>
                </c:pt>
                <c:pt idx="8">
                  <c:v>1.8460998239267869E-2</c:v>
                </c:pt>
                <c:pt idx="9">
                  <c:v>2.6252192607804693E-2</c:v>
                </c:pt>
                <c:pt idx="10">
                  <c:v>4.1163387606682804E-2</c:v>
                </c:pt>
                <c:pt idx="11">
                  <c:v>6.7585989785106201E-2</c:v>
                </c:pt>
                <c:pt idx="12">
                  <c:v>0.11091234594395503</c:v>
                </c:pt>
                <c:pt idx="13">
                  <c:v>0.17753574313578577</c:v>
                </c:pt>
                <c:pt idx="14">
                  <c:v>0.27485040866483262</c:v>
                </c:pt>
                <c:pt idx="15">
                  <c:v>0.41125151008700594</c:v>
                </c:pt>
                <c:pt idx="16">
                  <c:v>0.59613515520989313</c:v>
                </c:pt>
                <c:pt idx="17">
                  <c:v>0.83989839209275841</c:v>
                </c:pt>
                <c:pt idx="18">
                  <c:v>1.1539392090465435</c:v>
                </c:pt>
                <c:pt idx="19">
                  <c:v>1.5506565346338628</c:v>
                </c:pt>
                <c:pt idx="20">
                  <c:v>2.0434502376690125</c:v>
                </c:pt>
              </c:numCache>
            </c:numRef>
          </c:cat>
          <c:val>
            <c:numRef>
              <c:f>'Mexico Worst Case'!$L$10:$L$30</c:f>
              <c:numCache>
                <c:formatCode>General</c:formatCode>
                <c:ptCount val="21"/>
                <c:pt idx="0">
                  <c:v>5354</c:v>
                </c:pt>
                <c:pt idx="1">
                  <c:v>5479</c:v>
                </c:pt>
                <c:pt idx="2">
                  <c:v>5449</c:v>
                </c:pt>
                <c:pt idx="3">
                  <c:v>5514</c:v>
                </c:pt>
                <c:pt idx="4">
                  <c:v>5435</c:v>
                </c:pt>
                <c:pt idx="5">
                  <c:v>5412</c:v>
                </c:pt>
                <c:pt idx="6">
                  <c:v>5042</c:v>
                </c:pt>
                <c:pt idx="7">
                  <c:v>4747</c:v>
                </c:pt>
                <c:pt idx="8">
                  <c:v>4502</c:v>
                </c:pt>
                <c:pt idx="9">
                  <c:v>4233</c:v>
                </c:pt>
                <c:pt idx="10">
                  <c:v>3689</c:v>
                </c:pt>
                <c:pt idx="11">
                  <c:v>3091</c:v>
                </c:pt>
                <c:pt idx="12">
                  <c:v>2501</c:v>
                </c:pt>
                <c:pt idx="13">
                  <c:v>1938</c:v>
                </c:pt>
                <c:pt idx="14">
                  <c:v>1341</c:v>
                </c:pt>
                <c:pt idx="15">
                  <c:v>947</c:v>
                </c:pt>
                <c:pt idx="16">
                  <c:v>602</c:v>
                </c:pt>
                <c:pt idx="17">
                  <c:v>361</c:v>
                </c:pt>
                <c:pt idx="18">
                  <c:v>168</c:v>
                </c:pt>
                <c:pt idx="19">
                  <c:v>52</c:v>
                </c:pt>
                <c:pt idx="20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'Mexico Worst Case'!$M$9</c:f>
              <c:strCache>
                <c:ptCount val="1"/>
                <c:pt idx="0">
                  <c:v>Male Pop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'Mexico Worst Case'!$F$10:$F$30</c:f>
              <c:numCache>
                <c:formatCode>_(* #,##0.0000_);_(* \(#,##0.0000\);_(* "-"??_);_(@_)</c:formatCode>
                <c:ptCount val="21"/>
                <c:pt idx="0">
                  <c:v>1.5792963132188267E-2</c:v>
                </c:pt>
                <c:pt idx="1">
                  <c:v>4.6019580281049721E-3</c:v>
                </c:pt>
                <c:pt idx="2">
                  <c:v>1.43355022109919E-3</c:v>
                </c:pt>
                <c:pt idx="3">
                  <c:v>2.6716242469602448E-3</c:v>
                </c:pt>
                <c:pt idx="4">
                  <c:v>5.7010048931542025E-3</c:v>
                </c:pt>
                <c:pt idx="5">
                  <c:v>8.9074571988239318E-3</c:v>
                </c:pt>
                <c:pt idx="6">
                  <c:v>1.1677686454789116E-2</c:v>
                </c:pt>
                <c:pt idx="7">
                  <c:v>1.4399338203546001E-2</c:v>
                </c:pt>
                <c:pt idx="8">
                  <c:v>1.8460998239267869E-2</c:v>
                </c:pt>
                <c:pt idx="9">
                  <c:v>2.6252192607804693E-2</c:v>
                </c:pt>
                <c:pt idx="10">
                  <c:v>4.1163387606682804E-2</c:v>
                </c:pt>
                <c:pt idx="11">
                  <c:v>6.7585989785106201E-2</c:v>
                </c:pt>
                <c:pt idx="12">
                  <c:v>0.11091234594395503</c:v>
                </c:pt>
                <c:pt idx="13">
                  <c:v>0.17753574313578577</c:v>
                </c:pt>
                <c:pt idx="14">
                  <c:v>0.27485040866483262</c:v>
                </c:pt>
                <c:pt idx="15">
                  <c:v>0.41125151008700594</c:v>
                </c:pt>
                <c:pt idx="16">
                  <c:v>0.59613515520989313</c:v>
                </c:pt>
                <c:pt idx="17">
                  <c:v>0.83989839209275841</c:v>
                </c:pt>
                <c:pt idx="18">
                  <c:v>1.1539392090465435</c:v>
                </c:pt>
                <c:pt idx="19">
                  <c:v>1.5506565346338628</c:v>
                </c:pt>
                <c:pt idx="20">
                  <c:v>2.0434502376690125</c:v>
                </c:pt>
              </c:numCache>
            </c:numRef>
          </c:cat>
          <c:val>
            <c:numRef>
              <c:f>'Mexico Worst Case'!$M$10:$M$30</c:f>
              <c:numCache>
                <c:formatCode>General</c:formatCode>
                <c:ptCount val="21"/>
                <c:pt idx="0">
                  <c:v>5605</c:v>
                </c:pt>
                <c:pt idx="1">
                  <c:v>5732</c:v>
                </c:pt>
                <c:pt idx="2">
                  <c:v>5693</c:v>
                </c:pt>
                <c:pt idx="3">
                  <c:v>5695</c:v>
                </c:pt>
                <c:pt idx="4">
                  <c:v>5505</c:v>
                </c:pt>
                <c:pt idx="5">
                  <c:v>5384</c:v>
                </c:pt>
                <c:pt idx="6">
                  <c:v>4748</c:v>
                </c:pt>
                <c:pt idx="7">
                  <c:v>4343</c:v>
                </c:pt>
                <c:pt idx="8">
                  <c:v>4030</c:v>
                </c:pt>
                <c:pt idx="9">
                  <c:v>3783</c:v>
                </c:pt>
                <c:pt idx="10">
                  <c:v>3237</c:v>
                </c:pt>
                <c:pt idx="11">
                  <c:v>2743</c:v>
                </c:pt>
                <c:pt idx="12">
                  <c:v>2169</c:v>
                </c:pt>
                <c:pt idx="13">
                  <c:v>1657</c:v>
                </c:pt>
                <c:pt idx="14">
                  <c:v>1127</c:v>
                </c:pt>
                <c:pt idx="15">
                  <c:v>774</c:v>
                </c:pt>
                <c:pt idx="16">
                  <c:v>457</c:v>
                </c:pt>
                <c:pt idx="17">
                  <c:v>249</c:v>
                </c:pt>
                <c:pt idx="18">
                  <c:v>106</c:v>
                </c:pt>
                <c:pt idx="19">
                  <c:v>31</c:v>
                </c:pt>
                <c:pt idx="2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13864"/>
        <c:axId val="434017200"/>
      </c:lineChart>
      <c:catAx>
        <c:axId val="4415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17200"/>
        <c:crosses val="autoZero"/>
        <c:auto val="1"/>
        <c:lblAlgn val="ctr"/>
        <c:lblOffset val="100"/>
        <c:noMultiLvlLbl val="0"/>
      </c:catAx>
      <c:valAx>
        <c:axId val="4340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3864"/>
        <c:crosses val="autoZero"/>
        <c:crossBetween val="between"/>
      </c:valAx>
      <c:valAx>
        <c:axId val="507133368"/>
        <c:scaling>
          <c:orientation val="minMax"/>
        </c:scaling>
        <c:delete val="0"/>
        <c:axPos val="r"/>
        <c:numFmt formatCode="_(* #,##0.0000_);_(* \(#,##0.0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3760"/>
        <c:crosses val="max"/>
        <c:crossBetween val="between"/>
      </c:valAx>
      <c:catAx>
        <c:axId val="507133760"/>
        <c:scaling>
          <c:orientation val="minMax"/>
        </c:scaling>
        <c:delete val="1"/>
        <c:axPos val="b"/>
        <c:numFmt formatCode="_(* #,##0.0000_);_(* \(#,##0.0000\);_(* &quot;-&quot;??_);_(@_)" sourceLinked="1"/>
        <c:majorTickMark val="out"/>
        <c:minorTickMark val="none"/>
        <c:tickLblPos val="nextTo"/>
        <c:crossAx val="507133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Male and Female Population by Age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Mexico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2"/>
          <c:tx>
            <c:strRef>
              <c:f>'Mexico Worst Case'!$L$9</c:f>
              <c:strCache>
                <c:ptCount val="1"/>
                <c:pt idx="0">
                  <c:v>Female Pop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'Mexico Worst Case'!$D$10:$D$30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'Mexico Worst Case'!$L$10:$L$30</c:f>
              <c:numCache>
                <c:formatCode>General</c:formatCode>
                <c:ptCount val="21"/>
                <c:pt idx="0">
                  <c:v>5354</c:v>
                </c:pt>
                <c:pt idx="1">
                  <c:v>5479</c:v>
                </c:pt>
                <c:pt idx="2">
                  <c:v>5449</c:v>
                </c:pt>
                <c:pt idx="3">
                  <c:v>5514</c:v>
                </c:pt>
                <c:pt idx="4">
                  <c:v>5435</c:v>
                </c:pt>
                <c:pt idx="5">
                  <c:v>5412</c:v>
                </c:pt>
                <c:pt idx="6">
                  <c:v>5042</c:v>
                </c:pt>
                <c:pt idx="7">
                  <c:v>4747</c:v>
                </c:pt>
                <c:pt idx="8">
                  <c:v>4502</c:v>
                </c:pt>
                <c:pt idx="9">
                  <c:v>4233</c:v>
                </c:pt>
                <c:pt idx="10">
                  <c:v>3689</c:v>
                </c:pt>
                <c:pt idx="11">
                  <c:v>3091</c:v>
                </c:pt>
                <c:pt idx="12">
                  <c:v>2501</c:v>
                </c:pt>
                <c:pt idx="13">
                  <c:v>1938</c:v>
                </c:pt>
                <c:pt idx="14">
                  <c:v>1341</c:v>
                </c:pt>
                <c:pt idx="15">
                  <c:v>947</c:v>
                </c:pt>
                <c:pt idx="16">
                  <c:v>602</c:v>
                </c:pt>
                <c:pt idx="17">
                  <c:v>361</c:v>
                </c:pt>
                <c:pt idx="18">
                  <c:v>168</c:v>
                </c:pt>
                <c:pt idx="19">
                  <c:v>52</c:v>
                </c:pt>
                <c:pt idx="20">
                  <c:v>8</c:v>
                </c:pt>
              </c:numCache>
            </c:numRef>
          </c:val>
        </c:ser>
        <c:ser>
          <c:idx val="8"/>
          <c:order val="3"/>
          <c:tx>
            <c:strRef>
              <c:f>'Mexico Worst Case'!$M$9</c:f>
              <c:strCache>
                <c:ptCount val="1"/>
                <c:pt idx="0">
                  <c:v>Male Pop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'Mexico Worst Case'!$D$10:$D$30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'Mexico Worst Case'!$M$10:$M$30</c:f>
              <c:numCache>
                <c:formatCode>General</c:formatCode>
                <c:ptCount val="21"/>
                <c:pt idx="0">
                  <c:v>5605</c:v>
                </c:pt>
                <c:pt idx="1">
                  <c:v>5732</c:v>
                </c:pt>
                <c:pt idx="2">
                  <c:v>5693</c:v>
                </c:pt>
                <c:pt idx="3">
                  <c:v>5695</c:v>
                </c:pt>
                <c:pt idx="4">
                  <c:v>5505</c:v>
                </c:pt>
                <c:pt idx="5">
                  <c:v>5384</c:v>
                </c:pt>
                <c:pt idx="6">
                  <c:v>4748</c:v>
                </c:pt>
                <c:pt idx="7">
                  <c:v>4343</c:v>
                </c:pt>
                <c:pt idx="8">
                  <c:v>4030</c:v>
                </c:pt>
                <c:pt idx="9">
                  <c:v>3783</c:v>
                </c:pt>
                <c:pt idx="10">
                  <c:v>3237</c:v>
                </c:pt>
                <c:pt idx="11">
                  <c:v>2743</c:v>
                </c:pt>
                <c:pt idx="12">
                  <c:v>2169</c:v>
                </c:pt>
                <c:pt idx="13">
                  <c:v>1657</c:v>
                </c:pt>
                <c:pt idx="14">
                  <c:v>1127</c:v>
                </c:pt>
                <c:pt idx="15">
                  <c:v>774</c:v>
                </c:pt>
                <c:pt idx="16">
                  <c:v>457</c:v>
                </c:pt>
                <c:pt idx="17">
                  <c:v>249</c:v>
                </c:pt>
                <c:pt idx="18">
                  <c:v>106</c:v>
                </c:pt>
                <c:pt idx="19">
                  <c:v>31</c:v>
                </c:pt>
                <c:pt idx="2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35328"/>
        <c:axId val="507136504"/>
      </c:barChart>
      <c:lineChart>
        <c:grouping val="standard"/>
        <c:varyColors val="0"/>
        <c:ser>
          <c:idx val="1"/>
          <c:order val="0"/>
          <c:tx>
            <c:strRef>
              <c:f>'Mexico Worst Case'!$F$9</c:f>
              <c:strCache>
                <c:ptCount val="1"/>
                <c:pt idx="0">
                  <c:v>Est Prob Dying Females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'Mexico Worst Case'!$D$10:$D$30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'Mexico Worst Case'!$F$10:$F$30</c:f>
              <c:numCache>
                <c:formatCode>_(* #,##0.0000_);_(* \(#,##0.0000\);_(* "-"??_);_(@_)</c:formatCode>
                <c:ptCount val="21"/>
                <c:pt idx="0">
                  <c:v>1.5792963132188267E-2</c:v>
                </c:pt>
                <c:pt idx="1">
                  <c:v>4.6019580281049721E-3</c:v>
                </c:pt>
                <c:pt idx="2">
                  <c:v>1.43355022109919E-3</c:v>
                </c:pt>
                <c:pt idx="3">
                  <c:v>2.6716242469602448E-3</c:v>
                </c:pt>
                <c:pt idx="4">
                  <c:v>5.7010048931542025E-3</c:v>
                </c:pt>
                <c:pt idx="5">
                  <c:v>8.9074571988239318E-3</c:v>
                </c:pt>
                <c:pt idx="6">
                  <c:v>1.1677686454789116E-2</c:v>
                </c:pt>
                <c:pt idx="7">
                  <c:v>1.4399338203546001E-2</c:v>
                </c:pt>
                <c:pt idx="8">
                  <c:v>1.8460998239267869E-2</c:v>
                </c:pt>
                <c:pt idx="9">
                  <c:v>2.6252192607804693E-2</c:v>
                </c:pt>
                <c:pt idx="10">
                  <c:v>4.1163387606682804E-2</c:v>
                </c:pt>
                <c:pt idx="11">
                  <c:v>6.7585989785106201E-2</c:v>
                </c:pt>
                <c:pt idx="12">
                  <c:v>0.11091234594395503</c:v>
                </c:pt>
                <c:pt idx="13">
                  <c:v>0.17753574313578577</c:v>
                </c:pt>
                <c:pt idx="14">
                  <c:v>0.27485040866483262</c:v>
                </c:pt>
                <c:pt idx="15">
                  <c:v>0.41125151008700594</c:v>
                </c:pt>
                <c:pt idx="16">
                  <c:v>0.59613515520989313</c:v>
                </c:pt>
                <c:pt idx="17">
                  <c:v>0.83989839209275841</c:v>
                </c:pt>
                <c:pt idx="18">
                  <c:v>1.1539392090465435</c:v>
                </c:pt>
                <c:pt idx="19">
                  <c:v>1.5506565346338628</c:v>
                </c:pt>
                <c:pt idx="20">
                  <c:v>2.0434502376690125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'Mexico Worst Case'!$I$9</c:f>
              <c:strCache>
                <c:ptCount val="1"/>
                <c:pt idx="0">
                  <c:v>Prob Dying Males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'Mexico Worst Case'!$D$10:$D$30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'Mexico Worst Case'!$I$10:$I$30</c:f>
              <c:numCache>
                <c:formatCode>_(* #,##0.0000_);_(* \(#,##0.0000\);_(* "-"??_);_(@_)</c:formatCode>
                <c:ptCount val="21"/>
                <c:pt idx="0">
                  <c:v>1.5182528526622118E-2</c:v>
                </c:pt>
                <c:pt idx="1">
                  <c:v>1.0179042258625483E-2</c:v>
                </c:pt>
                <c:pt idx="2">
                  <c:v>9.9170749486841882E-3</c:v>
                </c:pt>
                <c:pt idx="3">
                  <c:v>1.2277538686010983E-2</c:v>
                </c:pt>
                <c:pt idx="4">
                  <c:v>1.5891281214466133E-2</c:v>
                </c:pt>
                <c:pt idx="5">
                  <c:v>2.0139085932557439E-2</c:v>
                </c:pt>
                <c:pt idx="6">
                  <c:v>2.5151671893440222E-2</c:v>
                </c:pt>
                <c:pt idx="7">
                  <c:v>3.1809693804917306E-2</c:v>
                </c:pt>
                <c:pt idx="8">
                  <c:v>4.1743742029439028E-2</c:v>
                </c:pt>
                <c:pt idx="9">
                  <c:v>5.7334342584103422E-2</c:v>
                </c:pt>
                <c:pt idx="10">
                  <c:v>8.1711957140655794E-2</c:v>
                </c:pt>
                <c:pt idx="11">
                  <c:v>0.11875698302548909</c:v>
                </c:pt>
                <c:pt idx="12">
                  <c:v>0.17309975321964402</c:v>
                </c:pt>
                <c:pt idx="13">
                  <c:v>0.25012053635880815</c:v>
                </c:pt>
                <c:pt idx="14">
                  <c:v>0.35594953673331731</c:v>
                </c:pt>
                <c:pt idx="15">
                  <c:v>0.49746689428815449</c:v>
                </c:pt>
                <c:pt idx="16">
                  <c:v>0.68230268462294996</c:v>
                </c:pt>
                <c:pt idx="17">
                  <c:v>0.91883691899198283</c:v>
                </c:pt>
                <c:pt idx="18">
                  <c:v>1.2161995443041773</c:v>
                </c:pt>
                <c:pt idx="19">
                  <c:v>1.5842704431231076</c:v>
                </c:pt>
                <c:pt idx="20">
                  <c:v>2.0336794336669941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73288"/>
        <c:axId val="447215120"/>
      </c:lineChart>
      <c:catAx>
        <c:axId val="5071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6504"/>
        <c:crosses val="autoZero"/>
        <c:auto val="1"/>
        <c:lblAlgn val="ctr"/>
        <c:lblOffset val="100"/>
        <c:noMultiLvlLbl val="0"/>
      </c:catAx>
      <c:valAx>
        <c:axId val="5071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35328"/>
        <c:crosses val="autoZero"/>
        <c:crossBetween val="between"/>
      </c:valAx>
      <c:valAx>
        <c:axId val="447215120"/>
        <c:scaling>
          <c:orientation val="minMax"/>
          <c:max val="7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3288"/>
        <c:crosses val="max"/>
        <c:crossBetween val="between"/>
      </c:valAx>
      <c:catAx>
        <c:axId val="70957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215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 Covid-19 Cases</a:t>
            </a:r>
          </a:p>
          <a:p>
            <a:pPr>
              <a:defRPr/>
            </a:pPr>
            <a:r>
              <a:rPr lang="en-US"/>
              <a:t>Cumulative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'Mexico Covid-19 Deaths, Cases'!$B$6</c:f>
              <c:strCache>
                <c:ptCount val="1"/>
                <c:pt idx="0">
                  <c:v>Cumul Cases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Cases'!$A$7:$A$66</c:f>
              <c:numCache>
                <c:formatCode>General</c:formatCode>
                <c:ptCount val="6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</c:numCache>
            </c:numRef>
          </c:xVal>
          <c:yVal>
            <c:numRef>
              <c:f>'Mexico Covid-19 Deaths, Cases'!$B$7:$B$66</c:f>
              <c:numCache>
                <c:formatCode>_(* #,##0_);_(* \(#,##0\);_(* "-"??_);_(@_)</c:formatCode>
                <c:ptCount val="6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26</c:v>
                </c:pt>
                <c:pt idx="7">
                  <c:v>41</c:v>
                </c:pt>
                <c:pt idx="8">
                  <c:v>53</c:v>
                </c:pt>
                <c:pt idx="9">
                  <c:v>82</c:v>
                </c:pt>
                <c:pt idx="10">
                  <c:v>93</c:v>
                </c:pt>
                <c:pt idx="11">
                  <c:v>118</c:v>
                </c:pt>
                <c:pt idx="12">
                  <c:v>164</c:v>
                </c:pt>
                <c:pt idx="13">
                  <c:v>203</c:v>
                </c:pt>
                <c:pt idx="14">
                  <c:v>251</c:v>
                </c:pt>
                <c:pt idx="15">
                  <c:v>316</c:v>
                </c:pt>
                <c:pt idx="16">
                  <c:v>367</c:v>
                </c:pt>
                <c:pt idx="17">
                  <c:v>405</c:v>
                </c:pt>
                <c:pt idx="18">
                  <c:v>475</c:v>
                </c:pt>
                <c:pt idx="19">
                  <c:v>585</c:v>
                </c:pt>
                <c:pt idx="20">
                  <c:v>717</c:v>
                </c:pt>
                <c:pt idx="21">
                  <c:v>848</c:v>
                </c:pt>
                <c:pt idx="22">
                  <c:v>993</c:v>
                </c:pt>
                <c:pt idx="23">
                  <c:v>1094</c:v>
                </c:pt>
                <c:pt idx="24">
                  <c:v>1257</c:v>
                </c:pt>
                <c:pt idx="25">
                  <c:v>1389</c:v>
                </c:pt>
                <c:pt idx="26">
                  <c:v>1567</c:v>
                </c:pt>
                <c:pt idx="27">
                  <c:v>1769</c:v>
                </c:pt>
                <c:pt idx="28">
                  <c:v>2022</c:v>
                </c:pt>
                <c:pt idx="29">
                  <c:v>2318</c:v>
                </c:pt>
                <c:pt idx="30">
                  <c:v>2664</c:v>
                </c:pt>
                <c:pt idx="31">
                  <c:v>3060</c:v>
                </c:pt>
                <c:pt idx="32">
                  <c:v>3320</c:v>
                </c:pt>
                <c:pt idx="33">
                  <c:v>3723</c:v>
                </c:pt>
                <c:pt idx="34">
                  <c:v>4098</c:v>
                </c:pt>
                <c:pt idx="35">
                  <c:v>4540</c:v>
                </c:pt>
                <c:pt idx="36">
                  <c:v>4893</c:v>
                </c:pt>
                <c:pt idx="37">
                  <c:v>5278</c:v>
                </c:pt>
                <c:pt idx="38">
                  <c:v>5726</c:v>
                </c:pt>
                <c:pt idx="39">
                  <c:v>6176</c:v>
                </c:pt>
                <c:pt idx="40">
                  <c:v>6754</c:v>
                </c:pt>
                <c:pt idx="41">
                  <c:v>7376</c:v>
                </c:pt>
                <c:pt idx="42">
                  <c:v>8140</c:v>
                </c:pt>
                <c:pt idx="43">
                  <c:v>8651</c:v>
                </c:pt>
                <c:pt idx="44">
                  <c:v>9380</c:v>
                </c:pt>
                <c:pt idx="45">
                  <c:v>10423</c:v>
                </c:pt>
                <c:pt idx="46">
                  <c:v>11512</c:v>
                </c:pt>
                <c:pt idx="47">
                  <c:v>12751</c:v>
                </c:pt>
                <c:pt idx="48">
                  <c:v>13721</c:v>
                </c:pt>
                <c:pt idx="49">
                  <c:v>14556</c:v>
                </c:pt>
                <c:pt idx="50">
                  <c:v>15408</c:v>
                </c:pt>
                <c:pt idx="51">
                  <c:v>16631</c:v>
                </c:pt>
                <c:pt idx="52">
                  <c:v>17678</c:v>
                </c:pt>
                <c:pt idx="53">
                  <c:v>19103</c:v>
                </c:pt>
                <c:pt idx="54">
                  <c:v>20618</c:v>
                </c:pt>
                <c:pt idx="55">
                  <c:v>21967</c:v>
                </c:pt>
                <c:pt idx="56">
                  <c:v>23350</c:v>
                </c:pt>
                <c:pt idx="57">
                  <c:v>24784</c:v>
                </c:pt>
                <c:pt idx="58">
                  <c:v>25904</c:v>
                </c:pt>
                <c:pt idx="59">
                  <c:v>27513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'Mexico Covid-19 Deaths, Cases'!$C$6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Cases'!$A$7:$A$109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Cases'!$C$7:$C$109</c:f>
              <c:numCache>
                <c:formatCode>_(* #,##0.0_);_(* \(#,##0.0\);_(* "-"??_);_(@_)</c:formatCode>
                <c:ptCount val="103"/>
                <c:pt idx="0">
                  <c:v>4.1136682339767976</c:v>
                </c:pt>
                <c:pt idx="1">
                  <c:v>7.6518914963144322</c:v>
                </c:pt>
                <c:pt idx="2">
                  <c:v>9.3628249874997813</c:v>
                </c:pt>
                <c:pt idx="3">
                  <c:v>35.817363427110443</c:v>
                </c:pt>
                <c:pt idx="4">
                  <c:v>61.292736343988466</c:v>
                </c:pt>
                <c:pt idx="5">
                  <c:v>72.946603372640368</c:v>
                </c:pt>
                <c:pt idx="6">
                  <c:v>86.599670049013469</c:v>
                </c:pt>
                <c:pt idx="7">
                  <c:v>102.55205375920544</c:v>
                </c:pt>
                <c:pt idx="8">
                  <c:v>121.1410605955289</c:v>
                </c:pt>
                <c:pt idx="9">
                  <c:v>142.74445579459965</c:v>
                </c:pt>
                <c:pt idx="10">
                  <c:v>167.78380616905898</c:v>
                </c:pt>
                <c:pt idx="11">
                  <c:v>196.72785803002492</c:v>
                </c:pt>
                <c:pt idx="12">
                  <c:v>230.09590757219812</c:v>
                </c:pt>
                <c:pt idx="13">
                  <c:v>268.46111399022817</c:v>
                </c:pt>
                <c:pt idx="14">
                  <c:v>312.45369883957869</c:v>
                </c:pt>
                <c:pt idx="15">
                  <c:v>362.76396849497957</c:v>
                </c:pt>
                <c:pt idx="16">
                  <c:v>420.14509016208518</c:v>
                </c:pt>
                <c:pt idx="17">
                  <c:v>485.41554594920359</c:v>
                </c:pt>
                <c:pt idx="18">
                  <c:v>559.4611842077968</c:v>
                </c:pt>
                <c:pt idx="19">
                  <c:v>643.23678291737838</c:v>
                </c:pt>
                <c:pt idx="20">
                  <c:v>737.76703654502978</c:v>
                </c:pt>
                <c:pt idx="21">
                  <c:v>844.14687577754637</c:v>
                </c:pt>
                <c:pt idx="22">
                  <c:v>963.54102902783029</c:v>
                </c:pt>
                <c:pt idx="23">
                  <c:v>1097.1827358691289</c:v>
                </c:pt>
                <c:pt idx="24">
                  <c:v>1246.371525746823</c:v>
                </c:pt>
                <c:pt idx="25">
                  <c:v>1412.4699806283186</c:v>
                </c:pt>
                <c:pt idx="26">
                  <c:v>1596.8994078151079</c:v>
                </c:pt>
                <c:pt idx="27">
                  <c:v>1801.134359054518</c:v>
                </c:pt>
                <c:pt idx="28">
                  <c:v>2026.6959444008276</c:v>
                </c:pt>
                <c:pt idx="29">
                  <c:v>2275.1439039799852</c:v>
                </c:pt>
                <c:pt idx="30">
                  <c:v>2548.0674178412578</c:v>
                </c:pt>
                <c:pt idx="31">
                  <c:v>2847.0746532987496</c:v>
                </c:pt>
                <c:pt idx="32">
                  <c:v>3173.7810703724763</c:v>
                </c:pt>
                <c:pt idx="33">
                  <c:v>3529.796528857577</c:v>
                </c:pt>
                <c:pt idx="34">
                  <c:v>3916.71126483649</c:v>
                </c:pt>
                <c:pt idx="35">
                  <c:v>4336.0808296890846</c:v>
                </c:pt>
                <c:pt idx="36">
                  <c:v>4789.4101103741605</c:v>
                </c:pt>
                <c:pt idx="37">
                  <c:v>5278.1365754212084</c:v>
                </c:pt>
                <c:pt idx="38">
                  <c:v>5803.612916107194</c:v>
                </c:pt>
                <c:pt idx="39">
                  <c:v>6367.0892760894503</c:v>
                </c:pt>
                <c:pt idx="40">
                  <c:v>6969.695284693561</c:v>
                </c:pt>
                <c:pt idx="41">
                  <c:v>7612.4221284817777</c:v>
                </c:pt>
                <c:pt idx="42">
                  <c:v>8296.1049120348325</c:v>
                </c:pt>
                <c:pt idx="43">
                  <c:v>9021.4055714819588</c:v>
                </c:pt>
                <c:pt idx="44">
                  <c:v>9788.7966126746105</c:v>
                </c:pt>
                <c:pt idx="45">
                  <c:v>10598.545949553076</c:v>
                </c:pt>
                <c:pt idx="46">
                  <c:v>11450.703116821147</c:v>
                </c:pt>
                <c:pt idx="47">
                  <c:v>12345.087124245279</c:v>
                </c:pt>
                <c:pt idx="48">
                  <c:v>13281.276207569917</c:v>
                </c:pt>
                <c:pt idx="49">
                  <c:v>14258.59971315557</c:v>
                </c:pt>
                <c:pt idx="50">
                  <c:v>15276.132330102946</c:v>
                </c:pt>
                <c:pt idx="51">
                  <c:v>16332.690855065826</c:v>
                </c:pt>
                <c:pt idx="52">
                  <c:v>17426.833641558773</c:v>
                </c:pt>
                <c:pt idx="53">
                  <c:v>19720.829556142169</c:v>
                </c:pt>
                <c:pt idx="54">
                  <c:v>20916.541791437798</c:v>
                </c:pt>
                <c:pt idx="55">
                  <c:v>22141.57542214057</c:v>
                </c:pt>
                <c:pt idx="56">
                  <c:v>23393.287876966337</c:v>
                </c:pt>
                <c:pt idx="57">
                  <c:v>24668.834565162881</c:v>
                </c:pt>
                <c:pt idx="58">
                  <c:v>25965.187840361796</c:v>
                </c:pt>
                <c:pt idx="59">
                  <c:v>27279.158303658383</c:v>
                </c:pt>
                <c:pt idx="60">
                  <c:v>28607.418199739259</c:v>
                </c:pt>
                <c:pt idx="61">
                  <c:v>29946.526622010613</c:v>
                </c:pt>
                <c:pt idx="62">
                  <c:v>31292.956209602591</c:v>
                </c:pt>
                <c:pt idx="63">
                  <c:v>32643.120991613858</c:v>
                </c:pt>
                <c:pt idx="64">
                  <c:v>33993.405012666488</c:v>
                </c:pt>
                <c:pt idx="65">
                  <c:v>35340.191359272911</c:v>
                </c:pt>
                <c:pt idx="66">
                  <c:v>36679.891199022459</c:v>
                </c:pt>
                <c:pt idx="67">
                  <c:v>38008.972444354949</c:v>
                </c:pt>
                <c:pt idx="68">
                  <c:v>39323.98765970915</c:v>
                </c:pt>
                <c:pt idx="69">
                  <c:v>40621.600844945329</c:v>
                </c:pt>
                <c:pt idx="70">
                  <c:v>41898.612748805986</c:v>
                </c:pt>
                <c:pt idx="71">
                  <c:v>43151.984393299521</c:v>
                </c:pt>
                <c:pt idx="72">
                  <c:v>44378.858522625138</c:v>
                </c:pt>
                <c:pt idx="73">
                  <c:v>45576.578727834451</c:v>
                </c:pt>
                <c:pt idx="74">
                  <c:v>46742.706039973105</c:v>
                </c:pt>
                <c:pt idx="75">
                  <c:v>47875.032829010044</c:v>
                </c:pt>
                <c:pt idx="76">
                  <c:v>48971.593892437479</c:v>
                </c:pt>
                <c:pt idx="77">
                  <c:v>50030.674664979655</c:v>
                </c:pt>
                <c:pt idx="78">
                  <c:v>51050.816528354</c:v>
                </c:pt>
                <c:pt idx="79">
                  <c:v>52030.819246485094</c:v>
                </c:pt>
                <c:pt idx="80">
                  <c:v>52969.740596036565</c:v>
                </c:pt>
                <c:pt idx="81">
                  <c:v>53866.893303730758</c:v>
                </c:pt>
                <c:pt idx="82">
                  <c:v>54721.839439905256</c:v>
                </c:pt>
                <c:pt idx="83">
                  <c:v>55534.382451453173</c:v>
                </c:pt>
                <c:pt idx="84">
                  <c:v>56304.557046186907</c:v>
                </c:pt>
                <c:pt idx="85">
                  <c:v>57032.617164360578</c:v>
                </c:pt>
                <c:pt idx="86">
                  <c:v>57719.022291335823</c:v>
                </c:pt>
                <c:pt idx="87">
                  <c:v>58364.422378066425</c:v>
                </c:pt>
                <c:pt idx="88">
                  <c:v>58969.641643237155</c:v>
                </c:pt>
                <c:pt idx="89">
                  <c:v>59535.661532671154</c:v>
                </c:pt>
                <c:pt idx="90">
                  <c:v>60063.603108291783</c:v>
                </c:pt>
                <c:pt idx="91">
                  <c:v>60554.709130860043</c:v>
                </c:pt>
                <c:pt idx="92">
                  <c:v>61010.326088370632</c:v>
                </c:pt>
                <c:pt idx="93">
                  <c:v>61431.886405908481</c:v>
                </c:pt>
                <c:pt idx="94">
                  <c:v>61820.891053527965</c:v>
                </c:pt>
                <c:pt idx="95">
                  <c:v>62178.892746934151</c:v>
                </c:pt>
                <c:pt idx="96">
                  <c:v>62507.479912052971</c:v>
                </c:pt>
                <c:pt idx="97">
                  <c:v>62808.26155960383</c:v>
                </c:pt>
                <c:pt idx="98">
                  <c:v>63082.853190145885</c:v>
                </c:pt>
                <c:pt idx="99">
                  <c:v>63332.863824337466</c:v>
                </c:pt>
                <c:pt idx="100">
                  <c:v>63559.88422786133</c:v>
                </c:pt>
                <c:pt idx="101">
                  <c:v>63765.476376105595</c:v>
                </c:pt>
                <c:pt idx="102">
                  <c:v>63951.164180670268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7792"/>
        <c:axId val="518457400"/>
      </c:scatterChart>
      <c:valAx>
        <c:axId val="51845779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7400"/>
        <c:crosses val="autoZero"/>
        <c:crossBetween val="midCat"/>
      </c:valAx>
      <c:valAx>
        <c:axId val="5184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Mexico</a:t>
            </a:r>
            <a:r>
              <a:rPr lang="en-US" baseline="0"/>
              <a:t> Covid-19 Cases</a:t>
            </a:r>
          </a:p>
          <a:p>
            <a:pPr>
              <a:defRPr/>
            </a:pPr>
            <a:r>
              <a:rPr lang="en-US" baseline="0"/>
              <a:t>New Cases + Two Estimates</a:t>
            </a:r>
            <a:endParaRPr lang="en-US"/>
          </a:p>
        </c:rich>
      </c:tx>
      <c:layout>
        <c:manualLayout>
          <c:xMode val="edge"/>
          <c:yMode val="edge"/>
          <c:x val="0.27784011373578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47769028873"/>
          <c:y val="0.17171296296296298"/>
          <c:w val="0.82832152230971123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strRef>
              <c:f>'Mexico Covid-19 Deaths, Cases'!$D$6</c:f>
              <c:strCache>
                <c:ptCount val="1"/>
                <c:pt idx="0">
                  <c:v>Est Cases1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Cases'!$A$7:$A$109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Cases'!$D$7:$D$109</c:f>
              <c:numCache>
                <c:formatCode>_(* #,##0.0_);_(* \(#,##0.0\);_(* "-"??_);_(@_)</c:formatCode>
                <c:ptCount val="103"/>
                <c:pt idx="0">
                  <c:v>0.86674469061735837</c:v>
                </c:pt>
                <c:pt idx="1">
                  <c:v>1.5538236612647138</c:v>
                </c:pt>
                <c:pt idx="2">
                  <c:v>1.8774793579821696</c:v>
                </c:pt>
                <c:pt idx="3">
                  <c:v>6.5488980397720029</c:v>
                </c:pt>
                <c:pt idx="4">
                  <c:v>10.745646816105589</c:v>
                </c:pt>
                <c:pt idx="5">
                  <c:v>12.606385981173698</c:v>
                </c:pt>
                <c:pt idx="6">
                  <c:v>14.749714074970624</c:v>
                </c:pt>
                <c:pt idx="7">
                  <c:v>17.211216448262</c:v>
                </c:pt>
                <c:pt idx="8">
                  <c:v>20.029702303160878</c:v>
                </c:pt>
                <c:pt idx="9">
                  <c:v>23.247292829337788</c:v>
                </c:pt>
                <c:pt idx="10">
                  <c:v>26.909476013296189</c:v>
                </c:pt>
                <c:pt idx="11">
                  <c:v>31.065121721284402</c:v>
                </c:pt>
                <c:pt idx="12">
                  <c:v>35.766450422369928</c:v>
                </c:pt>
                <c:pt idx="13">
                  <c:v>41.068948799534596</c:v>
                </c:pt>
                <c:pt idx="14">
                  <c:v>47.031225514757878</c:v>
                </c:pt>
                <c:pt idx="15">
                  <c:v>53.714800569754146</c:v>
                </c:pt>
                <c:pt idx="16">
                  <c:v>61.183822056820425</c:v>
                </c:pt>
                <c:pt idx="17">
                  <c:v>69.504704641510472</c:v>
                </c:pt>
                <c:pt idx="18">
                  <c:v>78.745684874939997</c:v>
                </c:pt>
                <c:pt idx="19">
                  <c:v>88.976289408938314</c:v>
                </c:pt>
                <c:pt idx="20">
                  <c:v>100.26671338769671</c:v>
                </c:pt>
                <c:pt idx="21">
                  <c:v>112.68710771509875</c:v>
                </c:pt>
                <c:pt idx="22">
                  <c:v>126.30677554125239</c:v>
                </c:pt>
                <c:pt idx="23">
                  <c:v>141.19328016148273</c:v>
                </c:pt>
                <c:pt idx="24">
                  <c:v>157.41146855526253</c:v>
                </c:pt>
                <c:pt idx="25">
                  <c:v>175.02241698242281</c:v>
                </c:pt>
                <c:pt idx="26">
                  <c:v>194.082307362704</c:v>
                </c:pt>
                <c:pt idx="27">
                  <c:v>214.64124554769342</c:v>
                </c:pt>
                <c:pt idx="28">
                  <c:v>236.74203499950755</c:v>
                </c:pt>
                <c:pt idx="29">
                  <c:v>260.41892175971498</c:v>
                </c:pt>
                <c:pt idx="30">
                  <c:v>285.69632886092018</c:v>
                </c:pt>
                <c:pt idx="31">
                  <c:v>312.58760043399258</c:v>
                </c:pt>
                <c:pt idx="32">
                  <c:v>341.09377762547939</c:v>
                </c:pt>
                <c:pt idx="33">
                  <c:v>371.20242999110491</c:v>
                </c:pt>
                <c:pt idx="34">
                  <c:v>402.88656720282603</c:v>
                </c:pt>
                <c:pt idx="35">
                  <c:v>436.10365663296852</c:v>
                </c:pt>
                <c:pt idx="36">
                  <c:v>470.79477260006064</c:v>
                </c:pt>
                <c:pt idx="37">
                  <c:v>506.88390272635394</c:v>
                </c:pt>
                <c:pt idx="38">
                  <c:v>544.2774359269124</c:v>
                </c:pt>
                <c:pt idx="39">
                  <c:v>582.86385499798939</c:v>
                </c:pt>
                <c:pt idx="40">
                  <c:v>622.51365458673183</c:v>
                </c:pt>
                <c:pt idx="41">
                  <c:v>663.0795025102351</c:v>
                </c:pt>
                <c:pt idx="42">
                  <c:v>704.39665897261716</c:v>
                </c:pt>
                <c:pt idx="43">
                  <c:v>746.28366424555566</c:v>
                </c:pt>
                <c:pt idx="44">
                  <c:v>788.5433008905527</c:v>
                </c:pt>
                <c:pt idx="45">
                  <c:v>830.9638316880347</c:v>
                </c:pt>
                <c:pt idx="46">
                  <c:v>873.32050919397193</c:v>
                </c:pt>
                <c:pt idx="47">
                  <c:v>915.3773473787686</c:v>
                </c:pt>
                <c:pt idx="48">
                  <c:v>956.88914023808354</c:v>
                </c:pt>
                <c:pt idx="49">
                  <c:v>997.60370673296654</c:v>
                </c:pt>
                <c:pt idx="50">
                  <c:v>1037.2643360553955</c:v>
                </c:pt>
                <c:pt idx="51">
                  <c:v>1075.612402165503</c:v>
                </c:pt>
                <c:pt idx="52">
                  <c:v>1112.390111947223</c:v>
                </c:pt>
                <c:pt idx="53">
                  <c:v>1180.2245582729918</c:v>
                </c:pt>
                <c:pt idx="54">
                  <c:v>1210.7956615009014</c:v>
                </c:pt>
                <c:pt idx="55">
                  <c:v>1238.8308973060109</c:v>
                </c:pt>
                <c:pt idx="56">
                  <c:v>1264.1195973347674</c:v>
                </c:pt>
                <c:pt idx="57">
                  <c:v>1286.4688156912198</c:v>
                </c:pt>
                <c:pt idx="58">
                  <c:v>1305.7057776088227</c:v>
                </c:pt>
                <c:pt idx="59">
                  <c:v>1321.6801022560394</c:v>
                </c:pt>
                <c:pt idx="60">
                  <c:v>1334.2657597002976</c:v>
                </c:pt>
                <c:pt idx="61">
                  <c:v>1343.3627264194167</c:v>
                </c:pt>
                <c:pt idx="62">
                  <c:v>1348.8983089463045</c:v>
                </c:pt>
                <c:pt idx="63">
                  <c:v>1350.8281111471099</c:v>
                </c:pt>
                <c:pt idx="64">
                  <c:v>1349.1366271298537</c:v>
                </c:pt>
                <c:pt idx="65">
                  <c:v>1343.837448707857</c:v>
                </c:pt>
                <c:pt idx="66">
                  <c:v>1334.9730835353282</c:v>
                </c:pt>
                <c:pt idx="67">
                  <c:v>1322.6143873188666</c:v>
                </c:pt>
                <c:pt idx="68">
                  <c:v>1306.8596207131939</c:v>
                </c:pt>
                <c:pt idx="69">
                  <c:v>1287.8331484593884</c:v>
                </c:pt>
                <c:pt idx="70">
                  <c:v>1265.683804853933</c:v>
                </c:pt>
                <c:pt idx="71">
                  <c:v>1240.5829555939849</c:v>
                </c:pt>
                <c:pt idx="72">
                  <c:v>1212.7222912919965</c:v>
                </c:pt>
                <c:pt idx="73">
                  <c:v>1182.3113923752228</c:v>
                </c:pt>
                <c:pt idx="74">
                  <c:v>1149.5751085903617</c:v>
                </c:pt>
                <c:pt idx="75">
                  <c:v>1114.7507988540253</c:v>
                </c:pt>
                <c:pt idx="76">
                  <c:v>1078.085478686804</c:v>
                </c:pt>
                <c:pt idx="77">
                  <c:v>1039.8329229310439</c:v>
                </c:pt>
                <c:pt idx="78">
                  <c:v>1000.2507708963876</c:v>
                </c:pt>
                <c:pt idx="79">
                  <c:v>959.59767954528741</c:v>
                </c:pt>
                <c:pt idx="80">
                  <c:v>918.13056789007805</c:v>
                </c:pt>
                <c:pt idx="81">
                  <c:v>876.10199251249321</c:v>
                </c:pt>
                <c:pt idx="82">
                  <c:v>833.75769014273703</c:v>
                </c:pt>
                <c:pt idx="83">
                  <c:v>791.33431867006698</c:v>
                </c:pt>
                <c:pt idx="84">
                  <c:v>749.0574229324676</c:v>
                </c:pt>
                <c:pt idx="85">
                  <c:v>707.13964628788381</c:v>
                </c:pt>
                <c:pt idx="86">
                  <c:v>665.77920344417782</c:v>
                </c:pt>
                <c:pt idx="87">
                  <c:v>625.15862445788878</c:v>
                </c:pt>
                <c:pt idx="88">
                  <c:v>585.44377433552847</c:v>
                </c:pt>
                <c:pt idx="89">
                  <c:v>546.78314740861333</c:v>
                </c:pt>
                <c:pt idx="90">
                  <c:v>509.30743071556111</c:v>
                </c:pt>
                <c:pt idx="91">
                  <c:v>473.1293261057732</c:v>
                </c:pt>
                <c:pt idx="92">
                  <c:v>438.34361676275682</c:v>
                </c:pt>
                <c:pt idx="93">
                  <c:v>405.02746038517785</c:v>
                </c:pt>
                <c:pt idx="94">
                  <c:v>373.2408884099504</c:v>
                </c:pt>
                <c:pt idx="95">
                  <c:v>343.02748843405891</c:v>
                </c:pt>
                <c:pt idx="96">
                  <c:v>314.41524539810337</c:v>
                </c:pt>
                <c:pt idx="97">
                  <c:v>287.41751612415334</c:v>
                </c:pt>
                <c:pt idx="98">
                  <c:v>262.03411142773615</c:v>
                </c:pt>
                <c:pt idx="99">
                  <c:v>238.25246020973717</c:v>
                </c:pt>
                <c:pt idx="100">
                  <c:v>216.04883062854006</c:v>
                </c:pt>
                <c:pt idx="101">
                  <c:v>195.38958459692165</c:v>
                </c:pt>
                <c:pt idx="102">
                  <c:v>176.23244337668734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'Mexico Covid-19 Deaths, Cases'!$E$6</c:f>
              <c:strCache>
                <c:ptCount val="1"/>
                <c:pt idx="0">
                  <c:v>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Cases'!$A$7:$A$66</c:f>
              <c:numCache>
                <c:formatCode>General</c:formatCode>
                <c:ptCount val="60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</c:numCache>
            </c:numRef>
          </c:xVal>
          <c:yVal>
            <c:numRef>
              <c:f>'Mexico Covid-19 Deaths, Cases'!$E$7:$E$66</c:f>
              <c:numCache>
                <c:formatCode>General</c:formatCode>
                <c:ptCount val="6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12</c:v>
                </c:pt>
                <c:pt idx="9">
                  <c:v>29</c:v>
                </c:pt>
                <c:pt idx="10">
                  <c:v>11</c:v>
                </c:pt>
                <c:pt idx="11">
                  <c:v>25</c:v>
                </c:pt>
                <c:pt idx="12">
                  <c:v>46</c:v>
                </c:pt>
                <c:pt idx="13">
                  <c:v>39</c:v>
                </c:pt>
                <c:pt idx="14">
                  <c:v>48</c:v>
                </c:pt>
                <c:pt idx="15">
                  <c:v>65</c:v>
                </c:pt>
                <c:pt idx="16">
                  <c:v>51</c:v>
                </c:pt>
                <c:pt idx="17">
                  <c:v>38</c:v>
                </c:pt>
                <c:pt idx="18">
                  <c:v>70</c:v>
                </c:pt>
                <c:pt idx="19">
                  <c:v>110</c:v>
                </c:pt>
                <c:pt idx="20">
                  <c:v>132</c:v>
                </c:pt>
                <c:pt idx="21">
                  <c:v>131</c:v>
                </c:pt>
                <c:pt idx="22">
                  <c:v>145</c:v>
                </c:pt>
                <c:pt idx="23">
                  <c:v>101</c:v>
                </c:pt>
                <c:pt idx="24">
                  <c:v>163</c:v>
                </c:pt>
                <c:pt idx="25">
                  <c:v>132</c:v>
                </c:pt>
                <c:pt idx="26">
                  <c:v>178</c:v>
                </c:pt>
                <c:pt idx="27">
                  <c:v>202</c:v>
                </c:pt>
                <c:pt idx="28">
                  <c:v>253</c:v>
                </c:pt>
                <c:pt idx="29">
                  <c:v>296</c:v>
                </c:pt>
                <c:pt idx="30">
                  <c:v>346</c:v>
                </c:pt>
                <c:pt idx="31">
                  <c:v>396</c:v>
                </c:pt>
                <c:pt idx="32">
                  <c:v>260</c:v>
                </c:pt>
                <c:pt idx="33">
                  <c:v>403</c:v>
                </c:pt>
                <c:pt idx="34">
                  <c:v>375</c:v>
                </c:pt>
                <c:pt idx="35">
                  <c:v>442</c:v>
                </c:pt>
                <c:pt idx="36">
                  <c:v>353</c:v>
                </c:pt>
                <c:pt idx="37">
                  <c:v>385</c:v>
                </c:pt>
                <c:pt idx="38">
                  <c:v>448</c:v>
                </c:pt>
                <c:pt idx="39">
                  <c:v>450</c:v>
                </c:pt>
                <c:pt idx="40">
                  <c:v>578</c:v>
                </c:pt>
                <c:pt idx="41">
                  <c:v>622</c:v>
                </c:pt>
                <c:pt idx="42">
                  <c:v>764</c:v>
                </c:pt>
                <c:pt idx="43">
                  <c:v>511</c:v>
                </c:pt>
                <c:pt idx="44">
                  <c:v>729</c:v>
                </c:pt>
                <c:pt idx="45">
                  <c:v>1043</c:v>
                </c:pt>
                <c:pt idx="46">
                  <c:v>1089</c:v>
                </c:pt>
                <c:pt idx="47">
                  <c:v>1239</c:v>
                </c:pt>
                <c:pt idx="48">
                  <c:v>970</c:v>
                </c:pt>
                <c:pt idx="49">
                  <c:v>835</c:v>
                </c:pt>
                <c:pt idx="50">
                  <c:v>852</c:v>
                </c:pt>
                <c:pt idx="51">
                  <c:v>1223</c:v>
                </c:pt>
                <c:pt idx="52">
                  <c:v>1047</c:v>
                </c:pt>
                <c:pt idx="53">
                  <c:v>1425</c:v>
                </c:pt>
                <c:pt idx="54">
                  <c:v>1515</c:v>
                </c:pt>
                <c:pt idx="55">
                  <c:v>1349</c:v>
                </c:pt>
                <c:pt idx="56">
                  <c:v>1383</c:v>
                </c:pt>
                <c:pt idx="57">
                  <c:v>1434</c:v>
                </c:pt>
                <c:pt idx="58">
                  <c:v>1120</c:v>
                </c:pt>
                <c:pt idx="59">
                  <c:v>1609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'Mexico Covid-19 Deaths, Cases'!$F$6</c:f>
              <c:strCache>
                <c:ptCount val="1"/>
                <c:pt idx="0">
                  <c:v>Est Cases</c:v>
                </c:pt>
              </c:strCache>
            </c:strRef>
          </c:tx>
          <c:spPr>
            <a:ln w="50800" cap="rnd" cmpd="sng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'Mexico Covid-19 Deaths, Cases'!$A$7:$A$109</c:f>
              <c:numCache>
                <c:formatCode>General</c:formatCode>
                <c:ptCount val="103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67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71</c:v>
                </c:pt>
                <c:pt idx="25">
                  <c:v>72</c:v>
                </c:pt>
                <c:pt idx="26">
                  <c:v>73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77</c:v>
                </c:pt>
                <c:pt idx="31">
                  <c:v>78</c:v>
                </c:pt>
                <c:pt idx="32">
                  <c:v>79</c:v>
                </c:pt>
                <c:pt idx="33">
                  <c:v>80</c:v>
                </c:pt>
                <c:pt idx="34">
                  <c:v>81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85</c:v>
                </c:pt>
                <c:pt idx="39">
                  <c:v>86</c:v>
                </c:pt>
                <c:pt idx="40">
                  <c:v>87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91</c:v>
                </c:pt>
                <c:pt idx="45">
                  <c:v>92</c:v>
                </c:pt>
                <c:pt idx="46">
                  <c:v>93</c:v>
                </c:pt>
                <c:pt idx="47">
                  <c:v>94</c:v>
                </c:pt>
                <c:pt idx="48">
                  <c:v>95</c:v>
                </c:pt>
                <c:pt idx="49">
                  <c:v>96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101</c:v>
                </c:pt>
                <c:pt idx="54">
                  <c:v>102</c:v>
                </c:pt>
                <c:pt idx="55">
                  <c:v>103</c:v>
                </c:pt>
                <c:pt idx="56">
                  <c:v>104</c:v>
                </c:pt>
                <c:pt idx="57">
                  <c:v>105</c:v>
                </c:pt>
                <c:pt idx="58">
                  <c:v>106</c:v>
                </c:pt>
                <c:pt idx="59">
                  <c:v>107</c:v>
                </c:pt>
                <c:pt idx="60">
                  <c:v>108</c:v>
                </c:pt>
                <c:pt idx="61">
                  <c:v>109</c:v>
                </c:pt>
                <c:pt idx="62">
                  <c:v>110</c:v>
                </c:pt>
                <c:pt idx="63">
                  <c:v>111</c:v>
                </c:pt>
                <c:pt idx="64">
                  <c:v>112</c:v>
                </c:pt>
                <c:pt idx="65">
                  <c:v>113</c:v>
                </c:pt>
                <c:pt idx="66">
                  <c:v>114</c:v>
                </c:pt>
                <c:pt idx="67">
                  <c:v>115</c:v>
                </c:pt>
                <c:pt idx="68">
                  <c:v>116</c:v>
                </c:pt>
                <c:pt idx="69">
                  <c:v>117</c:v>
                </c:pt>
                <c:pt idx="70">
                  <c:v>118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122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128</c:v>
                </c:pt>
                <c:pt idx="81">
                  <c:v>129</c:v>
                </c:pt>
                <c:pt idx="82">
                  <c:v>130</c:v>
                </c:pt>
                <c:pt idx="83">
                  <c:v>131</c:v>
                </c:pt>
                <c:pt idx="84">
                  <c:v>132</c:v>
                </c:pt>
                <c:pt idx="85">
                  <c:v>133</c:v>
                </c:pt>
                <c:pt idx="86">
                  <c:v>134</c:v>
                </c:pt>
                <c:pt idx="87">
                  <c:v>135</c:v>
                </c:pt>
                <c:pt idx="88">
                  <c:v>136</c:v>
                </c:pt>
                <c:pt idx="89">
                  <c:v>137</c:v>
                </c:pt>
                <c:pt idx="90">
                  <c:v>138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145</c:v>
                </c:pt>
                <c:pt idx="98">
                  <c:v>146</c:v>
                </c:pt>
                <c:pt idx="99">
                  <c:v>147</c:v>
                </c:pt>
                <c:pt idx="100">
                  <c:v>148</c:v>
                </c:pt>
                <c:pt idx="101">
                  <c:v>149</c:v>
                </c:pt>
                <c:pt idx="102">
                  <c:v>150</c:v>
                </c:pt>
              </c:numCache>
            </c:numRef>
          </c:xVal>
          <c:yVal>
            <c:numRef>
              <c:f>'Mexico Covid-19 Deaths, Cases'!$F$7:$F$109</c:f>
              <c:numCache>
                <c:formatCode>_(* #,##0.00_);_(* \(#,##0.00\);_(* "-"??_);_(@_)</c:formatCode>
                <c:ptCount val="103"/>
                <c:pt idx="0">
                  <c:v>0.65494006526514204</c:v>
                </c:pt>
                <c:pt idx="1">
                  <c:v>1.1900447757607731</c:v>
                </c:pt>
                <c:pt idx="2">
                  <c:v>1.4444911496697024</c:v>
                </c:pt>
                <c:pt idx="3">
                  <c:v>5.2064695003841424</c:v>
                </c:pt>
                <c:pt idx="4">
                  <c:v>8.6679541434995766</c:v>
                </c:pt>
                <c:pt idx="5">
                  <c:v>10.218928627639499</c:v>
                </c:pt>
                <c:pt idx="6">
                  <c:v>12.015530801060615</c:v>
                </c:pt>
                <c:pt idx="7">
                  <c:v>14.090596888817597</c:v>
                </c:pt>
                <c:pt idx="8">
                  <c:v>16.480282591627699</c:v>
                </c:pt>
                <c:pt idx="9">
                  <c:v>19.224221093364182</c:v>
                </c:pt>
                <c:pt idx="10">
                  <c:v>22.365658275901403</c:v>
                </c:pt>
                <c:pt idx="11">
                  <c:v>25.95155896020901</c:v>
                </c:pt>
                <c:pt idx="12">
                  <c:v>30.032677535223943</c:v>
                </c:pt>
                <c:pt idx="13">
                  <c:v>34.663585954253428</c:v>
                </c:pt>
                <c:pt idx="14">
                  <c:v>39.902651794715958</c:v>
                </c:pt>
                <c:pt idx="15">
                  <c:v>45.81195891399458</c:v>
                </c:pt>
                <c:pt idx="16">
                  <c:v>52.457163215381946</c:v>
                </c:pt>
                <c:pt idx="17">
                  <c:v>59.907276186440406</c:v>
                </c:pt>
                <c:pt idx="18">
                  <c:v>68.234369209255519</c:v>
                </c:pt>
                <c:pt idx="19">
                  <c:v>77.513192187621613</c:v>
                </c:pt>
                <c:pt idx="20">
                  <c:v>87.820700806764393</c:v>
                </c:pt>
                <c:pt idx="21">
                  <c:v>99.23548774941149</c:v>
                </c:pt>
                <c:pt idx="22">
                  <c:v>111.83711444559925</c:v>
                </c:pt>
                <c:pt idx="23">
                  <c:v>125.70534143443814</c:v>
                </c:pt>
                <c:pt idx="24">
                  <c:v>140.91925715932774</c:v>
                </c:pt>
                <c:pt idx="25">
                  <c:v>157.55630699156245</c:v>
                </c:pt>
                <c:pt idx="26">
                  <c:v>175.69122646056991</c:v>
                </c:pt>
                <c:pt idx="27">
                  <c:v>195.39488503341536</c:v>
                </c:pt>
                <c:pt idx="28">
                  <c:v>216.73304929429119</c:v>
                </c:pt>
                <c:pt idx="29">
                  <c:v>239.76507698054886</c:v>
                </c:pt>
                <c:pt idx="30">
                  <c:v>264.54255598137871</c:v>
                </c:pt>
                <c:pt idx="31">
                  <c:v>291.10790503698024</c:v>
                </c:pt>
                <c:pt idx="32">
                  <c:v>319.49295542214202</c:v>
                </c:pt>
                <c:pt idx="33">
                  <c:v>349.71753528564597</c:v>
                </c:pt>
                <c:pt idx="34">
                  <c:v>381.78808046963627</c:v>
                </c:pt>
                <c:pt idx="35">
                  <c:v>415.69629747345357</c:v>
                </c:pt>
                <c:pt idx="36">
                  <c:v>451.41790567775865</c:v>
                </c:pt>
                <c:pt idx="37">
                  <c:v>488.91148693365301</c:v>
                </c:pt>
                <c:pt idx="38">
                  <c:v>528.11747108038253</c:v>
                </c:pt>
                <c:pt idx="39">
                  <c:v>568.957285824981</c:v>
                </c:pt>
                <c:pt idx="40">
                  <c:v>611.33269864971874</c:v>
                </c:pt>
                <c:pt idx="41">
                  <c:v>655.1253769737217</c:v>
                </c:pt>
                <c:pt idx="42">
                  <c:v>700.1966906644783</c:v>
                </c:pt>
                <c:pt idx="43">
                  <c:v>746.38777817137634</c:v>
                </c:pt>
                <c:pt idx="44">
                  <c:v>793.51989405403424</c:v>
                </c:pt>
                <c:pt idx="45">
                  <c:v>841.39505153986909</c:v>
                </c:pt>
                <c:pt idx="46">
                  <c:v>889.79696902499165</c:v>
                </c:pt>
                <c:pt idx="47">
                  <c:v>938.49232420690714</c:v>
                </c:pt>
                <c:pt idx="48">
                  <c:v>987.23231390214926</c:v>
                </c:pt>
                <c:pt idx="49">
                  <c:v>1035.7545116695853</c:v>
                </c:pt>
                <c:pt idx="50">
                  <c:v>1083.7850092583201</c:v>
                </c:pt>
                <c:pt idx="51">
                  <c:v>1131.0408217673069</c:v>
                </c:pt>
                <c:pt idx="52">
                  <c:v>1177.2325303899413</c:v>
                </c:pt>
                <c:pt idx="53">
                  <c:v>1265.2510505018201</c:v>
                </c:pt>
                <c:pt idx="54">
                  <c:v>1306.4932916630298</c:v>
                </c:pt>
                <c:pt idx="55">
                  <c:v>1345.5086560190846</c:v>
                </c:pt>
                <c:pt idx="56">
                  <c:v>1382.0210000981576</c:v>
                </c:pt>
                <c:pt idx="57">
                  <c:v>1415.7664708663135</c:v>
                </c:pt>
                <c:pt idx="58">
                  <c:v>1446.4966686098726</c:v>
                </c:pt>
                <c:pt idx="59">
                  <c:v>1473.981684323694</c:v>
                </c:pt>
                <c:pt idx="60">
                  <c:v>1498.0129597922814</c:v>
                </c:pt>
                <c:pt idx="61">
                  <c:v>1518.4059206742174</c:v>
                </c:pt>
                <c:pt idx="62">
                  <c:v>1535.0023361311476</c:v>
                </c:pt>
                <c:pt idx="63">
                  <c:v>1547.6723628252494</c:v>
                </c:pt>
                <c:pt idx="64">
                  <c:v>1556.3162363598044</c:v>
                </c:pt>
                <c:pt idx="65">
                  <c:v>1560.865579344874</c:v>
                </c:pt>
                <c:pt idx="66">
                  <c:v>1561.2843020987084</c:v>
                </c:pt>
                <c:pt idx="67">
                  <c:v>1557.5690793892948</c:v>
                </c:pt>
                <c:pt idx="68">
                  <c:v>1549.7493944070152</c:v>
                </c:pt>
                <c:pt idx="69">
                  <c:v>1537.8871491550428</c:v>
                </c:pt>
                <c:pt idx="70">
                  <c:v>1522.0758484590942</c:v>
                </c:pt>
                <c:pt idx="71">
                  <c:v>1502.4393726421331</c:v>
                </c:pt>
                <c:pt idx="72">
                  <c:v>1479.1303613972545</c:v>
                </c:pt>
                <c:pt idx="73">
                  <c:v>1452.3282383481649</c:v>
                </c:pt>
                <c:pt idx="74">
                  <c:v>1422.2369120516976</c:v>
                </c:pt>
                <c:pt idx="75">
                  <c:v>1389.082194630666</c:v>
                </c:pt>
                <c:pt idx="76">
                  <c:v>1353.1089837116851</c:v>
                </c:pt>
                <c:pt idx="77">
                  <c:v>1314.5782567916115</c:v>
                </c:pt>
                <c:pt idx="78">
                  <c:v>1273.7639295069137</c:v>
                </c:pt>
                <c:pt idx="79">
                  <c:v>1230.9496305015207</c:v>
                </c:pt>
                <c:pt idx="80">
                  <c:v>1186.4254456795675</c:v>
                </c:pt>
                <c:pt idx="81">
                  <c:v>1140.4846836185161</c:v>
                </c:pt>
                <c:pt idx="82">
                  <c:v>1093.420711861753</c:v>
                </c:pt>
                <c:pt idx="83">
                  <c:v>1045.5239107897594</c:v>
                </c:pt>
                <c:pt idx="84">
                  <c:v>997.0787878893517</c:v>
                </c:pt>
                <c:pt idx="85">
                  <c:v>948.36129062384225</c:v>
                </c:pt>
                <c:pt idx="86">
                  <c:v>899.63635089021466</c:v>
                </c:pt>
                <c:pt idx="87">
                  <c:v>851.1556883792116</c:v>
                </c:pt>
                <c:pt idx="88">
                  <c:v>803.15589418275817</c:v>
                </c:pt>
                <c:pt idx="89">
                  <c:v>755.85680987304636</c:v>
                </c:pt>
                <c:pt idx="90">
                  <c:v>709.46021115814801</c:v>
                </c:pt>
                <c:pt idx="91">
                  <c:v>664.14879924160721</c:v>
                </c:pt>
                <c:pt idx="92">
                  <c:v>620.0854973083899</c:v>
                </c:pt>
                <c:pt idx="93">
                  <c:v>577.41304424273028</c:v>
                </c:pt>
                <c:pt idx="94">
                  <c:v>536.25387285398097</c:v>
                </c:pt>
                <c:pt idx="95">
                  <c:v>496.71025562522482</c:v>
                </c:pt>
                <c:pt idx="96">
                  <c:v>458.86469736707602</c:v>
                </c:pt>
                <c:pt idx="97">
                  <c:v>422.7805511967552</c:v>
                </c:pt>
                <c:pt idx="98">
                  <c:v>388.50283199117644</c:v>
                </c:pt>
                <c:pt idx="99">
                  <c:v>356.05919988441389</c:v>
                </c:pt>
                <c:pt idx="100">
                  <c:v>325.46108547875781</c:v>
                </c:pt>
                <c:pt idx="101">
                  <c:v>296.70492818284379</c:v>
                </c:pt>
                <c:pt idx="102">
                  <c:v>269.77349943444773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58968"/>
        <c:axId val="517599768"/>
      </c:scatterChart>
      <c:valAx>
        <c:axId val="5184589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9768"/>
        <c:crosses val="autoZero"/>
        <c:crossBetween val="midCat"/>
      </c:valAx>
      <c:valAx>
        <c:axId val="51759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544537</xdr:colOff>
      <xdr:row>0</xdr:row>
      <xdr:rowOff>45720</xdr:rowOff>
    </xdr:from>
    <xdr:to>
      <xdr:col>28</xdr:col>
      <xdr:colOff>327074</xdr:colOff>
      <xdr:row>21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472440</xdr:colOff>
      <xdr:row>11</xdr:row>
      <xdr:rowOff>125730</xdr:rowOff>
    </xdr:from>
    <xdr:to>
      <xdr:col>36</xdr:col>
      <xdr:colOff>22860</xdr:colOff>
      <xdr:row>26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249700</xdr:colOff>
      <xdr:row>36</xdr:row>
      <xdr:rowOff>44840</xdr:rowOff>
    </xdr:from>
    <xdr:to>
      <xdr:col>56</xdr:col>
      <xdr:colOff>264941</xdr:colOff>
      <xdr:row>59</xdr:row>
      <xdr:rowOff>63890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46</xdr:row>
      <xdr:rowOff>133350</xdr:rowOff>
    </xdr:from>
    <xdr:to>
      <xdr:col>12</xdr:col>
      <xdr:colOff>327660</xdr:colOff>
      <xdr:row>61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411479</xdr:colOff>
      <xdr:row>75</xdr:row>
      <xdr:rowOff>41910</xdr:rowOff>
    </xdr:from>
    <xdr:to>
      <xdr:col>15</xdr:col>
      <xdr:colOff>609599</xdr:colOff>
      <xdr:row>90</xdr:row>
      <xdr:rowOff>41910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83820</xdr:colOff>
      <xdr:row>46</xdr:row>
      <xdr:rowOff>156210</xdr:rowOff>
    </xdr:from>
    <xdr:to>
      <xdr:col>27</xdr:col>
      <xdr:colOff>419100</xdr:colOff>
      <xdr:row>65</xdr:row>
      <xdr:rowOff>83820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510540</xdr:colOff>
      <xdr:row>22</xdr:row>
      <xdr:rowOff>72390</xdr:rowOff>
    </xdr:from>
    <xdr:to>
      <xdr:col>28</xdr:col>
      <xdr:colOff>76200</xdr:colOff>
      <xdr:row>41</xdr:row>
      <xdr:rowOff>144780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41910</xdr:rowOff>
    </xdr:from>
    <xdr:to>
      <xdr:col>13</xdr:col>
      <xdr:colOff>541020</xdr:colOff>
      <xdr:row>17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</xdr:colOff>
      <xdr:row>18</xdr:row>
      <xdr:rowOff>7620</xdr:rowOff>
    </xdr:from>
    <xdr:to>
      <xdr:col>13</xdr:col>
      <xdr:colOff>601980</xdr:colOff>
      <xdr:row>34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472440</xdr:colOff>
      <xdr:row>0</xdr:row>
      <xdr:rowOff>72390</xdr:rowOff>
    </xdr:from>
    <xdr:to>
      <xdr:col>31</xdr:col>
      <xdr:colOff>601980</xdr:colOff>
      <xdr:row>18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510540</xdr:colOff>
      <xdr:row>19</xdr:row>
      <xdr:rowOff>129540</xdr:rowOff>
    </xdr:from>
    <xdr:to>
      <xdr:col>32</xdr:col>
      <xdr:colOff>30480</xdr:colOff>
      <xdr:row>37</xdr:row>
      <xdr:rowOff>148590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World-Covid-Status-Notes/Video%20on%208%20May%202020%20Mexico%20Age%20Sex%20Specific%20Covid%20Cases%20and%20Death%20and%20Probability%20of%20Dy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polate"/>
      <sheetName val="MaxPlanck AgeSex Deaths Cases 5"/>
      <sheetName val="Mexico May 5"/>
    </sheetNames>
    <sheetDataSet>
      <sheetData sheetId="0"/>
      <sheetData sheetId="1"/>
      <sheetData sheetId="2">
        <row r="9">
          <cell r="E9" t="str">
            <v>Female Deaths</v>
          </cell>
          <cell r="G9" t="str">
            <v>Cases Dying Females</v>
          </cell>
          <cell r="H9" t="str">
            <v>Male Deaths</v>
          </cell>
          <cell r="J9" t="str">
            <v>Cases Dying Males</v>
          </cell>
        </row>
        <row r="10">
          <cell r="E10">
            <v>2</v>
          </cell>
          <cell r="G10">
            <v>0.6633044515519072</v>
          </cell>
          <cell r="H10">
            <v>4</v>
          </cell>
          <cell r="J10">
            <v>0.97168182570381556</v>
          </cell>
          <cell r="AF10" t="str">
            <v>Male</v>
          </cell>
          <cell r="AG10" t="str">
            <v>Est Male</v>
          </cell>
          <cell r="AH10" t="str">
            <v>Female</v>
          </cell>
          <cell r="AI10" t="str">
            <v>Est Female</v>
          </cell>
        </row>
        <row r="11">
          <cell r="E11">
            <v>0</v>
          </cell>
          <cell r="G11">
            <v>0.16106853098367402</v>
          </cell>
          <cell r="H11">
            <v>0</v>
          </cell>
          <cell r="J11">
            <v>0.32572935227601546</v>
          </cell>
          <cell r="AC11">
            <v>0</v>
          </cell>
          <cell r="AF11">
            <v>0</v>
          </cell>
          <cell r="AG11">
            <v>33637.422319272722</v>
          </cell>
          <cell r="AH11">
            <v>0</v>
          </cell>
          <cell r="AI11">
            <v>30699.472852482479</v>
          </cell>
        </row>
        <row r="12">
          <cell r="E12">
            <v>0</v>
          </cell>
          <cell r="G12">
            <v>6.7376860391661922E-2</v>
          </cell>
          <cell r="H12">
            <v>1</v>
          </cell>
          <cell r="J12">
            <v>0.55535619712631457</v>
          </cell>
          <cell r="AC12">
            <v>1</v>
          </cell>
          <cell r="AF12">
            <v>1112</v>
          </cell>
          <cell r="AG12">
            <v>37830.630531653231</v>
          </cell>
          <cell r="AH12">
            <v>1061</v>
          </cell>
          <cell r="AI12">
            <v>34632.460979417607</v>
          </cell>
        </row>
        <row r="13">
          <cell r="E13">
            <v>0</v>
          </cell>
          <cell r="G13">
            <v>0.23510293373250155</v>
          </cell>
          <cell r="H13">
            <v>0</v>
          </cell>
          <cell r="J13">
            <v>1.1909212525430655</v>
          </cell>
          <cell r="AC13">
            <v>2</v>
          </cell>
          <cell r="AF13">
            <v>3360</v>
          </cell>
          <cell r="AG13">
            <v>42459.697379283643</v>
          </cell>
          <cell r="AH13">
            <v>3209</v>
          </cell>
          <cell r="AI13">
            <v>38989.396055486584</v>
          </cell>
        </row>
        <row r="14">
          <cell r="E14">
            <v>4</v>
          </cell>
          <cell r="G14">
            <v>1.687497448373644</v>
          </cell>
          <cell r="H14">
            <v>2</v>
          </cell>
          <cell r="J14">
            <v>6.0386868614971307</v>
          </cell>
          <cell r="AC14">
            <v>3</v>
          </cell>
          <cell r="AF14">
            <v>6759</v>
          </cell>
          <cell r="AG14">
            <v>47558.201041906046</v>
          </cell>
          <cell r="AH14">
            <v>6461</v>
          </cell>
          <cell r="AI14">
            <v>43804.931194212724</v>
          </cell>
        </row>
        <row r="15">
          <cell r="E15">
            <v>9</v>
          </cell>
          <cell r="G15">
            <v>6.7429450995097167</v>
          </cell>
          <cell r="H15">
            <v>14</v>
          </cell>
          <cell r="J15">
            <v>18.165455511166808</v>
          </cell>
          <cell r="AC15">
            <v>4</v>
          </cell>
          <cell r="AF15">
            <v>11319</v>
          </cell>
          <cell r="AG15">
            <v>53160.861163660724</v>
          </cell>
          <cell r="AH15">
            <v>10821</v>
          </cell>
          <cell r="AI15">
            <v>49115.157609347312</v>
          </cell>
        </row>
        <row r="16">
          <cell r="E16">
            <v>2</v>
          </cell>
          <cell r="G16">
            <v>11.128835191414026</v>
          </cell>
          <cell r="H16">
            <v>35</v>
          </cell>
          <cell r="J16">
            <v>28.899271005562813</v>
          </cell>
          <cell r="AC16">
            <v>5</v>
          </cell>
          <cell r="AF16">
            <v>17039</v>
          </cell>
          <cell r="AG16">
            <v>59303.402356004735</v>
          </cell>
          <cell r="AH16">
            <v>16291</v>
          </cell>
          <cell r="AI16">
            <v>54957.493687101647</v>
          </cell>
        </row>
        <row r="17">
          <cell r="E17">
            <v>25</v>
          </cell>
          <cell r="G17">
            <v>14.744922320431105</v>
          </cell>
          <cell r="H17">
            <v>56</v>
          </cell>
          <cell r="J17">
            <v>43.706519287956382</v>
          </cell>
          <cell r="AC17">
            <v>6</v>
          </cell>
          <cell r="AF17">
            <v>23921</v>
          </cell>
          <cell r="AG17">
            <v>66022.394546589683</v>
          </cell>
          <cell r="AH17">
            <v>22873</v>
          </cell>
          <cell r="AI17">
            <v>61370.549917563359</v>
          </cell>
        </row>
        <row r="18">
          <cell r="E18">
            <v>31</v>
          </cell>
          <cell r="G18">
            <v>19.402509149470529</v>
          </cell>
          <cell r="H18">
            <v>105</v>
          </cell>
          <cell r="J18">
            <v>57.522876516566981</v>
          </cell>
          <cell r="AC18">
            <v>7</v>
          </cell>
          <cell r="AF18">
            <v>31957</v>
          </cell>
          <cell r="AG18">
            <v>73355.069833927409</v>
          </cell>
          <cell r="AH18">
            <v>30552</v>
          </cell>
          <cell r="AI18">
            <v>68393.968859271408</v>
          </cell>
        </row>
        <row r="19">
          <cell r="E19">
            <v>60</v>
          </cell>
          <cell r="G19">
            <v>27.512297852979319</v>
          </cell>
          <cell r="H19">
            <v>167</v>
          </cell>
          <cell r="J19">
            <v>84.568155311552545</v>
          </cell>
          <cell r="AC19">
            <v>8</v>
          </cell>
          <cell r="AF19">
            <v>41133</v>
          </cell>
          <cell r="AG19">
            <v>81339.115813282682</v>
          </cell>
          <cell r="AH19">
            <v>39320</v>
          </cell>
          <cell r="AI19">
            <v>76068.239587458884</v>
          </cell>
        </row>
        <row r="20">
          <cell r="E20">
            <v>58</v>
          </cell>
          <cell r="G20">
            <v>36.059127543454139</v>
          </cell>
          <cell r="H20">
            <v>179</v>
          </cell>
          <cell r="J20">
            <v>115.78584326830926</v>
          </cell>
          <cell r="AC20">
            <v>9</v>
          </cell>
          <cell r="AF20">
            <v>51447</v>
          </cell>
          <cell r="AG20">
            <v>90012.445674454546</v>
          </cell>
          <cell r="AH20">
            <v>49175</v>
          </cell>
          <cell r="AI20">
            <v>84434.486389547732</v>
          </cell>
        </row>
        <row r="21">
          <cell r="E21">
            <v>82</v>
          </cell>
          <cell r="G21">
            <v>53.325345940448791</v>
          </cell>
          <cell r="H21">
            <v>171</v>
          </cell>
          <cell r="J21">
            <v>136.45177349628696</v>
          </cell>
          <cell r="AC21">
            <v>10</v>
          </cell>
          <cell r="AF21">
            <v>62877</v>
          </cell>
          <cell r="AG21">
            <v>99412.945733277244</v>
          </cell>
          <cell r="AH21">
            <v>60095</v>
          </cell>
          <cell r="AI21">
            <v>93534.231818664979</v>
          </cell>
        </row>
        <row r="22">
          <cell r="E22">
            <v>79</v>
          </cell>
          <cell r="G22">
            <v>63.663686571830191</v>
          </cell>
          <cell r="H22">
            <v>153</v>
          </cell>
          <cell r="J22">
            <v>149.55818678177243</v>
          </cell>
          <cell r="AC22">
            <v>11</v>
          </cell>
          <cell r="AF22">
            <v>75395</v>
          </cell>
          <cell r="AG22">
            <v>109578.20144125342</v>
          </cell>
          <cell r="AH22">
            <v>72052</v>
          </cell>
          <cell r="AI22">
            <v>103409.13459383794</v>
          </cell>
        </row>
        <row r="23">
          <cell r="E23">
            <v>90</v>
          </cell>
          <cell r="G23">
            <v>78.470798466017314</v>
          </cell>
          <cell r="H23">
            <v>177</v>
          </cell>
          <cell r="J23">
            <v>173.58365223301286</v>
          </cell>
          <cell r="AC23">
            <v>12</v>
          </cell>
          <cell r="AF23">
            <v>89015</v>
          </cell>
          <cell r="AG23">
            <v>120545.20331629984</v>
          </cell>
          <cell r="AH23">
            <v>85084</v>
          </cell>
          <cell r="AI23">
            <v>114100.70323975306</v>
          </cell>
        </row>
        <row r="24">
          <cell r="E24">
            <v>57</v>
          </cell>
          <cell r="G24">
            <v>67.063499714219162</v>
          </cell>
          <cell r="H24">
            <v>126</v>
          </cell>
          <cell r="J24">
            <v>169.43197948505903</v>
          </cell>
          <cell r="AC24">
            <v>13</v>
          </cell>
          <cell r="AF24">
            <v>103796</v>
          </cell>
          <cell r="AG24">
            <v>132350.03464591154</v>
          </cell>
          <cell r="AH24">
            <v>99241</v>
          </cell>
          <cell r="AI24">
            <v>125649.9867841758</v>
          </cell>
        </row>
        <row r="25">
          <cell r="E25">
            <v>56</v>
          </cell>
          <cell r="G25">
            <v>84.306559567836217</v>
          </cell>
          <cell r="H25">
            <v>79</v>
          </cell>
          <cell r="J25">
            <v>151.22993586359897</v>
          </cell>
          <cell r="AC25">
            <v>14</v>
          </cell>
          <cell r="AF25">
            <v>119756</v>
          </cell>
          <cell r="AG25">
            <v>145027.54322515987</v>
          </cell>
          <cell r="AH25">
            <v>114571</v>
          </cell>
          <cell r="AI25">
            <v>138097.24427106543</v>
          </cell>
        </row>
        <row r="26">
          <cell r="E26">
            <v>41</v>
          </cell>
          <cell r="G26">
            <v>69.747813159557495</v>
          </cell>
          <cell r="H26">
            <v>44</v>
          </cell>
          <cell r="J26">
            <v>100.9807973241966</v>
          </cell>
          <cell r="AC26">
            <v>15</v>
          </cell>
          <cell r="AF26">
            <v>136886</v>
          </cell>
          <cell r="AG26">
            <v>158610.99979822626</v>
          </cell>
          <cell r="AH26">
            <v>131056</v>
          </cell>
          <cell r="AI26">
            <v>151481.59529496284</v>
          </cell>
        </row>
        <row r="27">
          <cell r="E27">
            <v>15</v>
          </cell>
          <cell r="G27">
            <v>46.19441156510171</v>
          </cell>
          <cell r="H27">
            <v>26</v>
          </cell>
          <cell r="J27">
            <v>66.156258167422763</v>
          </cell>
          <cell r="AC27">
            <v>16</v>
          </cell>
          <cell r="AF27">
            <v>155206</v>
          </cell>
          <cell r="AG27">
            <v>173131.74626552465</v>
          </cell>
          <cell r="AH27">
            <v>148736</v>
          </cell>
          <cell r="AI27">
            <v>165840.65420948452</v>
          </cell>
        </row>
        <row r="28">
          <cell r="E28">
            <v>3</v>
          </cell>
          <cell r="G28">
            <v>21.924844971884326</v>
          </cell>
          <cell r="H28">
            <v>13</v>
          </cell>
          <cell r="J28">
            <v>35.269786784821143</v>
          </cell>
          <cell r="AC28">
            <v>17</v>
          </cell>
          <cell r="AF28">
            <v>174654</v>
          </cell>
          <cell r="AG28">
            <v>188618.83709041722</v>
          </cell>
          <cell r="AH28">
            <v>167555</v>
          </cell>
          <cell r="AI28">
            <v>181210.15110122538</v>
          </cell>
        </row>
        <row r="29">
          <cell r="E29">
            <v>1</v>
          </cell>
          <cell r="G29">
            <v>10.85459574243704</v>
          </cell>
          <cell r="H29">
            <v>3</v>
          </cell>
          <cell r="J29">
            <v>9.5056226587386448</v>
          </cell>
          <cell r="AC29">
            <v>18</v>
          </cell>
          <cell r="AF29">
            <v>195120</v>
          </cell>
          <cell r="AG29">
            <v>205098.6776814386</v>
          </cell>
          <cell r="AH29">
            <v>187427</v>
          </cell>
          <cell r="AI29">
            <v>197623.54304103868</v>
          </cell>
        </row>
        <row r="30">
          <cell r="E30">
            <v>1</v>
          </cell>
          <cell r="G30">
            <v>2.0434502376690125</v>
          </cell>
          <cell r="H30">
            <v>1</v>
          </cell>
          <cell r="J30">
            <v>6.1010383010009823</v>
          </cell>
          <cell r="AC30">
            <v>19</v>
          </cell>
          <cell r="AF30">
            <v>216533</v>
          </cell>
          <cell r="AG30">
            <v>222594.66382918594</v>
          </cell>
          <cell r="AH30">
            <v>208308</v>
          </cell>
          <cell r="AI30">
            <v>215111.61951822502</v>
          </cell>
        </row>
        <row r="31">
          <cell r="AC31">
            <v>20</v>
          </cell>
          <cell r="AF31">
            <v>238853</v>
          </cell>
          <cell r="AG31">
            <v>241126.82653319591</v>
          </cell>
          <cell r="AH31">
            <v>230168</v>
          </cell>
          <cell r="AI31">
            <v>233702.10632020721</v>
          </cell>
        </row>
        <row r="32">
          <cell r="AC32">
            <v>21</v>
          </cell>
          <cell r="AF32">
            <v>262037</v>
          </cell>
          <cell r="AG32">
            <v>260711.48675524371</v>
          </cell>
          <cell r="AH32">
            <v>252995</v>
          </cell>
          <cell r="AI32">
            <v>253419.27243146431</v>
          </cell>
        </row>
        <row r="33">
          <cell r="AC33">
            <v>22</v>
          </cell>
          <cell r="AF33">
            <v>286127</v>
          </cell>
          <cell r="AG33">
            <v>281360.92477423116</v>
          </cell>
          <cell r="AH33">
            <v>276821</v>
          </cell>
          <cell r="AI33">
            <v>274283.54478188243</v>
          </cell>
        </row>
        <row r="34">
          <cell r="AC34">
            <v>23</v>
          </cell>
          <cell r="AF34">
            <v>311289</v>
          </cell>
          <cell r="AG34">
            <v>303083.06888773222</v>
          </cell>
          <cell r="AH34">
            <v>301753</v>
          </cell>
          <cell r="AI34">
            <v>296311.13586781255</v>
          </cell>
        </row>
        <row r="35">
          <cell r="AC35">
            <v>24</v>
          </cell>
          <cell r="AF35">
            <v>337593</v>
          </cell>
          <cell r="AG35">
            <v>325881.20820094051</v>
          </cell>
          <cell r="AH35">
            <v>327865</v>
          </cell>
          <cell r="AI35">
            <v>319513.68939140229</v>
          </cell>
        </row>
        <row r="36">
          <cell r="AC36">
            <v>25</v>
          </cell>
          <cell r="AF36">
            <v>365018</v>
          </cell>
          <cell r="AG36">
            <v>349753.73416108498</v>
          </cell>
          <cell r="AH36">
            <v>355140</v>
          </cell>
          <cell r="AI36">
            <v>343897.94910859707</v>
          </cell>
        </row>
        <row r="37">
          <cell r="AC37">
            <v>26</v>
          </cell>
          <cell r="AF37">
            <v>393566</v>
          </cell>
          <cell r="AG37">
            <v>374693.91533165413</v>
          </cell>
          <cell r="AH37">
            <v>383584</v>
          </cell>
          <cell r="AI37">
            <v>369465.45603823417</v>
          </cell>
        </row>
        <row r="38">
          <cell r="AC38">
            <v>27</v>
          </cell>
          <cell r="AF38">
            <v>422969</v>
          </cell>
          <cell r="AG38">
            <v>400689.70965487213</v>
          </cell>
          <cell r="AH38">
            <v>413014</v>
          </cell>
          <cell r="AI38">
            <v>396212.27906000987</v>
          </cell>
        </row>
        <row r="39">
          <cell r="AC39">
            <v>28</v>
          </cell>
          <cell r="AF39">
            <v>452817</v>
          </cell>
          <cell r="AG39">
            <v>427723.6181233328</v>
          </cell>
          <cell r="AH39">
            <v>443198</v>
          </cell>
          <cell r="AI39">
            <v>424128.78371547296</v>
          </cell>
        </row>
        <row r="40">
          <cell r="AC40">
            <v>29</v>
          </cell>
          <cell r="AF40">
            <v>482803</v>
          </cell>
          <cell r="AG40">
            <v>455772.58337485581</v>
          </cell>
          <cell r="AH40">
            <v>473909</v>
          </cell>
          <cell r="AI40">
            <v>453199.44372309494</v>
          </cell>
        </row>
        <row r="41">
          <cell r="AC41">
            <v>30</v>
          </cell>
          <cell r="AF41">
            <v>512863</v>
          </cell>
          <cell r="AG41">
            <v>484807.93624251772</v>
          </cell>
          <cell r="AH41">
            <v>505139</v>
          </cell>
          <cell r="AI41">
            <v>483402.69932720106</v>
          </cell>
        </row>
        <row r="42">
          <cell r="AC42">
            <v>31</v>
          </cell>
          <cell r="AF42">
            <v>542933</v>
          </cell>
          <cell r="AG42">
            <v>514795.39274029637</v>
          </cell>
          <cell r="AH42">
            <v>536821</v>
          </cell>
          <cell r="AI42">
            <v>514710.86612438486</v>
          </cell>
        </row>
        <row r="43">
          <cell r="D43" t="str">
            <v>Probability of dying q(x,n)</v>
          </cell>
          <cell r="E43" t="str">
            <v>Est Prob Dying</v>
          </cell>
          <cell r="AC43">
            <v>32</v>
          </cell>
          <cell r="AF43">
            <v>573077</v>
          </cell>
          <cell r="AG43">
            <v>545695.10335137998</v>
          </cell>
          <cell r="AH43">
            <v>568981</v>
          </cell>
          <cell r="AI43">
            <v>547090.09745513683</v>
          </cell>
        </row>
        <row r="44">
          <cell r="B44">
            <v>0</v>
          </cell>
          <cell r="D44">
            <v>1.4863878000000001E-2</v>
          </cell>
          <cell r="E44">
            <v>3.1657475848801921E-4</v>
          </cell>
          <cell r="AC44">
            <v>33</v>
          </cell>
          <cell r="AF44">
            <v>603536</v>
          </cell>
          <cell r="AG44">
            <v>577461.75582004525</v>
          </cell>
          <cell r="AH44">
            <v>601717</v>
          </cell>
          <cell r="AI44">
            <v>580500.40281987737</v>
          </cell>
        </row>
        <row r="45">
          <cell r="B45">
            <v>1</v>
          </cell>
          <cell r="D45">
            <v>2.2516073999999998E-3</v>
          </cell>
          <cell r="E45">
            <v>3.5460087073186503E-4</v>
          </cell>
          <cell r="AC45">
            <v>34</v>
          </cell>
          <cell r="AF45">
            <v>634510</v>
          </cell>
          <cell r="AG45">
            <v>610044.73193968215</v>
          </cell>
          <cell r="AH45">
            <v>635105</v>
          </cell>
          <cell r="AI45">
            <v>614895.7240862872</v>
          </cell>
        </row>
        <row r="46">
          <cell r="B46">
            <v>5</v>
          </cell>
          <cell r="D46">
            <v>1.4043688999999999E-3</v>
          </cell>
          <cell r="E46">
            <v>5.5441278139611915E-4</v>
          </cell>
          <cell r="AC46">
            <v>35</v>
          </cell>
          <cell r="AF46">
            <v>665870</v>
          </cell>
          <cell r="AG46">
            <v>643388.31809083943</v>
          </cell>
          <cell r="AH46">
            <v>669090</v>
          </cell>
          <cell r="AI46">
            <v>650224.07050927635</v>
          </cell>
        </row>
        <row r="47">
          <cell r="B47">
            <v>10</v>
          </cell>
          <cell r="D47">
            <v>2.2217210999999999E-3</v>
          </cell>
          <cell r="E47">
            <v>9.5455343492665894E-4</v>
          </cell>
          <cell r="AC47">
            <v>36</v>
          </cell>
          <cell r="AF47">
            <v>697622</v>
          </cell>
          <cell r="AG47">
            <v>677431.96852688957</v>
          </cell>
          <cell r="AH47">
            <v>703614</v>
          </cell>
          <cell r="AI47">
            <v>686427.71279823175</v>
          </cell>
        </row>
        <row r="48">
          <cell r="B48">
            <v>15</v>
          </cell>
          <cell r="D48">
            <v>5.3128932999999996E-3</v>
          </cell>
          <cell r="E48">
            <v>1.6158374579428897E-3</v>
          </cell>
          <cell r="AC48">
            <v>37</v>
          </cell>
          <cell r="AF48">
            <v>729775</v>
          </cell>
          <cell r="AG48">
            <v>712110.61964463186</v>
          </cell>
          <cell r="AH48">
            <v>738727</v>
          </cell>
          <cell r="AI48">
            <v>723443.43565154658</v>
          </cell>
        </row>
        <row r="49">
          <cell r="B49">
            <v>20</v>
          </cell>
          <cell r="D49">
            <v>9.4417884999999993E-3</v>
          </cell>
          <cell r="E49">
            <v>2.6893505740562922E-3</v>
          </cell>
          <cell r="AC49">
            <v>38</v>
          </cell>
          <cell r="AF49">
            <v>762265</v>
          </cell>
          <cell r="AG49">
            <v>747355.05272686412</v>
          </cell>
          <cell r="AH49">
            <v>774409</v>
          </cell>
          <cell r="AI49">
            <v>761202.84735020273</v>
          </cell>
        </row>
        <row r="50">
          <cell r="B50">
            <v>25</v>
          </cell>
          <cell r="D50">
            <v>1.2269278E-2</v>
          </cell>
          <cell r="E50">
            <v>4.4012201037437774E-3</v>
          </cell>
          <cell r="AC50">
            <v>39</v>
          </cell>
          <cell r="AF50">
            <v>795064</v>
          </cell>
          <cell r="AG50">
            <v>783092.30191779998</v>
          </cell>
          <cell r="AH50">
            <v>810640</v>
          </cell>
          <cell r="AI50">
            <v>799632.74417527695</v>
          </cell>
        </row>
        <row r="51">
          <cell r="B51">
            <v>30</v>
          </cell>
          <cell r="D51">
            <v>1.3986429E-2</v>
          </cell>
          <cell r="E51">
            <v>7.0827210835318925E-3</v>
          </cell>
          <cell r="AC51">
            <v>40</v>
          </cell>
          <cell r="AF51">
            <v>828184</v>
          </cell>
          <cell r="AG51">
            <v>819246.10350412235</v>
          </cell>
          <cell r="AH51">
            <v>847400</v>
          </cell>
          <cell r="AI51">
            <v>838655.5266040205</v>
          </cell>
        </row>
        <row r="52">
          <cell r="B52">
            <v>35</v>
          </cell>
          <cell r="D52">
            <v>1.6192429000000001E-2</v>
          </cell>
          <cell r="E52">
            <v>1.1208721416392715E-2</v>
          </cell>
          <cell r="AC52">
            <v>41</v>
          </cell>
          <cell r="AF52">
            <v>861599</v>
          </cell>
          <cell r="AG52">
            <v>855737.38193790591</v>
          </cell>
          <cell r="AH52">
            <v>884669</v>
          </cell>
          <cell r="AI52">
            <v>878189.6634609499</v>
          </cell>
        </row>
        <row r="53">
          <cell r="B53">
            <v>40</v>
          </cell>
          <cell r="D53">
            <v>2.0363289999999999E-2</v>
          </cell>
          <cell r="E53">
            <v>1.7444986489740404E-2</v>
          </cell>
          <cell r="AC53">
            <v>42</v>
          </cell>
          <cell r="AF53">
            <v>895325</v>
          </cell>
          <cell r="AG53">
            <v>892484.76746516768</v>
          </cell>
          <cell r="AH53">
            <v>922469</v>
          </cell>
          <cell r="AI53">
            <v>918150.19946918963</v>
          </cell>
        </row>
        <row r="54">
          <cell r="B54">
            <v>45</v>
          </cell>
          <cell r="D54">
            <v>2.7673915E-2</v>
          </cell>
          <cell r="E54">
            <v>2.6703982402339191E-2</v>
          </cell>
          <cell r="AC54">
            <v>43</v>
          </cell>
          <cell r="AF54">
            <v>929510</v>
          </cell>
          <cell r="AG54">
            <v>929405.1397269083</v>
          </cell>
          <cell r="AH54">
            <v>960782</v>
          </cell>
          <cell r="AI54">
            <v>958449.30097743112</v>
          </cell>
        </row>
        <row r="55">
          <cell r="B55">
            <v>50</v>
          </cell>
          <cell r="D55">
            <v>3.9354224E-2</v>
          </cell>
          <cell r="E55">
            <v>4.0207510234964397E-2</v>
          </cell>
          <cell r="AC55">
            <v>44</v>
          </cell>
          <cell r="AF55">
            <v>964226</v>
          </cell>
          <cell r="AG55">
            <v>966414.19128819788</v>
          </cell>
          <cell r="AH55">
            <v>999634</v>
          </cell>
          <cell r="AI55">
            <v>998996.83404260338</v>
          </cell>
        </row>
        <row r="56">
          <cell r="B56">
            <v>55</v>
          </cell>
          <cell r="D56">
            <v>5.7036045E-2</v>
          </cell>
          <cell r="E56">
            <v>5.9552772817200277E-2</v>
          </cell>
          <cell r="AC56">
            <v>45</v>
          </cell>
          <cell r="AF56">
            <v>999416</v>
          </cell>
          <cell r="AG56">
            <v>1003427.0047335125</v>
          </cell>
          <cell r="AH56">
            <v>1038964</v>
          </cell>
          <cell r="AI56">
            <v>1039700.9685395932</v>
          </cell>
        </row>
        <row r="57">
          <cell r="B57">
            <v>60</v>
          </cell>
          <cell r="D57">
            <v>8.2988671E-2</v>
          </cell>
          <cell r="E57">
            <v>8.6776404157183767E-2</v>
          </cell>
          <cell r="AC57">
            <v>46</v>
          </cell>
          <cell r="AF57">
            <v>1035066</v>
          </cell>
          <cell r="AG57">
            <v>1040358.636749646</v>
          </cell>
          <cell r="AH57">
            <v>1078754</v>
          </cell>
          <cell r="AI57">
            <v>1080468.8015574038</v>
          </cell>
        </row>
        <row r="58">
          <cell r="B58">
            <v>65</v>
          </cell>
          <cell r="D58">
            <v>0.12023378999999999</v>
          </cell>
          <cell r="E58">
            <v>0.12440877058577356</v>
          </cell>
          <cell r="AC58">
            <v>47</v>
          </cell>
          <cell r="AF58">
            <v>1070974</v>
          </cell>
          <cell r="AG58">
            <v>1077124.702505534</v>
          </cell>
          <cell r="AH58">
            <v>1118798</v>
          </cell>
          <cell r="AI58">
            <v>1121206.9930343621</v>
          </cell>
        </row>
        <row r="59">
          <cell r="B59">
            <v>70</v>
          </cell>
          <cell r="D59">
            <v>0.17246022</v>
          </cell>
          <cell r="E59">
            <v>0.17550878907469439</v>
          </cell>
          <cell r="AC59">
            <v>48</v>
          </cell>
          <cell r="AF59">
            <v>1106686</v>
          </cell>
          <cell r="AG59">
            <v>1113641.9536335783</v>
          </cell>
          <cell r="AH59">
            <v>1158782</v>
          </cell>
          <cell r="AI59">
            <v>1161822.4063896446</v>
          </cell>
        </row>
        <row r="60">
          <cell r="B60">
            <v>75</v>
          </cell>
          <cell r="D60">
            <v>0.24354223999999999</v>
          </cell>
          <cell r="E60">
            <v>0.24366801452698678</v>
          </cell>
          <cell r="AC60">
            <v>49</v>
          </cell>
          <cell r="AF60">
            <v>1141868</v>
          </cell>
          <cell r="AG60">
            <v>1149828.8432195936</v>
          </cell>
          <cell r="AH60">
            <v>1198423</v>
          </cell>
          <cell r="AI60">
            <v>1202222.746828519</v>
          </cell>
        </row>
        <row r="61">
          <cell r="B61">
            <v>80</v>
          </cell>
          <cell r="D61">
            <v>0.33632271000000002</v>
          </cell>
          <cell r="E61">
            <v>0.33297230053137294</v>
          </cell>
          <cell r="AC61">
            <v>50</v>
          </cell>
          <cell r="AF61">
            <v>1176568</v>
          </cell>
          <cell r="AG61">
            <v>1185606.0714162751</v>
          </cell>
          <cell r="AH61">
            <v>1237723</v>
          </cell>
          <cell r="AI61">
            <v>1242317.1900358847</v>
          </cell>
        </row>
        <row r="62">
          <cell r="B62">
            <v>85</v>
          </cell>
          <cell r="D62">
            <v>0.45389193999999999</v>
          </cell>
          <cell r="E62">
            <v>0.44791040510520491</v>
          </cell>
          <cell r="AC62">
            <v>51</v>
          </cell>
          <cell r="AF62">
            <v>1210636</v>
          </cell>
          <cell r="AG62">
            <v>1220897.105603751</v>
          </cell>
          <cell r="AH62">
            <v>1276585</v>
          </cell>
          <cell r="AI62">
            <v>1282016.99412625</v>
          </cell>
        </row>
        <row r="63">
          <cell r="B63">
            <v>90</v>
          </cell>
          <cell r="D63">
            <v>0.59938195000000005</v>
          </cell>
          <cell r="E63">
            <v>0.59322185525388582</v>
          </cell>
          <cell r="AC63">
            <v>52</v>
          </cell>
          <cell r="AF63">
            <v>1244124</v>
          </cell>
          <cell r="AG63">
            <v>1255628.6694241045</v>
          </cell>
          <cell r="AH63">
            <v>1314909</v>
          </cell>
          <cell r="AI63">
            <v>1321236.087984964</v>
          </cell>
        </row>
        <row r="64">
          <cell r="B64">
            <v>95</v>
          </cell>
          <cell r="D64">
            <v>0.75846672999999998</v>
          </cell>
          <cell r="E64">
            <v>0.77368134503276864</v>
          </cell>
          <cell r="AC64">
            <v>53</v>
          </cell>
          <cell r="AF64">
            <v>1277196</v>
          </cell>
          <cell r="AG64">
            <v>1289731.1955064572</v>
          </cell>
          <cell r="AH64">
            <v>1352751</v>
          </cell>
          <cell r="AI64">
            <v>1359891.6295099678</v>
          </cell>
        </row>
        <row r="65">
          <cell r="B65">
            <v>100</v>
          </cell>
          <cell r="D65">
            <v>1</v>
          </cell>
          <cell r="E65">
            <v>0.99382374673500129</v>
          </cell>
          <cell r="AC65">
            <v>54</v>
          </cell>
          <cell r="AF65">
            <v>1309974</v>
          </cell>
          <cell r="AG65">
            <v>1323139.2372654174</v>
          </cell>
          <cell r="AH65">
            <v>1390011</v>
          </cell>
          <cell r="AI65">
            <v>1397904.5277378194</v>
          </cell>
        </row>
        <row r="66">
          <cell r="AC66">
            <v>55</v>
          </cell>
          <cell r="AF66">
            <v>1342369</v>
          </cell>
          <cell r="AG66">
            <v>1355791.8357871028</v>
          </cell>
          <cell r="AH66">
            <v>1426696</v>
          </cell>
          <cell r="AI66">
            <v>1435199.9234027541</v>
          </cell>
        </row>
        <row r="67">
          <cell r="AC67">
            <v>56</v>
          </cell>
          <cell r="AF67">
            <v>1374345</v>
          </cell>
          <cell r="AG67">
            <v>1387632.8385009831</v>
          </cell>
          <cell r="AH67">
            <v>1462648</v>
          </cell>
          <cell r="AI67">
            <v>1471707.6231216465</v>
          </cell>
        </row>
        <row r="68">
          <cell r="AC68">
            <v>57</v>
          </cell>
          <cell r="AF68">
            <v>1405752</v>
          </cell>
          <cell r="AG68">
            <v>1418611.1670591433</v>
          </cell>
          <cell r="AH68">
            <v>1497874</v>
          </cell>
          <cell r="AI68">
            <v>1507362.4831081638</v>
          </cell>
        </row>
        <row r="69">
          <cell r="AC69">
            <v>58</v>
          </cell>
          <cell r="AF69">
            <v>1436376</v>
          </cell>
          <cell r="AG69">
            <v>1448681.032593284</v>
          </cell>
          <cell r="AH69">
            <v>1532326</v>
          </cell>
          <cell r="AI69">
            <v>1542104.7390821653</v>
          </cell>
        </row>
        <row r="70">
          <cell r="AC70">
            <v>59</v>
          </cell>
          <cell r="AF70">
            <v>1466112</v>
          </cell>
          <cell r="AG70">
            <v>1477802.0972797491</v>
          </cell>
          <cell r="AH70">
            <v>1565956</v>
          </cell>
          <cell r="AI70">
            <v>1575880.2798406975</v>
          </cell>
        </row>
        <row r="71">
          <cell r="AC71">
            <v>60</v>
          </cell>
          <cell r="AF71">
            <v>1494852</v>
          </cell>
          <cell r="AG71">
            <v>1505939.5819000406</v>
          </cell>
          <cell r="AH71">
            <v>1598776</v>
          </cell>
          <cell r="AI71">
            <v>1608640.8627795398</v>
          </cell>
        </row>
        <row r="72">
          <cell r="AC72">
            <v>61</v>
          </cell>
          <cell r="AF72">
            <v>1522607</v>
          </cell>
          <cell r="AG72">
            <v>1533064.3198250877</v>
          </cell>
          <cell r="AH72">
            <v>1630679</v>
          </cell>
          <cell r="AI72">
            <v>1640344.2704837539</v>
          </cell>
        </row>
        <row r="73">
          <cell r="AC73">
            <v>62</v>
          </cell>
          <cell r="AF73">
            <v>1549391</v>
          </cell>
          <cell r="AG73">
            <v>1559152.7585630261</v>
          </cell>
          <cell r="AH73">
            <v>1661617</v>
          </cell>
          <cell r="AI73">
            <v>1670954.408326993</v>
          </cell>
        </row>
        <row r="74">
          <cell r="C74" t="str">
            <v>Probability of dying q(x,n)</v>
          </cell>
          <cell r="AC74">
            <v>63</v>
          </cell>
          <cell r="AF74">
            <v>1575284</v>
          </cell>
          <cell r="AG74">
            <v>1584186.9106805809</v>
          </cell>
          <cell r="AH74">
            <v>1691668</v>
          </cell>
          <cell r="AI74">
            <v>1700441.3438178268</v>
          </cell>
        </row>
        <row r="75">
          <cell r="B75">
            <v>0</v>
          </cell>
          <cell r="C75">
            <v>1.2095698E-2</v>
          </cell>
          <cell r="AC75">
            <v>64</v>
          </cell>
          <cell r="AF75">
            <v>1600372</v>
          </cell>
          <cell r="AG75">
            <v>1608154.2565265882</v>
          </cell>
          <cell r="AH75">
            <v>1720788</v>
          </cell>
          <cell r="AI75">
            <v>1728781.2891933662</v>
          </cell>
        </row>
        <row r="76">
          <cell r="B76">
            <v>1</v>
          </cell>
          <cell r="C76">
            <v>1.9042556999999999E-3</v>
          </cell>
          <cell r="AC76">
            <v>65</v>
          </cell>
          <cell r="AF76">
            <v>1624552</v>
          </cell>
          <cell r="AG76">
            <v>1631047.6017435079</v>
          </cell>
          <cell r="AH76">
            <v>1748933</v>
          </cell>
          <cell r="AI76">
            <v>1755956.5294735308</v>
          </cell>
        </row>
        <row r="77">
          <cell r="B77">
            <v>5</v>
          </cell>
          <cell r="C77">
            <v>1.1409332999999999E-3</v>
          </cell>
          <cell r="AC77">
            <v>66</v>
          </cell>
          <cell r="AF77">
            <v>1647916</v>
          </cell>
          <cell r="AG77">
            <v>1652864.893041292</v>
          </cell>
          <cell r="AH77">
            <v>1776125</v>
          </cell>
          <cell r="AI77">
            <v>1781955.2988422273</v>
          </cell>
        </row>
        <row r="78">
          <cell r="B78">
            <v>10</v>
          </cell>
          <cell r="C78">
            <v>1.3857114999999999E-3</v>
          </cell>
          <cell r="AC78">
            <v>67</v>
          </cell>
          <cell r="AF78">
            <v>1670227</v>
          </cell>
          <cell r="AG78">
            <v>1673608.9961216664</v>
          </cell>
          <cell r="AH78">
            <v>1802255</v>
          </cell>
          <cell r="AI78">
            <v>1806771.6088050343</v>
          </cell>
        </row>
        <row r="79">
          <cell r="B79">
            <v>15</v>
          </cell>
          <cell r="C79">
            <v>2.3127414999999998E-3</v>
          </cell>
          <cell r="AC79">
            <v>68</v>
          </cell>
          <cell r="AF79">
            <v>1691375</v>
          </cell>
          <cell r="AG79">
            <v>1693287.4399755613</v>
          </cell>
          <cell r="AH79">
            <v>1827075</v>
          </cell>
          <cell r="AI79">
            <v>1830405.0320789716</v>
          </cell>
        </row>
        <row r="80">
          <cell r="B80">
            <v>20</v>
          </cell>
          <cell r="C80">
            <v>3.0042077999999999E-3</v>
          </cell>
          <cell r="AC80">
            <v>69</v>
          </cell>
          <cell r="AF80">
            <v>1711178</v>
          </cell>
          <cell r="AG80">
            <v>1711912.1320295865</v>
          </cell>
          <cell r="AH80">
            <v>1850397</v>
          </cell>
          <cell r="AI80">
            <v>1852860.4465926492</v>
          </cell>
        </row>
        <row r="81">
          <cell r="B81">
            <v>25</v>
          </cell>
          <cell r="C81">
            <v>3.5021100000000001E-3</v>
          </cell>
          <cell r="AC81">
            <v>70</v>
          </cell>
          <cell r="AF81">
            <v>1729658</v>
          </cell>
          <cell r="AG81">
            <v>1729499.0487884281</v>
          </cell>
          <cell r="AH81">
            <v>1872237</v>
          </cell>
          <cell r="AI81">
            <v>1874147.7443106507</v>
          </cell>
        </row>
        <row r="82">
          <cell r="B82">
            <v>30</v>
          </cell>
          <cell r="C82">
            <v>4.3785357E-3</v>
          </cell>
          <cell r="AC82">
            <v>71</v>
          </cell>
          <cell r="AF82">
            <v>1746840</v>
          </cell>
          <cell r="AG82">
            <v>1746067.9067098063</v>
          </cell>
          <cell r="AH82">
            <v>1892614</v>
          </cell>
          <cell r="AI82">
            <v>1894281.5098423189</v>
          </cell>
        </row>
        <row r="83">
          <cell r="B83">
            <v>35</v>
          </cell>
          <cell r="C83">
            <v>6.1230653000000001E-3</v>
          </cell>
          <cell r="AC83">
            <v>72</v>
          </cell>
          <cell r="AF83">
            <v>1762824</v>
          </cell>
          <cell r="AG83">
            <v>1761641.8180597397</v>
          </cell>
          <cell r="AH83">
            <v>1911622</v>
          </cell>
          <cell r="AI83">
            <v>1913280.6739520717</v>
          </cell>
        </row>
        <row r="84">
          <cell r="B84">
            <v>40</v>
          </cell>
          <cell r="C84">
            <v>9.2030689999999995E-3</v>
          </cell>
          <cell r="AC84">
            <v>73</v>
          </cell>
          <cell r="AF84">
            <v>1777862</v>
          </cell>
          <cell r="AG84">
            <v>1776246.9364323351</v>
          </cell>
          <cell r="AH84">
            <v>1929580</v>
          </cell>
          <cell r="AI84">
            <v>1931168.1471576157</v>
          </cell>
        </row>
        <row r="85">
          <cell r="B85">
            <v>45</v>
          </cell>
          <cell r="C85">
            <v>1.4269896000000001E-2</v>
          </cell>
          <cell r="AC85">
            <v>74</v>
          </cell>
          <cell r="AF85">
            <v>1792144</v>
          </cell>
          <cell r="AG85">
            <v>1789912.0964854297</v>
          </cell>
          <cell r="AH85">
            <v>1946748</v>
          </cell>
          <cell r="AI85">
            <v>1947970.4385872728</v>
          </cell>
        </row>
        <row r="86">
          <cell r="B86">
            <v>50</v>
          </cell>
          <cell r="C86">
            <v>2.2345288000000001E-2</v>
          </cell>
          <cell r="AC86">
            <v>75</v>
          </cell>
          <cell r="AF86">
            <v>1805644</v>
          </cell>
          <cell r="AG86">
            <v>1802668.4522475307</v>
          </cell>
          <cell r="AH86">
            <v>1963098</v>
          </cell>
          <cell r="AI86">
            <v>1963717.2651729351</v>
          </cell>
        </row>
        <row r="87">
          <cell r="B87">
            <v>55</v>
          </cell>
          <cell r="C87">
            <v>3.5020082000000001E-2</v>
          </cell>
          <cell r="AC87">
            <v>76</v>
          </cell>
          <cell r="AF87">
            <v>1818412</v>
          </cell>
          <cell r="AG87">
            <v>1814549.1180999023</v>
          </cell>
          <cell r="AH87">
            <v>1978602</v>
          </cell>
          <cell r="AI87">
            <v>1978441.1560870588</v>
          </cell>
        </row>
        <row r="88">
          <cell r="B88">
            <v>60</v>
          </cell>
          <cell r="C88">
            <v>5.4697701000000001E-2</v>
          </cell>
          <cell r="AC88">
            <v>77</v>
          </cell>
          <cell r="AF88">
            <v>1830424</v>
          </cell>
          <cell r="AG88">
            <v>1825588.8162382257</v>
          </cell>
          <cell r="AH88">
            <v>1993232</v>
          </cell>
          <cell r="AI88">
            <v>1992177.0570978748</v>
          </cell>
        </row>
        <row r="89">
          <cell r="B89">
            <v>65</v>
          </cell>
          <cell r="C89">
            <v>8.4866036000000006E-2</v>
          </cell>
          <cell r="AC89">
            <v>78</v>
          </cell>
          <cell r="AF89">
            <v>1841500</v>
          </cell>
          <cell r="AG89">
            <v>1835823.5340794341</v>
          </cell>
          <cell r="AH89">
            <v>2006882</v>
          </cell>
          <cell r="AI89">
            <v>2004961.9392247922</v>
          </cell>
        </row>
        <row r="90">
          <cell r="B90">
            <v>70</v>
          </cell>
          <cell r="C90">
            <v>0.13028880000000001</v>
          </cell>
          <cell r="AC90">
            <v>79</v>
          </cell>
          <cell r="AF90">
            <v>1851612</v>
          </cell>
          <cell r="AG90">
            <v>1845290.194709674</v>
          </cell>
          <cell r="AH90">
            <v>2019522</v>
          </cell>
          <cell r="AI90">
            <v>2016834.4157345945</v>
          </cell>
        </row>
        <row r="91">
          <cell r="B91">
            <v>75</v>
          </cell>
          <cell r="C91">
            <v>0.19681254000000001</v>
          </cell>
          <cell r="AC91">
            <v>80</v>
          </cell>
          <cell r="AF91">
            <v>1860732</v>
          </cell>
          <cell r="AG91">
            <v>1854026.3430775455</v>
          </cell>
          <cell r="AH91">
            <v>2031122</v>
          </cell>
          <cell r="AI91">
            <v>2027834.3711377073</v>
          </cell>
        </row>
        <row r="92">
          <cell r="B92">
            <v>80</v>
          </cell>
          <cell r="C92">
            <v>0.29021539000000002</v>
          </cell>
          <cell r="AC92">
            <v>81</v>
          </cell>
          <cell r="AF92">
            <v>1868913</v>
          </cell>
          <cell r="AG92">
            <v>1862069.8502312955</v>
          </cell>
          <cell r="AH92">
            <v>2041814</v>
          </cell>
          <cell r="AI92">
            <v>2038002.6054319483</v>
          </cell>
        </row>
        <row r="93">
          <cell r="B93">
            <v>85</v>
          </cell>
          <cell r="C93">
            <v>0.41523936</v>
          </cell>
          <cell r="AC93">
            <v>82</v>
          </cell>
          <cell r="AF93">
            <v>1876293</v>
          </cell>
          <cell r="AG93">
            <v>1869458.6374876446</v>
          </cell>
          <cell r="AH93">
            <v>2051572</v>
          </cell>
          <cell r="AI93">
            <v>2047380.496408148</v>
          </cell>
        </row>
        <row r="94">
          <cell r="B94">
            <v>90</v>
          </cell>
          <cell r="C94">
            <v>0.57303139000000003</v>
          </cell>
          <cell r="AC94">
            <v>83</v>
          </cell>
          <cell r="AF94">
            <v>1882933</v>
          </cell>
          <cell r="AG94">
            <v>1876230.4220110609</v>
          </cell>
          <cell r="AH94">
            <v>2060536</v>
          </cell>
          <cell r="AI94">
            <v>2056009.682386955</v>
          </cell>
        </row>
        <row r="95">
          <cell r="B95">
            <v>95</v>
          </cell>
          <cell r="C95">
            <v>0.74585405000000005</v>
          </cell>
          <cell r="AC95">
            <v>84</v>
          </cell>
          <cell r="AF95">
            <v>1888981</v>
          </cell>
          <cell r="AG95">
            <v>1882422.4848826011</v>
          </cell>
          <cell r="AH95">
            <v>2068768</v>
          </cell>
          <cell r="AI95">
            <v>2063931.7673077565</v>
          </cell>
        </row>
        <row r="96">
          <cell r="B96">
            <v>100</v>
          </cell>
          <cell r="C96">
            <v>1</v>
          </cell>
          <cell r="AC96">
            <v>85</v>
          </cell>
          <cell r="AF96">
            <v>1894421</v>
          </cell>
          <cell r="AG96">
            <v>1888071.4623532132</v>
          </cell>
          <cell r="AH96">
            <v>2076333</v>
          </cell>
          <cell r="AI96">
            <v>2071188.0496470637</v>
          </cell>
        </row>
        <row r="97">
          <cell r="AC97">
            <v>86</v>
          </cell>
          <cell r="AF97">
            <v>1899237</v>
          </cell>
          <cell r="AG97">
            <v>1893213.1606131375</v>
          </cell>
          <cell r="AH97">
            <v>2083299</v>
          </cell>
          <cell r="AI97">
            <v>2077819.2762123479</v>
          </cell>
        </row>
        <row r="98">
          <cell r="AC98">
            <v>87</v>
          </cell>
          <cell r="AF98">
            <v>1903587</v>
          </cell>
          <cell r="AG98">
            <v>1897882.3940713529</v>
          </cell>
          <cell r="AH98">
            <v>2089563</v>
          </cell>
          <cell r="AI98">
            <v>2083865.4214447604</v>
          </cell>
        </row>
        <row r="99">
          <cell r="AC99">
            <v>88</v>
          </cell>
          <cell r="AF99">
            <v>1907371</v>
          </cell>
          <cell r="AG99">
            <v>1902112.8468306772</v>
          </cell>
          <cell r="AH99">
            <v>2095195</v>
          </cell>
          <cell r="AI99">
            <v>2089365.4924761006</v>
          </cell>
        </row>
        <row r="100">
          <cell r="AC100">
            <v>89</v>
          </cell>
          <cell r="AF100">
            <v>1910575</v>
          </cell>
          <cell r="AG100">
            <v>1905936.9567679022</v>
          </cell>
          <cell r="AH100">
            <v>2100090</v>
          </cell>
          <cell r="AI100">
            <v>2094357.3598265648</v>
          </cell>
        </row>
        <row r="101">
          <cell r="AC101">
            <v>90</v>
          </cell>
          <cell r="AF101">
            <v>1913275</v>
          </cell>
          <cell r="AG101">
            <v>1909385.8213862346</v>
          </cell>
          <cell r="AH101">
            <v>2104230</v>
          </cell>
          <cell r="AI101">
            <v>2098877.6133039496</v>
          </cell>
        </row>
        <row r="102">
          <cell r="AC102">
            <v>91</v>
          </cell>
          <cell r="AF102">
            <v>1915550</v>
          </cell>
          <cell r="AG102">
            <v>1912489.124400401</v>
          </cell>
          <cell r="AH102">
            <v>2107870</v>
          </cell>
          <cell r="AI102">
            <v>2102961.4423748762</v>
          </cell>
        </row>
        <row r="103">
          <cell r="AC103">
            <v>92</v>
          </cell>
          <cell r="AF103">
            <v>1917574</v>
          </cell>
          <cell r="AG103">
            <v>1915275.0818433403</v>
          </cell>
          <cell r="AH103">
            <v>2110998</v>
          </cell>
          <cell r="AI103">
            <v>2106642.5400261148</v>
          </cell>
        </row>
        <row r="104">
          <cell r="AC104">
            <v>93</v>
          </cell>
          <cell r="AF104">
            <v>1919155</v>
          </cell>
          <cell r="AG104">
            <v>1917770.4063470899</v>
          </cell>
          <cell r="AH104">
            <v>2113602</v>
          </cell>
          <cell r="AI104">
            <v>2109953.0289200917</v>
          </cell>
        </row>
        <row r="105">
          <cell r="AC105">
            <v>94</v>
          </cell>
          <cell r="AF105">
            <v>1920283</v>
          </cell>
          <cell r="AG105">
            <v>1920000.2881481454</v>
          </cell>
          <cell r="AH105">
            <v>2115482</v>
          </cell>
          <cell r="AI105">
            <v>2112923.4084732956</v>
          </cell>
        </row>
        <row r="106">
          <cell r="AC106">
            <v>95</v>
          </cell>
          <cell r="AF106">
            <v>1921138</v>
          </cell>
          <cell r="AG106">
            <v>1921988.3912976638</v>
          </cell>
          <cell r="AH106">
            <v>2116907</v>
          </cell>
          <cell r="AI106">
            <v>2115582.5213488596</v>
          </cell>
        </row>
        <row r="107">
          <cell r="AC107">
            <v>96</v>
          </cell>
          <cell r="AF107">
            <v>1921906</v>
          </cell>
          <cell r="AG107">
            <v>1923756.8635172534</v>
          </cell>
          <cell r="AH107">
            <v>2118155</v>
          </cell>
          <cell r="AI107">
            <v>2117957.5377537361</v>
          </cell>
        </row>
        <row r="108">
          <cell r="AC108">
            <v>97</v>
          </cell>
          <cell r="AF108">
            <v>1922488</v>
          </cell>
          <cell r="AG108">
            <v>1925326.3581293174</v>
          </cell>
          <cell r="AH108">
            <v>2119222</v>
          </cell>
          <cell r="AI108">
            <v>2120073.9558646879</v>
          </cell>
        </row>
        <row r="109">
          <cell r="AC109">
            <v>98</v>
          </cell>
          <cell r="AF109">
            <v>1922978</v>
          </cell>
          <cell r="AG109">
            <v>1926716.0665042067</v>
          </cell>
          <cell r="AH109">
            <v>2120006</v>
          </cell>
          <cell r="AI109">
            <v>2121955.6166733424</v>
          </cell>
        </row>
        <row r="110">
          <cell r="AC110">
            <v>99</v>
          </cell>
          <cell r="AF110">
            <v>1923275</v>
          </cell>
          <cell r="AG110">
            <v>1927943.7595018682</v>
          </cell>
          <cell r="AH110">
            <v>2120501</v>
          </cell>
          <cell r="AI110">
            <v>2123624.7315360862</v>
          </cell>
        </row>
        <row r="111">
          <cell r="AC111">
            <v>100</v>
          </cell>
          <cell r="AF111">
            <v>1923775</v>
          </cell>
          <cell r="AG111">
            <v>1929025.8364401837</v>
          </cell>
          <cell r="AH111">
            <v>2121301</v>
          </cell>
          <cell r="AI111">
            <v>2125101.9207364451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GitHub/World-Covid-Status-Notes/Video%20on%208%20May%202020%20Mexico%20Age%20Sex%20Specific%20Covid%20Cases%20and%20Death%20and%20Probability%20of%20Dy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ollins" refreshedDate="43959.515601736108" createdVersion="5" refreshedVersion="5" minRefreshableVersion="3" recordCount="101">
  <cacheSource type="worksheet">
    <worksheetSource ref="X10:AB111" sheet="Mexico May 5" r:id="rId2"/>
  </cacheSource>
  <cacheFields count="5">
    <cacheField name="Age" numFmtId="0">
      <sharedItems containsSemiMixedTypes="0" containsString="0" containsNumber="1" containsInteger="1" minValue="0" maxValue="100"/>
    </cacheField>
    <cacheField name="AgeGroup" numFmtId="0">
      <sharedItems containsSemiMixedTypes="0" containsString="0" containsNumber="1" containsInteger="1" minValue="0" maxValue="100" count="21">
        <n v="0"/>
        <n v="5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</sharedItems>
    </cacheField>
    <cacheField name="Both" numFmtId="0">
      <sharedItems containsSemiMixedTypes="0" containsString="0" containsNumber="1" containsInteger="1" minValue="7" maxValue="2251"/>
    </cacheField>
    <cacheField name="Male" numFmtId="0">
      <sharedItems containsSemiMixedTypes="0" containsString="0" containsNumber="1" containsInteger="1" minValue="3" maxValue="1148" count="95">
        <n v="1096"/>
        <n v="1112"/>
        <n v="1124"/>
        <n v="1133"/>
        <n v="1140"/>
        <n v="1144"/>
        <n v="1147"/>
        <n v="1148"/>
        <n v="1146"/>
        <n v="1143"/>
        <n v="1138"/>
        <n v="1135"/>
        <n v="1137"/>
        <n v="1142"/>
        <n v="1145"/>
        <n v="1127"/>
        <n v="1116"/>
        <n v="1104"/>
        <n v="1095"/>
        <n v="1094"/>
        <n v="1097"/>
        <n v="1098"/>
        <n v="1089"/>
        <n v="1066"/>
        <n v="1034"/>
        <n v="1002"/>
        <n v="970"/>
        <n v="942"/>
        <n v="923"/>
        <n v="911"/>
        <n v="896"/>
        <n v="882"/>
        <n v="869"/>
        <n v="855"/>
        <n v="841"/>
        <n v="828"/>
        <n v="815"/>
        <n v="803"/>
        <n v="795"/>
        <n v="789"/>
        <n v="782"/>
        <n v="775"/>
        <n v="764"/>
        <n v="744"/>
        <n v="718"/>
        <n v="694"/>
        <n v="668"/>
        <n v="644"/>
        <n v="624"/>
        <n v="607"/>
        <n v="589"/>
        <n v="571"/>
        <n v="551"/>
        <n v="528"/>
        <n v="504"/>
        <n v="479"/>
        <n v="455"/>
        <n v="432"/>
        <n v="411"/>
        <n v="392"/>
        <n v="372"/>
        <n v="354"/>
        <n v="333"/>
        <n v="311"/>
        <n v="287"/>
        <n v="264"/>
        <n v="242"/>
        <n v="222"/>
        <n v="206"/>
        <n v="193"/>
        <n v="180"/>
        <n v="168"/>
        <n v="156"/>
        <n v="142"/>
        <n v="128"/>
        <n v="114"/>
        <n v="101"/>
        <n v="90"/>
        <n v="80"/>
        <n v="72"/>
        <n v="64"/>
        <n v="56"/>
        <n v="50"/>
        <n v="43"/>
        <n v="36"/>
        <n v="30"/>
        <n v="25"/>
        <n v="22"/>
        <n v="17"/>
        <n v="12"/>
        <n v="9"/>
        <n v="8"/>
        <n v="6"/>
        <n v="5"/>
        <n v="3"/>
      </sharedItems>
    </cacheField>
    <cacheField name="Female" numFmtId="0">
      <sharedItems containsSemiMixedTypes="0" containsString="0" containsNumber="1" containsInteger="1" minValue="5" maxValue="1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0"/>
    <x v="0"/>
    <n v="2141"/>
    <x v="0"/>
    <n v="1045"/>
  </r>
  <r>
    <n v="1"/>
    <x v="0"/>
    <n v="2173"/>
    <x v="1"/>
    <n v="1061"/>
  </r>
  <r>
    <n v="2"/>
    <x v="0"/>
    <n v="2198"/>
    <x v="2"/>
    <n v="1074"/>
  </r>
  <r>
    <n v="3"/>
    <x v="0"/>
    <n v="2217"/>
    <x v="3"/>
    <n v="1084"/>
  </r>
  <r>
    <n v="4"/>
    <x v="0"/>
    <n v="2230"/>
    <x v="4"/>
    <n v="1090"/>
  </r>
  <r>
    <n v="5"/>
    <x v="1"/>
    <n v="2239"/>
    <x v="5"/>
    <n v="1094"/>
  </r>
  <r>
    <n v="6"/>
    <x v="1"/>
    <n v="2243"/>
    <x v="6"/>
    <n v="1097"/>
  </r>
  <r>
    <n v="7"/>
    <x v="1"/>
    <n v="2245"/>
    <x v="7"/>
    <n v="1097"/>
  </r>
  <r>
    <n v="8"/>
    <x v="1"/>
    <n v="2243"/>
    <x v="6"/>
    <n v="1096"/>
  </r>
  <r>
    <n v="9"/>
    <x v="1"/>
    <n v="2240"/>
    <x v="8"/>
    <n v="1095"/>
  </r>
  <r>
    <n v="10"/>
    <x v="2"/>
    <n v="2234"/>
    <x v="9"/>
    <n v="1092"/>
  </r>
  <r>
    <n v="11"/>
    <x v="2"/>
    <n v="2225"/>
    <x v="10"/>
    <n v="1087"/>
  </r>
  <r>
    <n v="12"/>
    <x v="2"/>
    <n v="2221"/>
    <x v="11"/>
    <n v="1086"/>
  </r>
  <r>
    <n v="13"/>
    <x v="2"/>
    <n v="2225"/>
    <x v="12"/>
    <n v="1089"/>
  </r>
  <r>
    <n v="14"/>
    <x v="2"/>
    <n v="2235"/>
    <x v="4"/>
    <n v="1095"/>
  </r>
  <r>
    <n v="15"/>
    <x v="3"/>
    <n v="2242"/>
    <x v="13"/>
    <n v="1099"/>
  </r>
  <r>
    <n v="16"/>
    <x v="3"/>
    <n v="2250"/>
    <x v="14"/>
    <n v="1105"/>
  </r>
  <r>
    <n v="17"/>
    <x v="3"/>
    <n v="2251"/>
    <x v="5"/>
    <n v="1107"/>
  </r>
  <r>
    <n v="18"/>
    <x v="3"/>
    <n v="2242"/>
    <x v="12"/>
    <n v="1104"/>
  </r>
  <r>
    <n v="19"/>
    <x v="3"/>
    <n v="2226"/>
    <x v="15"/>
    <n v="1099"/>
  </r>
  <r>
    <n v="20"/>
    <x v="4"/>
    <n v="2210"/>
    <x v="16"/>
    <n v="1093"/>
  </r>
  <r>
    <n v="21"/>
    <x v="4"/>
    <n v="2190"/>
    <x v="17"/>
    <n v="1087"/>
  </r>
  <r>
    <n v="22"/>
    <x v="4"/>
    <n v="2178"/>
    <x v="18"/>
    <n v="1083"/>
  </r>
  <r>
    <n v="23"/>
    <x v="4"/>
    <n v="2178"/>
    <x v="19"/>
    <n v="1084"/>
  </r>
  <r>
    <n v="24"/>
    <x v="4"/>
    <n v="2184"/>
    <x v="0"/>
    <n v="1088"/>
  </r>
  <r>
    <n v="25"/>
    <x v="5"/>
    <n v="2187"/>
    <x v="20"/>
    <n v="1091"/>
  </r>
  <r>
    <n v="26"/>
    <x v="5"/>
    <n v="2191"/>
    <x v="21"/>
    <n v="1094"/>
  </r>
  <r>
    <n v="27"/>
    <x v="5"/>
    <n v="2180"/>
    <x v="22"/>
    <n v="1090"/>
  </r>
  <r>
    <n v="28"/>
    <x v="5"/>
    <n v="2144"/>
    <x v="23"/>
    <n v="1078"/>
  </r>
  <r>
    <n v="29"/>
    <x v="5"/>
    <n v="2093"/>
    <x v="24"/>
    <n v="1059"/>
  </r>
  <r>
    <n v="30"/>
    <x v="6"/>
    <n v="2043"/>
    <x v="25"/>
    <n v="1041"/>
  </r>
  <r>
    <n v="31"/>
    <x v="6"/>
    <n v="1992"/>
    <x v="26"/>
    <n v="1022"/>
  </r>
  <r>
    <n v="32"/>
    <x v="6"/>
    <n v="1947"/>
    <x v="27"/>
    <n v="1005"/>
  </r>
  <r>
    <n v="33"/>
    <x v="6"/>
    <n v="1915"/>
    <x v="28"/>
    <n v="992"/>
  </r>
  <r>
    <n v="34"/>
    <x v="6"/>
    <n v="1892"/>
    <x v="29"/>
    <n v="982"/>
  </r>
  <r>
    <n v="35"/>
    <x v="7"/>
    <n v="1867"/>
    <x v="30"/>
    <n v="971"/>
  </r>
  <r>
    <n v="36"/>
    <x v="7"/>
    <n v="1842"/>
    <x v="31"/>
    <n v="959"/>
  </r>
  <r>
    <n v="37"/>
    <x v="7"/>
    <n v="1817"/>
    <x v="32"/>
    <n v="949"/>
  </r>
  <r>
    <n v="38"/>
    <x v="7"/>
    <n v="1794"/>
    <x v="33"/>
    <n v="939"/>
  </r>
  <r>
    <n v="39"/>
    <x v="7"/>
    <n v="1770"/>
    <x v="34"/>
    <n v="929"/>
  </r>
  <r>
    <n v="40"/>
    <x v="8"/>
    <n v="1747"/>
    <x v="35"/>
    <n v="919"/>
  </r>
  <r>
    <n v="41"/>
    <x v="8"/>
    <n v="1724"/>
    <x v="36"/>
    <n v="909"/>
  </r>
  <r>
    <n v="42"/>
    <x v="8"/>
    <n v="1703"/>
    <x v="37"/>
    <n v="900"/>
  </r>
  <r>
    <n v="43"/>
    <x v="8"/>
    <n v="1686"/>
    <x v="38"/>
    <n v="891"/>
  </r>
  <r>
    <n v="44"/>
    <x v="8"/>
    <n v="1672"/>
    <x v="39"/>
    <n v="883"/>
  </r>
  <r>
    <n v="45"/>
    <x v="9"/>
    <n v="1656"/>
    <x v="40"/>
    <n v="874"/>
  </r>
  <r>
    <n v="46"/>
    <x v="9"/>
    <n v="1640"/>
    <x v="41"/>
    <n v="865"/>
  </r>
  <r>
    <n v="47"/>
    <x v="9"/>
    <n v="1615"/>
    <x v="42"/>
    <n v="852"/>
  </r>
  <r>
    <n v="48"/>
    <x v="9"/>
    <n v="1576"/>
    <x v="43"/>
    <n v="833"/>
  </r>
  <r>
    <n v="49"/>
    <x v="9"/>
    <n v="1528"/>
    <x v="44"/>
    <n v="809"/>
  </r>
  <r>
    <n v="50"/>
    <x v="10"/>
    <n v="1480"/>
    <x v="45"/>
    <n v="786"/>
  </r>
  <r>
    <n v="51"/>
    <x v="10"/>
    <n v="1429"/>
    <x v="46"/>
    <n v="762"/>
  </r>
  <r>
    <n v="52"/>
    <x v="10"/>
    <n v="1381"/>
    <x v="47"/>
    <n v="737"/>
  </r>
  <r>
    <n v="53"/>
    <x v="10"/>
    <n v="1338"/>
    <x v="48"/>
    <n v="714"/>
  </r>
  <r>
    <n v="54"/>
    <x v="10"/>
    <n v="1298"/>
    <x v="49"/>
    <n v="690"/>
  </r>
  <r>
    <n v="55"/>
    <x v="11"/>
    <n v="1256"/>
    <x v="50"/>
    <n v="667"/>
  </r>
  <r>
    <n v="56"/>
    <x v="11"/>
    <n v="1213"/>
    <x v="51"/>
    <n v="642"/>
  </r>
  <r>
    <n v="57"/>
    <x v="11"/>
    <n v="1169"/>
    <x v="52"/>
    <n v="618"/>
  </r>
  <r>
    <n v="58"/>
    <x v="11"/>
    <n v="1122"/>
    <x v="53"/>
    <n v="594"/>
  </r>
  <r>
    <n v="59"/>
    <x v="11"/>
    <n v="1074"/>
    <x v="54"/>
    <n v="570"/>
  </r>
  <r>
    <n v="60"/>
    <x v="12"/>
    <n v="1026"/>
    <x v="55"/>
    <n v="547"/>
  </r>
  <r>
    <n v="61"/>
    <x v="12"/>
    <n v="978"/>
    <x v="56"/>
    <n v="523"/>
  </r>
  <r>
    <n v="62"/>
    <x v="12"/>
    <n v="931"/>
    <x v="57"/>
    <n v="499"/>
  </r>
  <r>
    <n v="63"/>
    <x v="12"/>
    <n v="888"/>
    <x v="58"/>
    <n v="477"/>
  </r>
  <r>
    <n v="64"/>
    <x v="12"/>
    <n v="847"/>
    <x v="59"/>
    <n v="455"/>
  </r>
  <r>
    <n v="65"/>
    <x v="13"/>
    <n v="806"/>
    <x v="60"/>
    <n v="433"/>
  </r>
  <r>
    <n v="66"/>
    <x v="13"/>
    <n v="766"/>
    <x v="61"/>
    <n v="412"/>
  </r>
  <r>
    <n v="67"/>
    <x v="13"/>
    <n v="723"/>
    <x v="62"/>
    <n v="390"/>
  </r>
  <r>
    <n v="68"/>
    <x v="13"/>
    <n v="675"/>
    <x v="63"/>
    <n v="365"/>
  </r>
  <r>
    <n v="69"/>
    <x v="13"/>
    <n v="625"/>
    <x v="64"/>
    <n v="338"/>
  </r>
  <r>
    <n v="70"/>
    <x v="14"/>
    <n v="576"/>
    <x v="65"/>
    <n v="312"/>
  </r>
  <r>
    <n v="71"/>
    <x v="14"/>
    <n v="528"/>
    <x v="66"/>
    <n v="287"/>
  </r>
  <r>
    <n v="72"/>
    <x v="14"/>
    <n v="486"/>
    <x v="67"/>
    <n v="264"/>
  </r>
  <r>
    <n v="73"/>
    <x v="14"/>
    <n v="452"/>
    <x v="68"/>
    <n v="246"/>
  </r>
  <r>
    <n v="74"/>
    <x v="14"/>
    <n v="425"/>
    <x v="69"/>
    <n v="232"/>
  </r>
  <r>
    <n v="75"/>
    <x v="15"/>
    <n v="398"/>
    <x v="70"/>
    <n v="218"/>
  </r>
  <r>
    <n v="76"/>
    <x v="15"/>
    <n v="373"/>
    <x v="71"/>
    <n v="204"/>
  </r>
  <r>
    <n v="77"/>
    <x v="15"/>
    <n v="347"/>
    <x v="72"/>
    <n v="190"/>
  </r>
  <r>
    <n v="78"/>
    <x v="15"/>
    <n v="318"/>
    <x v="73"/>
    <n v="175"/>
  </r>
  <r>
    <n v="79"/>
    <x v="15"/>
    <n v="287"/>
    <x v="74"/>
    <n v="160"/>
  </r>
  <r>
    <n v="80"/>
    <x v="16"/>
    <n v="259"/>
    <x v="75"/>
    <n v="145"/>
  </r>
  <r>
    <n v="81"/>
    <x v="16"/>
    <n v="233"/>
    <x v="76"/>
    <n v="132"/>
  </r>
  <r>
    <n v="82"/>
    <x v="16"/>
    <n v="208"/>
    <x v="77"/>
    <n v="119"/>
  </r>
  <r>
    <n v="83"/>
    <x v="16"/>
    <n v="188"/>
    <x v="78"/>
    <n v="108"/>
  </r>
  <r>
    <n v="84"/>
    <x v="16"/>
    <n v="170"/>
    <x v="79"/>
    <n v="98"/>
  </r>
  <r>
    <n v="85"/>
    <x v="17"/>
    <n v="153"/>
    <x v="80"/>
    <n v="89"/>
  </r>
  <r>
    <n v="86"/>
    <x v="17"/>
    <n v="137"/>
    <x v="81"/>
    <n v="81"/>
  </r>
  <r>
    <n v="87"/>
    <x v="17"/>
    <n v="122"/>
    <x v="82"/>
    <n v="72"/>
  </r>
  <r>
    <n v="88"/>
    <x v="17"/>
    <n v="106"/>
    <x v="83"/>
    <n v="64"/>
  </r>
  <r>
    <n v="89"/>
    <x v="17"/>
    <n v="91"/>
    <x v="84"/>
    <n v="55"/>
  </r>
  <r>
    <n v="90"/>
    <x v="18"/>
    <n v="76"/>
    <x v="85"/>
    <n v="46"/>
  </r>
  <r>
    <n v="91"/>
    <x v="18"/>
    <n v="65"/>
    <x v="86"/>
    <n v="40"/>
  </r>
  <r>
    <n v="92"/>
    <x v="18"/>
    <n v="56"/>
    <x v="87"/>
    <n v="34"/>
  </r>
  <r>
    <n v="93"/>
    <x v="18"/>
    <n v="45"/>
    <x v="88"/>
    <n v="28"/>
  </r>
  <r>
    <n v="94"/>
    <x v="18"/>
    <n v="32"/>
    <x v="89"/>
    <n v="20"/>
  </r>
  <r>
    <n v="95"/>
    <x v="19"/>
    <n v="24"/>
    <x v="90"/>
    <n v="15"/>
  </r>
  <r>
    <n v="96"/>
    <x v="19"/>
    <n v="21"/>
    <x v="91"/>
    <n v="13"/>
  </r>
  <r>
    <n v="97"/>
    <x v="19"/>
    <n v="17"/>
    <x v="92"/>
    <n v="11"/>
  </r>
  <r>
    <n v="98"/>
    <x v="19"/>
    <n v="13"/>
    <x v="93"/>
    <n v="8"/>
  </r>
  <r>
    <n v="99"/>
    <x v="19"/>
    <n v="7"/>
    <x v="94"/>
    <n v="5"/>
  </r>
  <r>
    <n v="100"/>
    <x v="20"/>
    <n v="13"/>
    <x v="9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L10:AO32" firstHeaderRow="0" firstDataRow="1" firstDataCol="1"/>
  <pivotFields count="5"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dataField="1" showAll="0">
      <items count="96"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19"/>
        <item x="18"/>
        <item x="0"/>
        <item x="20"/>
        <item x="21"/>
        <item x="17"/>
        <item x="1"/>
        <item x="16"/>
        <item x="2"/>
        <item x="15"/>
        <item x="3"/>
        <item x="11"/>
        <item x="12"/>
        <item x="10"/>
        <item x="4"/>
        <item x="13"/>
        <item x="9"/>
        <item x="5"/>
        <item x="14"/>
        <item x="8"/>
        <item x="6"/>
        <item x="7"/>
        <item t="default"/>
      </items>
    </pivotField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le" fld="3" baseField="0" baseItem="0"/>
    <dataField name="Sum of Both" fld="2" baseField="0" baseItem="0"/>
    <dataField name="Sum of Fem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1"/>
  <sheetViews>
    <sheetView topLeftCell="J1" zoomScaleNormal="100" workbookViewId="0">
      <selection activeCell="P9" sqref="P9"/>
    </sheetView>
  </sheetViews>
  <sheetFormatPr defaultRowHeight="14.4" x14ac:dyDescent="0.3"/>
  <cols>
    <col min="2" max="2" width="9.77734375" bestFit="1" customWidth="1"/>
    <col min="3" max="3" width="7.5546875" bestFit="1" customWidth="1"/>
    <col min="4" max="4" width="6.88671875" customWidth="1"/>
    <col min="5" max="5" width="8.77734375" customWidth="1"/>
    <col min="6" max="6" width="13.109375" customWidth="1"/>
    <col min="7" max="7" width="11.88671875" customWidth="1"/>
    <col min="8" max="8" width="9.77734375" customWidth="1"/>
    <col min="9" max="9" width="15.21875" customWidth="1"/>
    <col min="10" max="10" width="11.6640625" customWidth="1"/>
    <col min="11" max="11" width="8.77734375" customWidth="1"/>
    <col min="12" max="12" width="8" customWidth="1"/>
    <col min="13" max="14" width="11.33203125" customWidth="1"/>
    <col min="15" max="15" width="11" customWidth="1"/>
    <col min="16" max="16" width="10" bestFit="1" customWidth="1"/>
    <col min="31" max="31" width="12.5546875" bestFit="1" customWidth="1"/>
    <col min="33" max="33" width="12.5546875" bestFit="1" customWidth="1"/>
    <col min="35" max="35" width="12.5546875" bestFit="1" customWidth="1"/>
    <col min="38" max="38" width="12.5546875" bestFit="1" customWidth="1"/>
    <col min="39" max="39" width="11.6640625" customWidth="1"/>
    <col min="40" max="40" width="11.44140625" customWidth="1"/>
    <col min="41" max="41" width="13.5546875" customWidth="1"/>
    <col min="42" max="43" width="2" customWidth="1"/>
    <col min="44" max="56" width="3" customWidth="1"/>
    <col min="57" max="107" width="4" customWidth="1"/>
    <col min="108" max="133" width="5" customWidth="1"/>
    <col min="134" max="134" width="10.77734375" bestFit="1" customWidth="1"/>
  </cols>
  <sheetData>
    <row r="1" spans="1:41" x14ac:dyDescent="0.3">
      <c r="F1" s="13">
        <v>2.0483766038851239</v>
      </c>
      <c r="I1" s="13">
        <v>2.0467145492885033</v>
      </c>
      <c r="N1" s="42">
        <v>18.690418245551189</v>
      </c>
      <c r="O1" s="41">
        <v>3.0000000000000001E-3</v>
      </c>
    </row>
    <row r="2" spans="1:41" x14ac:dyDescent="0.3">
      <c r="F2" s="14">
        <v>3.2576699999999998E-8</v>
      </c>
      <c r="I2" s="15">
        <v>2.4427300000000001E-8</v>
      </c>
      <c r="M2" s="23" t="s">
        <v>53</v>
      </c>
      <c r="O2" s="40">
        <f>+O3/(M3*1000000)</f>
        <v>3.0000002569769849E-3</v>
      </c>
      <c r="P2" s="43">
        <f>ABS(O2-O1)*1000000</f>
        <v>2.5697698483040377E-4</v>
      </c>
    </row>
    <row r="3" spans="1:41" x14ac:dyDescent="0.3">
      <c r="F3" s="14">
        <v>-3.33111E-6</v>
      </c>
      <c r="I3" s="15">
        <v>-2.1133000000000002E-6</v>
      </c>
      <c r="M3" s="37">
        <f>+L7+M7</f>
        <v>128.93799999999999</v>
      </c>
      <c r="O3" s="37">
        <f>+O7+N7</f>
        <v>386814.03313409846</v>
      </c>
      <c r="P3" t="s">
        <v>4</v>
      </c>
    </row>
    <row r="4" spans="1:41" x14ac:dyDescent="0.3">
      <c r="F4" s="14">
        <v>1.2259700000000001E-4</v>
      </c>
      <c r="I4" s="15">
        <v>7.37577E-5</v>
      </c>
    </row>
    <row r="5" spans="1:41" x14ac:dyDescent="0.3">
      <c r="F5" s="14">
        <v>-1.62645E-3</v>
      </c>
      <c r="I5" s="15">
        <v>-8.0793800000000002E-4</v>
      </c>
      <c r="N5" s="36">
        <f>+N7/(L7*1000000)</f>
        <v>2.6206527541100737E-3</v>
      </c>
      <c r="O5" s="36">
        <f>+O7/(M7*1000000)</f>
        <v>3.3961400200503934E-3</v>
      </c>
      <c r="AE5" s="3">
        <v>4071004.4124303823</v>
      </c>
      <c r="AG5" s="3">
        <v>1936104.5694038405</v>
      </c>
      <c r="AI5" s="3">
        <v>2135049.6499066539</v>
      </c>
    </row>
    <row r="6" spans="1:41" x14ac:dyDescent="0.3">
      <c r="F6" s="14">
        <v>7.7099899999999999E-3</v>
      </c>
      <c r="I6" s="15">
        <v>7.4180000000000001E-3</v>
      </c>
      <c r="L6" s="23" t="s">
        <v>53</v>
      </c>
      <c r="M6" s="23" t="s">
        <v>53</v>
      </c>
      <c r="N6" s="38"/>
      <c r="O6" s="38"/>
      <c r="AE6" s="3">
        <v>44.903386160186464</v>
      </c>
      <c r="AG6" s="3">
        <v>44.044242706819524</v>
      </c>
      <c r="AI6" s="3">
        <v>45.682525556541599</v>
      </c>
    </row>
    <row r="7" spans="1:41" x14ac:dyDescent="0.3">
      <c r="E7" s="16">
        <f>SUM(E10:E30)</f>
        <v>616</v>
      </c>
      <c r="F7" s="17">
        <f>SUMXMY2(E10:E30,G10:G30)</f>
        <v>6220.9469963925567</v>
      </c>
      <c r="G7" s="16">
        <f>SUM(G10:G30)</f>
        <v>615.99999331929359</v>
      </c>
      <c r="H7" s="18">
        <f>SUM(H10:H30)</f>
        <v>1356</v>
      </c>
      <c r="I7" s="17">
        <f>ABS(H7-J7)*1000000</f>
        <v>472.51382829927024</v>
      </c>
      <c r="J7" s="18">
        <f>SUM(J10:J30)</f>
        <v>1355.9995274861717</v>
      </c>
      <c r="L7" s="33">
        <f>SUM(L10:L30)/1000</f>
        <v>65.864999999999995</v>
      </c>
      <c r="M7" s="32">
        <f>SUM(M10:M30)/1000</f>
        <v>63.073</v>
      </c>
      <c r="N7" s="39">
        <f>SUM(N10:N30)*1000</f>
        <v>172609.29364945999</v>
      </c>
      <c r="O7" s="39">
        <f>SUM(O10:O30)*1000</f>
        <v>214204.73948463847</v>
      </c>
      <c r="AE7" s="3">
        <v>20.892385539935795</v>
      </c>
      <c r="AG7" s="3">
        <v>20.86130995316913</v>
      </c>
      <c r="AI7" s="3">
        <v>20.890189466515132</v>
      </c>
    </row>
    <row r="8" spans="1:41" x14ac:dyDescent="0.3">
      <c r="AE8" s="11">
        <f>SUMXMY2(AD11:AD111,AE11:AE111)</f>
        <v>114911531363.61594</v>
      </c>
      <c r="AG8" s="11">
        <f>SUMXMY2(AF11:AF111,AG11:AG111)</f>
        <v>32705628940.653194</v>
      </c>
      <c r="AI8" s="11">
        <f>SUMXMY2(AH11:AH111,AI11:AI111)</f>
        <v>25201340603.695415</v>
      </c>
    </row>
    <row r="9" spans="1:41" ht="28.8" x14ac:dyDescent="0.3">
      <c r="A9" s="19" t="s">
        <v>12</v>
      </c>
      <c r="B9" s="19" t="s">
        <v>13</v>
      </c>
      <c r="C9" s="19" t="s">
        <v>14</v>
      </c>
      <c r="D9" s="19" t="s">
        <v>12</v>
      </c>
      <c r="E9" s="19" t="s">
        <v>15</v>
      </c>
      <c r="F9" s="19" t="s">
        <v>16</v>
      </c>
      <c r="G9" s="19" t="s">
        <v>17</v>
      </c>
      <c r="H9" s="19" t="s">
        <v>18</v>
      </c>
      <c r="I9" s="19" t="s">
        <v>19</v>
      </c>
      <c r="J9" s="19" t="s">
        <v>20</v>
      </c>
      <c r="K9" s="19" t="s">
        <v>12</v>
      </c>
      <c r="L9" s="19" t="s">
        <v>22</v>
      </c>
      <c r="M9" s="19" t="s">
        <v>21</v>
      </c>
      <c r="N9" s="19" t="s">
        <v>51</v>
      </c>
      <c r="O9" s="19" t="s">
        <v>52</v>
      </c>
    </row>
    <row r="10" spans="1:41" x14ac:dyDescent="0.3">
      <c r="A10">
        <v>0</v>
      </c>
      <c r="B10" s="10">
        <v>42</v>
      </c>
      <c r="C10" s="10">
        <v>64</v>
      </c>
      <c r="D10">
        <v>0</v>
      </c>
      <c r="E10" s="10">
        <v>2</v>
      </c>
      <c r="F10" s="20">
        <f t="shared" ref="F10:F30" si="0">($F$6+$F$5*A10+$F$4*A10^2+$F$3*A10^3+$F$2*A10^4)*$F$1</f>
        <v>1.5792963132188267E-2</v>
      </c>
      <c r="G10" s="21">
        <f t="shared" ref="G10:G30" si="1">B10*F10</f>
        <v>0.6633044515519072</v>
      </c>
      <c r="H10" s="10">
        <v>4</v>
      </c>
      <c r="I10" s="22">
        <f t="shared" ref="I10:I30" si="2">(I$6+I$5*$A10+I$4*$A10^2+I$3*$A10^3+I$2*$A10^4)*$I$1</f>
        <v>1.5182528526622118E-2</v>
      </c>
      <c r="J10" s="21">
        <f t="shared" ref="J10:J30" si="3">C10*I10</f>
        <v>0.97168182570381556</v>
      </c>
      <c r="K10">
        <v>0</v>
      </c>
      <c r="L10">
        <v>5354</v>
      </c>
      <c r="M10">
        <v>5605</v>
      </c>
      <c r="N10" s="34">
        <f>+L10*F10/$N$1</f>
        <v>4.5240038772199451</v>
      </c>
      <c r="O10" s="35">
        <f>+M10*I10/$N$1</f>
        <v>4.5530320014092007</v>
      </c>
      <c r="X10" t="s">
        <v>12</v>
      </c>
      <c r="Y10" t="s">
        <v>23</v>
      </c>
      <c r="Z10" t="s">
        <v>24</v>
      </c>
      <c r="AA10" t="s">
        <v>25</v>
      </c>
      <c r="AB10" t="s">
        <v>26</v>
      </c>
      <c r="AC10" t="s">
        <v>12</v>
      </c>
      <c r="AD10" t="s">
        <v>24</v>
      </c>
      <c r="AE10" s="23" t="s">
        <v>27</v>
      </c>
      <c r="AF10" t="s">
        <v>25</v>
      </c>
      <c r="AG10" s="23" t="s">
        <v>28</v>
      </c>
      <c r="AH10" t="s">
        <v>26</v>
      </c>
      <c r="AI10" s="23" t="s">
        <v>29</v>
      </c>
      <c r="AL10" t="s">
        <v>30</v>
      </c>
      <c r="AM10" t="s">
        <v>31</v>
      </c>
      <c r="AN10" t="s">
        <v>32</v>
      </c>
      <c r="AO10" t="s">
        <v>33</v>
      </c>
    </row>
    <row r="11" spans="1:41" x14ac:dyDescent="0.3">
      <c r="A11">
        <v>5</v>
      </c>
      <c r="B11" s="10">
        <v>35</v>
      </c>
      <c r="C11" s="10">
        <v>32</v>
      </c>
      <c r="D11">
        <v>5</v>
      </c>
      <c r="E11" s="10">
        <v>0</v>
      </c>
      <c r="F11" s="24">
        <f t="shared" si="0"/>
        <v>4.6019580281049721E-3</v>
      </c>
      <c r="G11" s="21">
        <f t="shared" si="1"/>
        <v>0.16106853098367402</v>
      </c>
      <c r="H11" s="10">
        <v>0</v>
      </c>
      <c r="I11" s="25">
        <f t="shared" si="2"/>
        <v>1.0179042258625483E-2</v>
      </c>
      <c r="J11" s="21">
        <f t="shared" si="3"/>
        <v>0.32572935227601546</v>
      </c>
      <c r="K11">
        <v>5</v>
      </c>
      <c r="L11">
        <v>5479</v>
      </c>
      <c r="M11">
        <v>5732</v>
      </c>
      <c r="N11" s="34">
        <f t="shared" ref="N11:N30" si="4">+L11*F11/$N$1</f>
        <v>1.3490403320422626</v>
      </c>
      <c r="O11" s="35">
        <f t="shared" ref="O11:O30" si="5">+M11*I11/$N$1</f>
        <v>3.1217209513398245</v>
      </c>
      <c r="X11">
        <v>0</v>
      </c>
      <c r="Y11">
        <f>5*INT(X11/5)</f>
        <v>0</v>
      </c>
      <c r="Z11">
        <v>2141</v>
      </c>
      <c r="AA11">
        <v>1096</v>
      </c>
      <c r="AB11">
        <v>1045</v>
      </c>
      <c r="AC11">
        <v>0</v>
      </c>
      <c r="AD11" s="9">
        <v>0</v>
      </c>
      <c r="AE11" s="12">
        <f>AE$5*_xlfn.NORM.DIST($AC11,AE$6,AE$7,TRUE)</f>
        <v>64348.270627440848</v>
      </c>
      <c r="AF11" s="9">
        <v>0</v>
      </c>
      <c r="AG11" s="12">
        <f>AG$5*_xlfn.NORM.DIST($AC11,AG$6,AG$7,TRUE)</f>
        <v>33637.422319272722</v>
      </c>
      <c r="AH11" s="9">
        <v>0</v>
      </c>
      <c r="AI11" s="12">
        <f>AI$5*_xlfn.NORM.DIST($AC11,AI$6,AI$7,TRUE)</f>
        <v>30699.472852482479</v>
      </c>
      <c r="AL11" s="26">
        <v>0</v>
      </c>
      <c r="AM11" s="27">
        <v>5605</v>
      </c>
      <c r="AN11" s="27">
        <v>10959</v>
      </c>
      <c r="AO11" s="27">
        <v>5354</v>
      </c>
    </row>
    <row r="12" spans="1:41" x14ac:dyDescent="0.3">
      <c r="A12">
        <v>10</v>
      </c>
      <c r="B12" s="10">
        <v>47</v>
      </c>
      <c r="C12" s="10">
        <v>56</v>
      </c>
      <c r="D12">
        <v>10</v>
      </c>
      <c r="E12" s="10">
        <v>0</v>
      </c>
      <c r="F12" s="24">
        <f t="shared" si="0"/>
        <v>1.43355022109919E-3</v>
      </c>
      <c r="G12" s="21">
        <f t="shared" si="1"/>
        <v>6.7376860391661922E-2</v>
      </c>
      <c r="H12" s="10">
        <v>1</v>
      </c>
      <c r="I12" s="25">
        <f t="shared" si="2"/>
        <v>9.9170749486841882E-3</v>
      </c>
      <c r="J12" s="21">
        <f t="shared" si="3"/>
        <v>0.55535619712631457</v>
      </c>
      <c r="K12">
        <v>10</v>
      </c>
      <c r="L12">
        <v>5449</v>
      </c>
      <c r="M12">
        <v>5693</v>
      </c>
      <c r="N12" s="34">
        <f t="shared" si="4"/>
        <v>0.41793688360231362</v>
      </c>
      <c r="O12" s="35">
        <f t="shared" si="5"/>
        <v>3.0206872281361359</v>
      </c>
      <c r="X12">
        <v>1</v>
      </c>
      <c r="Y12">
        <f t="shared" ref="Y12:Y75" si="6">5*INT(X12/5)</f>
        <v>0</v>
      </c>
      <c r="Z12">
        <v>2173</v>
      </c>
      <c r="AA12">
        <v>1112</v>
      </c>
      <c r="AB12">
        <v>1061</v>
      </c>
      <c r="AC12">
        <v>1</v>
      </c>
      <c r="AD12" s="9">
        <f>AD11+$X12*Z12</f>
        <v>2173</v>
      </c>
      <c r="AE12" s="12">
        <f t="shared" ref="AE12:AE75" si="7">AE$5*_xlfn.NORM.DIST($AC12,AE$6,AE$7,TRUE)</f>
        <v>72474.735939425416</v>
      </c>
      <c r="AF12" s="9">
        <f>AF11+$X12*AA12</f>
        <v>1112</v>
      </c>
      <c r="AG12" s="12">
        <f t="shared" ref="AG12:AG75" si="8">AG$5*_xlfn.NORM.DIST($AC12,AG$6,AG$7,TRUE)</f>
        <v>37830.630531653231</v>
      </c>
      <c r="AH12" s="9">
        <f>AH11+$X12*AB12</f>
        <v>1061</v>
      </c>
      <c r="AI12" s="12">
        <f t="shared" ref="AI12:AI75" si="9">AI$5*_xlfn.NORM.DIST($AC12,AI$6,AI$7,TRUE)</f>
        <v>34632.460979417607</v>
      </c>
      <c r="AL12" s="26">
        <v>5</v>
      </c>
      <c r="AM12" s="27">
        <v>5732</v>
      </c>
      <c r="AN12" s="27">
        <v>11210</v>
      </c>
      <c r="AO12" s="27">
        <v>5479</v>
      </c>
    </row>
    <row r="13" spans="1:41" x14ac:dyDescent="0.3">
      <c r="A13">
        <v>15</v>
      </c>
      <c r="B13" s="10">
        <v>88</v>
      </c>
      <c r="C13" s="10">
        <v>97</v>
      </c>
      <c r="D13">
        <v>15</v>
      </c>
      <c r="E13" s="10">
        <v>0</v>
      </c>
      <c r="F13" s="24">
        <f t="shared" si="0"/>
        <v>2.6716242469602448E-3</v>
      </c>
      <c r="G13" s="21">
        <f t="shared" si="1"/>
        <v>0.23510293373250155</v>
      </c>
      <c r="H13" s="10">
        <v>0</v>
      </c>
      <c r="I13" s="25">
        <f t="shared" si="2"/>
        <v>1.2277538686010983E-2</v>
      </c>
      <c r="J13" s="21">
        <f t="shared" si="3"/>
        <v>1.1909212525430655</v>
      </c>
      <c r="K13">
        <v>15</v>
      </c>
      <c r="L13">
        <v>5514</v>
      </c>
      <c r="M13">
        <v>5695</v>
      </c>
      <c r="N13" s="34">
        <f t="shared" si="4"/>
        <v>0.78817583984484862</v>
      </c>
      <c r="O13" s="35">
        <f t="shared" si="5"/>
        <v>3.7409854556612441</v>
      </c>
      <c r="X13">
        <v>2</v>
      </c>
      <c r="Y13">
        <f t="shared" si="6"/>
        <v>0</v>
      </c>
      <c r="Z13">
        <v>2198</v>
      </c>
      <c r="AA13">
        <v>1124</v>
      </c>
      <c r="AB13">
        <v>1074</v>
      </c>
      <c r="AC13">
        <v>2</v>
      </c>
      <c r="AD13" s="9">
        <f t="shared" ref="AD13:AD76" si="10">AD12+$X13*Z13</f>
        <v>6569</v>
      </c>
      <c r="AE13" s="12">
        <f t="shared" si="7"/>
        <v>81460.928602452594</v>
      </c>
      <c r="AF13" s="9">
        <f t="shared" ref="AF13:AF76" si="11">AF12+$X13*AA13</f>
        <v>3360</v>
      </c>
      <c r="AG13" s="12">
        <f t="shared" si="8"/>
        <v>42459.697379283643</v>
      </c>
      <c r="AH13" s="9">
        <f t="shared" ref="AH13:AH76" si="12">AH12+$X13*AB13</f>
        <v>3209</v>
      </c>
      <c r="AI13" s="12">
        <f t="shared" si="9"/>
        <v>38989.396055486584</v>
      </c>
      <c r="AL13" s="26">
        <v>10</v>
      </c>
      <c r="AM13" s="27">
        <v>5693</v>
      </c>
      <c r="AN13" s="27">
        <v>11140</v>
      </c>
      <c r="AO13" s="27">
        <v>5449</v>
      </c>
    </row>
    <row r="14" spans="1:41" x14ac:dyDescent="0.3">
      <c r="A14">
        <v>20</v>
      </c>
      <c r="B14" s="10">
        <v>296</v>
      </c>
      <c r="C14" s="10">
        <v>380</v>
      </c>
      <c r="D14">
        <v>20</v>
      </c>
      <c r="E14" s="10">
        <v>4</v>
      </c>
      <c r="F14" s="24">
        <f t="shared" si="0"/>
        <v>5.7010048931542025E-3</v>
      </c>
      <c r="G14" s="21">
        <f t="shared" si="1"/>
        <v>1.687497448373644</v>
      </c>
      <c r="H14" s="10">
        <v>2</v>
      </c>
      <c r="I14" s="25">
        <f t="shared" si="2"/>
        <v>1.5891281214466133E-2</v>
      </c>
      <c r="J14" s="21">
        <f t="shared" si="3"/>
        <v>6.0386868614971307</v>
      </c>
      <c r="K14">
        <v>20</v>
      </c>
      <c r="L14">
        <v>5435</v>
      </c>
      <c r="M14">
        <v>5505</v>
      </c>
      <c r="N14" s="34">
        <f t="shared" si="4"/>
        <v>1.6577992630886322</v>
      </c>
      <c r="O14" s="35">
        <f t="shared" si="5"/>
        <v>4.6805535294245733</v>
      </c>
      <c r="X14">
        <v>3</v>
      </c>
      <c r="Y14">
        <f t="shared" si="6"/>
        <v>0</v>
      </c>
      <c r="Z14">
        <v>2217</v>
      </c>
      <c r="AA14">
        <v>1133</v>
      </c>
      <c r="AB14">
        <v>1084</v>
      </c>
      <c r="AC14">
        <v>3</v>
      </c>
      <c r="AD14" s="9">
        <f t="shared" si="10"/>
        <v>13220</v>
      </c>
      <c r="AE14" s="12">
        <f t="shared" si="7"/>
        <v>91375.067271711465</v>
      </c>
      <c r="AF14" s="9">
        <f t="shared" si="11"/>
        <v>6759</v>
      </c>
      <c r="AG14" s="12">
        <f t="shared" si="8"/>
        <v>47558.201041906046</v>
      </c>
      <c r="AH14" s="9">
        <f t="shared" si="12"/>
        <v>6461</v>
      </c>
      <c r="AI14" s="12">
        <f t="shared" si="9"/>
        <v>43804.931194212724</v>
      </c>
      <c r="AL14" s="26">
        <v>15</v>
      </c>
      <c r="AM14" s="27">
        <v>5695</v>
      </c>
      <c r="AN14" s="27">
        <v>11211</v>
      </c>
      <c r="AO14" s="27">
        <v>5514</v>
      </c>
    </row>
    <row r="15" spans="1:41" x14ac:dyDescent="0.3">
      <c r="A15">
        <v>25</v>
      </c>
      <c r="B15" s="10">
        <v>757</v>
      </c>
      <c r="C15" s="10">
        <v>902</v>
      </c>
      <c r="D15">
        <v>25</v>
      </c>
      <c r="E15" s="10">
        <v>9</v>
      </c>
      <c r="F15" s="24">
        <f t="shared" si="0"/>
        <v>8.9074571988239318E-3</v>
      </c>
      <c r="G15" s="21">
        <f t="shared" si="1"/>
        <v>6.7429450995097167</v>
      </c>
      <c r="H15" s="10">
        <v>14</v>
      </c>
      <c r="I15" s="25">
        <f t="shared" si="2"/>
        <v>2.0139085932557439E-2</v>
      </c>
      <c r="J15" s="21">
        <f t="shared" si="3"/>
        <v>18.165455511166808</v>
      </c>
      <c r="K15">
        <v>25</v>
      </c>
      <c r="L15">
        <v>5412</v>
      </c>
      <c r="M15">
        <v>5384</v>
      </c>
      <c r="N15" s="34">
        <f t="shared" si="4"/>
        <v>2.579244494515776</v>
      </c>
      <c r="O15" s="35">
        <f t="shared" si="5"/>
        <v>5.8013061685603624</v>
      </c>
      <c r="X15">
        <v>4</v>
      </c>
      <c r="Y15">
        <f t="shared" si="6"/>
        <v>0</v>
      </c>
      <c r="Z15">
        <v>2230</v>
      </c>
      <c r="AA15">
        <v>1140</v>
      </c>
      <c r="AB15">
        <v>1090</v>
      </c>
      <c r="AC15">
        <v>4</v>
      </c>
      <c r="AD15" s="9">
        <f t="shared" si="10"/>
        <v>22140</v>
      </c>
      <c r="AE15" s="12">
        <f t="shared" si="7"/>
        <v>102287.94970393101</v>
      </c>
      <c r="AF15" s="9">
        <f t="shared" si="11"/>
        <v>11319</v>
      </c>
      <c r="AG15" s="12">
        <f t="shared" si="8"/>
        <v>53160.861163660724</v>
      </c>
      <c r="AH15" s="9">
        <f t="shared" si="12"/>
        <v>10821</v>
      </c>
      <c r="AI15" s="12">
        <f t="shared" si="9"/>
        <v>49115.157609347312</v>
      </c>
      <c r="AL15" s="26">
        <v>20</v>
      </c>
      <c r="AM15" s="27">
        <v>5505</v>
      </c>
      <c r="AN15" s="27">
        <v>10940</v>
      </c>
      <c r="AO15" s="27">
        <v>5435</v>
      </c>
    </row>
    <row r="16" spans="1:41" x14ac:dyDescent="0.3">
      <c r="A16">
        <v>30</v>
      </c>
      <c r="B16" s="10">
        <v>953</v>
      </c>
      <c r="C16" s="10">
        <v>1149</v>
      </c>
      <c r="D16">
        <v>30</v>
      </c>
      <c r="E16" s="10">
        <v>2</v>
      </c>
      <c r="F16" s="24">
        <f t="shared" si="0"/>
        <v>1.1677686454789116E-2</v>
      </c>
      <c r="G16" s="21">
        <f t="shared" si="1"/>
        <v>11.128835191414026</v>
      </c>
      <c r="H16" s="10">
        <v>35</v>
      </c>
      <c r="I16" s="25">
        <f t="shared" si="2"/>
        <v>2.5151671893440222E-2</v>
      </c>
      <c r="J16" s="21">
        <f t="shared" si="3"/>
        <v>28.899271005562813</v>
      </c>
      <c r="K16">
        <v>30</v>
      </c>
      <c r="L16">
        <v>5042</v>
      </c>
      <c r="M16">
        <v>4748</v>
      </c>
      <c r="N16" s="34">
        <f t="shared" si="4"/>
        <v>3.1502181669509426</v>
      </c>
      <c r="O16" s="35">
        <f t="shared" si="5"/>
        <v>6.3893775185303463</v>
      </c>
      <c r="X16">
        <v>5</v>
      </c>
      <c r="Y16">
        <f t="shared" si="6"/>
        <v>5</v>
      </c>
      <c r="Z16">
        <v>2239</v>
      </c>
      <c r="AA16">
        <v>1144</v>
      </c>
      <c r="AB16">
        <v>1094</v>
      </c>
      <c r="AC16">
        <v>5</v>
      </c>
      <c r="AD16" s="9">
        <f t="shared" si="10"/>
        <v>33335</v>
      </c>
      <c r="AE16" s="12">
        <f t="shared" si="7"/>
        <v>114272.70545699571</v>
      </c>
      <c r="AF16" s="9">
        <f t="shared" si="11"/>
        <v>17039</v>
      </c>
      <c r="AG16" s="12">
        <f t="shared" si="8"/>
        <v>59303.402356004735</v>
      </c>
      <c r="AH16" s="9">
        <f t="shared" si="12"/>
        <v>16291</v>
      </c>
      <c r="AI16" s="12">
        <f t="shared" si="9"/>
        <v>54957.493687101647</v>
      </c>
      <c r="AL16" s="26">
        <v>25</v>
      </c>
      <c r="AM16" s="27">
        <v>5384</v>
      </c>
      <c r="AN16" s="27">
        <v>10795</v>
      </c>
      <c r="AO16" s="27">
        <v>5412</v>
      </c>
    </row>
    <row r="17" spans="1:41" x14ac:dyDescent="0.3">
      <c r="A17">
        <v>35</v>
      </c>
      <c r="B17" s="10">
        <v>1024</v>
      </c>
      <c r="C17" s="10">
        <v>1374</v>
      </c>
      <c r="D17">
        <v>35</v>
      </c>
      <c r="E17" s="10">
        <v>25</v>
      </c>
      <c r="F17" s="24">
        <f t="shared" si="0"/>
        <v>1.4399338203546001E-2</v>
      </c>
      <c r="G17" s="21">
        <f t="shared" si="1"/>
        <v>14.744922320431105</v>
      </c>
      <c r="H17" s="10">
        <v>56</v>
      </c>
      <c r="I17" s="25">
        <f t="shared" si="2"/>
        <v>3.1809693804917306E-2</v>
      </c>
      <c r="J17" s="21">
        <f t="shared" si="3"/>
        <v>43.706519287956382</v>
      </c>
      <c r="K17">
        <v>35</v>
      </c>
      <c r="L17">
        <v>4747</v>
      </c>
      <c r="M17">
        <v>4343</v>
      </c>
      <c r="N17" s="34">
        <f t="shared" si="4"/>
        <v>3.6571497520395422</v>
      </c>
      <c r="O17" s="35">
        <f t="shared" si="5"/>
        <v>7.391461142269466</v>
      </c>
      <c r="X17">
        <v>6</v>
      </c>
      <c r="Y17">
        <f t="shared" si="6"/>
        <v>5</v>
      </c>
      <c r="Z17">
        <v>2243</v>
      </c>
      <c r="AA17">
        <v>1147</v>
      </c>
      <c r="AB17">
        <v>1097</v>
      </c>
      <c r="AC17">
        <v>6</v>
      </c>
      <c r="AD17" s="9">
        <f t="shared" si="10"/>
        <v>46793</v>
      </c>
      <c r="AE17" s="12">
        <f t="shared" si="7"/>
        <v>127404.50131252593</v>
      </c>
      <c r="AF17" s="9">
        <f t="shared" si="11"/>
        <v>23921</v>
      </c>
      <c r="AG17" s="12">
        <f t="shared" si="8"/>
        <v>66022.394546589683</v>
      </c>
      <c r="AH17" s="9">
        <f t="shared" si="12"/>
        <v>22873</v>
      </c>
      <c r="AI17" s="12">
        <f t="shared" si="9"/>
        <v>61370.549917563359</v>
      </c>
      <c r="AL17" s="26">
        <v>30</v>
      </c>
      <c r="AM17" s="27">
        <v>4748</v>
      </c>
      <c r="AN17" s="27">
        <v>9789</v>
      </c>
      <c r="AO17" s="27">
        <v>5042</v>
      </c>
    </row>
    <row r="18" spans="1:41" x14ac:dyDescent="0.3">
      <c r="A18">
        <v>40</v>
      </c>
      <c r="B18" s="10">
        <v>1051</v>
      </c>
      <c r="C18" s="10">
        <v>1378</v>
      </c>
      <c r="D18">
        <v>40</v>
      </c>
      <c r="E18" s="10">
        <v>31</v>
      </c>
      <c r="F18" s="24">
        <f t="shared" si="0"/>
        <v>1.8460998239267869E-2</v>
      </c>
      <c r="G18" s="21">
        <f t="shared" si="1"/>
        <v>19.402509149470529</v>
      </c>
      <c r="H18" s="10">
        <v>105</v>
      </c>
      <c r="I18" s="25">
        <f t="shared" si="2"/>
        <v>4.1743742029439028E-2</v>
      </c>
      <c r="J18" s="21">
        <f t="shared" si="3"/>
        <v>57.522876516566981</v>
      </c>
      <c r="K18">
        <v>40</v>
      </c>
      <c r="L18">
        <v>4502</v>
      </c>
      <c r="M18">
        <v>4030</v>
      </c>
      <c r="N18" s="34">
        <f t="shared" si="4"/>
        <v>4.446739124897146</v>
      </c>
      <c r="O18" s="35">
        <f t="shared" si="5"/>
        <v>9.0007231603113969</v>
      </c>
      <c r="X18">
        <v>7</v>
      </c>
      <c r="Y18">
        <f t="shared" si="6"/>
        <v>5</v>
      </c>
      <c r="Z18">
        <v>2245</v>
      </c>
      <c r="AA18">
        <v>1148</v>
      </c>
      <c r="AB18">
        <v>1097</v>
      </c>
      <c r="AC18">
        <v>7</v>
      </c>
      <c r="AD18" s="9">
        <f t="shared" si="10"/>
        <v>62508</v>
      </c>
      <c r="AE18" s="12">
        <f t="shared" si="7"/>
        <v>141760.19825433998</v>
      </c>
      <c r="AF18" s="9">
        <f t="shared" si="11"/>
        <v>31957</v>
      </c>
      <c r="AG18" s="12">
        <f t="shared" si="8"/>
        <v>73355.069833927409</v>
      </c>
      <c r="AH18" s="9">
        <f t="shared" si="12"/>
        <v>30552</v>
      </c>
      <c r="AI18" s="12">
        <f t="shared" si="9"/>
        <v>68393.968859271408</v>
      </c>
      <c r="AL18" s="26">
        <v>35</v>
      </c>
      <c r="AM18" s="27">
        <v>4343</v>
      </c>
      <c r="AN18" s="27">
        <v>9090</v>
      </c>
      <c r="AO18" s="27">
        <v>4747</v>
      </c>
    </row>
    <row r="19" spans="1:41" x14ac:dyDescent="0.3">
      <c r="A19">
        <v>45</v>
      </c>
      <c r="B19" s="10">
        <v>1048</v>
      </c>
      <c r="C19" s="10">
        <v>1475</v>
      </c>
      <c r="D19">
        <v>45</v>
      </c>
      <c r="E19" s="10">
        <v>60</v>
      </c>
      <c r="F19" s="24">
        <f t="shared" si="0"/>
        <v>2.6252192607804693E-2</v>
      </c>
      <c r="G19" s="21">
        <f t="shared" si="1"/>
        <v>27.512297852979319</v>
      </c>
      <c r="H19" s="10">
        <v>167</v>
      </c>
      <c r="I19" s="25">
        <f t="shared" si="2"/>
        <v>5.7334342584103422E-2</v>
      </c>
      <c r="J19" s="21">
        <f t="shared" si="3"/>
        <v>84.568155311552545</v>
      </c>
      <c r="K19">
        <v>45</v>
      </c>
      <c r="L19">
        <v>4233</v>
      </c>
      <c r="M19">
        <v>3783</v>
      </c>
      <c r="N19" s="34">
        <f t="shared" si="4"/>
        <v>5.9455882607275559</v>
      </c>
      <c r="O19" s="35">
        <f t="shared" si="5"/>
        <v>11.604652990967184</v>
      </c>
      <c r="X19">
        <v>8</v>
      </c>
      <c r="Y19">
        <f t="shared" si="6"/>
        <v>5</v>
      </c>
      <c r="Z19">
        <v>2243</v>
      </c>
      <c r="AA19">
        <v>1147</v>
      </c>
      <c r="AB19">
        <v>1096</v>
      </c>
      <c r="AC19">
        <v>8</v>
      </c>
      <c r="AD19" s="9">
        <f t="shared" si="10"/>
        <v>80452</v>
      </c>
      <c r="AE19" s="12">
        <f t="shared" si="7"/>
        <v>157417.95941742649</v>
      </c>
      <c r="AF19" s="9">
        <f t="shared" si="11"/>
        <v>41133</v>
      </c>
      <c r="AG19" s="12">
        <f t="shared" si="8"/>
        <v>81339.115813282682</v>
      </c>
      <c r="AH19" s="9">
        <f t="shared" si="12"/>
        <v>39320</v>
      </c>
      <c r="AI19" s="12">
        <f t="shared" si="9"/>
        <v>76068.239587458884</v>
      </c>
      <c r="AL19" s="26">
        <v>40</v>
      </c>
      <c r="AM19" s="27">
        <v>4030</v>
      </c>
      <c r="AN19" s="27">
        <v>8532</v>
      </c>
      <c r="AO19" s="27">
        <v>4502</v>
      </c>
    </row>
    <row r="20" spans="1:41" x14ac:dyDescent="0.3">
      <c r="A20">
        <v>50</v>
      </c>
      <c r="B20" s="10">
        <v>876</v>
      </c>
      <c r="C20" s="10">
        <v>1417</v>
      </c>
      <c r="D20">
        <v>50</v>
      </c>
      <c r="E20" s="10">
        <v>58</v>
      </c>
      <c r="F20" s="24">
        <f t="shared" si="0"/>
        <v>4.1163387606682804E-2</v>
      </c>
      <c r="G20" s="21">
        <f t="shared" si="1"/>
        <v>36.059127543454139</v>
      </c>
      <c r="H20" s="10">
        <v>179</v>
      </c>
      <c r="I20" s="25">
        <f t="shared" si="2"/>
        <v>8.1711957140655794E-2</v>
      </c>
      <c r="J20" s="21">
        <f t="shared" si="3"/>
        <v>115.78584326830926</v>
      </c>
      <c r="K20">
        <v>50</v>
      </c>
      <c r="L20">
        <v>3689</v>
      </c>
      <c r="M20">
        <v>3237</v>
      </c>
      <c r="N20" s="34">
        <f t="shared" si="4"/>
        <v>8.1245767155155857</v>
      </c>
      <c r="O20" s="35">
        <f t="shared" si="5"/>
        <v>14.151722117147438</v>
      </c>
      <c r="X20">
        <v>9</v>
      </c>
      <c r="Y20">
        <f t="shared" si="6"/>
        <v>5</v>
      </c>
      <c r="Z20">
        <v>2240</v>
      </c>
      <c r="AA20">
        <v>1146</v>
      </c>
      <c r="AB20">
        <v>1095</v>
      </c>
      <c r="AC20">
        <v>9</v>
      </c>
      <c r="AD20" s="9">
        <f t="shared" si="10"/>
        <v>100612</v>
      </c>
      <c r="AE20" s="12">
        <f t="shared" si="7"/>
        <v>174456.80906989748</v>
      </c>
      <c r="AF20" s="9">
        <f t="shared" si="11"/>
        <v>51447</v>
      </c>
      <c r="AG20" s="12">
        <f t="shared" si="8"/>
        <v>90012.445674454546</v>
      </c>
      <c r="AH20" s="9">
        <f t="shared" si="12"/>
        <v>49175</v>
      </c>
      <c r="AI20" s="12">
        <f t="shared" si="9"/>
        <v>84434.486389547732</v>
      </c>
      <c r="AL20" s="26">
        <v>45</v>
      </c>
      <c r="AM20" s="27">
        <v>3783</v>
      </c>
      <c r="AN20" s="27">
        <v>8015</v>
      </c>
      <c r="AO20" s="27">
        <v>4233</v>
      </c>
    </row>
    <row r="21" spans="1:41" x14ac:dyDescent="0.3">
      <c r="A21">
        <v>55</v>
      </c>
      <c r="B21" s="10">
        <v>789</v>
      </c>
      <c r="C21" s="10">
        <v>1149</v>
      </c>
      <c r="D21">
        <v>55</v>
      </c>
      <c r="E21" s="10">
        <v>82</v>
      </c>
      <c r="F21" s="24">
        <f t="shared" si="0"/>
        <v>6.7585989785106201E-2</v>
      </c>
      <c r="G21" s="21">
        <f t="shared" si="1"/>
        <v>53.325345940448791</v>
      </c>
      <c r="H21" s="10">
        <v>171</v>
      </c>
      <c r="I21" s="25">
        <f t="shared" si="2"/>
        <v>0.11875698302548909</v>
      </c>
      <c r="J21" s="21">
        <f t="shared" si="3"/>
        <v>136.45177349628696</v>
      </c>
      <c r="K21">
        <v>55</v>
      </c>
      <c r="L21">
        <v>3091</v>
      </c>
      <c r="M21">
        <v>2743</v>
      </c>
      <c r="N21" s="34">
        <f t="shared" si="4"/>
        <v>11.177293717088912</v>
      </c>
      <c r="O21" s="35">
        <f t="shared" si="5"/>
        <v>17.428738092388794</v>
      </c>
      <c r="X21">
        <v>10</v>
      </c>
      <c r="Y21">
        <f t="shared" si="6"/>
        <v>10</v>
      </c>
      <c r="Z21">
        <v>2234</v>
      </c>
      <c r="AA21">
        <v>1143</v>
      </c>
      <c r="AB21">
        <v>1092</v>
      </c>
      <c r="AC21">
        <v>10</v>
      </c>
      <c r="AD21" s="9">
        <f t="shared" si="10"/>
        <v>122952</v>
      </c>
      <c r="AE21" s="12">
        <f t="shared" si="7"/>
        <v>192956.14339829085</v>
      </c>
      <c r="AF21" s="9">
        <f t="shared" si="11"/>
        <v>62877</v>
      </c>
      <c r="AG21" s="12">
        <f t="shared" si="8"/>
        <v>99412.945733277244</v>
      </c>
      <c r="AH21" s="9">
        <f t="shared" si="12"/>
        <v>60095</v>
      </c>
      <c r="AI21" s="12">
        <f t="shared" si="9"/>
        <v>93534.231818664979</v>
      </c>
      <c r="AL21" s="26">
        <v>50</v>
      </c>
      <c r="AM21" s="27">
        <v>3237</v>
      </c>
      <c r="AN21" s="27">
        <v>6926</v>
      </c>
      <c r="AO21" s="27">
        <v>3689</v>
      </c>
    </row>
    <row r="22" spans="1:41" x14ac:dyDescent="0.3">
      <c r="A22">
        <v>60</v>
      </c>
      <c r="B22" s="10">
        <v>574</v>
      </c>
      <c r="C22" s="10">
        <v>864</v>
      </c>
      <c r="D22">
        <v>60</v>
      </c>
      <c r="E22" s="10">
        <v>79</v>
      </c>
      <c r="F22" s="24">
        <f t="shared" si="0"/>
        <v>0.11091234594395503</v>
      </c>
      <c r="G22" s="21">
        <f t="shared" si="1"/>
        <v>63.663686571830191</v>
      </c>
      <c r="H22" s="10">
        <v>153</v>
      </c>
      <c r="I22" s="25">
        <f t="shared" si="2"/>
        <v>0.17309975321964402</v>
      </c>
      <c r="J22" s="21">
        <f t="shared" si="3"/>
        <v>149.55818678177243</v>
      </c>
      <c r="K22">
        <v>60</v>
      </c>
      <c r="L22">
        <v>2501</v>
      </c>
      <c r="M22">
        <v>2169</v>
      </c>
      <c r="N22" s="34">
        <f t="shared" si="4"/>
        <v>14.841389505655288</v>
      </c>
      <c r="O22" s="35">
        <f t="shared" si="5"/>
        <v>20.088013002211742</v>
      </c>
      <c r="X22">
        <v>11</v>
      </c>
      <c r="Y22">
        <f t="shared" si="6"/>
        <v>10</v>
      </c>
      <c r="Z22">
        <v>2225</v>
      </c>
      <c r="AA22">
        <v>1138</v>
      </c>
      <c r="AB22">
        <v>1087</v>
      </c>
      <c r="AC22">
        <v>11</v>
      </c>
      <c r="AD22" s="9">
        <f t="shared" si="10"/>
        <v>147427</v>
      </c>
      <c r="AE22" s="12">
        <f t="shared" si="7"/>
        <v>212995.19462662106</v>
      </c>
      <c r="AF22" s="9">
        <f t="shared" si="11"/>
        <v>75395</v>
      </c>
      <c r="AG22" s="12">
        <f t="shared" si="8"/>
        <v>109578.20144125342</v>
      </c>
      <c r="AH22" s="9">
        <f t="shared" si="12"/>
        <v>72052</v>
      </c>
      <c r="AI22" s="12">
        <f t="shared" si="9"/>
        <v>103409.13459383794</v>
      </c>
      <c r="AL22" s="26">
        <v>55</v>
      </c>
      <c r="AM22" s="27">
        <v>2743</v>
      </c>
      <c r="AN22" s="27">
        <v>5834</v>
      </c>
      <c r="AO22" s="27">
        <v>3091</v>
      </c>
    </row>
    <row r="23" spans="1:41" x14ac:dyDescent="0.3">
      <c r="A23">
        <v>65</v>
      </c>
      <c r="B23" s="10">
        <v>442</v>
      </c>
      <c r="C23" s="10">
        <v>694</v>
      </c>
      <c r="D23">
        <v>65</v>
      </c>
      <c r="E23" s="10">
        <v>90</v>
      </c>
      <c r="F23" s="24">
        <f t="shared" si="0"/>
        <v>0.17753574313578577</v>
      </c>
      <c r="G23" s="21">
        <f t="shared" si="1"/>
        <v>78.470798466017314</v>
      </c>
      <c r="H23" s="10">
        <v>177</v>
      </c>
      <c r="I23" s="25">
        <f t="shared" si="2"/>
        <v>0.25012053635880815</v>
      </c>
      <c r="J23" s="21">
        <f t="shared" si="3"/>
        <v>173.58365223301286</v>
      </c>
      <c r="K23">
        <v>65</v>
      </c>
      <c r="L23">
        <v>1938</v>
      </c>
      <c r="M23">
        <v>1657</v>
      </c>
      <c r="N23" s="34">
        <f t="shared" si="4"/>
        <v>18.408591272645769</v>
      </c>
      <c r="O23" s="35">
        <f t="shared" si="5"/>
        <v>22.174449137605311</v>
      </c>
      <c r="X23">
        <v>12</v>
      </c>
      <c r="Y23">
        <f t="shared" si="6"/>
        <v>10</v>
      </c>
      <c r="Z23">
        <v>2221</v>
      </c>
      <c r="AA23">
        <v>1135</v>
      </c>
      <c r="AB23">
        <v>1086</v>
      </c>
      <c r="AC23">
        <v>12</v>
      </c>
      <c r="AD23" s="9">
        <f t="shared" si="10"/>
        <v>174079</v>
      </c>
      <c r="AE23" s="12">
        <f t="shared" si="7"/>
        <v>234652.45080195504</v>
      </c>
      <c r="AF23" s="9">
        <f t="shared" si="11"/>
        <v>89015</v>
      </c>
      <c r="AG23" s="12">
        <f t="shared" si="8"/>
        <v>120545.20331629984</v>
      </c>
      <c r="AH23" s="9">
        <f t="shared" si="12"/>
        <v>85084</v>
      </c>
      <c r="AI23" s="12">
        <f t="shared" si="9"/>
        <v>114100.70323975306</v>
      </c>
      <c r="AL23" s="26">
        <v>60</v>
      </c>
      <c r="AM23" s="27">
        <v>2169</v>
      </c>
      <c r="AN23" s="27">
        <v>4670</v>
      </c>
      <c r="AO23" s="27">
        <v>2501</v>
      </c>
    </row>
    <row r="24" spans="1:41" x14ac:dyDescent="0.3">
      <c r="A24">
        <v>70</v>
      </c>
      <c r="B24" s="10">
        <v>244</v>
      </c>
      <c r="C24" s="10">
        <v>476</v>
      </c>
      <c r="D24">
        <v>70</v>
      </c>
      <c r="E24" s="10">
        <v>57</v>
      </c>
      <c r="F24" s="24">
        <f t="shared" si="0"/>
        <v>0.27485040866483262</v>
      </c>
      <c r="G24" s="21">
        <f t="shared" si="1"/>
        <v>67.063499714219162</v>
      </c>
      <c r="H24" s="10">
        <v>126</v>
      </c>
      <c r="I24" s="25">
        <f t="shared" si="2"/>
        <v>0.35594953673331731</v>
      </c>
      <c r="J24" s="21">
        <f t="shared" si="3"/>
        <v>169.43197948505903</v>
      </c>
      <c r="K24">
        <v>70</v>
      </c>
      <c r="L24">
        <v>1341</v>
      </c>
      <c r="M24">
        <v>1127</v>
      </c>
      <c r="N24" s="34">
        <f t="shared" si="4"/>
        <v>19.71996523444685</v>
      </c>
      <c r="O24" s="35">
        <f t="shared" si="5"/>
        <v>21.46314344752205</v>
      </c>
      <c r="X24">
        <v>13</v>
      </c>
      <c r="Y24">
        <f t="shared" si="6"/>
        <v>10</v>
      </c>
      <c r="Z24">
        <v>2225</v>
      </c>
      <c r="AA24">
        <v>1137</v>
      </c>
      <c r="AB24">
        <v>1089</v>
      </c>
      <c r="AC24">
        <v>13</v>
      </c>
      <c r="AD24" s="9">
        <f t="shared" si="10"/>
        <v>203004</v>
      </c>
      <c r="AE24" s="12">
        <f t="shared" si="7"/>
        <v>258005.0344124347</v>
      </c>
      <c r="AF24" s="9">
        <f t="shared" si="11"/>
        <v>103796</v>
      </c>
      <c r="AG24" s="12">
        <f t="shared" si="8"/>
        <v>132350.03464591154</v>
      </c>
      <c r="AH24" s="9">
        <f t="shared" si="12"/>
        <v>99241</v>
      </c>
      <c r="AI24" s="12">
        <f t="shared" si="9"/>
        <v>125649.9867841758</v>
      </c>
      <c r="AL24" s="26">
        <v>65</v>
      </c>
      <c r="AM24" s="27">
        <v>1657</v>
      </c>
      <c r="AN24" s="27">
        <v>3595</v>
      </c>
      <c r="AO24" s="27">
        <v>1938</v>
      </c>
    </row>
    <row r="25" spans="1:41" x14ac:dyDescent="0.3">
      <c r="A25">
        <v>75</v>
      </c>
      <c r="B25" s="10">
        <v>205</v>
      </c>
      <c r="C25" s="10">
        <v>304</v>
      </c>
      <c r="D25">
        <v>75</v>
      </c>
      <c r="E25" s="10">
        <v>56</v>
      </c>
      <c r="F25" s="24">
        <f t="shared" si="0"/>
        <v>0.41125151008700594</v>
      </c>
      <c r="G25" s="21">
        <f t="shared" si="1"/>
        <v>84.306559567836217</v>
      </c>
      <c r="H25" s="10">
        <v>79</v>
      </c>
      <c r="I25" s="25">
        <f t="shared" si="2"/>
        <v>0.49746689428815449</v>
      </c>
      <c r="J25" s="21">
        <f t="shared" si="3"/>
        <v>151.22993586359897</v>
      </c>
      <c r="K25">
        <v>75</v>
      </c>
      <c r="L25">
        <v>947</v>
      </c>
      <c r="M25">
        <v>774</v>
      </c>
      <c r="N25" s="34">
        <f t="shared" si="4"/>
        <v>20.837157036070884</v>
      </c>
      <c r="O25" s="35">
        <f t="shared" si="5"/>
        <v>20.600896733313128</v>
      </c>
      <c r="X25">
        <v>14</v>
      </c>
      <c r="Y25">
        <f t="shared" si="6"/>
        <v>10</v>
      </c>
      <c r="Z25">
        <v>2235</v>
      </c>
      <c r="AA25">
        <v>1140</v>
      </c>
      <c r="AB25">
        <v>1095</v>
      </c>
      <c r="AC25">
        <v>14</v>
      </c>
      <c r="AD25" s="9">
        <f t="shared" si="10"/>
        <v>234294</v>
      </c>
      <c r="AE25" s="12">
        <f t="shared" si="7"/>
        <v>283128.04385439883</v>
      </c>
      <c r="AF25" s="9">
        <f t="shared" si="11"/>
        <v>119756</v>
      </c>
      <c r="AG25" s="12">
        <f t="shared" si="8"/>
        <v>145027.54322515987</v>
      </c>
      <c r="AH25" s="9">
        <f t="shared" si="12"/>
        <v>114571</v>
      </c>
      <c r="AI25" s="12">
        <f t="shared" si="9"/>
        <v>138097.24427106543</v>
      </c>
      <c r="AL25" s="26">
        <v>70</v>
      </c>
      <c r="AM25" s="27">
        <v>1127</v>
      </c>
      <c r="AN25" s="27">
        <v>2467</v>
      </c>
      <c r="AO25" s="27">
        <v>1341</v>
      </c>
    </row>
    <row r="26" spans="1:41" x14ac:dyDescent="0.3">
      <c r="A26">
        <v>80</v>
      </c>
      <c r="B26" s="10">
        <v>117</v>
      </c>
      <c r="C26" s="10">
        <v>148</v>
      </c>
      <c r="D26">
        <v>80</v>
      </c>
      <c r="E26" s="10">
        <v>41</v>
      </c>
      <c r="F26" s="24">
        <f t="shared" si="0"/>
        <v>0.59613515520989313</v>
      </c>
      <c r="G26" s="21">
        <f t="shared" si="1"/>
        <v>69.747813159557495</v>
      </c>
      <c r="H26" s="10">
        <v>44</v>
      </c>
      <c r="I26" s="25">
        <f t="shared" si="2"/>
        <v>0.68230268462294996</v>
      </c>
      <c r="J26" s="21">
        <f t="shared" si="3"/>
        <v>100.9807973241966</v>
      </c>
      <c r="K26">
        <v>80</v>
      </c>
      <c r="L26">
        <v>602</v>
      </c>
      <c r="M26">
        <v>457</v>
      </c>
      <c r="N26" s="34">
        <f t="shared" si="4"/>
        <v>19.20092738009097</v>
      </c>
      <c r="O26" s="35">
        <f t="shared" si="5"/>
        <v>16.683004241861074</v>
      </c>
      <c r="X26">
        <v>15</v>
      </c>
      <c r="Y26">
        <f t="shared" si="6"/>
        <v>15</v>
      </c>
      <c r="Z26">
        <v>2242</v>
      </c>
      <c r="AA26">
        <v>1142</v>
      </c>
      <c r="AB26">
        <v>1099</v>
      </c>
      <c r="AC26">
        <v>15</v>
      </c>
      <c r="AD26" s="9">
        <f t="shared" si="10"/>
        <v>267924</v>
      </c>
      <c r="AE26" s="12">
        <f t="shared" si="7"/>
        <v>310093.8626187995</v>
      </c>
      <c r="AF26" s="9">
        <f t="shared" si="11"/>
        <v>136886</v>
      </c>
      <c r="AG26" s="12">
        <f t="shared" si="8"/>
        <v>158610.99979822626</v>
      </c>
      <c r="AH26" s="9">
        <f t="shared" si="12"/>
        <v>131056</v>
      </c>
      <c r="AI26" s="12">
        <f t="shared" si="9"/>
        <v>151481.59529496284</v>
      </c>
      <c r="AL26" s="26">
        <v>75</v>
      </c>
      <c r="AM26" s="27">
        <v>774</v>
      </c>
      <c r="AN26" s="27">
        <v>1723</v>
      </c>
      <c r="AO26" s="27">
        <v>947</v>
      </c>
    </row>
    <row r="27" spans="1:41" x14ac:dyDescent="0.3">
      <c r="A27">
        <v>85</v>
      </c>
      <c r="B27" s="10">
        <v>55</v>
      </c>
      <c r="C27" s="10">
        <v>72</v>
      </c>
      <c r="D27">
        <v>85</v>
      </c>
      <c r="E27" s="10">
        <v>15</v>
      </c>
      <c r="F27" s="24">
        <f t="shared" si="0"/>
        <v>0.83989839209275841</v>
      </c>
      <c r="G27" s="21">
        <f t="shared" si="1"/>
        <v>46.19441156510171</v>
      </c>
      <c r="H27" s="10">
        <v>26</v>
      </c>
      <c r="I27" s="25">
        <f t="shared" si="2"/>
        <v>0.91883691899198283</v>
      </c>
      <c r="J27" s="21">
        <f t="shared" si="3"/>
        <v>66.156258167422763</v>
      </c>
      <c r="K27">
        <v>85</v>
      </c>
      <c r="L27">
        <v>361</v>
      </c>
      <c r="M27">
        <v>249</v>
      </c>
      <c r="N27" s="34">
        <f t="shared" si="4"/>
        <v>16.222393504632041</v>
      </c>
      <c r="O27" s="35">
        <f t="shared" si="5"/>
        <v>12.241052598352734</v>
      </c>
      <c r="X27">
        <v>16</v>
      </c>
      <c r="Y27">
        <f t="shared" si="6"/>
        <v>15</v>
      </c>
      <c r="Z27">
        <v>2250</v>
      </c>
      <c r="AA27">
        <v>1145</v>
      </c>
      <c r="AB27">
        <v>1105</v>
      </c>
      <c r="AC27">
        <v>16</v>
      </c>
      <c r="AD27" s="9">
        <f t="shared" si="10"/>
        <v>303924</v>
      </c>
      <c r="AE27" s="12">
        <f t="shared" si="7"/>
        <v>338971.44190752937</v>
      </c>
      <c r="AF27" s="9">
        <f t="shared" si="11"/>
        <v>155206</v>
      </c>
      <c r="AG27" s="12">
        <f t="shared" si="8"/>
        <v>173131.74626552465</v>
      </c>
      <c r="AH27" s="9">
        <f t="shared" si="12"/>
        <v>148736</v>
      </c>
      <c r="AI27" s="12">
        <f t="shared" si="9"/>
        <v>165840.65420948452</v>
      </c>
      <c r="AL27" s="26">
        <v>80</v>
      </c>
      <c r="AM27" s="27">
        <v>457</v>
      </c>
      <c r="AN27" s="27">
        <v>1058</v>
      </c>
      <c r="AO27" s="27">
        <v>602</v>
      </c>
    </row>
    <row r="28" spans="1:41" x14ac:dyDescent="0.3">
      <c r="A28">
        <v>90</v>
      </c>
      <c r="B28" s="10">
        <v>19</v>
      </c>
      <c r="C28" s="10">
        <v>29</v>
      </c>
      <c r="D28">
        <v>90</v>
      </c>
      <c r="E28" s="10">
        <v>3</v>
      </c>
      <c r="F28" s="24">
        <f t="shared" si="0"/>
        <v>1.1539392090465435</v>
      </c>
      <c r="G28" s="21">
        <f t="shared" si="1"/>
        <v>21.924844971884326</v>
      </c>
      <c r="H28" s="10">
        <v>13</v>
      </c>
      <c r="I28" s="25">
        <f t="shared" si="2"/>
        <v>1.2161995443041773</v>
      </c>
      <c r="J28" s="21">
        <f t="shared" si="3"/>
        <v>35.269786784821143</v>
      </c>
      <c r="K28">
        <v>90</v>
      </c>
      <c r="L28">
        <v>168</v>
      </c>
      <c r="M28">
        <v>106</v>
      </c>
      <c r="N28" s="34">
        <f t="shared" si="4"/>
        <v>10.372255161596691</v>
      </c>
      <c r="O28" s="35">
        <f t="shared" si="5"/>
        <v>6.8974995638167949</v>
      </c>
      <c r="X28">
        <v>17</v>
      </c>
      <c r="Y28">
        <f t="shared" si="6"/>
        <v>15</v>
      </c>
      <c r="Z28">
        <v>2251</v>
      </c>
      <c r="AA28">
        <v>1144</v>
      </c>
      <c r="AB28">
        <v>1107</v>
      </c>
      <c r="AC28">
        <v>17</v>
      </c>
      <c r="AD28" s="9">
        <f t="shared" si="10"/>
        <v>342191</v>
      </c>
      <c r="AE28" s="12">
        <f t="shared" si="7"/>
        <v>369825.56320058095</v>
      </c>
      <c r="AF28" s="9">
        <f t="shared" si="11"/>
        <v>174654</v>
      </c>
      <c r="AG28" s="12">
        <f t="shared" si="8"/>
        <v>188618.83709041722</v>
      </c>
      <c r="AH28" s="9">
        <f t="shared" si="12"/>
        <v>167555</v>
      </c>
      <c r="AI28" s="12">
        <f t="shared" si="9"/>
        <v>181210.15110122538</v>
      </c>
      <c r="AL28" s="26">
        <v>85</v>
      </c>
      <c r="AM28" s="27">
        <v>249</v>
      </c>
      <c r="AN28" s="27">
        <v>609</v>
      </c>
      <c r="AO28" s="27">
        <v>361</v>
      </c>
    </row>
    <row r="29" spans="1:41" x14ac:dyDescent="0.3">
      <c r="A29">
        <v>95</v>
      </c>
      <c r="B29" s="10">
        <v>7</v>
      </c>
      <c r="C29" s="10">
        <v>6</v>
      </c>
      <c r="D29">
        <v>95</v>
      </c>
      <c r="E29" s="10">
        <v>1</v>
      </c>
      <c r="F29" s="24">
        <f t="shared" si="0"/>
        <v>1.5506565346338628</v>
      </c>
      <c r="G29" s="21">
        <f t="shared" si="1"/>
        <v>10.85459574243704</v>
      </c>
      <c r="H29" s="10">
        <v>3</v>
      </c>
      <c r="I29" s="25">
        <f t="shared" si="2"/>
        <v>1.5842704431231076</v>
      </c>
      <c r="J29" s="21">
        <f t="shared" si="3"/>
        <v>9.5056226587386448</v>
      </c>
      <c r="K29">
        <v>95</v>
      </c>
      <c r="L29">
        <v>52</v>
      </c>
      <c r="M29">
        <v>31</v>
      </c>
      <c r="N29" s="34">
        <f t="shared" si="4"/>
        <v>4.3141966510114838</v>
      </c>
      <c r="O29" s="35">
        <f t="shared" si="5"/>
        <v>2.6276770852094962</v>
      </c>
      <c r="X29">
        <v>18</v>
      </c>
      <c r="Y29">
        <f t="shared" si="6"/>
        <v>15</v>
      </c>
      <c r="Z29">
        <v>2242</v>
      </c>
      <c r="AA29">
        <v>1137</v>
      </c>
      <c r="AB29">
        <v>1104</v>
      </c>
      <c r="AC29">
        <v>18</v>
      </c>
      <c r="AD29" s="9">
        <f t="shared" si="10"/>
        <v>382547</v>
      </c>
      <c r="AE29" s="12">
        <f t="shared" si="7"/>
        <v>402716.08805751934</v>
      </c>
      <c r="AF29" s="9">
        <f t="shared" si="11"/>
        <v>195120</v>
      </c>
      <c r="AG29" s="12">
        <f t="shared" si="8"/>
        <v>205098.6776814386</v>
      </c>
      <c r="AH29" s="9">
        <f t="shared" si="12"/>
        <v>187427</v>
      </c>
      <c r="AI29" s="12">
        <f t="shared" si="9"/>
        <v>197623.54304103868</v>
      </c>
      <c r="AL29" s="26">
        <v>90</v>
      </c>
      <c r="AM29" s="27">
        <v>106</v>
      </c>
      <c r="AN29" s="27">
        <v>274</v>
      </c>
      <c r="AO29" s="27">
        <v>168</v>
      </c>
    </row>
    <row r="30" spans="1:41" x14ac:dyDescent="0.3">
      <c r="A30">
        <v>100</v>
      </c>
      <c r="B30" s="10">
        <v>1</v>
      </c>
      <c r="C30" s="10">
        <v>3</v>
      </c>
      <c r="D30">
        <v>100</v>
      </c>
      <c r="E30" s="10">
        <v>1</v>
      </c>
      <c r="F30" s="24">
        <f t="shared" si="0"/>
        <v>2.0434502376690125</v>
      </c>
      <c r="G30" s="21">
        <f t="shared" si="1"/>
        <v>2.0434502376690125</v>
      </c>
      <c r="H30" s="10">
        <v>1</v>
      </c>
      <c r="I30" s="25">
        <f t="shared" si="2"/>
        <v>2.0336794336669941</v>
      </c>
      <c r="J30" s="21">
        <f t="shared" si="3"/>
        <v>6.1010383010009823</v>
      </c>
      <c r="K30">
        <v>100</v>
      </c>
      <c r="L30">
        <v>8</v>
      </c>
      <c r="M30">
        <v>5</v>
      </c>
      <c r="N30" s="34">
        <f t="shared" si="4"/>
        <v>0.87465147577653901</v>
      </c>
      <c r="O30" s="35">
        <f t="shared" si="5"/>
        <v>0.54404331860017718</v>
      </c>
      <c r="X30">
        <v>19</v>
      </c>
      <c r="Y30">
        <f t="shared" si="6"/>
        <v>15</v>
      </c>
      <c r="Z30">
        <v>2226</v>
      </c>
      <c r="AA30">
        <v>1127</v>
      </c>
      <c r="AB30">
        <v>1099</v>
      </c>
      <c r="AC30">
        <v>19</v>
      </c>
      <c r="AD30" s="9">
        <f t="shared" si="10"/>
        <v>424841</v>
      </c>
      <c r="AE30" s="12">
        <f t="shared" si="7"/>
        <v>437697.20313364215</v>
      </c>
      <c r="AF30" s="9">
        <f t="shared" si="11"/>
        <v>216533</v>
      </c>
      <c r="AG30" s="12">
        <f t="shared" si="8"/>
        <v>222594.66382918594</v>
      </c>
      <c r="AH30" s="9">
        <f t="shared" si="12"/>
        <v>208308</v>
      </c>
      <c r="AI30" s="12">
        <f t="shared" si="9"/>
        <v>215111.61951822502</v>
      </c>
      <c r="AL30" s="26">
        <v>95</v>
      </c>
      <c r="AM30" s="27">
        <v>31</v>
      </c>
      <c r="AN30" s="27">
        <v>82</v>
      </c>
      <c r="AO30" s="27">
        <v>52</v>
      </c>
    </row>
    <row r="31" spans="1:41" x14ac:dyDescent="0.3">
      <c r="X31">
        <v>20</v>
      </c>
      <c r="Y31">
        <f t="shared" si="6"/>
        <v>20</v>
      </c>
      <c r="Z31">
        <v>2210</v>
      </c>
      <c r="AA31">
        <v>1116</v>
      </c>
      <c r="AB31">
        <v>1093</v>
      </c>
      <c r="AC31">
        <v>20</v>
      </c>
      <c r="AD31" s="9">
        <f t="shared" si="10"/>
        <v>469041</v>
      </c>
      <c r="AE31" s="12">
        <f t="shared" si="7"/>
        <v>474816.66900459526</v>
      </c>
      <c r="AF31" s="9">
        <f t="shared" si="11"/>
        <v>238853</v>
      </c>
      <c r="AG31" s="12">
        <f t="shared" si="8"/>
        <v>241126.82653319591</v>
      </c>
      <c r="AH31" s="9">
        <f t="shared" si="12"/>
        <v>230168</v>
      </c>
      <c r="AI31" s="12">
        <f t="shared" si="9"/>
        <v>233702.10632020721</v>
      </c>
      <c r="AL31" s="26">
        <v>100</v>
      </c>
      <c r="AM31" s="27">
        <v>5</v>
      </c>
      <c r="AN31" s="27">
        <v>13</v>
      </c>
      <c r="AO31" s="27">
        <v>8</v>
      </c>
    </row>
    <row r="32" spans="1:41" x14ac:dyDescent="0.3">
      <c r="X32">
        <v>21</v>
      </c>
      <c r="Y32">
        <f t="shared" si="6"/>
        <v>20</v>
      </c>
      <c r="Z32">
        <v>2190</v>
      </c>
      <c r="AA32">
        <v>1104</v>
      </c>
      <c r="AB32">
        <v>1087</v>
      </c>
      <c r="AC32">
        <v>21</v>
      </c>
      <c r="AD32" s="9">
        <f t="shared" si="10"/>
        <v>515031</v>
      </c>
      <c r="AE32" s="12">
        <f t="shared" si="7"/>
        <v>514115.08190582437</v>
      </c>
      <c r="AF32" s="9">
        <f t="shared" si="11"/>
        <v>262037</v>
      </c>
      <c r="AG32" s="12">
        <f t="shared" si="8"/>
        <v>260711.48675524371</v>
      </c>
      <c r="AH32" s="9">
        <f t="shared" si="12"/>
        <v>252995</v>
      </c>
      <c r="AI32" s="12">
        <f t="shared" si="9"/>
        <v>253419.27243146431</v>
      </c>
      <c r="AL32" s="26" t="s">
        <v>34</v>
      </c>
      <c r="AM32" s="27">
        <v>63073</v>
      </c>
      <c r="AN32" s="27">
        <v>128932</v>
      </c>
      <c r="AO32" s="27">
        <v>65865</v>
      </c>
    </row>
    <row r="33" spans="1:35" x14ac:dyDescent="0.3">
      <c r="X33">
        <v>22</v>
      </c>
      <c r="Y33">
        <f t="shared" si="6"/>
        <v>20</v>
      </c>
      <c r="Z33">
        <v>2178</v>
      </c>
      <c r="AA33">
        <v>1095</v>
      </c>
      <c r="AB33">
        <v>1083</v>
      </c>
      <c r="AC33">
        <v>22</v>
      </c>
      <c r="AD33" s="9">
        <f t="shared" si="10"/>
        <v>562947</v>
      </c>
      <c r="AE33" s="12">
        <f t="shared" si="7"/>
        <v>555625.15788877103</v>
      </c>
      <c r="AF33" s="9">
        <f t="shared" si="11"/>
        <v>286127</v>
      </c>
      <c r="AG33" s="12">
        <f t="shared" si="8"/>
        <v>281360.92477423116</v>
      </c>
      <c r="AH33" s="9">
        <f t="shared" si="12"/>
        <v>276821</v>
      </c>
      <c r="AI33" s="12">
        <f t="shared" si="9"/>
        <v>274283.54478188243</v>
      </c>
    </row>
    <row r="34" spans="1:35" x14ac:dyDescent="0.3">
      <c r="X34">
        <v>23</v>
      </c>
      <c r="Y34">
        <f t="shared" si="6"/>
        <v>20</v>
      </c>
      <c r="Z34">
        <v>2178</v>
      </c>
      <c r="AA34">
        <v>1094</v>
      </c>
      <c r="AB34">
        <v>1084</v>
      </c>
      <c r="AC34">
        <v>23</v>
      </c>
      <c r="AD34" s="9">
        <f t="shared" si="10"/>
        <v>613041</v>
      </c>
      <c r="AE34" s="12">
        <f t="shared" si="7"/>
        <v>599371.04915925756</v>
      </c>
      <c r="AF34" s="9">
        <f t="shared" si="11"/>
        <v>311289</v>
      </c>
      <c r="AG34" s="12">
        <f t="shared" si="8"/>
        <v>303083.06888773222</v>
      </c>
      <c r="AH34" s="9">
        <f t="shared" si="12"/>
        <v>301753</v>
      </c>
      <c r="AI34" s="12">
        <f t="shared" si="9"/>
        <v>296311.13586781255</v>
      </c>
    </row>
    <row r="35" spans="1:35" x14ac:dyDescent="0.3">
      <c r="X35">
        <v>24</v>
      </c>
      <c r="Y35">
        <f t="shared" si="6"/>
        <v>20</v>
      </c>
      <c r="Z35">
        <v>2184</v>
      </c>
      <c r="AA35">
        <v>1096</v>
      </c>
      <c r="AB35">
        <v>1088</v>
      </c>
      <c r="AC35">
        <v>24</v>
      </c>
      <c r="AD35" s="9">
        <f t="shared" si="10"/>
        <v>665457</v>
      </c>
      <c r="AE35" s="12">
        <f t="shared" si="7"/>
        <v>645367.70248207531</v>
      </c>
      <c r="AF35" s="9">
        <f t="shared" si="11"/>
        <v>337593</v>
      </c>
      <c r="AG35" s="12">
        <f t="shared" si="8"/>
        <v>325881.20820094051</v>
      </c>
      <c r="AH35" s="9">
        <f t="shared" si="12"/>
        <v>327865</v>
      </c>
      <c r="AI35" s="12">
        <f t="shared" si="9"/>
        <v>319513.68939140229</v>
      </c>
    </row>
    <row r="36" spans="1:35" x14ac:dyDescent="0.3">
      <c r="X36">
        <v>25</v>
      </c>
      <c r="Y36">
        <f t="shared" si="6"/>
        <v>25</v>
      </c>
      <c r="Z36">
        <v>2187</v>
      </c>
      <c r="AA36">
        <v>1097</v>
      </c>
      <c r="AB36">
        <v>1091</v>
      </c>
      <c r="AC36">
        <v>25</v>
      </c>
      <c r="AD36" s="9">
        <f t="shared" si="10"/>
        <v>720132</v>
      </c>
      <c r="AE36" s="12">
        <f t="shared" si="7"/>
        <v>693620.26949863404</v>
      </c>
      <c r="AF36" s="9">
        <f t="shared" si="11"/>
        <v>365018</v>
      </c>
      <c r="AG36" s="12">
        <f t="shared" si="8"/>
        <v>349753.73416108498</v>
      </c>
      <c r="AH36" s="9">
        <f t="shared" si="12"/>
        <v>355140</v>
      </c>
      <c r="AI36" s="12">
        <f t="shared" si="9"/>
        <v>343897.94910859707</v>
      </c>
    </row>
    <row r="37" spans="1:35" x14ac:dyDescent="0.3">
      <c r="X37">
        <v>26</v>
      </c>
      <c r="Y37">
        <f t="shared" si="6"/>
        <v>25</v>
      </c>
      <c r="Z37">
        <v>2191</v>
      </c>
      <c r="AA37">
        <v>1098</v>
      </c>
      <c r="AB37">
        <v>1094</v>
      </c>
      <c r="AC37">
        <v>26</v>
      </c>
      <c r="AD37" s="9">
        <f t="shared" si="10"/>
        <v>777098</v>
      </c>
      <c r="AE37" s="12">
        <f t="shared" si="7"/>
        <v>744123.57860359503</v>
      </c>
      <c r="AF37" s="9">
        <f t="shared" si="11"/>
        <v>393566</v>
      </c>
      <c r="AG37" s="12">
        <f t="shared" si="8"/>
        <v>374693.91533165413</v>
      </c>
      <c r="AH37" s="9">
        <f t="shared" si="12"/>
        <v>383584</v>
      </c>
      <c r="AI37" s="12">
        <f t="shared" si="9"/>
        <v>369465.45603823417</v>
      </c>
    </row>
    <row r="38" spans="1:35" x14ac:dyDescent="0.3">
      <c r="E38" s="3">
        <v>11.325954612941972</v>
      </c>
      <c r="X38">
        <v>27</v>
      </c>
      <c r="Y38">
        <f t="shared" si="6"/>
        <v>25</v>
      </c>
      <c r="Z38">
        <v>2180</v>
      </c>
      <c r="AA38">
        <v>1089</v>
      </c>
      <c r="AB38">
        <v>1090</v>
      </c>
      <c r="AC38">
        <v>27</v>
      </c>
      <c r="AD38" s="9">
        <f t="shared" si="10"/>
        <v>835958</v>
      </c>
      <c r="AE38" s="12">
        <f t="shared" si="7"/>
        <v>796861.67765671667</v>
      </c>
      <c r="AF38" s="9">
        <f t="shared" si="11"/>
        <v>422969</v>
      </c>
      <c r="AG38" s="12">
        <f t="shared" si="8"/>
        <v>400689.70965487213</v>
      </c>
      <c r="AH38" s="9">
        <f t="shared" si="12"/>
        <v>413014</v>
      </c>
      <c r="AI38" s="12">
        <f t="shared" si="9"/>
        <v>396212.27906000987</v>
      </c>
    </row>
    <row r="39" spans="1:35" x14ac:dyDescent="0.3">
      <c r="E39" s="3">
        <v>150.65055089935103</v>
      </c>
      <c r="X39">
        <v>28</v>
      </c>
      <c r="Y39">
        <f t="shared" si="6"/>
        <v>25</v>
      </c>
      <c r="Z39">
        <v>2144</v>
      </c>
      <c r="AA39">
        <v>1066</v>
      </c>
      <c r="AB39">
        <v>1078</v>
      </c>
      <c r="AC39">
        <v>28</v>
      </c>
      <c r="AD39" s="9">
        <f t="shared" si="10"/>
        <v>895990</v>
      </c>
      <c r="AE39" s="12">
        <f t="shared" si="7"/>
        <v>851807.45626582601</v>
      </c>
      <c r="AF39" s="9">
        <f t="shared" si="11"/>
        <v>452817</v>
      </c>
      <c r="AG39" s="12">
        <f t="shared" si="8"/>
        <v>427723.6181233328</v>
      </c>
      <c r="AH39" s="9">
        <f t="shared" si="12"/>
        <v>443198</v>
      </c>
      <c r="AI39" s="12">
        <f t="shared" si="9"/>
        <v>424128.78371547296</v>
      </c>
    </row>
    <row r="40" spans="1:35" x14ac:dyDescent="0.3">
      <c r="E40" s="3">
        <v>37.387179063617246</v>
      </c>
      <c r="X40">
        <v>29</v>
      </c>
      <c r="Y40">
        <f t="shared" si="6"/>
        <v>25</v>
      </c>
      <c r="Z40">
        <v>2093</v>
      </c>
      <c r="AA40">
        <v>1034</v>
      </c>
      <c r="AB40">
        <v>1059</v>
      </c>
      <c r="AC40">
        <v>29</v>
      </c>
      <c r="AD40" s="9">
        <f t="shared" si="10"/>
        <v>956687</v>
      </c>
      <c r="AE40" s="12">
        <f t="shared" si="7"/>
        <v>908922.355667784</v>
      </c>
      <c r="AF40" s="9">
        <f t="shared" si="11"/>
        <v>482803</v>
      </c>
      <c r="AG40" s="12">
        <f t="shared" si="8"/>
        <v>455772.58337485581</v>
      </c>
      <c r="AH40" s="9">
        <f t="shared" si="12"/>
        <v>473909</v>
      </c>
      <c r="AI40" s="12">
        <f t="shared" si="9"/>
        <v>453199.44372309494</v>
      </c>
    </row>
    <row r="41" spans="1:35" x14ac:dyDescent="0.3">
      <c r="E41" s="11">
        <f>SUMXMY2(D44:D65,E44:E65)</f>
        <v>8.2340694834227509E-4</v>
      </c>
      <c r="X41">
        <v>30</v>
      </c>
      <c r="Y41">
        <f t="shared" si="6"/>
        <v>30</v>
      </c>
      <c r="Z41">
        <v>2043</v>
      </c>
      <c r="AA41">
        <v>1002</v>
      </c>
      <c r="AB41">
        <v>1041</v>
      </c>
      <c r="AC41">
        <v>30</v>
      </c>
      <c r="AD41" s="9">
        <f t="shared" si="10"/>
        <v>1017977</v>
      </c>
      <c r="AE41" s="12">
        <f t="shared" si="7"/>
        <v>968156.17336182075</v>
      </c>
      <c r="AF41" s="9">
        <f t="shared" si="11"/>
        <v>512863</v>
      </c>
      <c r="AG41" s="12">
        <f t="shared" si="8"/>
        <v>484807.93624251772</v>
      </c>
      <c r="AH41" s="9">
        <f t="shared" si="12"/>
        <v>505139</v>
      </c>
      <c r="AI41" s="12">
        <f t="shared" si="9"/>
        <v>483402.69932720106</v>
      </c>
    </row>
    <row r="42" spans="1:35" x14ac:dyDescent="0.3">
      <c r="X42">
        <v>31</v>
      </c>
      <c r="Y42">
        <f t="shared" si="6"/>
        <v>30</v>
      </c>
      <c r="Z42">
        <v>1992</v>
      </c>
      <c r="AA42">
        <v>970</v>
      </c>
      <c r="AB42">
        <v>1022</v>
      </c>
      <c r="AC42">
        <v>31</v>
      </c>
      <c r="AD42" s="9">
        <f t="shared" si="10"/>
        <v>1079729</v>
      </c>
      <c r="AE42" s="12">
        <f t="shared" si="7"/>
        <v>1029446.9686228022</v>
      </c>
      <c r="AF42" s="9">
        <f t="shared" si="11"/>
        <v>542933</v>
      </c>
      <c r="AG42" s="12">
        <f t="shared" si="8"/>
        <v>514795.39274029637</v>
      </c>
      <c r="AH42" s="9">
        <f t="shared" si="12"/>
        <v>536821</v>
      </c>
      <c r="AI42" s="12">
        <f t="shared" si="9"/>
        <v>514710.86612438486</v>
      </c>
    </row>
    <row r="43" spans="1:35" x14ac:dyDescent="0.3">
      <c r="A43" t="s">
        <v>35</v>
      </c>
      <c r="B43" t="s">
        <v>36</v>
      </c>
      <c r="C43" t="s">
        <v>37</v>
      </c>
      <c r="D43" t="s">
        <v>38</v>
      </c>
      <c r="E43" s="23" t="s">
        <v>39</v>
      </c>
      <c r="F43" t="s">
        <v>40</v>
      </c>
      <c r="G43" t="s">
        <v>41</v>
      </c>
      <c r="H43" t="s">
        <v>42</v>
      </c>
      <c r="I43" t="s">
        <v>43</v>
      </c>
      <c r="J43" t="s">
        <v>44</v>
      </c>
      <c r="K43" t="s">
        <v>45</v>
      </c>
      <c r="L43" t="s">
        <v>46</v>
      </c>
      <c r="M43" t="s">
        <v>47</v>
      </c>
      <c r="N43" t="s">
        <v>48</v>
      </c>
      <c r="X43">
        <v>32</v>
      </c>
      <c r="Y43">
        <f t="shared" si="6"/>
        <v>30</v>
      </c>
      <c r="Z43">
        <v>1947</v>
      </c>
      <c r="AA43">
        <v>942</v>
      </c>
      <c r="AB43">
        <v>1005</v>
      </c>
      <c r="AC43">
        <v>32</v>
      </c>
      <c r="AD43" s="9">
        <f t="shared" si="10"/>
        <v>1142033</v>
      </c>
      <c r="AE43" s="12">
        <f t="shared" si="7"/>
        <v>1092721.0738535167</v>
      </c>
      <c r="AF43" s="9">
        <f t="shared" si="11"/>
        <v>573077</v>
      </c>
      <c r="AG43" s="12">
        <f t="shared" si="8"/>
        <v>545695.10335137998</v>
      </c>
      <c r="AH43" s="9">
        <f t="shared" si="12"/>
        <v>568981</v>
      </c>
      <c r="AI43" s="12">
        <f t="shared" si="9"/>
        <v>547090.09745513683</v>
      </c>
    </row>
    <row r="44" spans="1:35" x14ac:dyDescent="0.3">
      <c r="A44" t="s">
        <v>49</v>
      </c>
      <c r="B44">
        <v>0</v>
      </c>
      <c r="C44" s="28">
        <v>1.5061115999999999E-2</v>
      </c>
      <c r="D44" s="28">
        <v>1.4863878000000001E-2</v>
      </c>
      <c r="E44" s="29">
        <f t="shared" ref="E44:E65" si="13">$E$38*_xlfn.NORM.DIST($B44,$E$39,$E$40,TRUE)</f>
        <v>3.1657475848801921E-4</v>
      </c>
      <c r="F44" s="28">
        <v>0.98513611999999995</v>
      </c>
      <c r="G44" s="1">
        <v>100000</v>
      </c>
      <c r="H44" s="1">
        <v>1486.3878</v>
      </c>
      <c r="I44" s="1">
        <v>98690.414999999994</v>
      </c>
      <c r="J44" s="30">
        <v>0.98434498999999998</v>
      </c>
      <c r="K44" s="31">
        <v>7210151.2999999998</v>
      </c>
      <c r="L44" s="31">
        <v>72.101512999999997</v>
      </c>
      <c r="M44" s="31">
        <v>0.11894771</v>
      </c>
      <c r="N44">
        <v>1</v>
      </c>
      <c r="X44">
        <v>33</v>
      </c>
      <c r="Y44">
        <f t="shared" si="6"/>
        <v>30</v>
      </c>
      <c r="Z44">
        <v>1915</v>
      </c>
      <c r="AA44">
        <v>923</v>
      </c>
      <c r="AB44">
        <v>992</v>
      </c>
      <c r="AC44">
        <v>33</v>
      </c>
      <c r="AD44" s="9">
        <f t="shared" si="10"/>
        <v>1205228</v>
      </c>
      <c r="AE44" s="12">
        <f t="shared" si="7"/>
        <v>1157893.2154411494</v>
      </c>
      <c r="AF44" s="9">
        <f t="shared" si="11"/>
        <v>603536</v>
      </c>
      <c r="AG44" s="12">
        <f t="shared" si="8"/>
        <v>577461.75582004525</v>
      </c>
      <c r="AH44" s="9">
        <f t="shared" si="12"/>
        <v>601717</v>
      </c>
      <c r="AI44" s="12">
        <f t="shared" si="9"/>
        <v>580500.40281987737</v>
      </c>
    </row>
    <row r="45" spans="1:35" x14ac:dyDescent="0.3">
      <c r="A45" t="s">
        <v>49</v>
      </c>
      <c r="B45">
        <v>1</v>
      </c>
      <c r="C45" s="28">
        <v>5.6372066000000005E-4</v>
      </c>
      <c r="D45" s="28">
        <v>2.2516073999999998E-3</v>
      </c>
      <c r="E45" s="29">
        <f t="shared" si="13"/>
        <v>3.5460087073186503E-4</v>
      </c>
      <c r="F45" s="28">
        <v>0.99774839000000004</v>
      </c>
      <c r="G45" s="1">
        <v>98513.611999999994</v>
      </c>
      <c r="H45" s="1">
        <v>221.81397999999999</v>
      </c>
      <c r="I45" s="1">
        <v>393482.08</v>
      </c>
      <c r="J45" s="30">
        <v>0.99785447999999999</v>
      </c>
      <c r="K45" s="31">
        <v>7111460.9000000004</v>
      </c>
      <c r="L45" s="31">
        <v>72.187596999999997</v>
      </c>
      <c r="M45" s="31">
        <v>1.4196119</v>
      </c>
      <c r="N45">
        <v>4</v>
      </c>
      <c r="X45">
        <v>34</v>
      </c>
      <c r="Y45">
        <f t="shared" si="6"/>
        <v>30</v>
      </c>
      <c r="Z45">
        <v>1892</v>
      </c>
      <c r="AA45">
        <v>911</v>
      </c>
      <c r="AB45">
        <v>982</v>
      </c>
      <c r="AC45">
        <v>34</v>
      </c>
      <c r="AD45" s="9">
        <f t="shared" si="10"/>
        <v>1269556</v>
      </c>
      <c r="AE45" s="12">
        <f t="shared" si="7"/>
        <v>1224866.7463831087</v>
      </c>
      <c r="AF45" s="9">
        <f t="shared" si="11"/>
        <v>634510</v>
      </c>
      <c r="AG45" s="12">
        <f t="shared" si="8"/>
        <v>610044.73193968215</v>
      </c>
      <c r="AH45" s="9">
        <f t="shared" si="12"/>
        <v>635105</v>
      </c>
      <c r="AI45" s="12">
        <f t="shared" si="9"/>
        <v>614895.7240862872</v>
      </c>
    </row>
    <row r="46" spans="1:35" x14ac:dyDescent="0.3">
      <c r="A46" t="s">
        <v>49</v>
      </c>
      <c r="B46">
        <v>5</v>
      </c>
      <c r="C46" s="28">
        <v>2.8106962999999998E-4</v>
      </c>
      <c r="D46" s="28">
        <v>1.4043688999999999E-3</v>
      </c>
      <c r="E46" s="29">
        <f t="shared" si="13"/>
        <v>5.5441278139611915E-4</v>
      </c>
      <c r="F46" s="28">
        <v>0.99859562999999996</v>
      </c>
      <c r="G46" s="1">
        <v>98291.797999999995</v>
      </c>
      <c r="H46" s="1">
        <v>138.03793999999999</v>
      </c>
      <c r="I46" s="1">
        <v>491116.53</v>
      </c>
      <c r="J46" s="30">
        <v>0.99832675000000004</v>
      </c>
      <c r="K46" s="31">
        <v>6717978.7999999998</v>
      </c>
      <c r="L46" s="31">
        <v>68.347297999999995</v>
      </c>
      <c r="M46" s="31">
        <v>2.5190823</v>
      </c>
      <c r="N46">
        <v>5</v>
      </c>
      <c r="X46">
        <v>35</v>
      </c>
      <c r="Y46">
        <f t="shared" si="6"/>
        <v>35</v>
      </c>
      <c r="Z46">
        <v>1867</v>
      </c>
      <c r="AA46">
        <v>896</v>
      </c>
      <c r="AB46">
        <v>971</v>
      </c>
      <c r="AC46">
        <v>35</v>
      </c>
      <c r="AD46" s="9">
        <f t="shared" si="10"/>
        <v>1334901</v>
      </c>
      <c r="AE46" s="12">
        <f t="shared" si="7"/>
        <v>1293533.9914636828</v>
      </c>
      <c r="AF46" s="9">
        <f t="shared" si="11"/>
        <v>665870</v>
      </c>
      <c r="AG46" s="12">
        <f t="shared" si="8"/>
        <v>643388.31809083943</v>
      </c>
      <c r="AH46" s="9">
        <f t="shared" si="12"/>
        <v>669090</v>
      </c>
      <c r="AI46" s="12">
        <f t="shared" si="9"/>
        <v>650224.07050927635</v>
      </c>
    </row>
    <row r="47" spans="1:35" x14ac:dyDescent="0.3">
      <c r="A47" t="s">
        <v>49</v>
      </c>
      <c r="B47">
        <v>10</v>
      </c>
      <c r="C47" s="28">
        <v>4.4477382000000001E-4</v>
      </c>
      <c r="D47" s="28">
        <v>2.2217210999999999E-3</v>
      </c>
      <c r="E47" s="29">
        <f t="shared" si="13"/>
        <v>9.5455343492665894E-4</v>
      </c>
      <c r="F47" s="28">
        <v>0.99777828000000002</v>
      </c>
      <c r="G47" s="1">
        <v>98153.76</v>
      </c>
      <c r="H47" s="1">
        <v>218.07028</v>
      </c>
      <c r="I47" s="1">
        <v>490294.77</v>
      </c>
      <c r="J47" s="30">
        <v>0.99642176999999998</v>
      </c>
      <c r="K47" s="31">
        <v>6226862.2999999998</v>
      </c>
      <c r="L47" s="31">
        <v>63.439875000000001</v>
      </c>
      <c r="M47" s="31">
        <v>2.8262318999999998</v>
      </c>
      <c r="N47">
        <v>5</v>
      </c>
      <c r="X47">
        <v>36</v>
      </c>
      <c r="Y47">
        <f t="shared" si="6"/>
        <v>35</v>
      </c>
      <c r="Z47">
        <v>1842</v>
      </c>
      <c r="AA47">
        <v>882</v>
      </c>
      <c r="AB47">
        <v>959</v>
      </c>
      <c r="AC47">
        <v>36</v>
      </c>
      <c r="AD47" s="9">
        <f t="shared" si="10"/>
        <v>1401213</v>
      </c>
      <c r="AE47" s="12">
        <f t="shared" si="7"/>
        <v>1363776.7042204307</v>
      </c>
      <c r="AF47" s="9">
        <f t="shared" si="11"/>
        <v>697622</v>
      </c>
      <c r="AG47" s="12">
        <f t="shared" si="8"/>
        <v>677431.96852688957</v>
      </c>
      <c r="AH47" s="9">
        <f t="shared" si="12"/>
        <v>703614</v>
      </c>
      <c r="AI47" s="12">
        <f t="shared" si="9"/>
        <v>686427.71279823175</v>
      </c>
    </row>
    <row r="48" spans="1:35" x14ac:dyDescent="0.3">
      <c r="A48" t="s">
        <v>49</v>
      </c>
      <c r="B48">
        <v>15</v>
      </c>
      <c r="C48" s="28">
        <v>1.065054E-3</v>
      </c>
      <c r="D48" s="28">
        <v>5.3128932999999996E-3</v>
      </c>
      <c r="E48" s="29">
        <f t="shared" si="13"/>
        <v>1.6158374579428897E-3</v>
      </c>
      <c r="F48" s="28">
        <v>0.99468710999999999</v>
      </c>
      <c r="G48" s="1">
        <v>97935.69</v>
      </c>
      <c r="H48" s="1">
        <v>520.32186999999999</v>
      </c>
      <c r="I48" s="1">
        <v>488540.38</v>
      </c>
      <c r="J48" s="30">
        <v>0.99258617000000005</v>
      </c>
      <c r="K48" s="31">
        <v>5736567.5</v>
      </c>
      <c r="L48" s="31">
        <v>58.574840999999999</v>
      </c>
      <c r="M48" s="31">
        <v>2.8127556999999999</v>
      </c>
      <c r="N48">
        <v>5</v>
      </c>
      <c r="X48">
        <v>37</v>
      </c>
      <c r="Y48">
        <f t="shared" si="6"/>
        <v>35</v>
      </c>
      <c r="Z48">
        <v>1817</v>
      </c>
      <c r="AA48">
        <v>869</v>
      </c>
      <c r="AB48">
        <v>949</v>
      </c>
      <c r="AC48">
        <v>37</v>
      </c>
      <c r="AD48" s="9">
        <f t="shared" si="10"/>
        <v>1468442</v>
      </c>
      <c r="AE48" s="12">
        <f t="shared" si="7"/>
        <v>1435466.6333645615</v>
      </c>
      <c r="AF48" s="9">
        <f t="shared" si="11"/>
        <v>729775</v>
      </c>
      <c r="AG48" s="12">
        <f t="shared" si="8"/>
        <v>712110.61964463186</v>
      </c>
      <c r="AH48" s="9">
        <f t="shared" si="12"/>
        <v>738727</v>
      </c>
      <c r="AI48" s="12">
        <f t="shared" si="9"/>
        <v>723443.43565154658</v>
      </c>
    </row>
    <row r="49" spans="1:35" x14ac:dyDescent="0.3">
      <c r="A49" t="s">
        <v>49</v>
      </c>
      <c r="B49">
        <v>20</v>
      </c>
      <c r="C49" s="28">
        <v>1.8967630000000001E-3</v>
      </c>
      <c r="D49" s="28">
        <v>9.4417884999999993E-3</v>
      </c>
      <c r="E49" s="29">
        <f t="shared" si="13"/>
        <v>2.6893505740562922E-3</v>
      </c>
      <c r="F49" s="28">
        <v>0.99055820999999999</v>
      </c>
      <c r="G49" s="1">
        <v>97415.368000000002</v>
      </c>
      <c r="H49" s="1">
        <v>919.77530000000002</v>
      </c>
      <c r="I49" s="1">
        <v>484918.42</v>
      </c>
      <c r="J49" s="30">
        <v>0.98901280000000003</v>
      </c>
      <c r="K49" s="31">
        <v>5248027.0999999996</v>
      </c>
      <c r="L49" s="31">
        <v>53.872681999999998</v>
      </c>
      <c r="M49" s="31">
        <v>2.6533199000000001</v>
      </c>
      <c r="N49">
        <v>5</v>
      </c>
      <c r="X49">
        <v>38</v>
      </c>
      <c r="Y49">
        <f t="shared" si="6"/>
        <v>35</v>
      </c>
      <c r="Z49">
        <v>1794</v>
      </c>
      <c r="AA49">
        <v>855</v>
      </c>
      <c r="AB49">
        <v>939</v>
      </c>
      <c r="AC49">
        <v>38</v>
      </c>
      <c r="AD49" s="9">
        <f t="shared" si="10"/>
        <v>1536614</v>
      </c>
      <c r="AE49" s="12">
        <f t="shared" si="7"/>
        <v>1508466.1947411592</v>
      </c>
      <c r="AF49" s="9">
        <f t="shared" si="11"/>
        <v>762265</v>
      </c>
      <c r="AG49" s="12">
        <f t="shared" si="8"/>
        <v>747355.05272686412</v>
      </c>
      <c r="AH49" s="9">
        <f t="shared" si="12"/>
        <v>774409</v>
      </c>
      <c r="AI49" s="12">
        <f t="shared" si="9"/>
        <v>761202.84735020273</v>
      </c>
    </row>
    <row r="50" spans="1:35" x14ac:dyDescent="0.3">
      <c r="A50" t="s">
        <v>49</v>
      </c>
      <c r="B50">
        <v>25</v>
      </c>
      <c r="C50" s="28">
        <v>2.4686294000000001E-3</v>
      </c>
      <c r="D50" s="28">
        <v>1.2269278E-2</v>
      </c>
      <c r="E50" s="29">
        <f t="shared" si="13"/>
        <v>4.4012201037437774E-3</v>
      </c>
      <c r="F50" s="28">
        <v>0.98773071999999995</v>
      </c>
      <c r="G50" s="1">
        <v>96495.592999999993</v>
      </c>
      <c r="H50" s="1">
        <v>1183.9313</v>
      </c>
      <c r="I50" s="1">
        <v>479590.53</v>
      </c>
      <c r="J50" s="30">
        <v>0.98684444000000004</v>
      </c>
      <c r="K50" s="31">
        <v>4763108.7</v>
      </c>
      <c r="L50" s="31">
        <v>49.360894000000002</v>
      </c>
      <c r="M50" s="31">
        <v>2.5611435</v>
      </c>
      <c r="N50">
        <v>5</v>
      </c>
      <c r="X50">
        <v>39</v>
      </c>
      <c r="Y50">
        <f t="shared" si="6"/>
        <v>35</v>
      </c>
      <c r="Z50">
        <v>1770</v>
      </c>
      <c r="AA50">
        <v>841</v>
      </c>
      <c r="AB50">
        <v>929</v>
      </c>
      <c r="AC50">
        <v>39</v>
      </c>
      <c r="AD50" s="9">
        <f t="shared" si="10"/>
        <v>1605644</v>
      </c>
      <c r="AE50" s="12">
        <f t="shared" si="7"/>
        <v>1582629.2433620181</v>
      </c>
      <c r="AF50" s="9">
        <f t="shared" si="11"/>
        <v>795064</v>
      </c>
      <c r="AG50" s="12">
        <f t="shared" si="8"/>
        <v>783092.30191779998</v>
      </c>
      <c r="AH50" s="9">
        <f t="shared" si="12"/>
        <v>810640</v>
      </c>
      <c r="AI50" s="12">
        <f t="shared" si="9"/>
        <v>799632.74417527695</v>
      </c>
    </row>
    <row r="51" spans="1:35" x14ac:dyDescent="0.3">
      <c r="A51" t="s">
        <v>49</v>
      </c>
      <c r="B51">
        <v>30</v>
      </c>
      <c r="C51" s="28">
        <v>2.8166545999999998E-3</v>
      </c>
      <c r="D51" s="28">
        <v>1.3986429E-2</v>
      </c>
      <c r="E51" s="29">
        <f t="shared" si="13"/>
        <v>7.0827210835318925E-3</v>
      </c>
      <c r="F51" s="28">
        <v>0.98601357000000001</v>
      </c>
      <c r="G51" s="1">
        <v>95311.661999999997</v>
      </c>
      <c r="H51" s="1">
        <v>1333.0698</v>
      </c>
      <c r="I51" s="1">
        <v>473281.24</v>
      </c>
      <c r="J51" s="30">
        <v>0.98501713000000002</v>
      </c>
      <c r="K51" s="31">
        <v>4283518.2</v>
      </c>
      <c r="L51" s="31">
        <v>44.942225000000001</v>
      </c>
      <c r="M51" s="31">
        <v>2.5417152000000001</v>
      </c>
      <c r="N51">
        <v>5</v>
      </c>
      <c r="X51">
        <v>40</v>
      </c>
      <c r="Y51">
        <f t="shared" si="6"/>
        <v>40</v>
      </c>
      <c r="Z51">
        <v>1747</v>
      </c>
      <c r="AA51">
        <v>828</v>
      </c>
      <c r="AB51">
        <v>919</v>
      </c>
      <c r="AC51">
        <v>40</v>
      </c>
      <c r="AD51" s="9">
        <f t="shared" si="10"/>
        <v>1675524</v>
      </c>
      <c r="AE51" s="12">
        <f t="shared" si="7"/>
        <v>1657801.9385453265</v>
      </c>
      <c r="AF51" s="9">
        <f t="shared" si="11"/>
        <v>828184</v>
      </c>
      <c r="AG51" s="12">
        <f t="shared" si="8"/>
        <v>819246.10350412235</v>
      </c>
      <c r="AH51" s="9">
        <f t="shared" si="12"/>
        <v>847400</v>
      </c>
      <c r="AI51" s="12">
        <f t="shared" si="9"/>
        <v>838655.5266040205</v>
      </c>
    </row>
    <row r="52" spans="1:35" x14ac:dyDescent="0.3">
      <c r="A52" t="s">
        <v>49</v>
      </c>
      <c r="B52">
        <v>35</v>
      </c>
      <c r="C52" s="28">
        <v>3.2642082999999999E-3</v>
      </c>
      <c r="D52" s="28">
        <v>1.6192429000000001E-2</v>
      </c>
      <c r="E52" s="29">
        <f t="shared" si="13"/>
        <v>1.1208721416392715E-2</v>
      </c>
      <c r="F52" s="28">
        <v>0.98380756999999996</v>
      </c>
      <c r="G52" s="1">
        <v>93978.592000000004</v>
      </c>
      <c r="H52" s="1">
        <v>1521.7417</v>
      </c>
      <c r="I52" s="1">
        <v>466190.13</v>
      </c>
      <c r="J52" s="30">
        <v>0.98193412999999996</v>
      </c>
      <c r="K52" s="31">
        <v>3810236.9</v>
      </c>
      <c r="L52" s="31">
        <v>40.543669000000001</v>
      </c>
      <c r="M52" s="31">
        <v>2.5667179999999998</v>
      </c>
      <c r="N52">
        <v>5</v>
      </c>
      <c r="X52">
        <v>41</v>
      </c>
      <c r="Y52">
        <f t="shared" si="6"/>
        <v>40</v>
      </c>
      <c r="Z52">
        <v>1724</v>
      </c>
      <c r="AA52">
        <v>815</v>
      </c>
      <c r="AB52">
        <v>909</v>
      </c>
      <c r="AC52">
        <v>41</v>
      </c>
      <c r="AD52" s="9">
        <f t="shared" si="10"/>
        <v>1746208</v>
      </c>
      <c r="AE52" s="12">
        <f t="shared" si="7"/>
        <v>1733823.6937813263</v>
      </c>
      <c r="AF52" s="9">
        <f t="shared" si="11"/>
        <v>861599</v>
      </c>
      <c r="AG52" s="12">
        <f t="shared" si="8"/>
        <v>855737.38193790591</v>
      </c>
      <c r="AH52" s="9">
        <f t="shared" si="12"/>
        <v>884669</v>
      </c>
      <c r="AI52" s="12">
        <f t="shared" si="9"/>
        <v>878189.6634609499</v>
      </c>
    </row>
    <row r="53" spans="1:35" x14ac:dyDescent="0.3">
      <c r="A53" t="s">
        <v>49</v>
      </c>
      <c r="B53">
        <v>40</v>
      </c>
      <c r="C53" s="28">
        <v>4.1128379999999997E-3</v>
      </c>
      <c r="D53" s="28">
        <v>2.0363289999999999E-2</v>
      </c>
      <c r="E53" s="29">
        <f t="shared" si="13"/>
        <v>1.7444986489740404E-2</v>
      </c>
      <c r="F53" s="28">
        <v>0.97963670999999997</v>
      </c>
      <c r="G53" s="1">
        <v>92456.85</v>
      </c>
      <c r="H53" s="1">
        <v>1882.7256</v>
      </c>
      <c r="I53" s="1">
        <v>457768</v>
      </c>
      <c r="J53" s="30">
        <v>0.97629058999999996</v>
      </c>
      <c r="K53" s="31">
        <v>3344046.8</v>
      </c>
      <c r="L53" s="31">
        <v>36.168729999999996</v>
      </c>
      <c r="M53" s="31">
        <v>2.6012176</v>
      </c>
      <c r="N53">
        <v>5</v>
      </c>
      <c r="X53">
        <v>42</v>
      </c>
      <c r="Y53">
        <f t="shared" si="6"/>
        <v>40</v>
      </c>
      <c r="Z53">
        <v>1703</v>
      </c>
      <c r="AA53">
        <v>803</v>
      </c>
      <c r="AB53">
        <v>900</v>
      </c>
      <c r="AC53">
        <v>42</v>
      </c>
      <c r="AD53" s="9">
        <f t="shared" si="10"/>
        <v>1817734</v>
      </c>
      <c r="AE53" s="12">
        <f t="shared" si="7"/>
        <v>1810528.2016388678</v>
      </c>
      <c r="AF53" s="9">
        <f t="shared" si="11"/>
        <v>895325</v>
      </c>
      <c r="AG53" s="12">
        <f t="shared" si="8"/>
        <v>892484.76746516768</v>
      </c>
      <c r="AH53" s="9">
        <f t="shared" si="12"/>
        <v>922469</v>
      </c>
      <c r="AI53" s="12">
        <f t="shared" si="9"/>
        <v>918150.19946918963</v>
      </c>
    </row>
    <row r="54" spans="1:35" x14ac:dyDescent="0.3">
      <c r="A54" t="s">
        <v>49</v>
      </c>
      <c r="B54">
        <v>45</v>
      </c>
      <c r="C54" s="28">
        <v>5.6085450000000004E-3</v>
      </c>
      <c r="D54" s="28">
        <v>2.7673915E-2</v>
      </c>
      <c r="E54" s="29">
        <f t="shared" si="13"/>
        <v>2.6703982402339191E-2</v>
      </c>
      <c r="F54" s="28">
        <v>0.97232609000000003</v>
      </c>
      <c r="G54" s="1">
        <v>90574.123999999996</v>
      </c>
      <c r="H54" s="1">
        <v>2506.5405999999998</v>
      </c>
      <c r="I54" s="1">
        <v>446914.59</v>
      </c>
      <c r="J54" s="30">
        <v>0.96691963000000003</v>
      </c>
      <c r="K54" s="31">
        <v>2886278.8</v>
      </c>
      <c r="L54" s="31">
        <v>31.866482999999999</v>
      </c>
      <c r="M54" s="31">
        <v>2.6238046000000002</v>
      </c>
      <c r="N54">
        <v>5</v>
      </c>
      <c r="X54">
        <v>43</v>
      </c>
      <c r="Y54">
        <f t="shared" si="6"/>
        <v>40</v>
      </c>
      <c r="Z54">
        <v>1686</v>
      </c>
      <c r="AA54">
        <v>795</v>
      </c>
      <c r="AB54">
        <v>891</v>
      </c>
      <c r="AC54">
        <v>43</v>
      </c>
      <c r="AD54" s="9">
        <f t="shared" si="10"/>
        <v>1890232</v>
      </c>
      <c r="AE54" s="12">
        <f t="shared" si="7"/>
        <v>1887744.5228603589</v>
      </c>
      <c r="AF54" s="9">
        <f t="shared" si="11"/>
        <v>929510</v>
      </c>
      <c r="AG54" s="12">
        <f t="shared" si="8"/>
        <v>929405.1397269083</v>
      </c>
      <c r="AH54" s="9">
        <f t="shared" si="12"/>
        <v>960782</v>
      </c>
      <c r="AI54" s="12">
        <f t="shared" si="9"/>
        <v>958449.30097743112</v>
      </c>
    </row>
    <row r="55" spans="1:35" x14ac:dyDescent="0.3">
      <c r="A55" t="s">
        <v>49</v>
      </c>
      <c r="B55">
        <v>50</v>
      </c>
      <c r="C55" s="28">
        <v>8.0203353000000005E-3</v>
      </c>
      <c r="D55" s="28">
        <v>3.9354224E-2</v>
      </c>
      <c r="E55" s="29">
        <f t="shared" si="13"/>
        <v>4.0207510234964397E-2</v>
      </c>
      <c r="F55" s="28">
        <v>0.96064578</v>
      </c>
      <c r="G55" s="1">
        <v>88067.584000000003</v>
      </c>
      <c r="H55" s="1">
        <v>3465.8314</v>
      </c>
      <c r="I55" s="1">
        <v>432130.49</v>
      </c>
      <c r="J55" s="30">
        <v>0.95242298000000003</v>
      </c>
      <c r="K55" s="31">
        <v>2439364.2000000002</v>
      </c>
      <c r="L55" s="31">
        <v>27.698775000000001</v>
      </c>
      <c r="M55" s="31">
        <v>2.6319021999999999</v>
      </c>
      <c r="N55">
        <v>5</v>
      </c>
      <c r="X55">
        <v>44</v>
      </c>
      <c r="Y55">
        <f t="shared" si="6"/>
        <v>40</v>
      </c>
      <c r="Z55">
        <v>1672</v>
      </c>
      <c r="AA55">
        <v>789</v>
      </c>
      <c r="AB55">
        <v>883</v>
      </c>
      <c r="AC55">
        <v>44</v>
      </c>
      <c r="AD55" s="9">
        <f t="shared" si="10"/>
        <v>1963800</v>
      </c>
      <c r="AE55" s="12">
        <f t="shared" si="7"/>
        <v>1965298.2277852348</v>
      </c>
      <c r="AF55" s="9">
        <f t="shared" si="11"/>
        <v>964226</v>
      </c>
      <c r="AG55" s="12">
        <f t="shared" si="8"/>
        <v>966414.19128819788</v>
      </c>
      <c r="AH55" s="9">
        <f t="shared" si="12"/>
        <v>999634</v>
      </c>
      <c r="AI55" s="12">
        <f t="shared" si="9"/>
        <v>998996.83404260338</v>
      </c>
    </row>
    <row r="56" spans="1:35" x14ac:dyDescent="0.3">
      <c r="A56" t="s">
        <v>49</v>
      </c>
      <c r="B56">
        <v>55</v>
      </c>
      <c r="C56" s="28">
        <v>1.1724221E-2</v>
      </c>
      <c r="D56" s="28">
        <v>5.7036045E-2</v>
      </c>
      <c r="E56" s="29">
        <f t="shared" si="13"/>
        <v>5.9552772817200277E-2</v>
      </c>
      <c r="F56" s="28">
        <v>0.94296396000000005</v>
      </c>
      <c r="G56" s="1">
        <v>84601.751999999993</v>
      </c>
      <c r="H56" s="1">
        <v>4825.3492999999999</v>
      </c>
      <c r="I56" s="1">
        <v>411571.01</v>
      </c>
      <c r="J56" s="30">
        <v>0.93088318999999997</v>
      </c>
      <c r="K56" s="31">
        <v>2007233.7</v>
      </c>
      <c r="L56" s="31">
        <v>23.725676</v>
      </c>
      <c r="M56" s="31">
        <v>2.6296529999999998</v>
      </c>
      <c r="N56">
        <v>5</v>
      </c>
      <c r="X56">
        <v>45</v>
      </c>
      <c r="Y56">
        <f t="shared" si="6"/>
        <v>45</v>
      </c>
      <c r="Z56">
        <v>1656</v>
      </c>
      <c r="AA56">
        <v>782</v>
      </c>
      <c r="AB56">
        <v>874</v>
      </c>
      <c r="AC56">
        <v>45</v>
      </c>
      <c r="AD56" s="9">
        <f t="shared" si="10"/>
        <v>2038320</v>
      </c>
      <c r="AE56" s="12">
        <f t="shared" si="7"/>
        <v>2043012.5774150861</v>
      </c>
      <c r="AF56" s="9">
        <f t="shared" si="11"/>
        <v>999416</v>
      </c>
      <c r="AG56" s="12">
        <f t="shared" si="8"/>
        <v>1003427.0047335125</v>
      </c>
      <c r="AH56" s="9">
        <f t="shared" si="12"/>
        <v>1038964</v>
      </c>
      <c r="AI56" s="12">
        <f t="shared" si="9"/>
        <v>1039700.9685395932</v>
      </c>
    </row>
    <row r="57" spans="1:35" x14ac:dyDescent="0.3">
      <c r="A57" t="s">
        <v>49</v>
      </c>
      <c r="B57">
        <v>60</v>
      </c>
      <c r="C57" s="28">
        <v>1.7280380000000001E-2</v>
      </c>
      <c r="D57" s="28">
        <v>8.2988671E-2</v>
      </c>
      <c r="E57" s="29">
        <f t="shared" si="13"/>
        <v>8.6776404157183767E-2</v>
      </c>
      <c r="F57" s="28">
        <v>0.91701133000000001</v>
      </c>
      <c r="G57" s="1">
        <v>79776.403000000006</v>
      </c>
      <c r="H57" s="1">
        <v>6620.5375999999997</v>
      </c>
      <c r="I57" s="1">
        <v>383124.53</v>
      </c>
      <c r="J57" s="30">
        <v>0.89969478000000003</v>
      </c>
      <c r="K57" s="31">
        <v>1595662.7</v>
      </c>
      <c r="L57" s="31">
        <v>20.001688000000001</v>
      </c>
      <c r="M57" s="31">
        <v>2.6199091000000001</v>
      </c>
      <c r="N57">
        <v>5</v>
      </c>
      <c r="X57">
        <v>46</v>
      </c>
      <c r="Y57">
        <f t="shared" si="6"/>
        <v>45</v>
      </c>
      <c r="Z57">
        <v>1640</v>
      </c>
      <c r="AA57">
        <v>775</v>
      </c>
      <c r="AB57">
        <v>865</v>
      </c>
      <c r="AC57">
        <v>46</v>
      </c>
      <c r="AD57" s="9">
        <f t="shared" si="10"/>
        <v>2113760</v>
      </c>
      <c r="AE57" s="12">
        <f t="shared" si="7"/>
        <v>2120709.73080375</v>
      </c>
      <c r="AF57" s="9">
        <f t="shared" si="11"/>
        <v>1035066</v>
      </c>
      <c r="AG57" s="12">
        <f t="shared" si="8"/>
        <v>1040358.636749646</v>
      </c>
      <c r="AH57" s="9">
        <f t="shared" si="12"/>
        <v>1078754</v>
      </c>
      <c r="AI57" s="12">
        <f t="shared" si="9"/>
        <v>1080468.8015574038</v>
      </c>
    </row>
    <row r="58" spans="1:35" x14ac:dyDescent="0.3">
      <c r="A58" t="s">
        <v>49</v>
      </c>
      <c r="B58">
        <v>65</v>
      </c>
      <c r="C58" s="28">
        <v>2.5517641000000001E-2</v>
      </c>
      <c r="D58" s="28">
        <v>0.12023378999999999</v>
      </c>
      <c r="E58" s="29">
        <f t="shared" si="13"/>
        <v>0.12440877058577356</v>
      </c>
      <c r="F58" s="28">
        <v>0.87976620999999999</v>
      </c>
      <c r="G58" s="1">
        <v>73155.865000000005</v>
      </c>
      <c r="H58" s="1">
        <v>8795.8066999999992</v>
      </c>
      <c r="I58" s="1">
        <v>344695.14</v>
      </c>
      <c r="J58" s="30">
        <v>0.8555547</v>
      </c>
      <c r="K58" s="31">
        <v>1212538.2</v>
      </c>
      <c r="L58" s="31">
        <v>16.574722999999999</v>
      </c>
      <c r="M58" s="31">
        <v>2.6029276000000001</v>
      </c>
      <c r="N58">
        <v>5</v>
      </c>
      <c r="X58">
        <v>47</v>
      </c>
      <c r="Y58">
        <f t="shared" si="6"/>
        <v>45</v>
      </c>
      <c r="Z58">
        <v>1615</v>
      </c>
      <c r="AA58">
        <v>764</v>
      </c>
      <c r="AB58">
        <v>852</v>
      </c>
      <c r="AC58">
        <v>47</v>
      </c>
      <c r="AD58" s="9">
        <f t="shared" si="10"/>
        <v>2189665</v>
      </c>
      <c r="AE58" s="12">
        <f t="shared" si="7"/>
        <v>2198211.9650358823</v>
      </c>
      <c r="AF58" s="9">
        <f t="shared" si="11"/>
        <v>1070974</v>
      </c>
      <c r="AG58" s="12">
        <f t="shared" si="8"/>
        <v>1077124.702505534</v>
      </c>
      <c r="AH58" s="9">
        <f t="shared" si="12"/>
        <v>1118798</v>
      </c>
      <c r="AI58" s="12">
        <f t="shared" si="9"/>
        <v>1121206.9930343621</v>
      </c>
    </row>
    <row r="59" spans="1:35" x14ac:dyDescent="0.3">
      <c r="A59" t="s">
        <v>49</v>
      </c>
      <c r="B59">
        <v>70</v>
      </c>
      <c r="C59" s="28">
        <v>3.7637642999999998E-2</v>
      </c>
      <c r="D59" s="28">
        <v>0.17246022</v>
      </c>
      <c r="E59" s="29">
        <f t="shared" si="13"/>
        <v>0.17550878907469439</v>
      </c>
      <c r="F59" s="28">
        <v>0.82753977999999995</v>
      </c>
      <c r="G59" s="1">
        <v>64360.059000000001</v>
      </c>
      <c r="H59" s="1">
        <v>11099.55</v>
      </c>
      <c r="I59" s="1">
        <v>294905.55</v>
      </c>
      <c r="J59" s="30">
        <v>0.79474332000000003</v>
      </c>
      <c r="K59" s="31">
        <v>867843.04</v>
      </c>
      <c r="L59" s="31">
        <v>13.484187</v>
      </c>
      <c r="M59" s="31">
        <v>2.5769517</v>
      </c>
      <c r="N59">
        <v>5</v>
      </c>
      <c r="X59">
        <v>48</v>
      </c>
      <c r="Y59">
        <f t="shared" si="6"/>
        <v>45</v>
      </c>
      <c r="Z59">
        <v>1576</v>
      </c>
      <c r="AA59">
        <v>744</v>
      </c>
      <c r="AB59">
        <v>833</v>
      </c>
      <c r="AC59">
        <v>48</v>
      </c>
      <c r="AD59" s="9">
        <f t="shared" si="10"/>
        <v>2265313</v>
      </c>
      <c r="AE59" s="12">
        <f t="shared" si="7"/>
        <v>2275342.8938563289</v>
      </c>
      <c r="AF59" s="9">
        <f t="shared" si="11"/>
        <v>1106686</v>
      </c>
      <c r="AG59" s="12">
        <f t="shared" si="8"/>
        <v>1113641.9536335783</v>
      </c>
      <c r="AH59" s="9">
        <f t="shared" si="12"/>
        <v>1158782</v>
      </c>
      <c r="AI59" s="12">
        <f t="shared" si="9"/>
        <v>1161822.4063896446</v>
      </c>
    </row>
    <row r="60" spans="1:35" x14ac:dyDescent="0.3">
      <c r="A60" t="s">
        <v>49</v>
      </c>
      <c r="B60">
        <v>75</v>
      </c>
      <c r="C60" s="28">
        <v>5.5343903E-2</v>
      </c>
      <c r="D60" s="28">
        <v>0.24354223999999999</v>
      </c>
      <c r="E60" s="29">
        <f t="shared" si="13"/>
        <v>0.24366801452698678</v>
      </c>
      <c r="F60" s="28">
        <v>0.75645775999999998</v>
      </c>
      <c r="G60" s="1">
        <v>53260.508999999998</v>
      </c>
      <c r="H60" s="1">
        <v>12971.183999999999</v>
      </c>
      <c r="I60" s="1">
        <v>234374.21</v>
      </c>
      <c r="J60" s="30">
        <v>0.71396344</v>
      </c>
      <c r="K60" s="31">
        <v>572937.49</v>
      </c>
      <c r="L60" s="31">
        <v>10.757267000000001</v>
      </c>
      <c r="M60" s="31">
        <v>2.5385182999999998</v>
      </c>
      <c r="N60">
        <v>5</v>
      </c>
      <c r="X60">
        <v>49</v>
      </c>
      <c r="Y60">
        <f t="shared" si="6"/>
        <v>45</v>
      </c>
      <c r="Z60">
        <v>1528</v>
      </c>
      <c r="AA60">
        <v>718</v>
      </c>
      <c r="AB60">
        <v>809</v>
      </c>
      <c r="AC60">
        <v>49</v>
      </c>
      <c r="AD60" s="9">
        <f t="shared" si="10"/>
        <v>2340185</v>
      </c>
      <c r="AE60" s="12">
        <f t="shared" si="7"/>
        <v>2351928.6710342094</v>
      </c>
      <c r="AF60" s="9">
        <f t="shared" si="11"/>
        <v>1141868</v>
      </c>
      <c r="AG60" s="12">
        <f t="shared" si="8"/>
        <v>1149828.8432195936</v>
      </c>
      <c r="AH60" s="9">
        <f t="shared" si="12"/>
        <v>1198423</v>
      </c>
      <c r="AI60" s="12">
        <f t="shared" si="9"/>
        <v>1202222.746828519</v>
      </c>
    </row>
    <row r="61" spans="1:35" x14ac:dyDescent="0.3">
      <c r="A61" t="s">
        <v>49</v>
      </c>
      <c r="B61">
        <v>80</v>
      </c>
      <c r="C61" s="28">
        <v>8.0976757999999996E-2</v>
      </c>
      <c r="D61" s="28">
        <v>0.33632271000000002</v>
      </c>
      <c r="E61" s="29">
        <f t="shared" si="13"/>
        <v>0.33297230053137294</v>
      </c>
      <c r="F61" s="28">
        <v>0.66367728999999998</v>
      </c>
      <c r="G61" s="1">
        <v>40289.324999999997</v>
      </c>
      <c r="H61" s="1">
        <v>13550.215</v>
      </c>
      <c r="I61" s="1">
        <v>167334.62</v>
      </c>
      <c r="J61" s="30">
        <v>0.61105498000000003</v>
      </c>
      <c r="K61" s="31">
        <v>338563.28</v>
      </c>
      <c r="L61" s="31">
        <v>8.4032997999999992</v>
      </c>
      <c r="M61" s="31">
        <v>2.4825487000000002</v>
      </c>
      <c r="N61">
        <v>5</v>
      </c>
      <c r="X61">
        <v>50</v>
      </c>
      <c r="Y61">
        <f t="shared" si="6"/>
        <v>50</v>
      </c>
      <c r="Z61">
        <v>1480</v>
      </c>
      <c r="AA61">
        <v>694</v>
      </c>
      <c r="AB61">
        <v>786</v>
      </c>
      <c r="AC61">
        <v>50</v>
      </c>
      <c r="AD61" s="9">
        <f t="shared" si="10"/>
        <v>2414185</v>
      </c>
      <c r="AE61" s="12">
        <f t="shared" si="7"/>
        <v>2427799.1647895025</v>
      </c>
      <c r="AF61" s="9">
        <f t="shared" si="11"/>
        <v>1176568</v>
      </c>
      <c r="AG61" s="12">
        <f t="shared" si="8"/>
        <v>1185606.0714162751</v>
      </c>
      <c r="AH61" s="9">
        <f t="shared" si="12"/>
        <v>1237723</v>
      </c>
      <c r="AI61" s="12">
        <f t="shared" si="9"/>
        <v>1242317.1900358847</v>
      </c>
    </row>
    <row r="62" spans="1:35" x14ac:dyDescent="0.3">
      <c r="A62" t="s">
        <v>49</v>
      </c>
      <c r="B62">
        <v>85</v>
      </c>
      <c r="C62" s="28">
        <v>0.11869525</v>
      </c>
      <c r="D62" s="28">
        <v>0.45389193999999999</v>
      </c>
      <c r="E62" s="29">
        <f t="shared" si="13"/>
        <v>0.44791040510520491</v>
      </c>
      <c r="F62" s="28">
        <v>0.54610806000000001</v>
      </c>
      <c r="G62" s="1">
        <v>26739.11</v>
      </c>
      <c r="H62" s="1">
        <v>12136.666999999999</v>
      </c>
      <c r="I62" s="1">
        <v>102250.65</v>
      </c>
      <c r="J62" s="30">
        <v>0.48240355000000001</v>
      </c>
      <c r="K62" s="31">
        <v>171228.66</v>
      </c>
      <c r="L62" s="31">
        <v>6.4036781999999999</v>
      </c>
      <c r="M62" s="31">
        <v>2.4090992999999998</v>
      </c>
      <c r="N62">
        <v>5</v>
      </c>
      <c r="X62">
        <v>51</v>
      </c>
      <c r="Y62">
        <f t="shared" si="6"/>
        <v>50</v>
      </c>
      <c r="Z62">
        <v>1429</v>
      </c>
      <c r="AA62">
        <v>668</v>
      </c>
      <c r="AB62">
        <v>762</v>
      </c>
      <c r="AC62">
        <v>51</v>
      </c>
      <c r="AD62" s="9">
        <f t="shared" si="10"/>
        <v>2487064</v>
      </c>
      <c r="AE62" s="12">
        <f t="shared" si="7"/>
        <v>2502789.0900711091</v>
      </c>
      <c r="AF62" s="9">
        <f t="shared" si="11"/>
        <v>1210636</v>
      </c>
      <c r="AG62" s="12">
        <f t="shared" si="8"/>
        <v>1220897.105603751</v>
      </c>
      <c r="AH62" s="9">
        <f t="shared" si="12"/>
        <v>1276585</v>
      </c>
      <c r="AI62" s="12">
        <f t="shared" si="9"/>
        <v>1282016.99412625</v>
      </c>
    </row>
    <row r="63" spans="1:35" x14ac:dyDescent="0.3">
      <c r="A63" t="s">
        <v>49</v>
      </c>
      <c r="B63">
        <v>90</v>
      </c>
      <c r="C63" s="28">
        <v>0.17744044</v>
      </c>
      <c r="D63" s="28">
        <v>0.59938195000000005</v>
      </c>
      <c r="E63" s="29">
        <f t="shared" si="13"/>
        <v>0.59322185525388582</v>
      </c>
      <c r="F63" s="28">
        <v>0.40061805</v>
      </c>
      <c r="G63" s="1">
        <v>14602.444</v>
      </c>
      <c r="H63" s="1">
        <v>8752.4411</v>
      </c>
      <c r="I63" s="1">
        <v>49326.078000000001</v>
      </c>
      <c r="J63" s="30">
        <v>0.33260120999999998</v>
      </c>
      <c r="K63" s="31">
        <v>68978.004000000001</v>
      </c>
      <c r="L63" s="31">
        <v>4.7237302000000003</v>
      </c>
      <c r="M63" s="31">
        <v>2.2937675999999998</v>
      </c>
      <c r="N63">
        <v>5</v>
      </c>
      <c r="X63">
        <v>52</v>
      </c>
      <c r="Y63">
        <f t="shared" si="6"/>
        <v>50</v>
      </c>
      <c r="Z63">
        <v>1381</v>
      </c>
      <c r="AA63">
        <v>644</v>
      </c>
      <c r="AB63">
        <v>737</v>
      </c>
      <c r="AC63">
        <v>52</v>
      </c>
      <c r="AD63" s="9">
        <f t="shared" si="10"/>
        <v>2558876</v>
      </c>
      <c r="AE63" s="12">
        <f t="shared" si="7"/>
        <v>2576739.0861444301</v>
      </c>
      <c r="AF63" s="9">
        <f t="shared" si="11"/>
        <v>1244124</v>
      </c>
      <c r="AG63" s="12">
        <f t="shared" si="8"/>
        <v>1255628.6694241045</v>
      </c>
      <c r="AH63" s="9">
        <f t="shared" si="12"/>
        <v>1314909</v>
      </c>
      <c r="AI63" s="12">
        <f t="shared" si="9"/>
        <v>1321236.087984964</v>
      </c>
    </row>
    <row r="64" spans="1:35" x14ac:dyDescent="0.3">
      <c r="A64" t="s">
        <v>49</v>
      </c>
      <c r="B64">
        <v>95</v>
      </c>
      <c r="C64" s="28">
        <v>0.27045322999999999</v>
      </c>
      <c r="D64" s="28">
        <v>0.75846672999999998</v>
      </c>
      <c r="E64" s="29">
        <f t="shared" si="13"/>
        <v>0.77368134503276864</v>
      </c>
      <c r="F64" s="28">
        <v>0.24153326999999999</v>
      </c>
      <c r="G64" s="1">
        <v>5850.0024000000003</v>
      </c>
      <c r="H64" s="1">
        <v>4437.0321999999996</v>
      </c>
      <c r="I64" s="1">
        <v>16405.913</v>
      </c>
      <c r="J64" s="30">
        <v>0.16517527595005199</v>
      </c>
      <c r="K64" s="31">
        <v>19651.925999999999</v>
      </c>
      <c r="L64" s="31">
        <v>3.3593022000000001</v>
      </c>
      <c r="M64" s="31">
        <v>2.1052501000000001</v>
      </c>
      <c r="N64">
        <v>5</v>
      </c>
      <c r="X64">
        <v>53</v>
      </c>
      <c r="Y64">
        <f t="shared" si="6"/>
        <v>50</v>
      </c>
      <c r="Z64">
        <v>1338</v>
      </c>
      <c r="AA64">
        <v>624</v>
      </c>
      <c r="AB64">
        <v>714</v>
      </c>
      <c r="AC64">
        <v>53</v>
      </c>
      <c r="AD64" s="9">
        <f t="shared" si="10"/>
        <v>2629790</v>
      </c>
      <c r="AE64" s="12">
        <f t="shared" si="7"/>
        <v>2649496.727809757</v>
      </c>
      <c r="AF64" s="9">
        <f t="shared" si="11"/>
        <v>1277196</v>
      </c>
      <c r="AG64" s="12">
        <f t="shared" si="8"/>
        <v>1289731.1955064572</v>
      </c>
      <c r="AH64" s="9">
        <f t="shared" si="12"/>
        <v>1352751</v>
      </c>
      <c r="AI64" s="12">
        <f t="shared" si="9"/>
        <v>1359891.6295099678</v>
      </c>
    </row>
    <row r="65" spans="1:35" x14ac:dyDescent="0.3">
      <c r="A65" t="s">
        <v>49</v>
      </c>
      <c r="B65">
        <v>100</v>
      </c>
      <c r="C65" s="28">
        <v>0.43529415503114499</v>
      </c>
      <c r="D65" s="28">
        <v>1</v>
      </c>
      <c r="E65" s="29">
        <f t="shared" si="13"/>
        <v>0.99382374673500129</v>
      </c>
      <c r="F65" s="28"/>
      <c r="G65" s="1">
        <v>1412.9702</v>
      </c>
      <c r="H65" s="1">
        <v>1412.9702</v>
      </c>
      <c r="I65" s="1">
        <v>3246.0122999999999</v>
      </c>
      <c r="J65" s="30" t="s">
        <v>50</v>
      </c>
      <c r="K65" s="31">
        <v>3246.0122999999999</v>
      </c>
      <c r="L65" s="31">
        <v>2.2972971000000002</v>
      </c>
      <c r="M65" s="31">
        <v>2.2972971000000002</v>
      </c>
      <c r="N65">
        <v>-1</v>
      </c>
      <c r="X65">
        <v>54</v>
      </c>
      <c r="Y65">
        <f t="shared" si="6"/>
        <v>50</v>
      </c>
      <c r="Z65">
        <v>1298</v>
      </c>
      <c r="AA65">
        <v>607</v>
      </c>
      <c r="AB65">
        <v>690</v>
      </c>
      <c r="AC65">
        <v>54</v>
      </c>
      <c r="AD65" s="9">
        <f t="shared" si="10"/>
        <v>2699882</v>
      </c>
      <c r="AE65" s="12">
        <f t="shared" si="7"/>
        <v>2720917.4596127653</v>
      </c>
      <c r="AF65" s="9">
        <f t="shared" si="11"/>
        <v>1309974</v>
      </c>
      <c r="AG65" s="12">
        <f t="shared" si="8"/>
        <v>1323139.2372654174</v>
      </c>
      <c r="AH65" s="9">
        <f t="shared" si="12"/>
        <v>1390011</v>
      </c>
      <c r="AI65" s="12">
        <f t="shared" si="9"/>
        <v>1397904.5277378194</v>
      </c>
    </row>
    <row r="66" spans="1:35" x14ac:dyDescent="0.3">
      <c r="X66">
        <v>55</v>
      </c>
      <c r="Y66">
        <f t="shared" si="6"/>
        <v>55</v>
      </c>
      <c r="Z66">
        <v>1256</v>
      </c>
      <c r="AA66">
        <v>589</v>
      </c>
      <c r="AB66">
        <v>667</v>
      </c>
      <c r="AC66">
        <v>55</v>
      </c>
      <c r="AD66" s="9">
        <f t="shared" si="10"/>
        <v>2768962</v>
      </c>
      <c r="AE66" s="12">
        <f t="shared" si="7"/>
        <v>2790865.4436041471</v>
      </c>
      <c r="AF66" s="9">
        <f t="shared" si="11"/>
        <v>1342369</v>
      </c>
      <c r="AG66" s="12">
        <f t="shared" si="8"/>
        <v>1355791.8357871028</v>
      </c>
      <c r="AH66" s="9">
        <f t="shared" si="12"/>
        <v>1426696</v>
      </c>
      <c r="AI66" s="12">
        <f t="shared" si="9"/>
        <v>1435199.9234027541</v>
      </c>
    </row>
    <row r="67" spans="1:35" x14ac:dyDescent="0.3">
      <c r="X67">
        <v>56</v>
      </c>
      <c r="Y67">
        <f t="shared" si="6"/>
        <v>55</v>
      </c>
      <c r="Z67">
        <v>1213</v>
      </c>
      <c r="AA67">
        <v>571</v>
      </c>
      <c r="AB67">
        <v>642</v>
      </c>
      <c r="AC67">
        <v>56</v>
      </c>
      <c r="AD67" s="9">
        <f t="shared" si="10"/>
        <v>2836890</v>
      </c>
      <c r="AE67" s="12">
        <f t="shared" si="7"/>
        <v>2859214.312533129</v>
      </c>
      <c r="AF67" s="9">
        <f t="shared" si="11"/>
        <v>1374345</v>
      </c>
      <c r="AG67" s="12">
        <f t="shared" si="8"/>
        <v>1387632.8385009831</v>
      </c>
      <c r="AH67" s="9">
        <f t="shared" si="12"/>
        <v>1462648</v>
      </c>
      <c r="AI67" s="12">
        <f t="shared" si="9"/>
        <v>1471707.6231216465</v>
      </c>
    </row>
    <row r="68" spans="1:35" x14ac:dyDescent="0.3">
      <c r="X68">
        <v>57</v>
      </c>
      <c r="Y68">
        <f t="shared" si="6"/>
        <v>55</v>
      </c>
      <c r="Z68">
        <v>1169</v>
      </c>
      <c r="AA68">
        <v>551</v>
      </c>
      <c r="AB68">
        <v>618</v>
      </c>
      <c r="AC68">
        <v>57</v>
      </c>
      <c r="AD68" s="9">
        <f t="shared" si="10"/>
        <v>2903523</v>
      </c>
      <c r="AE68" s="12">
        <f t="shared" si="7"/>
        <v>2925847.8217930635</v>
      </c>
      <c r="AF68" s="9">
        <f t="shared" si="11"/>
        <v>1405752</v>
      </c>
      <c r="AG68" s="12">
        <f t="shared" si="8"/>
        <v>1418611.1670591433</v>
      </c>
      <c r="AH68" s="9">
        <f t="shared" si="12"/>
        <v>1497874</v>
      </c>
      <c r="AI68" s="12">
        <f t="shared" si="9"/>
        <v>1507362.4831081638</v>
      </c>
    </row>
    <row r="69" spans="1:35" x14ac:dyDescent="0.3">
      <c r="X69">
        <v>58</v>
      </c>
      <c r="Y69">
        <f t="shared" si="6"/>
        <v>55</v>
      </c>
      <c r="Z69">
        <v>1122</v>
      </c>
      <c r="AA69">
        <v>528</v>
      </c>
      <c r="AB69">
        <v>594</v>
      </c>
      <c r="AC69">
        <v>58</v>
      </c>
      <c r="AD69" s="9">
        <f t="shared" si="10"/>
        <v>2968599</v>
      </c>
      <c r="AE69" s="12">
        <f t="shared" si="7"/>
        <v>2990660.3949485938</v>
      </c>
      <c r="AF69" s="9">
        <f t="shared" si="11"/>
        <v>1436376</v>
      </c>
      <c r="AG69" s="12">
        <f t="shared" si="8"/>
        <v>1448681.032593284</v>
      </c>
      <c r="AH69" s="9">
        <f t="shared" si="12"/>
        <v>1532326</v>
      </c>
      <c r="AI69" s="12">
        <f t="shared" si="9"/>
        <v>1542104.7390821653</v>
      </c>
    </row>
    <row r="70" spans="1:35" x14ac:dyDescent="0.3">
      <c r="X70">
        <v>59</v>
      </c>
      <c r="Y70">
        <f t="shared" si="6"/>
        <v>55</v>
      </c>
      <c r="Z70">
        <v>1074</v>
      </c>
      <c r="AA70">
        <v>504</v>
      </c>
      <c r="AB70">
        <v>570</v>
      </c>
      <c r="AC70">
        <v>59</v>
      </c>
      <c r="AD70" s="9">
        <f t="shared" si="10"/>
        <v>3031965</v>
      </c>
      <c r="AE70" s="12">
        <f t="shared" si="7"/>
        <v>3053557.5592341907</v>
      </c>
      <c r="AF70" s="9">
        <f t="shared" si="11"/>
        <v>1466112</v>
      </c>
      <c r="AG70" s="12">
        <f t="shared" si="8"/>
        <v>1477802.0972797491</v>
      </c>
      <c r="AH70" s="9">
        <f t="shared" si="12"/>
        <v>1565956</v>
      </c>
      <c r="AI70" s="12">
        <f t="shared" si="9"/>
        <v>1575880.2798406975</v>
      </c>
    </row>
    <row r="71" spans="1:35" x14ac:dyDescent="0.3">
      <c r="X71">
        <v>60</v>
      </c>
      <c r="Y71">
        <f t="shared" si="6"/>
        <v>60</v>
      </c>
      <c r="Z71">
        <v>1026</v>
      </c>
      <c r="AA71">
        <v>479</v>
      </c>
      <c r="AB71">
        <v>547</v>
      </c>
      <c r="AC71">
        <v>60</v>
      </c>
      <c r="AD71" s="9">
        <f t="shared" si="10"/>
        <v>3093525</v>
      </c>
      <c r="AE71" s="12">
        <f t="shared" si="7"/>
        <v>3114456.2689937497</v>
      </c>
      <c r="AF71" s="9">
        <f t="shared" si="11"/>
        <v>1494852</v>
      </c>
      <c r="AG71" s="12">
        <f t="shared" si="8"/>
        <v>1505939.5819000406</v>
      </c>
      <c r="AH71" s="9">
        <f t="shared" si="12"/>
        <v>1598776</v>
      </c>
      <c r="AI71" s="12">
        <f t="shared" si="9"/>
        <v>1608640.8627795398</v>
      </c>
    </row>
    <row r="72" spans="1:35" x14ac:dyDescent="0.3">
      <c r="X72">
        <v>61</v>
      </c>
      <c r="Y72">
        <f t="shared" si="6"/>
        <v>60</v>
      </c>
      <c r="Z72">
        <v>978</v>
      </c>
      <c r="AA72">
        <v>455</v>
      </c>
      <c r="AB72">
        <v>523</v>
      </c>
      <c r="AC72">
        <v>61</v>
      </c>
      <c r="AD72" s="9">
        <f t="shared" si="10"/>
        <v>3153183</v>
      </c>
      <c r="AE72" s="12">
        <f t="shared" si="7"/>
        <v>3173285.1166016012</v>
      </c>
      <c r="AF72" s="9">
        <f t="shared" si="11"/>
        <v>1522607</v>
      </c>
      <c r="AG72" s="12">
        <f t="shared" si="8"/>
        <v>1533064.3198250877</v>
      </c>
      <c r="AH72" s="9">
        <f t="shared" si="12"/>
        <v>1630679</v>
      </c>
      <c r="AI72" s="12">
        <f t="shared" si="9"/>
        <v>1640344.2704837539</v>
      </c>
    </row>
    <row r="73" spans="1:35" x14ac:dyDescent="0.3">
      <c r="X73">
        <v>62</v>
      </c>
      <c r="Y73">
        <f t="shared" si="6"/>
        <v>60</v>
      </c>
      <c r="Z73">
        <v>931</v>
      </c>
      <c r="AA73">
        <v>432</v>
      </c>
      <c r="AB73">
        <v>499</v>
      </c>
      <c r="AC73">
        <v>62</v>
      </c>
      <c r="AD73" s="9">
        <f t="shared" si="10"/>
        <v>3210905</v>
      </c>
      <c r="AE73" s="12">
        <f t="shared" si="7"/>
        <v>3229984.4319384559</v>
      </c>
      <c r="AF73" s="9">
        <f t="shared" si="11"/>
        <v>1549391</v>
      </c>
      <c r="AG73" s="12">
        <f t="shared" si="8"/>
        <v>1559152.7585630261</v>
      </c>
      <c r="AH73" s="9">
        <f t="shared" si="12"/>
        <v>1661617</v>
      </c>
      <c r="AI73" s="12">
        <f t="shared" si="9"/>
        <v>1670954.408326993</v>
      </c>
    </row>
    <row r="74" spans="1:35" x14ac:dyDescent="0.3">
      <c r="A74" t="s">
        <v>35</v>
      </c>
      <c r="B74" t="s">
        <v>36</v>
      </c>
      <c r="C74" t="s">
        <v>38</v>
      </c>
      <c r="D74" t="s">
        <v>40</v>
      </c>
      <c r="E74" t="s">
        <v>41</v>
      </c>
      <c r="F74" t="s">
        <v>42</v>
      </c>
      <c r="G74" t="s">
        <v>43</v>
      </c>
      <c r="H74" t="s">
        <v>44</v>
      </c>
      <c r="I74" t="s">
        <v>45</v>
      </c>
      <c r="J74" t="s">
        <v>46</v>
      </c>
      <c r="K74" t="s">
        <v>47</v>
      </c>
      <c r="L74" t="s">
        <v>48</v>
      </c>
      <c r="M74" t="s">
        <v>37</v>
      </c>
      <c r="X74">
        <v>63</v>
      </c>
      <c r="Y74">
        <f t="shared" si="6"/>
        <v>60</v>
      </c>
      <c r="Z74">
        <v>888</v>
      </c>
      <c r="AA74">
        <v>411</v>
      </c>
      <c r="AB74">
        <v>477</v>
      </c>
      <c r="AC74">
        <v>63</v>
      </c>
      <c r="AD74" s="9">
        <f t="shared" si="10"/>
        <v>3266849</v>
      </c>
      <c r="AE74" s="12">
        <f t="shared" si="7"/>
        <v>3284506.2729652561</v>
      </c>
      <c r="AF74" s="9">
        <f t="shared" si="11"/>
        <v>1575284</v>
      </c>
      <c r="AG74" s="12">
        <f t="shared" si="8"/>
        <v>1584186.9106805809</v>
      </c>
      <c r="AH74" s="9">
        <f t="shared" si="12"/>
        <v>1691668</v>
      </c>
      <c r="AI74" s="12">
        <f t="shared" si="9"/>
        <v>1700441.3438178268</v>
      </c>
    </row>
    <row r="75" spans="1:35" x14ac:dyDescent="0.3">
      <c r="A75" t="s">
        <v>49</v>
      </c>
      <c r="B75">
        <v>0</v>
      </c>
      <c r="C75">
        <v>1.2095698E-2</v>
      </c>
      <c r="D75">
        <v>0.98790429999999996</v>
      </c>
      <c r="E75">
        <v>100000</v>
      </c>
      <c r="F75">
        <v>1209.5698</v>
      </c>
      <c r="G75">
        <v>98940.137000000002</v>
      </c>
      <c r="H75">
        <v>0.98727653000000004</v>
      </c>
      <c r="I75">
        <v>7782990.9000000004</v>
      </c>
      <c r="J75">
        <v>77.829909000000001</v>
      </c>
      <c r="K75">
        <v>0.12376859</v>
      </c>
      <c r="L75">
        <v>1</v>
      </c>
      <c r="M75">
        <v>1.2225269E-2</v>
      </c>
      <c r="X75">
        <v>64</v>
      </c>
      <c r="Y75">
        <f t="shared" si="6"/>
        <v>60</v>
      </c>
      <c r="Z75">
        <v>847</v>
      </c>
      <c r="AA75">
        <v>392</v>
      </c>
      <c r="AB75">
        <v>455</v>
      </c>
      <c r="AC75">
        <v>64</v>
      </c>
      <c r="AD75" s="9">
        <f t="shared" si="10"/>
        <v>3321057</v>
      </c>
      <c r="AE75" s="12">
        <f t="shared" si="7"/>
        <v>3336814.3113190192</v>
      </c>
      <c r="AF75" s="9">
        <f t="shared" si="11"/>
        <v>1600372</v>
      </c>
      <c r="AG75" s="12">
        <f t="shared" si="8"/>
        <v>1608154.2565265882</v>
      </c>
      <c r="AH75" s="9">
        <f t="shared" si="12"/>
        <v>1720788</v>
      </c>
      <c r="AI75" s="12">
        <f t="shared" si="9"/>
        <v>1728781.2891933662</v>
      </c>
    </row>
    <row r="76" spans="1:35" x14ac:dyDescent="0.3">
      <c r="A76" t="s">
        <v>49</v>
      </c>
      <c r="B76">
        <v>1</v>
      </c>
      <c r="C76">
        <v>1.9042556999999999E-3</v>
      </c>
      <c r="D76">
        <v>0.99809574000000001</v>
      </c>
      <c r="E76">
        <v>98790.43</v>
      </c>
      <c r="F76">
        <v>188.12224000000001</v>
      </c>
      <c r="G76">
        <v>394698.13</v>
      </c>
      <c r="H76">
        <v>0.99813781000000001</v>
      </c>
      <c r="I76">
        <v>7684050.7000000002</v>
      </c>
      <c r="J76">
        <v>77.781327000000005</v>
      </c>
      <c r="K76">
        <v>1.5356903</v>
      </c>
      <c r="L76">
        <v>4</v>
      </c>
      <c r="M76">
        <v>4.7662308000000003E-4</v>
      </c>
      <c r="X76">
        <v>65</v>
      </c>
      <c r="Y76">
        <f t="shared" ref="Y76:Y111" si="14">5*INT(X76/5)</f>
        <v>65</v>
      </c>
      <c r="Z76">
        <v>806</v>
      </c>
      <c r="AA76">
        <v>372</v>
      </c>
      <c r="AB76">
        <v>433</v>
      </c>
      <c r="AC76">
        <v>65</v>
      </c>
      <c r="AD76" s="9">
        <f t="shared" si="10"/>
        <v>3373447</v>
      </c>
      <c r="AE76" s="12">
        <f t="shared" ref="AE76:AE111" si="15">AE$5*_xlfn.NORM.DIST($AC76,AE$6,AE$7,TRUE)</f>
        <v>3386883.6181258708</v>
      </c>
      <c r="AF76" s="9">
        <f t="shared" si="11"/>
        <v>1624552</v>
      </c>
      <c r="AG76" s="12">
        <f t="shared" ref="AG76:AG111" si="16">AG$5*_xlfn.NORM.DIST($AC76,AG$6,AG$7,TRUE)</f>
        <v>1631047.6017435079</v>
      </c>
      <c r="AH76" s="9">
        <f t="shared" si="12"/>
        <v>1748933</v>
      </c>
      <c r="AI76" s="12">
        <f t="shared" ref="AI76:AI111" si="17">AI$5*_xlfn.NORM.DIST($AC76,AI$6,AI$7,TRUE)</f>
        <v>1755956.5294735308</v>
      </c>
    </row>
    <row r="77" spans="1:35" x14ac:dyDescent="0.3">
      <c r="A77" t="s">
        <v>49</v>
      </c>
      <c r="B77">
        <v>5</v>
      </c>
      <c r="C77">
        <v>1.1409332999999999E-3</v>
      </c>
      <c r="D77">
        <v>0.99885906999999996</v>
      </c>
      <c r="E77">
        <v>98602.308000000005</v>
      </c>
      <c r="F77">
        <v>112.49866</v>
      </c>
      <c r="G77">
        <v>492719.02</v>
      </c>
      <c r="H77">
        <v>0.99882061</v>
      </c>
      <c r="I77">
        <v>7289352.5999999996</v>
      </c>
      <c r="J77">
        <v>73.926794999999998</v>
      </c>
      <c r="K77">
        <v>2.3997866000000001</v>
      </c>
      <c r="L77">
        <v>5</v>
      </c>
      <c r="M77">
        <v>2.2832214E-4</v>
      </c>
      <c r="X77">
        <v>66</v>
      </c>
      <c r="Y77">
        <f t="shared" si="14"/>
        <v>65</v>
      </c>
      <c r="Z77">
        <v>766</v>
      </c>
      <c r="AA77">
        <v>354</v>
      </c>
      <c r="AB77">
        <v>412</v>
      </c>
      <c r="AC77">
        <v>66</v>
      </c>
      <c r="AD77" s="9">
        <f t="shared" ref="AD77:AD111" si="18">AD76+$X77*Z77</f>
        <v>3424003</v>
      </c>
      <c r="AE77" s="12">
        <f t="shared" si="15"/>
        <v>3434700.3563687252</v>
      </c>
      <c r="AF77" s="9">
        <f t="shared" ref="AF77:AF111" si="19">AF76+$X77*AA77</f>
        <v>1647916</v>
      </c>
      <c r="AG77" s="12">
        <f t="shared" si="16"/>
        <v>1652864.893041292</v>
      </c>
      <c r="AH77" s="9">
        <f t="shared" ref="AH77:AH111" si="20">AH76+$X77*AB77</f>
        <v>1776125</v>
      </c>
      <c r="AI77" s="12">
        <f t="shared" si="17"/>
        <v>1781955.2988422273</v>
      </c>
    </row>
    <row r="78" spans="1:35" x14ac:dyDescent="0.3">
      <c r="A78" t="s">
        <v>49</v>
      </c>
      <c r="B78">
        <v>10</v>
      </c>
      <c r="C78">
        <v>1.3857114999999999E-3</v>
      </c>
      <c r="D78">
        <v>0.99861429000000002</v>
      </c>
      <c r="E78">
        <v>98489.808999999994</v>
      </c>
      <c r="F78">
        <v>136.47846000000001</v>
      </c>
      <c r="G78">
        <v>492137.91</v>
      </c>
      <c r="H78">
        <v>0.99816402999999998</v>
      </c>
      <c r="I78">
        <v>6796633.5999999996</v>
      </c>
      <c r="J78">
        <v>69.008495999999994</v>
      </c>
      <c r="K78">
        <v>2.7202522999999998</v>
      </c>
      <c r="L78">
        <v>5</v>
      </c>
      <c r="M78">
        <v>2.7731750999999998E-4</v>
      </c>
      <c r="X78">
        <v>67</v>
      </c>
      <c r="Y78">
        <f t="shared" si="14"/>
        <v>65</v>
      </c>
      <c r="Z78">
        <v>723</v>
      </c>
      <c r="AA78">
        <v>333</v>
      </c>
      <c r="AB78">
        <v>390</v>
      </c>
      <c r="AC78">
        <v>67</v>
      </c>
      <c r="AD78" s="9">
        <f t="shared" si="18"/>
        <v>3472444</v>
      </c>
      <c r="AE78" s="12">
        <f t="shared" si="15"/>
        <v>3480261.3871449428</v>
      </c>
      <c r="AF78" s="9">
        <f t="shared" si="19"/>
        <v>1670227</v>
      </c>
      <c r="AG78" s="12">
        <f t="shared" si="16"/>
        <v>1673608.9961216664</v>
      </c>
      <c r="AH78" s="9">
        <f t="shared" si="20"/>
        <v>1802255</v>
      </c>
      <c r="AI78" s="12">
        <f t="shared" si="17"/>
        <v>1806771.6088050343</v>
      </c>
    </row>
    <row r="79" spans="1:35" x14ac:dyDescent="0.3">
      <c r="A79" t="s">
        <v>49</v>
      </c>
      <c r="B79">
        <v>15</v>
      </c>
      <c r="C79">
        <v>2.3127414999999998E-3</v>
      </c>
      <c r="D79">
        <v>0.99768725999999996</v>
      </c>
      <c r="E79">
        <v>98353.331000000006</v>
      </c>
      <c r="F79">
        <v>227.46583000000001</v>
      </c>
      <c r="G79">
        <v>491234.36</v>
      </c>
      <c r="H79">
        <v>0.99730695999999996</v>
      </c>
      <c r="I79">
        <v>6304495.7000000002</v>
      </c>
      <c r="J79">
        <v>64.100480000000005</v>
      </c>
      <c r="K79">
        <v>2.6599021</v>
      </c>
      <c r="L79">
        <v>5</v>
      </c>
      <c r="M79">
        <v>4.630495E-4</v>
      </c>
      <c r="X79">
        <v>68</v>
      </c>
      <c r="Y79">
        <f t="shared" si="14"/>
        <v>65</v>
      </c>
      <c r="Z79">
        <v>675</v>
      </c>
      <c r="AA79">
        <v>311</v>
      </c>
      <c r="AB79">
        <v>365</v>
      </c>
      <c r="AC79">
        <v>68</v>
      </c>
      <c r="AD79" s="9">
        <f t="shared" si="18"/>
        <v>3518344</v>
      </c>
      <c r="AE79" s="12">
        <f t="shared" si="15"/>
        <v>3523573.797990792</v>
      </c>
      <c r="AF79" s="9">
        <f t="shared" si="19"/>
        <v>1691375</v>
      </c>
      <c r="AG79" s="12">
        <f t="shared" si="16"/>
        <v>1693287.4399755613</v>
      </c>
      <c r="AH79" s="9">
        <f t="shared" si="20"/>
        <v>1827075</v>
      </c>
      <c r="AI79" s="12">
        <f t="shared" si="17"/>
        <v>1830405.0320789716</v>
      </c>
    </row>
    <row r="80" spans="1:35" x14ac:dyDescent="0.3">
      <c r="A80" t="s">
        <v>49</v>
      </c>
      <c r="B80">
        <v>20</v>
      </c>
      <c r="C80">
        <v>3.0042077999999999E-3</v>
      </c>
      <c r="D80">
        <v>0.99699579000000005</v>
      </c>
      <c r="E80">
        <v>98125.865000000005</v>
      </c>
      <c r="F80">
        <v>294.79048999999998</v>
      </c>
      <c r="G80">
        <v>489911.45</v>
      </c>
      <c r="H80">
        <v>0.99675460000000005</v>
      </c>
      <c r="I80">
        <v>5813261.2999999998</v>
      </c>
      <c r="J80">
        <v>59.242905</v>
      </c>
      <c r="K80">
        <v>2.5647883</v>
      </c>
      <c r="L80">
        <v>5</v>
      </c>
      <c r="M80">
        <v>6.0172198000000004E-4</v>
      </c>
      <c r="X80">
        <v>69</v>
      </c>
      <c r="Y80">
        <f t="shared" si="14"/>
        <v>65</v>
      </c>
      <c r="Z80">
        <v>625</v>
      </c>
      <c r="AA80">
        <v>287</v>
      </c>
      <c r="AB80">
        <v>338</v>
      </c>
      <c r="AC80">
        <v>69</v>
      </c>
      <c r="AD80" s="9">
        <f t="shared" si="18"/>
        <v>3561469</v>
      </c>
      <c r="AE80" s="12">
        <f t="shared" si="15"/>
        <v>3564654.3621262941</v>
      </c>
      <c r="AF80" s="9">
        <f t="shared" si="19"/>
        <v>1711178</v>
      </c>
      <c r="AG80" s="12">
        <f t="shared" si="16"/>
        <v>1711912.1320295865</v>
      </c>
      <c r="AH80" s="9">
        <f t="shared" si="20"/>
        <v>1850397</v>
      </c>
      <c r="AI80" s="12">
        <f t="shared" si="17"/>
        <v>1852860.4465926492</v>
      </c>
    </row>
    <row r="81" spans="1:35" x14ac:dyDescent="0.3">
      <c r="A81" t="s">
        <v>49</v>
      </c>
      <c r="B81">
        <v>25</v>
      </c>
      <c r="C81">
        <v>3.5021100000000001E-3</v>
      </c>
      <c r="D81">
        <v>0.99649789</v>
      </c>
      <c r="E81">
        <v>97831.074999999997</v>
      </c>
      <c r="F81">
        <v>342.61518000000001</v>
      </c>
      <c r="G81">
        <v>488321.49</v>
      </c>
      <c r="H81">
        <v>0.99611198999999995</v>
      </c>
      <c r="I81">
        <v>5323349.9000000004</v>
      </c>
      <c r="J81">
        <v>54.413691</v>
      </c>
      <c r="K81">
        <v>2.5661247999999999</v>
      </c>
      <c r="L81">
        <v>5</v>
      </c>
      <c r="M81">
        <v>7.0161808E-4</v>
      </c>
      <c r="X81">
        <v>70</v>
      </c>
      <c r="Y81">
        <f t="shared" si="14"/>
        <v>70</v>
      </c>
      <c r="Z81">
        <v>576</v>
      </c>
      <c r="AA81">
        <v>264</v>
      </c>
      <c r="AB81">
        <v>312</v>
      </c>
      <c r="AC81">
        <v>70</v>
      </c>
      <c r="AD81" s="9">
        <f t="shared" si="18"/>
        <v>3601789</v>
      </c>
      <c r="AE81" s="12">
        <f t="shared" si="15"/>
        <v>3603528.9379814067</v>
      </c>
      <c r="AF81" s="9">
        <f t="shared" si="19"/>
        <v>1729658</v>
      </c>
      <c r="AG81" s="12">
        <f t="shared" si="16"/>
        <v>1729499.0487884281</v>
      </c>
      <c r="AH81" s="9">
        <f t="shared" si="20"/>
        <v>1872237</v>
      </c>
      <c r="AI81" s="12">
        <f t="shared" si="17"/>
        <v>1874147.7443106507</v>
      </c>
    </row>
    <row r="82" spans="1:35" x14ac:dyDescent="0.3">
      <c r="A82" t="s">
        <v>49</v>
      </c>
      <c r="B82">
        <v>30</v>
      </c>
      <c r="C82">
        <v>4.3785357E-3</v>
      </c>
      <c r="D82">
        <v>0.99562145999999996</v>
      </c>
      <c r="E82">
        <v>97488.459000000003</v>
      </c>
      <c r="F82">
        <v>426.85669999999999</v>
      </c>
      <c r="G82">
        <v>486422.89</v>
      </c>
      <c r="H82">
        <v>0.99483600999999999</v>
      </c>
      <c r="I82">
        <v>4835028.4000000004</v>
      </c>
      <c r="J82">
        <v>49.595905000000002</v>
      </c>
      <c r="K82">
        <v>2.6118277000000001</v>
      </c>
      <c r="L82">
        <v>5</v>
      </c>
      <c r="M82">
        <v>8.7754238000000004E-4</v>
      </c>
      <c r="X82">
        <v>71</v>
      </c>
      <c r="Y82">
        <f t="shared" si="14"/>
        <v>70</v>
      </c>
      <c r="Z82">
        <v>528</v>
      </c>
      <c r="AA82">
        <v>242</v>
      </c>
      <c r="AB82">
        <v>287</v>
      </c>
      <c r="AC82">
        <v>71</v>
      </c>
      <c r="AD82" s="9">
        <f t="shared" si="18"/>
        <v>3639277</v>
      </c>
      <c r="AE82" s="12">
        <f t="shared" si="15"/>
        <v>3640231.8187013357</v>
      </c>
      <c r="AF82" s="9">
        <f t="shared" si="19"/>
        <v>1746840</v>
      </c>
      <c r="AG82" s="12">
        <f t="shared" si="16"/>
        <v>1746067.9067098063</v>
      </c>
      <c r="AH82" s="9">
        <f t="shared" si="20"/>
        <v>1892614</v>
      </c>
      <c r="AI82" s="12">
        <f t="shared" si="17"/>
        <v>1894281.5098423189</v>
      </c>
    </row>
    <row r="83" spans="1:35" x14ac:dyDescent="0.3">
      <c r="A83" t="s">
        <v>49</v>
      </c>
      <c r="B83">
        <v>35</v>
      </c>
      <c r="C83">
        <v>6.1230653000000001E-3</v>
      </c>
      <c r="D83">
        <v>0.99387692999999999</v>
      </c>
      <c r="E83">
        <v>97061.603000000003</v>
      </c>
      <c r="F83">
        <v>594.31452999999999</v>
      </c>
      <c r="G83">
        <v>483911.01</v>
      </c>
      <c r="H83">
        <v>0.99246769999999995</v>
      </c>
      <c r="I83">
        <v>4348605.5</v>
      </c>
      <c r="J83">
        <v>44.802531000000002</v>
      </c>
      <c r="K83">
        <v>2.6493807999999999</v>
      </c>
      <c r="L83">
        <v>5</v>
      </c>
      <c r="M83">
        <v>1.2281484E-3</v>
      </c>
      <c r="X83">
        <v>72</v>
      </c>
      <c r="Y83">
        <f t="shared" si="14"/>
        <v>70</v>
      </c>
      <c r="Z83">
        <v>486</v>
      </c>
      <c r="AA83">
        <v>222</v>
      </c>
      <c r="AB83">
        <v>264</v>
      </c>
      <c r="AC83">
        <v>72</v>
      </c>
      <c r="AD83" s="9">
        <f t="shared" si="18"/>
        <v>3674269</v>
      </c>
      <c r="AE83" s="12">
        <f t="shared" si="15"/>
        <v>3674805.0414975719</v>
      </c>
      <c r="AF83" s="9">
        <f t="shared" si="19"/>
        <v>1762824</v>
      </c>
      <c r="AG83" s="12">
        <f t="shared" si="16"/>
        <v>1761641.8180597397</v>
      </c>
      <c r="AH83" s="9">
        <f t="shared" si="20"/>
        <v>1911622</v>
      </c>
      <c r="AI83" s="12">
        <f t="shared" si="17"/>
        <v>1913280.6739520717</v>
      </c>
    </row>
    <row r="84" spans="1:35" x14ac:dyDescent="0.3">
      <c r="A84" t="s">
        <v>49</v>
      </c>
      <c r="B84">
        <v>40</v>
      </c>
      <c r="C84">
        <v>9.2030689999999995E-3</v>
      </c>
      <c r="D84">
        <v>0.99079693000000002</v>
      </c>
      <c r="E84">
        <v>96467.288</v>
      </c>
      <c r="F84">
        <v>887.79511000000002</v>
      </c>
      <c r="G84">
        <v>480266.04</v>
      </c>
      <c r="H84">
        <v>0.98845956000000001</v>
      </c>
      <c r="I84">
        <v>3864694.5</v>
      </c>
      <c r="J84">
        <v>40.062227999999998</v>
      </c>
      <c r="K84">
        <v>2.6679344</v>
      </c>
      <c r="L84">
        <v>5</v>
      </c>
      <c r="M84">
        <v>1.8485486E-3</v>
      </c>
      <c r="X84">
        <v>73</v>
      </c>
      <c r="Y84">
        <f t="shared" si="14"/>
        <v>70</v>
      </c>
      <c r="Z84">
        <v>452</v>
      </c>
      <c r="AA84">
        <v>206</v>
      </c>
      <c r="AB84">
        <v>246</v>
      </c>
      <c r="AC84">
        <v>73</v>
      </c>
      <c r="AD84" s="9">
        <f t="shared" si="18"/>
        <v>3707265</v>
      </c>
      <c r="AE84" s="12">
        <f t="shared" si="15"/>
        <v>3707297.6667175936</v>
      </c>
      <c r="AF84" s="9">
        <f t="shared" si="19"/>
        <v>1777862</v>
      </c>
      <c r="AG84" s="12">
        <f t="shared" si="16"/>
        <v>1776246.9364323351</v>
      </c>
      <c r="AH84" s="9">
        <f t="shared" si="20"/>
        <v>1929580</v>
      </c>
      <c r="AI84" s="12">
        <f t="shared" si="17"/>
        <v>1931168.1471576157</v>
      </c>
    </row>
    <row r="85" spans="1:35" x14ac:dyDescent="0.3">
      <c r="A85" t="s">
        <v>49</v>
      </c>
      <c r="B85">
        <v>45</v>
      </c>
      <c r="C85">
        <v>1.4269896000000001E-2</v>
      </c>
      <c r="D85">
        <v>0.98573010000000005</v>
      </c>
      <c r="E85">
        <v>95579.493000000002</v>
      </c>
      <c r="F85">
        <v>1363.9095</v>
      </c>
      <c r="G85">
        <v>474723.56</v>
      </c>
      <c r="H85">
        <v>0.98199619999999999</v>
      </c>
      <c r="I85">
        <v>3384428.4</v>
      </c>
      <c r="J85">
        <v>35.409567000000003</v>
      </c>
      <c r="K85">
        <v>2.672936</v>
      </c>
      <c r="L85">
        <v>5</v>
      </c>
      <c r="M85">
        <v>2.8730603999999999E-3</v>
      </c>
      <c r="X85">
        <v>74</v>
      </c>
      <c r="Y85">
        <f t="shared" si="14"/>
        <v>70</v>
      </c>
      <c r="Z85">
        <v>425</v>
      </c>
      <c r="AA85">
        <v>193</v>
      </c>
      <c r="AB85">
        <v>232</v>
      </c>
      <c r="AC85">
        <v>74</v>
      </c>
      <c r="AD85" s="9">
        <f t="shared" si="18"/>
        <v>3738715</v>
      </c>
      <c r="AE85" s="12">
        <f t="shared" si="15"/>
        <v>3737765.0363586843</v>
      </c>
      <c r="AF85" s="9">
        <f t="shared" si="19"/>
        <v>1792144</v>
      </c>
      <c r="AG85" s="12">
        <f t="shared" si="16"/>
        <v>1789912.0964854297</v>
      </c>
      <c r="AH85" s="9">
        <f t="shared" si="20"/>
        <v>1946748</v>
      </c>
      <c r="AI85" s="12">
        <f t="shared" si="17"/>
        <v>1947970.4385872728</v>
      </c>
    </row>
    <row r="86" spans="1:35" x14ac:dyDescent="0.3">
      <c r="A86" t="s">
        <v>49</v>
      </c>
      <c r="B86">
        <v>50</v>
      </c>
      <c r="C86">
        <v>2.2345288000000001E-2</v>
      </c>
      <c r="D86">
        <v>0.97765471000000004</v>
      </c>
      <c r="E86">
        <v>94215.584000000003</v>
      </c>
      <c r="F86">
        <v>2105.2743999999998</v>
      </c>
      <c r="G86">
        <v>466176.73</v>
      </c>
      <c r="H86">
        <v>0.97179082000000006</v>
      </c>
      <c r="I86">
        <v>2909704.9</v>
      </c>
      <c r="J86">
        <v>30.883478</v>
      </c>
      <c r="K86">
        <v>2.6719496</v>
      </c>
      <c r="L86">
        <v>5</v>
      </c>
      <c r="M86">
        <v>4.5160434000000001E-3</v>
      </c>
      <c r="X86">
        <v>75</v>
      </c>
      <c r="Y86">
        <f t="shared" si="14"/>
        <v>75</v>
      </c>
      <c r="Z86">
        <v>398</v>
      </c>
      <c r="AA86">
        <v>180</v>
      </c>
      <c r="AB86">
        <v>218</v>
      </c>
      <c r="AC86">
        <v>75</v>
      </c>
      <c r="AD86" s="9">
        <f t="shared" si="18"/>
        <v>3768565</v>
      </c>
      <c r="AE86" s="12">
        <f t="shared" si="15"/>
        <v>3766268.0214612014</v>
      </c>
      <c r="AF86" s="9">
        <f t="shared" si="19"/>
        <v>1805644</v>
      </c>
      <c r="AG86" s="12">
        <f t="shared" si="16"/>
        <v>1802668.4522475307</v>
      </c>
      <c r="AH86" s="9">
        <f t="shared" si="20"/>
        <v>1963098</v>
      </c>
      <c r="AI86" s="12">
        <f t="shared" si="17"/>
        <v>1963717.2651729351</v>
      </c>
    </row>
    <row r="87" spans="1:35" x14ac:dyDescent="0.3">
      <c r="A87" t="s">
        <v>49</v>
      </c>
      <c r="B87">
        <v>55</v>
      </c>
      <c r="C87">
        <v>3.5020082000000001E-2</v>
      </c>
      <c r="D87">
        <v>0.96497991999999999</v>
      </c>
      <c r="E87">
        <v>92110.308999999994</v>
      </c>
      <c r="F87">
        <v>3225.7105000000001</v>
      </c>
      <c r="G87">
        <v>453026.27</v>
      </c>
      <c r="H87">
        <v>0.95587986000000003</v>
      </c>
      <c r="I87">
        <v>2443528.1</v>
      </c>
      <c r="J87">
        <v>26.528281</v>
      </c>
      <c r="K87">
        <v>2.6670954999999998</v>
      </c>
      <c r="L87">
        <v>5</v>
      </c>
      <c r="M87">
        <v>7.1203608999999999E-3</v>
      </c>
      <c r="X87">
        <v>76</v>
      </c>
      <c r="Y87">
        <f t="shared" si="14"/>
        <v>75</v>
      </c>
      <c r="Z87">
        <v>373</v>
      </c>
      <c r="AA87">
        <v>168</v>
      </c>
      <c r="AB87">
        <v>204</v>
      </c>
      <c r="AC87">
        <v>76</v>
      </c>
      <c r="AD87" s="9">
        <f t="shared" si="18"/>
        <v>3796913</v>
      </c>
      <c r="AE87" s="12">
        <f t="shared" si="15"/>
        <v>3792872.2673972524</v>
      </c>
      <c r="AF87" s="9">
        <f t="shared" si="19"/>
        <v>1818412</v>
      </c>
      <c r="AG87" s="12">
        <f t="shared" si="16"/>
        <v>1814549.1180999023</v>
      </c>
      <c r="AH87" s="9">
        <f t="shared" si="20"/>
        <v>1978602</v>
      </c>
      <c r="AI87" s="12">
        <f t="shared" si="17"/>
        <v>1978441.1560870588</v>
      </c>
    </row>
    <row r="88" spans="1:35" x14ac:dyDescent="0.3">
      <c r="A88" t="s">
        <v>49</v>
      </c>
      <c r="B88">
        <v>60</v>
      </c>
      <c r="C88">
        <v>5.4697701000000001E-2</v>
      </c>
      <c r="D88">
        <v>0.94530230000000004</v>
      </c>
      <c r="E88">
        <v>88884.599000000002</v>
      </c>
      <c r="F88">
        <v>4861.7831999999999</v>
      </c>
      <c r="G88">
        <v>433038.69</v>
      </c>
      <c r="H88">
        <v>0.93136629999999998</v>
      </c>
      <c r="I88">
        <v>1990501.9</v>
      </c>
      <c r="J88">
        <v>22.394227000000001</v>
      </c>
      <c r="K88">
        <v>2.6584096000000002</v>
      </c>
      <c r="L88">
        <v>5</v>
      </c>
      <c r="M88">
        <v>1.1227133E-2</v>
      </c>
      <c r="X88">
        <v>77</v>
      </c>
      <c r="Y88">
        <f t="shared" si="14"/>
        <v>75</v>
      </c>
      <c r="Z88">
        <v>347</v>
      </c>
      <c r="AA88">
        <v>156</v>
      </c>
      <c r="AB88">
        <v>190</v>
      </c>
      <c r="AC88">
        <v>77</v>
      </c>
      <c r="AD88" s="9">
        <f t="shared" si="18"/>
        <v>3823632</v>
      </c>
      <c r="AE88" s="12">
        <f t="shared" si="15"/>
        <v>3817647.4455373646</v>
      </c>
      <c r="AF88" s="9">
        <f t="shared" si="19"/>
        <v>1830424</v>
      </c>
      <c r="AG88" s="12">
        <f t="shared" si="16"/>
        <v>1825588.8162382257</v>
      </c>
      <c r="AH88" s="9">
        <f t="shared" si="20"/>
        <v>1993232</v>
      </c>
      <c r="AI88" s="12">
        <f t="shared" si="17"/>
        <v>1992177.0570978748</v>
      </c>
    </row>
    <row r="89" spans="1:35" x14ac:dyDescent="0.3">
      <c r="A89" t="s">
        <v>49</v>
      </c>
      <c r="B89">
        <v>65</v>
      </c>
      <c r="C89">
        <v>8.4866036000000006E-2</v>
      </c>
      <c r="D89">
        <v>0.91513396000000002</v>
      </c>
      <c r="E89">
        <v>84022.815000000002</v>
      </c>
      <c r="F89">
        <v>7130.6832999999997</v>
      </c>
      <c r="G89">
        <v>403317.64</v>
      </c>
      <c r="H89">
        <v>0.89419205999999996</v>
      </c>
      <c r="I89">
        <v>1557463.2</v>
      </c>
      <c r="J89">
        <v>18.536193999999998</v>
      </c>
      <c r="K89">
        <v>2.6444846000000002</v>
      </c>
      <c r="L89">
        <v>5</v>
      </c>
      <c r="M89">
        <v>1.7680068E-2</v>
      </c>
      <c r="X89">
        <v>78</v>
      </c>
      <c r="Y89">
        <f t="shared" si="14"/>
        <v>75</v>
      </c>
      <c r="Z89">
        <v>318</v>
      </c>
      <c r="AA89">
        <v>142</v>
      </c>
      <c r="AB89">
        <v>175</v>
      </c>
      <c r="AC89">
        <v>78</v>
      </c>
      <c r="AD89" s="9">
        <f t="shared" si="18"/>
        <v>3848436</v>
      </c>
      <c r="AE89" s="12">
        <f t="shared" si="15"/>
        <v>3840666.5191468159</v>
      </c>
      <c r="AF89" s="9">
        <f t="shared" si="19"/>
        <v>1841500</v>
      </c>
      <c r="AG89" s="12">
        <f t="shared" si="16"/>
        <v>1835823.5340794341</v>
      </c>
      <c r="AH89" s="9">
        <f t="shared" si="20"/>
        <v>2006882</v>
      </c>
      <c r="AI89" s="12">
        <f t="shared" si="17"/>
        <v>2004961.9392247922</v>
      </c>
    </row>
    <row r="90" spans="1:35" x14ac:dyDescent="0.3">
      <c r="A90" t="s">
        <v>49</v>
      </c>
      <c r="B90">
        <v>70</v>
      </c>
      <c r="C90">
        <v>0.13028880000000001</v>
      </c>
      <c r="D90">
        <v>0.86971120000000002</v>
      </c>
      <c r="E90">
        <v>76892.131999999998</v>
      </c>
      <c r="F90">
        <v>10018.183999999999</v>
      </c>
      <c r="G90">
        <v>360643.43</v>
      </c>
      <c r="H90">
        <v>0.83913773000000003</v>
      </c>
      <c r="I90">
        <v>1154145.5</v>
      </c>
      <c r="J90">
        <v>15.009930000000001</v>
      </c>
      <c r="K90">
        <v>2.6226003000000002</v>
      </c>
      <c r="L90">
        <v>5</v>
      </c>
      <c r="M90">
        <v>2.7778639000000001E-2</v>
      </c>
      <c r="X90">
        <v>79</v>
      </c>
      <c r="Y90">
        <f t="shared" si="14"/>
        <v>75</v>
      </c>
      <c r="Z90">
        <v>287</v>
      </c>
      <c r="AA90">
        <v>128</v>
      </c>
      <c r="AB90">
        <v>160</v>
      </c>
      <c r="AC90">
        <v>79</v>
      </c>
      <c r="AD90" s="9">
        <f t="shared" si="18"/>
        <v>3871109</v>
      </c>
      <c r="AE90" s="12">
        <f t="shared" si="15"/>
        <v>3862005.0306523265</v>
      </c>
      <c r="AF90" s="9">
        <f t="shared" si="19"/>
        <v>1851612</v>
      </c>
      <c r="AG90" s="12">
        <f t="shared" si="16"/>
        <v>1845290.194709674</v>
      </c>
      <c r="AH90" s="9">
        <f t="shared" si="20"/>
        <v>2019522</v>
      </c>
      <c r="AI90" s="12">
        <f t="shared" si="17"/>
        <v>2016834.4157345945</v>
      </c>
    </row>
    <row r="91" spans="1:35" x14ac:dyDescent="0.3">
      <c r="A91" t="s">
        <v>49</v>
      </c>
      <c r="B91">
        <v>75</v>
      </c>
      <c r="C91">
        <v>0.19681254000000001</v>
      </c>
      <c r="D91">
        <v>0.80318745999999996</v>
      </c>
      <c r="E91">
        <v>66873.948999999993</v>
      </c>
      <c r="F91">
        <v>13161.632</v>
      </c>
      <c r="G91">
        <v>302629.51</v>
      </c>
      <c r="H91">
        <v>0.76047682000000005</v>
      </c>
      <c r="I91">
        <v>793502.1</v>
      </c>
      <c r="J91">
        <v>11.865639</v>
      </c>
      <c r="K91">
        <v>2.5884274999999999</v>
      </c>
      <c r="L91">
        <v>5</v>
      </c>
      <c r="M91">
        <v>4.3490906000000003E-2</v>
      </c>
      <c r="X91">
        <v>80</v>
      </c>
      <c r="Y91">
        <f t="shared" si="14"/>
        <v>80</v>
      </c>
      <c r="Z91">
        <v>259</v>
      </c>
      <c r="AA91">
        <v>114</v>
      </c>
      <c r="AB91">
        <v>145</v>
      </c>
      <c r="AC91">
        <v>80</v>
      </c>
      <c r="AD91" s="9">
        <f t="shared" si="18"/>
        <v>3891829</v>
      </c>
      <c r="AE91" s="12">
        <f t="shared" si="15"/>
        <v>3881740.4166466254</v>
      </c>
      <c r="AF91" s="9">
        <f t="shared" si="19"/>
        <v>1860732</v>
      </c>
      <c r="AG91" s="12">
        <f t="shared" si="16"/>
        <v>1854026.3430775455</v>
      </c>
      <c r="AH91" s="9">
        <f t="shared" si="20"/>
        <v>2031122</v>
      </c>
      <c r="AI91" s="12">
        <f t="shared" si="17"/>
        <v>2027834.3711377073</v>
      </c>
    </row>
    <row r="92" spans="1:35" x14ac:dyDescent="0.3">
      <c r="A92" t="s">
        <v>49</v>
      </c>
      <c r="B92">
        <v>80</v>
      </c>
      <c r="C92">
        <v>0.29021539000000002</v>
      </c>
      <c r="D92">
        <v>0.70978461000000004</v>
      </c>
      <c r="E92">
        <v>53712.317000000003</v>
      </c>
      <c r="F92">
        <v>15588.141</v>
      </c>
      <c r="G92">
        <v>230142.73</v>
      </c>
      <c r="H92">
        <v>0.65347783999999998</v>
      </c>
      <c r="I92">
        <v>490872.59</v>
      </c>
      <c r="J92">
        <v>9.1389204999999993</v>
      </c>
      <c r="K92">
        <v>2.5353792999999998</v>
      </c>
      <c r="L92">
        <v>5</v>
      </c>
      <c r="M92">
        <v>6.7732493000000005E-2</v>
      </c>
      <c r="X92">
        <v>81</v>
      </c>
      <c r="Y92">
        <f t="shared" si="14"/>
        <v>80</v>
      </c>
      <c r="Z92">
        <v>233</v>
      </c>
      <c r="AA92">
        <v>101</v>
      </c>
      <c r="AB92">
        <v>132</v>
      </c>
      <c r="AC92">
        <v>81</v>
      </c>
      <c r="AD92" s="9">
        <f t="shared" si="18"/>
        <v>3910702</v>
      </c>
      <c r="AE92" s="12">
        <f t="shared" si="15"/>
        <v>3899951.3561809203</v>
      </c>
      <c r="AF92" s="9">
        <f t="shared" si="19"/>
        <v>1868913</v>
      </c>
      <c r="AG92" s="12">
        <f t="shared" si="16"/>
        <v>1862069.8502312955</v>
      </c>
      <c r="AH92" s="9">
        <f t="shared" si="20"/>
        <v>2041814</v>
      </c>
      <c r="AI92" s="12">
        <f t="shared" si="17"/>
        <v>2038002.6054319483</v>
      </c>
    </row>
    <row r="93" spans="1:35" x14ac:dyDescent="0.3">
      <c r="A93" t="s">
        <v>49</v>
      </c>
      <c r="B93">
        <v>85</v>
      </c>
      <c r="C93">
        <v>0.41523936</v>
      </c>
      <c r="D93">
        <v>0.58476064000000005</v>
      </c>
      <c r="E93">
        <v>38124.175999999999</v>
      </c>
      <c r="F93">
        <v>15830.657999999999</v>
      </c>
      <c r="G93">
        <v>150393.17000000001</v>
      </c>
      <c r="H93">
        <v>0.51491872999999999</v>
      </c>
      <c r="I93">
        <v>260729.86</v>
      </c>
      <c r="J93">
        <v>6.8389639000000004</v>
      </c>
      <c r="K93">
        <v>2.4588735000000002</v>
      </c>
      <c r="L93">
        <v>5</v>
      </c>
      <c r="M93">
        <v>0.10526181</v>
      </c>
      <c r="X93">
        <v>82</v>
      </c>
      <c r="Y93">
        <f t="shared" si="14"/>
        <v>80</v>
      </c>
      <c r="Z93">
        <v>208</v>
      </c>
      <c r="AA93">
        <v>90</v>
      </c>
      <c r="AB93">
        <v>119</v>
      </c>
      <c r="AC93">
        <v>82</v>
      </c>
      <c r="AD93" s="9">
        <f t="shared" si="18"/>
        <v>3927758</v>
      </c>
      <c r="AE93" s="12">
        <f t="shared" si="15"/>
        <v>3916717.1570510669</v>
      </c>
      <c r="AF93" s="9">
        <f t="shared" si="19"/>
        <v>1876293</v>
      </c>
      <c r="AG93" s="12">
        <f t="shared" si="16"/>
        <v>1869458.6374876446</v>
      </c>
      <c r="AH93" s="9">
        <f t="shared" si="20"/>
        <v>2051572</v>
      </c>
      <c r="AI93" s="12">
        <f t="shared" si="17"/>
        <v>2047380.496408148</v>
      </c>
    </row>
    <row r="94" spans="1:35" x14ac:dyDescent="0.3">
      <c r="A94" t="s">
        <v>49</v>
      </c>
      <c r="B94">
        <v>90</v>
      </c>
      <c r="C94">
        <v>0.57303139000000003</v>
      </c>
      <c r="D94">
        <v>0.42696861000000003</v>
      </c>
      <c r="E94">
        <v>22293.518</v>
      </c>
      <c r="F94">
        <v>12774.885</v>
      </c>
      <c r="G94">
        <v>77440.262000000002</v>
      </c>
      <c r="H94">
        <v>0.35209734999999998</v>
      </c>
      <c r="I94">
        <v>110336.69</v>
      </c>
      <c r="J94">
        <v>4.9492722000000002</v>
      </c>
      <c r="K94">
        <v>2.336389</v>
      </c>
      <c r="L94">
        <v>5</v>
      </c>
      <c r="M94">
        <v>0.16496438999999999</v>
      </c>
      <c r="X94">
        <v>83</v>
      </c>
      <c r="Y94">
        <f t="shared" si="14"/>
        <v>80</v>
      </c>
      <c r="Z94">
        <v>188</v>
      </c>
      <c r="AA94">
        <v>80</v>
      </c>
      <c r="AB94">
        <v>108</v>
      </c>
      <c r="AC94">
        <v>83</v>
      </c>
      <c r="AD94" s="9">
        <f t="shared" si="18"/>
        <v>3943362</v>
      </c>
      <c r="AE94" s="12">
        <f t="shared" si="15"/>
        <v>3932117.1839289856</v>
      </c>
      <c r="AF94" s="9">
        <f t="shared" si="19"/>
        <v>1882933</v>
      </c>
      <c r="AG94" s="12">
        <f t="shared" si="16"/>
        <v>1876230.4220110609</v>
      </c>
      <c r="AH94" s="9">
        <f t="shared" si="20"/>
        <v>2060536</v>
      </c>
      <c r="AI94" s="12">
        <f t="shared" si="17"/>
        <v>2056009.682386955</v>
      </c>
    </row>
    <row r="95" spans="1:35" x14ac:dyDescent="0.3">
      <c r="A95" t="s">
        <v>49</v>
      </c>
      <c r="B95">
        <v>95</v>
      </c>
      <c r="C95">
        <v>0.74585405000000005</v>
      </c>
      <c r="D95">
        <v>0.25414595000000001</v>
      </c>
      <c r="E95">
        <v>9518.6322</v>
      </c>
      <c r="F95">
        <v>7099.5102999999999</v>
      </c>
      <c r="G95">
        <v>27266.510999999999</v>
      </c>
      <c r="H95">
        <v>0.17114057834551899</v>
      </c>
      <c r="I95">
        <v>32896.425000000003</v>
      </c>
      <c r="J95">
        <v>3.4560032999999999</v>
      </c>
      <c r="K95">
        <v>2.1368941000000001</v>
      </c>
      <c r="L95">
        <v>5</v>
      </c>
      <c r="M95">
        <v>0.26037472</v>
      </c>
      <c r="X95">
        <v>84</v>
      </c>
      <c r="Y95">
        <f t="shared" si="14"/>
        <v>80</v>
      </c>
      <c r="Z95">
        <v>170</v>
      </c>
      <c r="AA95">
        <v>72</v>
      </c>
      <c r="AB95">
        <v>98</v>
      </c>
      <c r="AC95">
        <v>84</v>
      </c>
      <c r="AD95" s="9">
        <f t="shared" si="18"/>
        <v>3957642</v>
      </c>
      <c r="AE95" s="12">
        <f t="shared" si="15"/>
        <v>3946230.3313424792</v>
      </c>
      <c r="AF95" s="9">
        <f t="shared" si="19"/>
        <v>1888981</v>
      </c>
      <c r="AG95" s="12">
        <f t="shared" si="16"/>
        <v>1882422.4848826011</v>
      </c>
      <c r="AH95" s="9">
        <f t="shared" si="20"/>
        <v>2068768</v>
      </c>
      <c r="AI95" s="12">
        <f t="shared" si="17"/>
        <v>2063931.7673077565</v>
      </c>
    </row>
    <row r="96" spans="1:35" x14ac:dyDescent="0.3">
      <c r="A96" t="s">
        <v>49</v>
      </c>
      <c r="B96">
        <v>100</v>
      </c>
      <c r="C96">
        <v>1</v>
      </c>
      <c r="D96" t="s">
        <v>50</v>
      </c>
      <c r="E96">
        <v>2419.1219000000001</v>
      </c>
      <c r="F96">
        <v>2419.1219000000001</v>
      </c>
      <c r="G96">
        <v>5629.9132</v>
      </c>
      <c r="H96" t="s">
        <v>50</v>
      </c>
      <c r="I96">
        <v>5629.9132</v>
      </c>
      <c r="J96">
        <v>2.3272548999999998</v>
      </c>
      <c r="K96">
        <v>2.3272548999999998</v>
      </c>
      <c r="L96">
        <v>-1</v>
      </c>
      <c r="M96">
        <v>0.42969079149860201</v>
      </c>
      <c r="X96">
        <v>85</v>
      </c>
      <c r="Y96">
        <f t="shared" si="14"/>
        <v>85</v>
      </c>
      <c r="Z96">
        <v>153</v>
      </c>
      <c r="AA96">
        <v>64</v>
      </c>
      <c r="AB96">
        <v>89</v>
      </c>
      <c r="AC96">
        <v>85</v>
      </c>
      <c r="AD96" s="9">
        <f t="shared" si="18"/>
        <v>3970647</v>
      </c>
      <c r="AE96" s="12">
        <f t="shared" si="15"/>
        <v>3959134.5436783959</v>
      </c>
      <c r="AF96" s="9">
        <f t="shared" si="19"/>
        <v>1894421</v>
      </c>
      <c r="AG96" s="12">
        <f t="shared" si="16"/>
        <v>1888071.4623532132</v>
      </c>
      <c r="AH96" s="9">
        <f t="shared" si="20"/>
        <v>2076333</v>
      </c>
      <c r="AI96" s="12">
        <f t="shared" si="17"/>
        <v>2071188.0496470637</v>
      </c>
    </row>
    <row r="97" spans="24:35" x14ac:dyDescent="0.3">
      <c r="X97">
        <v>86</v>
      </c>
      <c r="Y97">
        <f t="shared" si="14"/>
        <v>85</v>
      </c>
      <c r="Z97">
        <v>137</v>
      </c>
      <c r="AA97">
        <v>56</v>
      </c>
      <c r="AB97">
        <v>81</v>
      </c>
      <c r="AC97">
        <v>86</v>
      </c>
      <c r="AD97" s="9">
        <f t="shared" si="18"/>
        <v>3982429</v>
      </c>
      <c r="AE97" s="12">
        <f t="shared" si="15"/>
        <v>3970906.3835890498</v>
      </c>
      <c r="AF97" s="9">
        <f t="shared" si="19"/>
        <v>1899237</v>
      </c>
      <c r="AG97" s="12">
        <f t="shared" si="16"/>
        <v>1893213.1606131375</v>
      </c>
      <c r="AH97" s="9">
        <f t="shared" si="20"/>
        <v>2083299</v>
      </c>
      <c r="AI97" s="12">
        <f t="shared" si="17"/>
        <v>2077819.2762123479</v>
      </c>
    </row>
    <row r="98" spans="24:35" x14ac:dyDescent="0.3">
      <c r="X98">
        <v>87</v>
      </c>
      <c r="Y98">
        <f t="shared" si="14"/>
        <v>85</v>
      </c>
      <c r="Z98">
        <v>122</v>
      </c>
      <c r="AA98">
        <v>50</v>
      </c>
      <c r="AB98">
        <v>72</v>
      </c>
      <c r="AC98">
        <v>87</v>
      </c>
      <c r="AD98" s="9">
        <f t="shared" si="18"/>
        <v>3993043</v>
      </c>
      <c r="AE98" s="12">
        <f t="shared" si="15"/>
        <v>3981620.6494311467</v>
      </c>
      <c r="AF98" s="9">
        <f t="shared" si="19"/>
        <v>1903587</v>
      </c>
      <c r="AG98" s="12">
        <f t="shared" si="16"/>
        <v>1897882.3940713529</v>
      </c>
      <c r="AH98" s="9">
        <f t="shared" si="20"/>
        <v>2089563</v>
      </c>
      <c r="AI98" s="12">
        <f t="shared" si="17"/>
        <v>2083865.4214447604</v>
      </c>
    </row>
    <row r="99" spans="24:35" x14ac:dyDescent="0.3">
      <c r="X99">
        <v>88</v>
      </c>
      <c r="Y99">
        <f t="shared" si="14"/>
        <v>85</v>
      </c>
      <c r="Z99">
        <v>106</v>
      </c>
      <c r="AA99">
        <v>43</v>
      </c>
      <c r="AB99">
        <v>64</v>
      </c>
      <c r="AC99">
        <v>88</v>
      </c>
      <c r="AD99" s="9">
        <f t="shared" si="18"/>
        <v>4002371</v>
      </c>
      <c r="AE99" s="12">
        <f t="shared" si="15"/>
        <v>3991350.0416696081</v>
      </c>
      <c r="AF99" s="9">
        <f t="shared" si="19"/>
        <v>1907371</v>
      </c>
      <c r="AG99" s="12">
        <f t="shared" si="16"/>
        <v>1902112.8468306772</v>
      </c>
      <c r="AH99" s="9">
        <f t="shared" si="20"/>
        <v>2095195</v>
      </c>
      <c r="AI99" s="12">
        <f t="shared" si="17"/>
        <v>2089365.4924761006</v>
      </c>
    </row>
    <row r="100" spans="24:35" x14ac:dyDescent="0.3">
      <c r="X100">
        <v>89</v>
      </c>
      <c r="Y100">
        <f t="shared" si="14"/>
        <v>85</v>
      </c>
      <c r="Z100">
        <v>91</v>
      </c>
      <c r="AA100">
        <v>36</v>
      </c>
      <c r="AB100">
        <v>55</v>
      </c>
      <c r="AC100">
        <v>89</v>
      </c>
      <c r="AD100" s="9">
        <f t="shared" si="18"/>
        <v>4010470</v>
      </c>
      <c r="AE100" s="12">
        <f t="shared" si="15"/>
        <v>4000164.877543211</v>
      </c>
      <c r="AF100" s="9">
        <f t="shared" si="19"/>
        <v>1910575</v>
      </c>
      <c r="AG100" s="12">
        <f t="shared" si="16"/>
        <v>1905936.9567679022</v>
      </c>
      <c r="AH100" s="9">
        <f t="shared" si="20"/>
        <v>2100090</v>
      </c>
      <c r="AI100" s="12">
        <f t="shared" si="17"/>
        <v>2094357.3598265648</v>
      </c>
    </row>
    <row r="101" spans="24:35" x14ac:dyDescent="0.3">
      <c r="X101">
        <v>90</v>
      </c>
      <c r="Y101">
        <f t="shared" si="14"/>
        <v>90</v>
      </c>
      <c r="Z101">
        <v>76</v>
      </c>
      <c r="AA101">
        <v>30</v>
      </c>
      <c r="AB101">
        <v>46</v>
      </c>
      <c r="AC101">
        <v>90</v>
      </c>
      <c r="AD101" s="9">
        <f t="shared" si="18"/>
        <v>4017310</v>
      </c>
      <c r="AE101" s="12">
        <f t="shared" si="15"/>
        <v>4008132.8527205698</v>
      </c>
      <c r="AF101" s="9">
        <f t="shared" si="19"/>
        <v>1913275</v>
      </c>
      <c r="AG101" s="12">
        <f t="shared" si="16"/>
        <v>1909385.8213862346</v>
      </c>
      <c r="AH101" s="9">
        <f t="shared" si="20"/>
        <v>2104230</v>
      </c>
      <c r="AI101" s="12">
        <f t="shared" si="17"/>
        <v>2098877.6133039496</v>
      </c>
    </row>
    <row r="102" spans="24:35" x14ac:dyDescent="0.3">
      <c r="X102">
        <v>91</v>
      </c>
      <c r="Y102">
        <f t="shared" si="14"/>
        <v>90</v>
      </c>
      <c r="Z102">
        <v>65</v>
      </c>
      <c r="AA102">
        <v>25</v>
      </c>
      <c r="AB102">
        <v>40</v>
      </c>
      <c r="AC102">
        <v>91</v>
      </c>
      <c r="AD102" s="9">
        <f t="shared" si="18"/>
        <v>4023225</v>
      </c>
      <c r="AE102" s="12">
        <f t="shared" si="15"/>
        <v>4015318.8481775746</v>
      </c>
      <c r="AF102" s="9">
        <f t="shared" si="19"/>
        <v>1915550</v>
      </c>
      <c r="AG102" s="12">
        <f t="shared" si="16"/>
        <v>1912489.124400401</v>
      </c>
      <c r="AH102" s="9">
        <f t="shared" si="20"/>
        <v>2107870</v>
      </c>
      <c r="AI102" s="12">
        <f t="shared" si="17"/>
        <v>2102961.4423748762</v>
      </c>
    </row>
    <row r="103" spans="24:35" x14ac:dyDescent="0.3">
      <c r="X103">
        <v>92</v>
      </c>
      <c r="Y103">
        <f t="shared" si="14"/>
        <v>90</v>
      </c>
      <c r="Z103">
        <v>56</v>
      </c>
      <c r="AA103">
        <v>22</v>
      </c>
      <c r="AB103">
        <v>34</v>
      </c>
      <c r="AC103">
        <v>92</v>
      </c>
      <c r="AD103" s="9">
        <f t="shared" si="18"/>
        <v>4028377</v>
      </c>
      <c r="AE103" s="12">
        <f t="shared" si="15"/>
        <v>4021784.7801031452</v>
      </c>
      <c r="AF103" s="9">
        <f t="shared" si="19"/>
        <v>1917574</v>
      </c>
      <c r="AG103" s="12">
        <f t="shared" si="16"/>
        <v>1915275.0818433403</v>
      </c>
      <c r="AH103" s="9">
        <f t="shared" si="20"/>
        <v>2110998</v>
      </c>
      <c r="AI103" s="12">
        <f t="shared" si="17"/>
        <v>2106642.5400261148</v>
      </c>
    </row>
    <row r="104" spans="24:35" x14ac:dyDescent="0.3">
      <c r="X104">
        <v>93</v>
      </c>
      <c r="Y104">
        <f t="shared" si="14"/>
        <v>90</v>
      </c>
      <c r="Z104">
        <v>45</v>
      </c>
      <c r="AA104">
        <v>17</v>
      </c>
      <c r="AB104">
        <v>28</v>
      </c>
      <c r="AC104">
        <v>93</v>
      </c>
      <c r="AD104" s="9">
        <f t="shared" si="18"/>
        <v>4032562</v>
      </c>
      <c r="AE104" s="12">
        <f t="shared" si="15"/>
        <v>4027589.4902894925</v>
      </c>
      <c r="AF104" s="9">
        <f t="shared" si="19"/>
        <v>1919155</v>
      </c>
      <c r="AG104" s="12">
        <f t="shared" si="16"/>
        <v>1917770.4063470899</v>
      </c>
      <c r="AH104" s="9">
        <f t="shared" si="20"/>
        <v>2113602</v>
      </c>
      <c r="AI104" s="12">
        <f t="shared" si="17"/>
        <v>2109953.0289200917</v>
      </c>
    </row>
    <row r="105" spans="24:35" x14ac:dyDescent="0.3">
      <c r="X105">
        <v>94</v>
      </c>
      <c r="Y105">
        <f t="shared" si="14"/>
        <v>90</v>
      </c>
      <c r="Z105">
        <v>32</v>
      </c>
      <c r="AA105">
        <v>12</v>
      </c>
      <c r="AB105">
        <v>20</v>
      </c>
      <c r="AC105">
        <v>94</v>
      </c>
      <c r="AD105" s="9">
        <f t="shared" si="18"/>
        <v>4035570</v>
      </c>
      <c r="AE105" s="12">
        <f t="shared" si="15"/>
        <v>4032788.6741851429</v>
      </c>
      <c r="AF105" s="9">
        <f t="shared" si="19"/>
        <v>1920283</v>
      </c>
      <c r="AG105" s="12">
        <f t="shared" si="16"/>
        <v>1920000.2881481454</v>
      </c>
      <c r="AH105" s="9">
        <f t="shared" si="20"/>
        <v>2115482</v>
      </c>
      <c r="AI105" s="12">
        <f t="shared" si="17"/>
        <v>2112923.4084732956</v>
      </c>
    </row>
    <row r="106" spans="24:35" x14ac:dyDescent="0.3">
      <c r="X106">
        <v>95</v>
      </c>
      <c r="Y106">
        <f t="shared" si="14"/>
        <v>95</v>
      </c>
      <c r="Z106">
        <v>24</v>
      </c>
      <c r="AA106">
        <v>9</v>
      </c>
      <c r="AB106">
        <v>15</v>
      </c>
      <c r="AC106">
        <v>95</v>
      </c>
      <c r="AD106" s="9">
        <f t="shared" si="18"/>
        <v>4037850</v>
      </c>
      <c r="AE106" s="12">
        <f t="shared" si="15"/>
        <v>4037434.8435813696</v>
      </c>
      <c r="AF106" s="9">
        <f t="shared" si="19"/>
        <v>1921138</v>
      </c>
      <c r="AG106" s="12">
        <f t="shared" si="16"/>
        <v>1921988.3912976638</v>
      </c>
      <c r="AH106" s="9">
        <f t="shared" si="20"/>
        <v>2116907</v>
      </c>
      <c r="AI106" s="12">
        <f t="shared" si="17"/>
        <v>2115582.5213488596</v>
      </c>
    </row>
    <row r="107" spans="24:35" x14ac:dyDescent="0.3">
      <c r="X107">
        <v>96</v>
      </c>
      <c r="Y107">
        <f t="shared" si="14"/>
        <v>95</v>
      </c>
      <c r="Z107">
        <v>21</v>
      </c>
      <c r="AA107">
        <v>8</v>
      </c>
      <c r="AB107">
        <v>13</v>
      </c>
      <c r="AC107">
        <v>96</v>
      </c>
      <c r="AD107" s="9">
        <f t="shared" si="18"/>
        <v>4039866</v>
      </c>
      <c r="AE107" s="12">
        <f t="shared" si="15"/>
        <v>4041577.3207620271</v>
      </c>
      <c r="AF107" s="9">
        <f t="shared" si="19"/>
        <v>1921906</v>
      </c>
      <c r="AG107" s="12">
        <f t="shared" si="16"/>
        <v>1923756.8635172534</v>
      </c>
      <c r="AH107" s="9">
        <f t="shared" si="20"/>
        <v>2118155</v>
      </c>
      <c r="AI107" s="12">
        <f t="shared" si="17"/>
        <v>2117957.5377537361</v>
      </c>
    </row>
    <row r="108" spans="24:35" x14ac:dyDescent="0.3">
      <c r="X108">
        <v>97</v>
      </c>
      <c r="Y108">
        <f t="shared" si="14"/>
        <v>95</v>
      </c>
      <c r="Z108">
        <v>17</v>
      </c>
      <c r="AA108">
        <v>6</v>
      </c>
      <c r="AB108">
        <v>11</v>
      </c>
      <c r="AC108">
        <v>97</v>
      </c>
      <c r="AD108" s="9">
        <f t="shared" si="18"/>
        <v>4041515</v>
      </c>
      <c r="AE108" s="12">
        <f t="shared" si="15"/>
        <v>4045262.2608686504</v>
      </c>
      <c r="AF108" s="9">
        <f t="shared" si="19"/>
        <v>1922488</v>
      </c>
      <c r="AG108" s="12">
        <f t="shared" si="16"/>
        <v>1925326.3581293174</v>
      </c>
      <c r="AH108" s="9">
        <f t="shared" si="20"/>
        <v>2119222</v>
      </c>
      <c r="AI108" s="12">
        <f t="shared" si="17"/>
        <v>2120073.9558646879</v>
      </c>
    </row>
    <row r="109" spans="24:35" x14ac:dyDescent="0.3">
      <c r="X109">
        <v>98</v>
      </c>
      <c r="Y109">
        <f t="shared" si="14"/>
        <v>95</v>
      </c>
      <c r="Z109">
        <v>13</v>
      </c>
      <c r="AA109">
        <v>5</v>
      </c>
      <c r="AB109">
        <v>8</v>
      </c>
      <c r="AC109">
        <v>98</v>
      </c>
      <c r="AD109" s="9">
        <f t="shared" si="18"/>
        <v>4042789</v>
      </c>
      <c r="AE109" s="12">
        <f t="shared" si="15"/>
        <v>4048532.6992119132</v>
      </c>
      <c r="AF109" s="9">
        <f t="shared" si="19"/>
        <v>1922978</v>
      </c>
      <c r="AG109" s="12">
        <f t="shared" si="16"/>
        <v>1926716.0665042067</v>
      </c>
      <c r="AH109" s="9">
        <f t="shared" si="20"/>
        <v>2120006</v>
      </c>
      <c r="AI109" s="12">
        <f t="shared" si="17"/>
        <v>2121955.6166733424</v>
      </c>
    </row>
    <row r="110" spans="24:35" x14ac:dyDescent="0.3">
      <c r="X110">
        <v>99</v>
      </c>
      <c r="Y110">
        <f t="shared" si="14"/>
        <v>95</v>
      </c>
      <c r="Z110">
        <v>7</v>
      </c>
      <c r="AA110">
        <v>3</v>
      </c>
      <c r="AB110">
        <v>5</v>
      </c>
      <c r="AC110">
        <v>99</v>
      </c>
      <c r="AD110" s="9">
        <f t="shared" si="18"/>
        <v>4043482</v>
      </c>
      <c r="AE110" s="12">
        <f t="shared" si="15"/>
        <v>4051428.6202914268</v>
      </c>
      <c r="AF110" s="9">
        <f t="shared" si="19"/>
        <v>1923275</v>
      </c>
      <c r="AG110" s="12">
        <f t="shared" si="16"/>
        <v>1927943.7595018682</v>
      </c>
      <c r="AH110" s="9">
        <f t="shared" si="20"/>
        <v>2120501</v>
      </c>
      <c r="AI110" s="12">
        <f t="shared" si="17"/>
        <v>2123624.7315360862</v>
      </c>
    </row>
    <row r="111" spans="24:35" x14ac:dyDescent="0.3">
      <c r="X111">
        <v>100</v>
      </c>
      <c r="Y111">
        <f t="shared" si="14"/>
        <v>100</v>
      </c>
      <c r="Z111">
        <v>13</v>
      </c>
      <c r="AA111">
        <v>5</v>
      </c>
      <c r="AB111">
        <v>8</v>
      </c>
      <c r="AC111">
        <v>100</v>
      </c>
      <c r="AD111" s="9">
        <f t="shared" si="18"/>
        <v>4044782</v>
      </c>
      <c r="AE111" s="12">
        <f t="shared" si="15"/>
        <v>4053987.0453622285</v>
      </c>
      <c r="AF111" s="9">
        <f t="shared" si="19"/>
        <v>1923775</v>
      </c>
      <c r="AG111" s="12">
        <f t="shared" si="16"/>
        <v>1929025.8364401837</v>
      </c>
      <c r="AH111" s="9">
        <f t="shared" si="20"/>
        <v>2121301</v>
      </c>
      <c r="AI111" s="12">
        <f t="shared" si="17"/>
        <v>2125101.9207364451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workbookViewId="0">
      <selection activeCell="D3" sqref="D3"/>
    </sheetView>
  </sheetViews>
  <sheetFormatPr defaultRowHeight="14.4" x14ac:dyDescent="0.3"/>
  <cols>
    <col min="2" max="2" width="10.109375" bestFit="1" customWidth="1"/>
    <col min="3" max="3" width="14.21875" bestFit="1" customWidth="1"/>
    <col min="4" max="4" width="14.21875" customWidth="1"/>
    <col min="8" max="8" width="12.21875" bestFit="1" customWidth="1"/>
    <col min="9" max="9" width="15.21875" bestFit="1" customWidth="1"/>
    <col min="18" max="18" width="9.109375" bestFit="1" customWidth="1"/>
  </cols>
  <sheetData>
    <row r="1" spans="1:21" x14ac:dyDescent="0.3">
      <c r="A1" t="s">
        <v>0</v>
      </c>
      <c r="C1" s="4">
        <v>65375.199954076554</v>
      </c>
      <c r="E1">
        <v>27513</v>
      </c>
      <c r="F1" s="4">
        <v>76030.301719943149</v>
      </c>
      <c r="R1" s="4">
        <v>3979.9742636999144</v>
      </c>
      <c r="T1">
        <v>2703</v>
      </c>
      <c r="U1" s="8">
        <v>2703</v>
      </c>
    </row>
    <row r="2" spans="1:21" x14ac:dyDescent="0.3">
      <c r="C2" s="4">
        <v>111.03292716662877</v>
      </c>
      <c r="F2" s="4">
        <v>113.60119272602176</v>
      </c>
      <c r="R2" s="4">
        <v>101.81243206867694</v>
      </c>
      <c r="U2" s="8">
        <v>96</v>
      </c>
    </row>
    <row r="3" spans="1:21" x14ac:dyDescent="0.3">
      <c r="C3" s="4">
        <v>19.307336890930834</v>
      </c>
      <c r="F3" s="4">
        <v>19.42331000598384</v>
      </c>
      <c r="R3" s="4">
        <v>13.807731490939899</v>
      </c>
      <c r="U3" s="8">
        <v>13</v>
      </c>
    </row>
    <row r="4" spans="1:21" x14ac:dyDescent="0.3">
      <c r="A4">
        <v>9.8244466252317003E-2</v>
      </c>
      <c r="C4" s="11">
        <f>SUMXMY2(B$7:B66,C$7:C66)</f>
        <v>1976222.9213117277</v>
      </c>
      <c r="F4" s="11">
        <f>SUMXMY2(E$7:E66,F$7:F66)</f>
        <v>629098.00170657062</v>
      </c>
      <c r="R4" s="11">
        <f>SUMXMY2(Q$7:Q66,R$7:R66)</f>
        <v>66110.035459910432</v>
      </c>
      <c r="U4" s="11">
        <f>SUMXMY2(T$7:T66,U$7:U66)</f>
        <v>86741.198205484179</v>
      </c>
    </row>
    <row r="6" spans="1:21" x14ac:dyDescent="0.3">
      <c r="A6" t="s">
        <v>1</v>
      </c>
      <c r="B6" s="2" t="s">
        <v>5</v>
      </c>
      <c r="C6" s="2" t="s">
        <v>6</v>
      </c>
      <c r="D6" s="2" t="s">
        <v>11</v>
      </c>
      <c r="E6" s="2" t="s">
        <v>2</v>
      </c>
      <c r="F6" s="2" t="s">
        <v>3</v>
      </c>
      <c r="P6" s="2" t="s">
        <v>1</v>
      </c>
      <c r="Q6" s="2" t="s">
        <v>7</v>
      </c>
      <c r="R6" s="2" t="s">
        <v>8</v>
      </c>
      <c r="S6" s="2" t="s">
        <v>10</v>
      </c>
      <c r="T6" s="2" t="s">
        <v>4</v>
      </c>
      <c r="U6" s="2" t="s">
        <v>9</v>
      </c>
    </row>
    <row r="7" spans="1:21" x14ac:dyDescent="0.3">
      <c r="A7">
        <v>37</v>
      </c>
      <c r="B7" s="7">
        <v>2</v>
      </c>
      <c r="C7" s="12">
        <f>C$1*_xlfn.NORM.DIST($A7,C$2,C$3,TRUE)</f>
        <v>4.1136682339767976</v>
      </c>
      <c r="D7" s="12">
        <f>C$1*_xlfn.NORM.DIST($A7,C$2,C$3,FALSE)</f>
        <v>0.86674469061735837</v>
      </c>
      <c r="E7" s="6">
        <v>2</v>
      </c>
      <c r="F7" s="1">
        <f t="shared" ref="F7:F33" si="0">F$1*_xlfn.NORM.DIST($A7,F$2,F$3,FALSE)</f>
        <v>0.65494006526514204</v>
      </c>
      <c r="P7">
        <v>37</v>
      </c>
      <c r="Q7" s="7"/>
      <c r="R7" s="12">
        <f>R$1*_xlfn.NORM.DIST($A7,R$2,R$3,TRUE)</f>
        <v>5.333456114857517E-3</v>
      </c>
      <c r="S7" s="12">
        <f>R$1*_xlfn.NORM.DIST($A7,R$2,R$3,FALSE)</f>
        <v>1.8892140294082403E-3</v>
      </c>
      <c r="T7" s="6"/>
      <c r="U7" s="12">
        <f>U$1*_xlfn.NORM.DIST($A7,U$2,U$3,FALSE)</f>
        <v>2.7931454620602945E-3</v>
      </c>
    </row>
    <row r="8" spans="1:21" x14ac:dyDescent="0.3">
      <c r="A8">
        <v>40</v>
      </c>
      <c r="B8" s="5">
        <v>4</v>
      </c>
      <c r="C8" s="12">
        <f>C$1*_xlfn.NORM.DIST($A8,C$2,C$3,TRUE)</f>
        <v>7.6518914963144322</v>
      </c>
      <c r="D8" s="12">
        <f t="shared" ref="D8:D71" si="1">C$1*_xlfn.NORM.DIST($A8,C$2,C$3,FALSE)</f>
        <v>1.5538236612647138</v>
      </c>
      <c r="E8" s="2">
        <v>2</v>
      </c>
      <c r="F8" s="1">
        <f t="shared" si="0"/>
        <v>1.1900447757607731</v>
      </c>
      <c r="P8">
        <v>40</v>
      </c>
      <c r="Q8" s="5"/>
      <c r="R8" s="12">
        <f>R$1*_xlfn.NORM.DIST($A8,R$2,R$3,TRUE)</f>
        <v>1.5088498837655539E-2</v>
      </c>
      <c r="S8" s="12">
        <f t="shared" ref="S8:S71" si="2">R$1*_xlfn.NORM.DIST($A8,R$2,R$3,FALSE)</f>
        <v>5.116162155577671E-3</v>
      </c>
      <c r="T8" s="2"/>
      <c r="U8" s="12">
        <f t="shared" ref="U8:U71" si="3">U$1*_xlfn.NORM.DIST($A8,U$2,U$3,FALSE)</f>
        <v>7.7514383966895911E-3</v>
      </c>
    </row>
    <row r="9" spans="1:21" x14ac:dyDescent="0.3">
      <c r="A9">
        <v>41</v>
      </c>
      <c r="B9" s="5">
        <v>5</v>
      </c>
      <c r="C9" s="12">
        <f>C$1*_xlfn.NORM.DIST($A9,C$2,C$3,TRUE)</f>
        <v>9.3628249874997813</v>
      </c>
      <c r="D9" s="12">
        <f t="shared" si="1"/>
        <v>1.8774793579821696</v>
      </c>
      <c r="E9" s="2">
        <v>1</v>
      </c>
      <c r="F9" s="1">
        <f t="shared" si="0"/>
        <v>1.4444911496697024</v>
      </c>
      <c r="P9">
        <v>41</v>
      </c>
      <c r="Q9" s="5"/>
      <c r="R9" s="12">
        <f>R$1*_xlfn.NORM.DIST($A9,R$2,R$3,TRUE)</f>
        <v>2.1125708492237116E-2</v>
      </c>
      <c r="S9" s="12">
        <f t="shared" si="2"/>
        <v>7.0568273917349447E-3</v>
      </c>
      <c r="T9" s="2"/>
      <c r="U9" s="12">
        <f t="shared" si="3"/>
        <v>1.0764791825904641E-2</v>
      </c>
    </row>
    <row r="10" spans="1:21" x14ac:dyDescent="0.3">
      <c r="A10">
        <v>48</v>
      </c>
      <c r="B10" s="5">
        <v>7</v>
      </c>
      <c r="C10" s="12">
        <f>C$1*_xlfn.NORM.DIST($A10,C$2,C$3,TRUE)</f>
        <v>35.817363427110443</v>
      </c>
      <c r="D10" s="12">
        <f t="shared" si="1"/>
        <v>6.5488980397720029</v>
      </c>
      <c r="E10" s="2">
        <v>2</v>
      </c>
      <c r="F10" s="1">
        <f t="shared" si="0"/>
        <v>5.2064695003841424</v>
      </c>
      <c r="P10">
        <v>48</v>
      </c>
      <c r="Q10" s="5"/>
      <c r="R10" s="12">
        <f>R$1*_xlfn.NORM.DIST($A10,R$2,R$3,TRUE)</f>
        <v>0.19359368113106318</v>
      </c>
      <c r="S10" s="12">
        <f t="shared" si="2"/>
        <v>5.7874055904762217E-2</v>
      </c>
      <c r="T10" s="2"/>
      <c r="U10" s="12">
        <f t="shared" si="3"/>
        <v>9.0868816294002022E-2</v>
      </c>
    </row>
    <row r="11" spans="1:21" x14ac:dyDescent="0.3">
      <c r="A11">
        <v>51</v>
      </c>
      <c r="B11" s="5">
        <v>11</v>
      </c>
      <c r="C11" s="12">
        <f>C$1*_xlfn.NORM.DIST($A11,C$2,C$3,TRUE)</f>
        <v>61.292736343988466</v>
      </c>
      <c r="D11" s="12">
        <f t="shared" si="1"/>
        <v>10.745646816105589</v>
      </c>
      <c r="E11" s="2">
        <v>4</v>
      </c>
      <c r="F11" s="1">
        <f t="shared" si="0"/>
        <v>8.6679541434995766</v>
      </c>
      <c r="P11">
        <v>51</v>
      </c>
      <c r="Q11" s="5"/>
      <c r="R11" s="12">
        <f>R$1*_xlfn.NORM.DIST($A11,R$2,R$3,TRUE)</f>
        <v>0.46413517880016214</v>
      </c>
      <c r="S11" s="12">
        <f t="shared" si="2"/>
        <v>0.13181823567910075</v>
      </c>
      <c r="T11" s="2"/>
      <c r="U11" s="12">
        <f t="shared" si="3"/>
        <v>0.20744384452258399</v>
      </c>
    </row>
    <row r="12" spans="1:21" x14ac:dyDescent="0.3">
      <c r="A12">
        <v>52</v>
      </c>
      <c r="B12" s="5">
        <v>16</v>
      </c>
      <c r="C12" s="12">
        <f>C$1*_xlfn.NORM.DIST($A12,C$2,C$3,TRUE)</f>
        <v>72.946603372640368</v>
      </c>
      <c r="D12" s="12">
        <f t="shared" si="1"/>
        <v>12.606385981173698</v>
      </c>
      <c r="E12" s="2">
        <v>5</v>
      </c>
      <c r="F12" s="1">
        <f t="shared" si="0"/>
        <v>10.218928627639499</v>
      </c>
      <c r="P12">
        <v>52</v>
      </c>
      <c r="Q12" s="5"/>
      <c r="R12" s="12">
        <f>R$1*_xlfn.NORM.DIST($A12,R$2,R$3,TRUE)</f>
        <v>0.61504884430029505</v>
      </c>
      <c r="S12" s="12">
        <f t="shared" si="2"/>
        <v>0.17162616590118229</v>
      </c>
      <c r="T12" s="2"/>
      <c r="U12" s="12">
        <f t="shared" si="3"/>
        <v>0.26993313595136342</v>
      </c>
    </row>
    <row r="13" spans="1:21" x14ac:dyDescent="0.3">
      <c r="A13">
        <v>53</v>
      </c>
      <c r="B13" s="5">
        <v>26</v>
      </c>
      <c r="C13" s="12">
        <f>C$1*_xlfn.NORM.DIST($A13,C$2,C$3,TRUE)</f>
        <v>86.599670049013469</v>
      </c>
      <c r="D13" s="12">
        <f t="shared" si="1"/>
        <v>14.749714074970624</v>
      </c>
      <c r="E13" s="2">
        <v>10</v>
      </c>
      <c r="F13" s="1">
        <f t="shared" si="0"/>
        <v>12.015530801060615</v>
      </c>
      <c r="P13">
        <v>53</v>
      </c>
      <c r="Q13" s="5"/>
      <c r="R13" s="12">
        <f>R$1*_xlfn.NORM.DIST($A13,R$2,R$3,TRUE)</f>
        <v>0.81100011270436567</v>
      </c>
      <c r="S13" s="12">
        <f t="shared" si="2"/>
        <v>0.2222867521372289</v>
      </c>
      <c r="T13" s="2"/>
      <c r="U13" s="12">
        <f t="shared" si="3"/>
        <v>0.34917412853609636</v>
      </c>
    </row>
    <row r="14" spans="1:21" x14ac:dyDescent="0.3">
      <c r="A14">
        <v>54</v>
      </c>
      <c r="B14" s="5">
        <v>41</v>
      </c>
      <c r="C14" s="12">
        <f>C$1*_xlfn.NORM.DIST($A14,C$2,C$3,TRUE)</f>
        <v>102.55205375920544</v>
      </c>
      <c r="D14" s="12">
        <f t="shared" si="1"/>
        <v>17.211216448262</v>
      </c>
      <c r="E14" s="2">
        <v>15</v>
      </c>
      <c r="F14" s="1">
        <f t="shared" si="0"/>
        <v>14.090596888817597</v>
      </c>
      <c r="P14">
        <v>54</v>
      </c>
      <c r="Q14" s="5"/>
      <c r="R14" s="12">
        <f>R$1*_xlfn.NORM.DIST($A14,R$2,R$3,TRUE)</f>
        <v>1.0640992450677544</v>
      </c>
      <c r="S14" s="12">
        <f t="shared" si="2"/>
        <v>0.2863951994107915</v>
      </c>
      <c r="T14" s="2"/>
      <c r="U14" s="12">
        <f t="shared" si="3"/>
        <v>0.44901218405308518</v>
      </c>
    </row>
    <row r="15" spans="1:21" x14ac:dyDescent="0.3">
      <c r="A15">
        <v>55</v>
      </c>
      <c r="B15" s="5">
        <v>53</v>
      </c>
      <c r="C15" s="12">
        <f>C$1*_xlfn.NORM.DIST($A15,C$2,C$3,TRUE)</f>
        <v>121.1410605955289</v>
      </c>
      <c r="D15" s="12">
        <f t="shared" si="1"/>
        <v>20.029702303160878</v>
      </c>
      <c r="E15" s="2">
        <v>12</v>
      </c>
      <c r="F15" s="1">
        <f t="shared" si="0"/>
        <v>16.480282591627699</v>
      </c>
      <c r="P15">
        <v>55</v>
      </c>
      <c r="Q15" s="5"/>
      <c r="R15" s="12">
        <f>R$1*_xlfn.NORM.DIST($A15,R$2,R$3,TRUE)</f>
        <v>1.3893035603780137</v>
      </c>
      <c r="S15" s="12">
        <f t="shared" si="2"/>
        <v>0.36706245206724852</v>
      </c>
      <c r="T15" s="2"/>
      <c r="U15" s="12">
        <f t="shared" si="3"/>
        <v>0.57399010272256001</v>
      </c>
    </row>
    <row r="16" spans="1:21" x14ac:dyDescent="0.3">
      <c r="A16">
        <v>56</v>
      </c>
      <c r="B16" s="5">
        <v>82</v>
      </c>
      <c r="C16" s="12">
        <f>C$1*_xlfn.NORM.DIST($A16,C$2,C$3,TRUE)</f>
        <v>142.74445579459965</v>
      </c>
      <c r="D16" s="12">
        <f t="shared" si="1"/>
        <v>23.247292829337788</v>
      </c>
      <c r="E16" s="2">
        <v>29</v>
      </c>
      <c r="F16" s="1">
        <f t="shared" si="0"/>
        <v>19.224221093364182</v>
      </c>
      <c r="P16">
        <v>56</v>
      </c>
      <c r="Q16" s="5"/>
      <c r="R16" s="12">
        <f>R$1*_xlfn.NORM.DIST($A16,R$2,R$3,TRUE)</f>
        <v>1.8049700459745128</v>
      </c>
      <c r="S16" s="12">
        <f t="shared" si="2"/>
        <v>0.46798966550869181</v>
      </c>
      <c r="T16" s="2"/>
      <c r="U16" s="12">
        <f t="shared" si="3"/>
        <v>0.72942541679933126</v>
      </c>
    </row>
    <row r="17" spans="1:21" x14ac:dyDescent="0.3">
      <c r="A17">
        <v>57</v>
      </c>
      <c r="B17" s="5">
        <v>93</v>
      </c>
      <c r="C17" s="12">
        <f>C$1*_xlfn.NORM.DIST($A17,C$2,C$3,TRUE)</f>
        <v>167.78380616905898</v>
      </c>
      <c r="D17" s="12">
        <f t="shared" si="1"/>
        <v>26.909476013296189</v>
      </c>
      <c r="E17" s="2">
        <v>11</v>
      </c>
      <c r="F17" s="1">
        <f t="shared" si="0"/>
        <v>22.365658275901403</v>
      </c>
      <c r="P17">
        <v>57</v>
      </c>
      <c r="Q17" s="5"/>
      <c r="R17" s="12">
        <f>R$1*_xlfn.NORM.DIST($A17,R$2,R$3,TRUE)</f>
        <v>2.3334843985337823</v>
      </c>
      <c r="S17" s="12">
        <f t="shared" si="2"/>
        <v>0.59354634896701808</v>
      </c>
      <c r="T17" s="2"/>
      <c r="U17" s="12">
        <f t="shared" si="3"/>
        <v>0.92148355826680273</v>
      </c>
    </row>
    <row r="18" spans="1:21" x14ac:dyDescent="0.3">
      <c r="A18">
        <v>58</v>
      </c>
      <c r="B18" s="5">
        <v>118</v>
      </c>
      <c r="C18" s="12">
        <f>C$1*_xlfn.NORM.DIST($A18,C$2,C$3,TRUE)</f>
        <v>196.72785803002492</v>
      </c>
      <c r="D18" s="12">
        <f t="shared" si="1"/>
        <v>31.065121721284402</v>
      </c>
      <c r="E18" s="2">
        <v>25</v>
      </c>
      <c r="F18" s="1">
        <f t="shared" si="0"/>
        <v>25.95155896020901</v>
      </c>
      <c r="P18">
        <v>58</v>
      </c>
      <c r="Q18" s="5"/>
      <c r="R18" s="12">
        <f>R$1*_xlfn.NORM.DIST($A18,R$2,R$3,TRUE)</f>
        <v>3.0019693395074105</v>
      </c>
      <c r="S18" s="12">
        <f t="shared" si="2"/>
        <v>0.74885043573997734</v>
      </c>
      <c r="T18" s="2"/>
      <c r="U18" s="12">
        <f t="shared" si="3"/>
        <v>1.15724283151643</v>
      </c>
    </row>
    <row r="19" spans="1:21" x14ac:dyDescent="0.3">
      <c r="A19">
        <v>59</v>
      </c>
      <c r="B19" s="5">
        <v>164</v>
      </c>
      <c r="C19" s="12">
        <f>C$1*_xlfn.NORM.DIST($A19,C$2,C$3,TRUE)</f>
        <v>230.09590757219812</v>
      </c>
      <c r="D19" s="12">
        <f t="shared" si="1"/>
        <v>35.766450422369928</v>
      </c>
      <c r="E19" s="2">
        <v>46</v>
      </c>
      <c r="F19" s="1">
        <f t="shared" si="0"/>
        <v>30.032677535223943</v>
      </c>
      <c r="P19">
        <v>59</v>
      </c>
      <c r="Q19" s="5"/>
      <c r="R19" s="12">
        <f>R$1*_xlfn.NORM.DIST($A19,R$2,R$3,TRUE)</f>
        <v>3.843073028155751</v>
      </c>
      <c r="S19" s="12">
        <f t="shared" si="2"/>
        <v>0.93984797407533371</v>
      </c>
      <c r="T19" s="2"/>
      <c r="U19" s="12">
        <f t="shared" si="3"/>
        <v>1.4447463901612934</v>
      </c>
    </row>
    <row r="20" spans="1:21" x14ac:dyDescent="0.3">
      <c r="A20">
        <v>60</v>
      </c>
      <c r="B20" s="5">
        <v>203</v>
      </c>
      <c r="C20" s="12">
        <f>C$1*_xlfn.NORM.DIST($A20,C$2,C$3,TRUE)</f>
        <v>268.46111399022817</v>
      </c>
      <c r="D20" s="12">
        <f t="shared" si="1"/>
        <v>41.068948799534596</v>
      </c>
      <c r="E20" s="2">
        <v>39</v>
      </c>
      <c r="F20" s="1">
        <f t="shared" si="0"/>
        <v>34.663585954253428</v>
      </c>
      <c r="P20">
        <v>60</v>
      </c>
      <c r="Q20" s="5">
        <v>2</v>
      </c>
      <c r="R20" s="12">
        <f>R$1*_xlfn.NORM.DIST($A20,R$2,R$3,TRUE)</f>
        <v>4.8958357871799354</v>
      </c>
      <c r="S20" s="12">
        <f t="shared" si="2"/>
        <v>1.1733895230976898</v>
      </c>
      <c r="T20" s="2">
        <v>2</v>
      </c>
      <c r="U20" s="12">
        <f t="shared" si="3"/>
        <v>1.7930357426637751</v>
      </c>
    </row>
    <row r="21" spans="1:21" x14ac:dyDescent="0.3">
      <c r="A21">
        <v>61</v>
      </c>
      <c r="B21" s="5">
        <v>251</v>
      </c>
      <c r="C21" s="12">
        <f>C$1*_xlfn.NORM.DIST($A21,C$2,C$3,TRUE)</f>
        <v>312.45369883957869</v>
      </c>
      <c r="D21" s="12">
        <f t="shared" si="1"/>
        <v>47.031225514757878</v>
      </c>
      <c r="E21" s="2">
        <v>48</v>
      </c>
      <c r="F21" s="1">
        <f t="shared" si="0"/>
        <v>39.902651794715958</v>
      </c>
      <c r="P21">
        <v>61</v>
      </c>
      <c r="Q21" s="5">
        <v>2</v>
      </c>
      <c r="R21" s="12">
        <f>R$1*_xlfn.NORM.DIST($A21,R$2,R$3,TRUE)</f>
        <v>6.2066301242526176</v>
      </c>
      <c r="S21" s="12">
        <f t="shared" si="2"/>
        <v>1.4572997037146953</v>
      </c>
      <c r="T21" s="2"/>
      <c r="U21" s="12">
        <f t="shared" si="3"/>
        <v>2.2121597495965295</v>
      </c>
    </row>
    <row r="22" spans="1:21" x14ac:dyDescent="0.3">
      <c r="A22">
        <v>62</v>
      </c>
      <c r="B22" s="5">
        <v>316</v>
      </c>
      <c r="C22" s="12">
        <f>C$1*_xlfn.NORM.DIST($A22,C$2,C$3,TRUE)</f>
        <v>362.76396849497957</v>
      </c>
      <c r="D22" s="12">
        <f t="shared" si="1"/>
        <v>53.714800569754146</v>
      </c>
      <c r="E22" s="2">
        <v>65</v>
      </c>
      <c r="F22" s="1">
        <f t="shared" si="0"/>
        <v>45.81195891399458</v>
      </c>
      <c r="P22">
        <v>62</v>
      </c>
      <c r="Q22" s="5">
        <v>2</v>
      </c>
      <c r="R22" s="12">
        <f>R$1*_xlfn.NORM.DIST($A22,R$2,R$3,TRUE)</f>
        <v>7.8301651645895189</v>
      </c>
      <c r="S22" s="12">
        <f t="shared" si="2"/>
        <v>1.8004357210118171</v>
      </c>
      <c r="T22" s="2"/>
      <c r="U22" s="12">
        <f t="shared" si="3"/>
        <v>2.7131526885131918</v>
      </c>
    </row>
    <row r="23" spans="1:21" x14ac:dyDescent="0.3">
      <c r="A23">
        <v>63</v>
      </c>
      <c r="B23" s="5">
        <v>367</v>
      </c>
      <c r="C23" s="12">
        <f>C$1*_xlfn.NORM.DIST($A23,C$2,C$3,TRUE)</f>
        <v>420.14509016208518</v>
      </c>
      <c r="D23" s="12">
        <f t="shared" si="1"/>
        <v>61.183822056820425</v>
      </c>
      <c r="E23" s="2">
        <v>51</v>
      </c>
      <c r="F23" s="1">
        <f t="shared" si="0"/>
        <v>52.457163215381946</v>
      </c>
      <c r="P23">
        <v>63</v>
      </c>
      <c r="Q23" s="5">
        <v>4</v>
      </c>
      <c r="R23" s="12">
        <f>R$1*_xlfn.NORM.DIST($A23,R$2,R$3,TRUE)</f>
        <v>9.8305421223471221</v>
      </c>
      <c r="S23" s="12">
        <f t="shared" si="2"/>
        <v>2.2127300758361654</v>
      </c>
      <c r="T23" s="2">
        <v>2</v>
      </c>
      <c r="U23" s="12">
        <f t="shared" si="3"/>
        <v>3.3079748173654098</v>
      </c>
    </row>
    <row r="24" spans="1:21" x14ac:dyDescent="0.3">
      <c r="A24">
        <v>64</v>
      </c>
      <c r="B24" s="5">
        <v>405</v>
      </c>
      <c r="C24" s="12">
        <f>C$1*_xlfn.NORM.DIST($A24,C$2,C$3,TRUE)</f>
        <v>485.41554594920359</v>
      </c>
      <c r="D24" s="12">
        <f t="shared" si="1"/>
        <v>69.504704641510472</v>
      </c>
      <c r="E24" s="2">
        <v>38</v>
      </c>
      <c r="F24" s="1">
        <f t="shared" si="0"/>
        <v>59.907276186440406</v>
      </c>
      <c r="P24">
        <v>64</v>
      </c>
      <c r="Q24" s="5">
        <v>5</v>
      </c>
      <c r="R24" s="12">
        <f>R$1*_xlfn.NORM.DIST($A24,R$2,R$3,TRUE)</f>
        <v>12.282342386231768</v>
      </c>
      <c r="S24" s="12">
        <f t="shared" si="2"/>
        <v>2.7052121591749438</v>
      </c>
      <c r="T24" s="2">
        <v>1</v>
      </c>
      <c r="U24" s="12">
        <f t="shared" si="3"/>
        <v>4.0094090316063875</v>
      </c>
    </row>
    <row r="25" spans="1:21" x14ac:dyDescent="0.3">
      <c r="A25">
        <v>65</v>
      </c>
      <c r="B25" s="5">
        <v>475</v>
      </c>
      <c r="C25" s="12">
        <f>C$1*_xlfn.NORM.DIST($A25,C$2,C$3,TRUE)</f>
        <v>559.4611842077968</v>
      </c>
      <c r="D25" s="12">
        <f t="shared" si="1"/>
        <v>78.745684874939997</v>
      </c>
      <c r="E25" s="2">
        <v>70</v>
      </c>
      <c r="F25" s="1">
        <f t="shared" si="0"/>
        <v>68.234369209255519</v>
      </c>
      <c r="P25">
        <v>65</v>
      </c>
      <c r="Q25" s="5">
        <v>5</v>
      </c>
      <c r="R25" s="12">
        <f>R$1*_xlfn.NORM.DIST($A25,R$2,R$3,TRUE)</f>
        <v>15.271724274396638</v>
      </c>
      <c r="S25" s="12">
        <f t="shared" si="2"/>
        <v>3.2900030192167189</v>
      </c>
      <c r="T25" s="2"/>
      <c r="U25" s="12">
        <f t="shared" si="3"/>
        <v>4.8309077469733257</v>
      </c>
    </row>
    <row r="26" spans="1:21" x14ac:dyDescent="0.3">
      <c r="A26">
        <v>66</v>
      </c>
      <c r="B26" s="5">
        <v>585</v>
      </c>
      <c r="C26" s="12">
        <f>C$1*_xlfn.NORM.DIST($A26,C$2,C$3,TRUE)</f>
        <v>643.23678291737838</v>
      </c>
      <c r="D26" s="12">
        <f t="shared" si="1"/>
        <v>88.976289408938314</v>
      </c>
      <c r="E26" s="2">
        <v>110</v>
      </c>
      <c r="F26" s="1">
        <f t="shared" si="0"/>
        <v>77.513192187621613</v>
      </c>
      <c r="P26">
        <v>66</v>
      </c>
      <c r="Q26" s="5">
        <v>8</v>
      </c>
      <c r="R26" s="12">
        <f>R$1*_xlfn.NORM.DIST($A26,R$2,R$3,TRUE)</f>
        <v>18.897498670452276</v>
      </c>
      <c r="S26" s="12">
        <f t="shared" si="2"/>
        <v>3.9802773573206833</v>
      </c>
      <c r="T26" s="2">
        <v>3</v>
      </c>
      <c r="U26" s="12">
        <f t="shared" si="3"/>
        <v>5.7863851033153226</v>
      </c>
    </row>
    <row r="27" spans="1:21" x14ac:dyDescent="0.3">
      <c r="A27">
        <v>67</v>
      </c>
      <c r="B27" s="5">
        <v>717</v>
      </c>
      <c r="C27" s="12">
        <f>C$1*_xlfn.NORM.DIST($A27,C$2,C$3,TRUE)</f>
        <v>737.76703654502978</v>
      </c>
      <c r="D27" s="12">
        <f t="shared" si="1"/>
        <v>100.26671338769671</v>
      </c>
      <c r="E27" s="2">
        <v>132</v>
      </c>
      <c r="F27" s="1">
        <f t="shared" si="0"/>
        <v>87.820700806764393</v>
      </c>
      <c r="P27">
        <v>67</v>
      </c>
      <c r="Q27" s="5">
        <v>12</v>
      </c>
      <c r="R27" s="12">
        <f>R$1*_xlfn.NORM.DIST($A27,R$2,R$3,TRUE)</f>
        <v>23.272147781973064</v>
      </c>
      <c r="S27" s="12">
        <f t="shared" si="2"/>
        <v>4.7901867969893965</v>
      </c>
      <c r="T27" s="2">
        <v>4</v>
      </c>
      <c r="U27" s="12">
        <f t="shared" si="3"/>
        <v>6.8899510130409913</v>
      </c>
    </row>
    <row r="28" spans="1:21" x14ac:dyDescent="0.3">
      <c r="A28">
        <v>68</v>
      </c>
      <c r="B28" s="5">
        <v>848</v>
      </c>
      <c r="C28" s="12">
        <f>C$1*_xlfn.NORM.DIST($A28,C$2,C$3,TRUE)</f>
        <v>844.14687577754637</v>
      </c>
      <c r="D28" s="12">
        <f t="shared" si="1"/>
        <v>112.68710771509875</v>
      </c>
      <c r="E28" s="2">
        <v>131</v>
      </c>
      <c r="F28" s="1">
        <f t="shared" si="0"/>
        <v>99.23548774941149</v>
      </c>
      <c r="P28">
        <v>68</v>
      </c>
      <c r="Q28" s="5">
        <v>16</v>
      </c>
      <c r="R28" s="12">
        <f>R$1*_xlfn.NORM.DIST($A28,R$2,R$3,TRUE)</f>
        <v>28.522745412219656</v>
      </c>
      <c r="S28" s="12">
        <f t="shared" si="2"/>
        <v>5.7347387297747625</v>
      </c>
      <c r="T28" s="2">
        <v>4</v>
      </c>
      <c r="U28" s="12">
        <f t="shared" si="3"/>
        <v>8.1555854873724467</v>
      </c>
    </row>
    <row r="29" spans="1:21" x14ac:dyDescent="0.3">
      <c r="A29">
        <v>69</v>
      </c>
      <c r="B29" s="5">
        <v>993</v>
      </c>
      <c r="C29" s="12">
        <f>C$1*_xlfn.NORM.DIST($A29,C$2,C$3,TRUE)</f>
        <v>963.54102902783029</v>
      </c>
      <c r="D29" s="12">
        <f t="shared" si="1"/>
        <v>126.30677554125239</v>
      </c>
      <c r="E29" s="2">
        <v>145</v>
      </c>
      <c r="F29" s="1">
        <f t="shared" si="0"/>
        <v>111.83711444559925</v>
      </c>
      <c r="P29">
        <v>69</v>
      </c>
      <c r="Q29" s="5">
        <v>20</v>
      </c>
      <c r="R29" s="12">
        <f>R$1*_xlfn.NORM.DIST($A29,R$2,R$3,TRUE)</f>
        <v>34.791731700383956</v>
      </c>
      <c r="S29" s="12">
        <f t="shared" si="2"/>
        <v>6.8296256197967873</v>
      </c>
      <c r="T29" s="2">
        <v>4</v>
      </c>
      <c r="U29" s="12">
        <f t="shared" si="3"/>
        <v>9.5967540536053892</v>
      </c>
    </row>
    <row r="30" spans="1:21" x14ac:dyDescent="0.3">
      <c r="A30">
        <v>70</v>
      </c>
      <c r="B30" s="5">
        <v>1094</v>
      </c>
      <c r="C30" s="12">
        <f>C$1*_xlfn.NORM.DIST($A30,C$2,C$3,TRUE)</f>
        <v>1097.1827358691289</v>
      </c>
      <c r="D30" s="12">
        <f t="shared" si="1"/>
        <v>141.19328016148273</v>
      </c>
      <c r="E30" s="2">
        <v>101</v>
      </c>
      <c r="F30" s="1">
        <f t="shared" si="0"/>
        <v>125.70534143443814</v>
      </c>
      <c r="P30">
        <v>70</v>
      </c>
      <c r="Q30" s="5">
        <v>28</v>
      </c>
      <c r="R30" s="12">
        <f>R$1*_xlfn.NORM.DIST($A30,R$2,R$3,TRUE)</f>
        <v>42.237490603078342</v>
      </c>
      <c r="S30" s="12">
        <f t="shared" si="2"/>
        <v>8.0910005818158055</v>
      </c>
      <c r="T30" s="2">
        <v>8</v>
      </c>
      <c r="U30" s="12">
        <f t="shared" si="3"/>
        <v>11.225967883472872</v>
      </c>
    </row>
    <row r="31" spans="1:21" x14ac:dyDescent="0.3">
      <c r="A31">
        <v>71</v>
      </c>
      <c r="B31" s="5">
        <v>1257</v>
      </c>
      <c r="C31" s="12">
        <f>C$1*_xlfn.NORM.DIST($A31,C$2,C$3,TRUE)</f>
        <v>1246.371525746823</v>
      </c>
      <c r="D31" s="12">
        <f t="shared" si="1"/>
        <v>157.41146855526253</v>
      </c>
      <c r="E31" s="2">
        <v>163</v>
      </c>
      <c r="F31" s="1">
        <f t="shared" si="0"/>
        <v>140.91925715932774</v>
      </c>
      <c r="P31">
        <v>71</v>
      </c>
      <c r="Q31" s="5">
        <v>36</v>
      </c>
      <c r="R31" s="12">
        <f>R$1*_xlfn.NORM.DIST($A31,R$2,R$3,TRUE)</f>
        <v>51.034674829312124</v>
      </c>
      <c r="S31" s="12">
        <f t="shared" si="2"/>
        <v>9.5351963616705611</v>
      </c>
      <c r="T31" s="2">
        <v>8</v>
      </c>
      <c r="U31" s="12">
        <f t="shared" si="3"/>
        <v>13.054295407030182</v>
      </c>
    </row>
    <row r="32" spans="1:21" x14ac:dyDescent="0.3">
      <c r="A32">
        <v>72</v>
      </c>
      <c r="B32" s="5">
        <v>1389</v>
      </c>
      <c r="C32" s="12">
        <f>C$1*_xlfn.NORM.DIST($A32,C$2,C$3,TRUE)</f>
        <v>1412.4699806283186</v>
      </c>
      <c r="D32" s="12">
        <f t="shared" si="1"/>
        <v>175.02241698242281</v>
      </c>
      <c r="E32" s="2">
        <v>132</v>
      </c>
      <c r="F32" s="1">
        <f t="shared" si="0"/>
        <v>157.55630699156245</v>
      </c>
      <c r="P32">
        <v>72</v>
      </c>
      <c r="Q32" s="5">
        <v>49</v>
      </c>
      <c r="R32" s="12">
        <f>R$1*_xlfn.NORM.DIST($A32,R$2,R$3,TRUE)</f>
        <v>61.374220889221448</v>
      </c>
      <c r="S32" s="12">
        <f t="shared" si="2"/>
        <v>11.178386550837857</v>
      </c>
      <c r="T32" s="2">
        <v>13</v>
      </c>
      <c r="U32" s="12">
        <f t="shared" si="3"/>
        <v>15.090835571465067</v>
      </c>
    </row>
    <row r="33" spans="1:21" x14ac:dyDescent="0.3">
      <c r="A33">
        <v>73</v>
      </c>
      <c r="B33" s="5">
        <v>1567</v>
      </c>
      <c r="C33" s="12">
        <f>C$1*_xlfn.NORM.DIST($A33,C$2,C$3,TRUE)</f>
        <v>1596.8994078151079</v>
      </c>
      <c r="D33" s="12">
        <f t="shared" si="1"/>
        <v>194.082307362704</v>
      </c>
      <c r="E33" s="2">
        <v>178</v>
      </c>
      <c r="F33" s="1">
        <f t="shared" si="0"/>
        <v>175.69122646056991</v>
      </c>
      <c r="P33">
        <v>73</v>
      </c>
      <c r="Q33" s="5">
        <v>59</v>
      </c>
      <c r="R33" s="12">
        <f>R$1*_xlfn.NORM.DIST($A33,R$2,R$3,TRUE)</f>
        <v>73.462996758251833</v>
      </c>
      <c r="S33" s="12">
        <f t="shared" si="2"/>
        <v>13.036189946856757</v>
      </c>
      <c r="T33" s="2">
        <v>10</v>
      </c>
      <c r="U33" s="12">
        <f t="shared" si="3"/>
        <v>17.342166367092453</v>
      </c>
    </row>
    <row r="34" spans="1:21" x14ac:dyDescent="0.3">
      <c r="A34">
        <v>74</v>
      </c>
      <c r="B34" s="5">
        <v>1769</v>
      </c>
      <c r="C34" s="12">
        <f>C$1*_xlfn.NORM.DIST($A34,C$2,C$3,TRUE)</f>
        <v>1801.134359054518</v>
      </c>
      <c r="D34" s="12">
        <f t="shared" si="1"/>
        <v>214.64124554769342</v>
      </c>
      <c r="E34" s="2">
        <v>202</v>
      </c>
      <c r="F34" s="1">
        <f t="shared" ref="F34:F65" si="4">F$1*_xlfn.NORM.DIST($A34,F$2,F$3,FALSE)</f>
        <v>195.39488503341536</v>
      </c>
      <c r="P34">
        <v>74</v>
      </c>
      <c r="Q34" s="5">
        <v>78</v>
      </c>
      <c r="R34" s="12">
        <f>R$1*_xlfn.NORM.DIST($A34,R$2,R$3,TRUE)</f>
        <v>87.52302675461371</v>
      </c>
      <c r="S34" s="12">
        <f t="shared" si="2"/>
        <v>15.123221392677564</v>
      </c>
      <c r="T34" s="2">
        <v>19</v>
      </c>
      <c r="U34" s="12">
        <f t="shared" si="3"/>
        <v>19.811785598912657</v>
      </c>
    </row>
    <row r="35" spans="1:21" x14ac:dyDescent="0.3">
      <c r="A35">
        <v>75</v>
      </c>
      <c r="B35" s="5">
        <v>2022</v>
      </c>
      <c r="C35" s="12">
        <f>C$1*_xlfn.NORM.DIST($A35,C$2,C$3,TRUE)</f>
        <v>2026.6959444008276</v>
      </c>
      <c r="D35" s="12">
        <f t="shared" si="1"/>
        <v>236.74203499950755</v>
      </c>
      <c r="E35" s="2">
        <v>253</v>
      </c>
      <c r="F35" s="1">
        <f t="shared" si="4"/>
        <v>216.73304929429119</v>
      </c>
      <c r="P35">
        <v>75</v>
      </c>
      <c r="Q35" s="5">
        <v>93</v>
      </c>
      <c r="R35" s="12">
        <f>R$1*_xlfn.NORM.DIST($A35,R$2,R$3,TRUE)</f>
        <v>103.79024289136811</v>
      </c>
      <c r="S35" s="12">
        <f t="shared" si="2"/>
        <v>17.452595129036379</v>
      </c>
      <c r="T35" s="2">
        <v>15</v>
      </c>
      <c r="U35" s="12">
        <f t="shared" si="3"/>
        <v>22.499563922483198</v>
      </c>
    </row>
    <row r="36" spans="1:21" x14ac:dyDescent="0.3">
      <c r="A36">
        <v>76</v>
      </c>
      <c r="B36" s="5">
        <v>2318</v>
      </c>
      <c r="C36" s="12">
        <f>C$1*_xlfn.NORM.DIST($A36,C$2,C$3,TRUE)</f>
        <v>2275.1439039799852</v>
      </c>
      <c r="D36" s="12">
        <f t="shared" si="1"/>
        <v>260.41892175971498</v>
      </c>
      <c r="E36" s="2">
        <v>296</v>
      </c>
      <c r="F36" s="1">
        <f t="shared" si="4"/>
        <v>239.76507698054886</v>
      </c>
      <c r="P36">
        <v>76</v>
      </c>
      <c r="Q36" s="5">
        <v>124</v>
      </c>
      <c r="R36" s="12">
        <f>R$1*_xlfn.NORM.DIST($A36,R$2,R$3,TRUE)</f>
        <v>122.51271943325035</v>
      </c>
      <c r="S36" s="12">
        <f t="shared" si="2"/>
        <v>20.035389586377708</v>
      </c>
      <c r="T36" s="2">
        <v>31</v>
      </c>
      <c r="U36" s="12">
        <f t="shared" si="3"/>
        <v>25.401232664554541</v>
      </c>
    </row>
    <row r="37" spans="1:21" x14ac:dyDescent="0.3">
      <c r="A37">
        <v>77</v>
      </c>
      <c r="B37" s="5">
        <v>2664</v>
      </c>
      <c r="C37" s="12">
        <f>C$1*_xlfn.NORM.DIST($A37,C$2,C$3,TRUE)</f>
        <v>2548.0674178412578</v>
      </c>
      <c r="D37" s="12">
        <f t="shared" si="1"/>
        <v>285.69632886092018</v>
      </c>
      <c r="E37" s="2">
        <v>346</v>
      </c>
      <c r="F37" s="1">
        <f t="shared" si="4"/>
        <v>264.54255598137871</v>
      </c>
      <c r="P37">
        <v>77</v>
      </c>
      <c r="Q37" s="5">
        <v>140</v>
      </c>
      <c r="R37" s="12">
        <f>R$1*_xlfn.NORM.DIST($A37,R$2,R$3,TRUE)</f>
        <v>143.94835779859827</v>
      </c>
      <c r="S37" s="12">
        <f t="shared" si="2"/>
        <v>22.880085512374922</v>
      </c>
      <c r="T37" s="2">
        <v>16</v>
      </c>
      <c r="U37" s="12">
        <f t="shared" si="3"/>
        <v>28.507930688370266</v>
      </c>
    </row>
    <row r="38" spans="1:21" x14ac:dyDescent="0.3">
      <c r="A38">
        <v>78</v>
      </c>
      <c r="B38" s="5">
        <v>3060</v>
      </c>
      <c r="C38" s="12">
        <f>C$1*_xlfn.NORM.DIST($A38,C$2,C$3,TRUE)</f>
        <v>2847.0746532987496</v>
      </c>
      <c r="D38" s="12">
        <f t="shared" si="1"/>
        <v>312.58760043399258</v>
      </c>
      <c r="E38" s="2">
        <v>396</v>
      </c>
      <c r="F38" s="1">
        <f t="shared" si="4"/>
        <v>291.10790503698024</v>
      </c>
      <c r="P38">
        <v>78</v>
      </c>
      <c r="Q38" s="5">
        <v>173</v>
      </c>
      <c r="R38" s="12">
        <f>R$1*_xlfn.NORM.DIST($A38,R$2,R$3,TRUE)</f>
        <v>168.36200230866473</v>
      </c>
      <c r="S38" s="12">
        <f t="shared" si="2"/>
        <v>25.991992240227052</v>
      </c>
      <c r="T38" s="2">
        <v>33</v>
      </c>
      <c r="U38" s="12">
        <f t="shared" si="3"/>
        <v>31.805835331849345</v>
      </c>
    </row>
    <row r="39" spans="1:21" x14ac:dyDescent="0.3">
      <c r="A39">
        <v>79</v>
      </c>
      <c r="B39" s="5">
        <v>3320</v>
      </c>
      <c r="C39" s="12">
        <f>C$1*_xlfn.NORM.DIST($A39,C$2,C$3,TRUE)</f>
        <v>3173.7810703724763</v>
      </c>
      <c r="D39" s="12">
        <f t="shared" si="1"/>
        <v>341.09377762547939</v>
      </c>
      <c r="E39" s="2">
        <v>260</v>
      </c>
      <c r="F39" s="1">
        <f t="shared" si="4"/>
        <v>319.49295542214202</v>
      </c>
      <c r="P39">
        <v>79</v>
      </c>
      <c r="Q39" s="5">
        <v>193</v>
      </c>
      <c r="R39" s="12">
        <f>R$1*_xlfn.NORM.DIST($A39,R$2,R$3,TRUE)</f>
        <v>196.02198346302816</v>
      </c>
      <c r="S39" s="12">
        <f t="shared" si="2"/>
        <v>29.372679595604289</v>
      </c>
      <c r="T39" s="2">
        <v>20</v>
      </c>
      <c r="U39" s="12">
        <f t="shared" si="3"/>
        <v>35.275902066392788</v>
      </c>
    </row>
    <row r="40" spans="1:21" x14ac:dyDescent="0.3">
      <c r="A40">
        <v>80</v>
      </c>
      <c r="B40" s="5">
        <v>3723</v>
      </c>
      <c r="C40" s="12">
        <f>C$1*_xlfn.NORM.DIST($A40,C$2,C$3,TRUE)</f>
        <v>3529.796528857577</v>
      </c>
      <c r="D40" s="12">
        <f t="shared" si="1"/>
        <v>371.20242999110491</v>
      </c>
      <c r="E40" s="2">
        <v>403</v>
      </c>
      <c r="F40" s="1">
        <f t="shared" si="4"/>
        <v>349.71753528564597</v>
      </c>
      <c r="P40">
        <v>80</v>
      </c>
      <c r="Q40" s="5">
        <v>232</v>
      </c>
      <c r="R40" s="12">
        <f>R$1*_xlfn.NORM.DIST($A40,R$2,R$3,TRUE)</f>
        <v>227.19610411106709</v>
      </c>
      <c r="S40" s="12">
        <f t="shared" si="2"/>
        <v>33.019435248510874</v>
      </c>
      <c r="T40" s="2">
        <v>39</v>
      </c>
      <c r="U40" s="12">
        <f t="shared" si="3"/>
        <v>38.893735864874429</v>
      </c>
    </row>
    <row r="41" spans="1:21" x14ac:dyDescent="0.3">
      <c r="A41">
        <v>81</v>
      </c>
      <c r="B41" s="5">
        <v>4098</v>
      </c>
      <c r="C41" s="12">
        <f>C$1*_xlfn.NORM.DIST($A41,C$2,C$3,TRUE)</f>
        <v>3916.71126483649</v>
      </c>
      <c r="D41" s="12">
        <f t="shared" si="1"/>
        <v>402.88656720282603</v>
      </c>
      <c r="E41" s="2">
        <v>375</v>
      </c>
      <c r="F41" s="1">
        <f t="shared" si="4"/>
        <v>381.78808046963627</v>
      </c>
      <c r="P41">
        <v>81</v>
      </c>
      <c r="Q41" s="5">
        <v>272</v>
      </c>
      <c r="R41" s="12">
        <f>R$1*_xlfn.NORM.DIST($A41,R$2,R$3,TRUE)</f>
        <v>262.14710462551409</v>
      </c>
      <c r="S41" s="12">
        <f t="shared" si="2"/>
        <v>36.924769069250772</v>
      </c>
      <c r="T41" s="2">
        <v>40</v>
      </c>
      <c r="U41" s="12">
        <f t="shared" si="3"/>
        <v>42.629614262499402</v>
      </c>
    </row>
    <row r="42" spans="1:21" x14ac:dyDescent="0.3">
      <c r="A42">
        <v>82</v>
      </c>
      <c r="B42" s="5">
        <v>4540</v>
      </c>
      <c r="C42" s="12">
        <f>C$1*_xlfn.NORM.DIST($A42,C$2,C$3,TRUE)</f>
        <v>4336.0808296890846</v>
      </c>
      <c r="D42" s="12">
        <f t="shared" si="1"/>
        <v>436.10365663296852</v>
      </c>
      <c r="E42" s="2">
        <v>442</v>
      </c>
      <c r="F42" s="1">
        <f t="shared" si="4"/>
        <v>415.69629747345357</v>
      </c>
      <c r="P42">
        <v>82</v>
      </c>
      <c r="Q42" s="5">
        <v>295</v>
      </c>
      <c r="R42" s="12">
        <f>R$1*_xlfn.NORM.DIST($A42,R$2,R$3,TRUE)</f>
        <v>301.1276653262384</v>
      </c>
      <c r="S42" s="12">
        <f t="shared" si="2"/>
        <v>41.075987080613842</v>
      </c>
      <c r="T42" s="2">
        <v>23</v>
      </c>
      <c r="U42" s="12">
        <f t="shared" si="3"/>
        <v>46.448677752015705</v>
      </c>
    </row>
    <row r="43" spans="1:21" x14ac:dyDescent="0.3">
      <c r="A43">
        <v>83</v>
      </c>
      <c r="B43" s="5">
        <v>4893</v>
      </c>
      <c r="C43" s="12">
        <f>C$1*_xlfn.NORM.DIST($A43,C$2,C$3,TRUE)</f>
        <v>4789.4101103741605</v>
      </c>
      <c r="D43" s="12">
        <f t="shared" si="1"/>
        <v>470.79477260006064</v>
      </c>
      <c r="E43" s="2">
        <v>353</v>
      </c>
      <c r="F43" s="1">
        <f t="shared" si="4"/>
        <v>451.41790567775865</v>
      </c>
      <c r="P43">
        <v>83</v>
      </c>
      <c r="Q43" s="5">
        <v>331</v>
      </c>
      <c r="R43" s="12">
        <f>R$1*_xlfn.NORM.DIST($A43,R$2,R$3,TRUE)</f>
        <v>344.37502715522874</v>
      </c>
      <c r="S43" s="12">
        <f t="shared" si="2"/>
        <v>45.454857764467974</v>
      </c>
      <c r="T43" s="2">
        <v>36</v>
      </c>
      <c r="U43" s="12">
        <f t="shared" si="3"/>
        <v>50.311297567326498</v>
      </c>
    </row>
    <row r="44" spans="1:21" x14ac:dyDescent="0.3">
      <c r="A44">
        <v>84</v>
      </c>
      <c r="B44" s="5">
        <v>5278</v>
      </c>
      <c r="C44" s="12">
        <f>C$1*_xlfn.NORM.DIST($A44,C$2,C$3,TRUE)</f>
        <v>5278.1365754212084</v>
      </c>
      <c r="D44" s="12">
        <f t="shared" si="1"/>
        <v>506.88390272635394</v>
      </c>
      <c r="E44" s="2">
        <v>385</v>
      </c>
      <c r="F44" s="1">
        <f t="shared" si="4"/>
        <v>488.91148693365301</v>
      </c>
      <c r="P44">
        <v>84</v>
      </c>
      <c r="Q44" s="5">
        <v>405</v>
      </c>
      <c r="R44" s="12">
        <f>R$1*_xlfn.NORM.DIST($A44,R$2,R$3,TRUE)</f>
        <v>392.10533403857494</v>
      </c>
      <c r="S44" s="12">
        <f t="shared" si="2"/>
        <v>50.037392662166397</v>
      </c>
      <c r="T44" s="2">
        <v>74</v>
      </c>
      <c r="U44" s="12">
        <f t="shared" si="3"/>
        <v>54.173624255762256</v>
      </c>
    </row>
    <row r="45" spans="1:21" x14ac:dyDescent="0.3">
      <c r="A45">
        <v>85</v>
      </c>
      <c r="B45" s="5">
        <v>5726</v>
      </c>
      <c r="C45" s="12">
        <f>C$1*_xlfn.NORM.DIST($A45,C$2,C$3,TRUE)</f>
        <v>5803.612916107194</v>
      </c>
      <c r="D45" s="12">
        <f t="shared" si="1"/>
        <v>544.2774359269124</v>
      </c>
      <c r="E45" s="2">
        <v>448</v>
      </c>
      <c r="F45" s="1">
        <f t="shared" si="4"/>
        <v>528.11747108038253</v>
      </c>
      <c r="P45">
        <v>85</v>
      </c>
      <c r="Q45" s="5">
        <v>448</v>
      </c>
      <c r="R45" s="12">
        <f>R$1*_xlfn.NORM.DIST($A45,R$2,R$3,TRUE)</f>
        <v>444.50782146031287</v>
      </c>
      <c r="S45" s="12">
        <f t="shared" si="2"/>
        <v>54.793761326279309</v>
      </c>
      <c r="T45" s="2">
        <v>43</v>
      </c>
      <c r="U45" s="12">
        <f t="shared" si="3"/>
        <v>57.988312981861149</v>
      </c>
    </row>
    <row r="46" spans="1:21" x14ac:dyDescent="0.3">
      <c r="A46">
        <v>86</v>
      </c>
      <c r="B46" s="5">
        <v>6176</v>
      </c>
      <c r="C46" s="12">
        <f>C$1*_xlfn.NORM.DIST($A46,C$2,C$3,TRUE)</f>
        <v>6367.0892760894503</v>
      </c>
      <c r="D46" s="12">
        <f t="shared" si="1"/>
        <v>582.86385499798939</v>
      </c>
      <c r="E46" s="2">
        <v>450</v>
      </c>
      <c r="F46" s="1">
        <f t="shared" si="4"/>
        <v>568.957285824981</v>
      </c>
      <c r="P46">
        <v>86</v>
      </c>
      <c r="Q46" s="5">
        <v>485</v>
      </c>
      <c r="R46" s="12">
        <f>R$1*_xlfn.NORM.DIST($A46,R$2,R$3,TRUE)</f>
        <v>501.73899443426058</v>
      </c>
      <c r="S46" s="12">
        <f t="shared" si="2"/>
        <v>59.688357707094674</v>
      </c>
      <c r="T46" s="2">
        <v>37</v>
      </c>
      <c r="U46" s="12">
        <f t="shared" si="3"/>
        <v>61.705413581580373</v>
      </c>
    </row>
    <row r="47" spans="1:21" x14ac:dyDescent="0.3">
      <c r="A47">
        <v>87</v>
      </c>
      <c r="B47" s="5">
        <v>6754</v>
      </c>
      <c r="C47" s="12">
        <f>C$1*_xlfn.NORM.DIST($A47,C$2,C$3,TRUE)</f>
        <v>6969.695284693561</v>
      </c>
      <c r="D47" s="12">
        <f t="shared" si="1"/>
        <v>622.51365458673183</v>
      </c>
      <c r="E47" s="2">
        <v>578</v>
      </c>
      <c r="F47" s="1">
        <f t="shared" si="4"/>
        <v>611.33269864971874</v>
      </c>
      <c r="P47">
        <v>87</v>
      </c>
      <c r="Q47" s="5">
        <v>545</v>
      </c>
      <c r="R47" s="12">
        <f>R$1*_xlfn.NORM.DIST($A47,R$2,R$3,TRUE)</f>
        <v>563.91695321005727</v>
      </c>
      <c r="S47" s="12">
        <f t="shared" si="2"/>
        <v>64.680031018688254</v>
      </c>
      <c r="T47" s="2">
        <v>60</v>
      </c>
      <c r="U47" s="12">
        <f t="shared" si="3"/>
        <v>65.27340539110061</v>
      </c>
    </row>
    <row r="48" spans="1:21" x14ac:dyDescent="0.3">
      <c r="A48">
        <v>88</v>
      </c>
      <c r="B48" s="5">
        <v>7376</v>
      </c>
      <c r="C48" s="12">
        <f>C$1*_xlfn.NORM.DIST($A48,C$2,C$3,TRUE)</f>
        <v>7612.4221284817777</v>
      </c>
      <c r="D48" s="12">
        <f t="shared" si="1"/>
        <v>663.0795025102351</v>
      </c>
      <c r="E48" s="2">
        <v>622</v>
      </c>
      <c r="F48" s="1">
        <f t="shared" si="4"/>
        <v>655.1253769737217</v>
      </c>
      <c r="P48">
        <v>88</v>
      </c>
      <c r="Q48" s="5">
        <v>649</v>
      </c>
      <c r="R48" s="12">
        <f>R$1*_xlfn.NORM.DIST($A48,R$2,R$3,TRUE)</f>
        <v>631.11603566315603</v>
      </c>
      <c r="S48" s="12">
        <f t="shared" si="2"/>
        <v>69.722489114872801</v>
      </c>
      <c r="T48" s="2">
        <v>104</v>
      </c>
      <c r="U48" s="12">
        <f t="shared" si="3"/>
        <v>68.640349241517072</v>
      </c>
    </row>
    <row r="49" spans="1:21" x14ac:dyDescent="0.3">
      <c r="A49">
        <v>89</v>
      </c>
      <c r="B49" s="5">
        <v>8140</v>
      </c>
      <c r="C49" s="12">
        <f>C$1*_xlfn.NORM.DIST($A49,C$2,C$3,TRUE)</f>
        <v>8296.1049120348325</v>
      </c>
      <c r="D49" s="12">
        <f t="shared" si="1"/>
        <v>704.39665897261716</v>
      </c>
      <c r="E49" s="2">
        <v>764</v>
      </c>
      <c r="F49" s="1">
        <f t="shared" si="4"/>
        <v>700.1966906644783</v>
      </c>
      <c r="P49">
        <v>89</v>
      </c>
      <c r="Q49" s="5">
        <v>685</v>
      </c>
      <c r="R49" s="12">
        <f>R$1*_xlfn.NORM.DIST($A49,R$2,R$3,TRUE)</f>
        <v>703.36195048993829</v>
      </c>
      <c r="S49" s="12">
        <f t="shared" si="2"/>
        <v>74.764876565854919</v>
      </c>
      <c r="T49" s="2">
        <v>36</v>
      </c>
      <c r="U49" s="12">
        <f t="shared" si="3"/>
        <v>71.75512218352489</v>
      </c>
    </row>
    <row r="50" spans="1:21" x14ac:dyDescent="0.3">
      <c r="A50">
        <v>90</v>
      </c>
      <c r="B50" s="5">
        <v>8651</v>
      </c>
      <c r="C50" s="12">
        <f>C$1*_xlfn.NORM.DIST($A50,C$2,C$3,TRUE)</f>
        <v>9021.4055714819588</v>
      </c>
      <c r="D50" s="12">
        <f t="shared" si="1"/>
        <v>746.28366424555566</v>
      </c>
      <c r="E50" s="2">
        <v>511</v>
      </c>
      <c r="F50" s="1">
        <f t="shared" si="4"/>
        <v>746.38777817137634</v>
      </c>
      <c r="P50">
        <v>90</v>
      </c>
      <c r="Q50" s="5">
        <v>711</v>
      </c>
      <c r="R50" s="12">
        <f>R$1*_xlfn.NORM.DIST($A50,R$2,R$3,TRUE)</f>
        <v>780.6275743337884</v>
      </c>
      <c r="S50" s="12">
        <f t="shared" si="2"/>
        <v>79.752523171969699</v>
      </c>
      <c r="T50" s="2">
        <v>26</v>
      </c>
      <c r="U50" s="12">
        <f t="shared" si="3"/>
        <v>74.568694910761991</v>
      </c>
    </row>
    <row r="51" spans="1:21" x14ac:dyDescent="0.3">
      <c r="A51">
        <v>91</v>
      </c>
      <c r="B51" s="5">
        <v>9380</v>
      </c>
      <c r="C51" s="12">
        <f>C$1*_xlfn.NORM.DIST($A51,C$2,C$3,TRUE)</f>
        <v>9788.7966126746105</v>
      </c>
      <c r="D51" s="12">
        <f t="shared" si="1"/>
        <v>788.5433008905527</v>
      </c>
      <c r="E51" s="2">
        <v>729</v>
      </c>
      <c r="F51" s="1">
        <f t="shared" si="4"/>
        <v>793.51989405403424</v>
      </c>
      <c r="P51">
        <v>91</v>
      </c>
      <c r="Q51" s="5">
        <v>856</v>
      </c>
      <c r="R51" s="12">
        <f>R$1*_xlfn.NORM.DIST($A51,R$2,R$3,TRUE)</f>
        <v>862.82957831792578</v>
      </c>
      <c r="S51" s="12">
        <f t="shared" si="2"/>
        <v>84.627851843465749</v>
      </c>
      <c r="T51" s="2">
        <v>145</v>
      </c>
      <c r="U51" s="12">
        <f t="shared" si="3"/>
        <v>77.035407865589605</v>
      </c>
    </row>
    <row r="52" spans="1:21" x14ac:dyDescent="0.3">
      <c r="A52">
        <v>92</v>
      </c>
      <c r="B52" s="5">
        <v>10423</v>
      </c>
      <c r="C52" s="12">
        <f>C$1*_xlfn.NORM.DIST($A52,C$2,C$3,TRUE)</f>
        <v>10598.545949553076</v>
      </c>
      <c r="D52" s="12">
        <f t="shared" si="1"/>
        <v>830.9638316880347</v>
      </c>
      <c r="E52" s="2">
        <v>1043</v>
      </c>
      <c r="F52" s="1">
        <f t="shared" si="4"/>
        <v>841.39505153986909</v>
      </c>
      <c r="P52">
        <v>92</v>
      </c>
      <c r="Q52" s="5">
        <v>969</v>
      </c>
      <c r="R52" s="12">
        <f>R$1*_xlfn.NORM.DIST($A52,R$2,R$3,TRUE)</f>
        <v>949.82603495182389</v>
      </c>
      <c r="S52" s="12">
        <f t="shared" si="2"/>
        <v>89.33142791794242</v>
      </c>
      <c r="T52" s="2">
        <v>113</v>
      </c>
      <c r="U52" s="12">
        <f t="shared" si="3"/>
        <v>79.114199940378469</v>
      </c>
    </row>
    <row r="53" spans="1:21" x14ac:dyDescent="0.3">
      <c r="A53">
        <v>93</v>
      </c>
      <c r="B53" s="5">
        <v>11512</v>
      </c>
      <c r="C53" s="12">
        <f>C$1*_xlfn.NORM.DIST($A53,C$2,C$3,TRUE)</f>
        <v>11450.703116821147</v>
      </c>
      <c r="D53" s="12">
        <f t="shared" si="1"/>
        <v>873.32050919397193</v>
      </c>
      <c r="E53" s="2">
        <v>1089</v>
      </c>
      <c r="F53" s="1">
        <f t="shared" si="4"/>
        <v>889.79696902499165</v>
      </c>
      <c r="P53">
        <v>93</v>
      </c>
      <c r="Q53" s="5">
        <v>1068</v>
      </c>
      <c r="R53" s="12">
        <f>R$1*_xlfn.NORM.DIST($A53,R$2,R$3,TRUE)</f>
        <v>1041.4151351231885</v>
      </c>
      <c r="S53" s="12">
        <f t="shared" si="2"/>
        <v>93.803125408856516</v>
      </c>
      <c r="T53" s="2">
        <v>99</v>
      </c>
      <c r="U53" s="12">
        <f t="shared" si="3"/>
        <v>80.769743735056551</v>
      </c>
    </row>
    <row r="54" spans="1:21" x14ac:dyDescent="0.3">
      <c r="A54">
        <v>94</v>
      </c>
      <c r="B54" s="5">
        <v>12751</v>
      </c>
      <c r="C54" s="12">
        <f>C$1*_xlfn.NORM.DIST($A54,C$2,C$3,TRUE)</f>
        <v>12345.087124245279</v>
      </c>
      <c r="D54" s="12">
        <f t="shared" si="1"/>
        <v>915.3773473787686</v>
      </c>
      <c r="E54" s="2">
        <v>1239</v>
      </c>
      <c r="F54" s="1">
        <f t="shared" si="4"/>
        <v>938.49232420690714</v>
      </c>
      <c r="P54">
        <v>94</v>
      </c>
      <c r="Q54" s="5">
        <v>1220</v>
      </c>
      <c r="R54" s="12">
        <f>R$1*_xlfn.NORM.DIST($A54,R$2,R$3,TRUE)</f>
        <v>1137.3351173349463</v>
      </c>
      <c r="S54" s="12">
        <f t="shared" si="2"/>
        <v>97.983379717359114</v>
      </c>
      <c r="T54" s="2">
        <v>152</v>
      </c>
      <c r="U54" s="12">
        <f t="shared" si="3"/>
        <v>81.973443584379496</v>
      </c>
    </row>
    <row r="55" spans="1:21" x14ac:dyDescent="0.3">
      <c r="A55">
        <v>95</v>
      </c>
      <c r="B55" s="5">
        <v>13721</v>
      </c>
      <c r="C55" s="12">
        <f>C$1*_xlfn.NORM.DIST($A55,C$2,C$3,TRUE)</f>
        <v>13281.276207569917</v>
      </c>
      <c r="D55" s="12">
        <f t="shared" si="1"/>
        <v>956.88914023808354</v>
      </c>
      <c r="E55" s="2">
        <v>970</v>
      </c>
      <c r="F55" s="1">
        <f t="shared" si="4"/>
        <v>987.23231390214926</v>
      </c>
      <c r="P55">
        <v>95</v>
      </c>
      <c r="Q55" s="5">
        <v>1304</v>
      </c>
      <c r="R55" s="12">
        <f>R$1*_xlfn.NORM.DIST($A55,R$2,R$3,TRUE)</f>
        <v>1237.2654782788013</v>
      </c>
      <c r="S55" s="12">
        <f t="shared" si="2"/>
        <v>101.81449132274456</v>
      </c>
      <c r="T55" s="2">
        <v>84</v>
      </c>
      <c r="U55" s="12">
        <f t="shared" si="3"/>
        <v>82.704256984462418</v>
      </c>
    </row>
    <row r="56" spans="1:21" x14ac:dyDescent="0.3">
      <c r="A56">
        <v>96</v>
      </c>
      <c r="B56" s="5">
        <v>14556</v>
      </c>
      <c r="C56" s="12">
        <f>C$1*_xlfn.NORM.DIST($A56,C$2,C$3,TRUE)</f>
        <v>14258.59971315557</v>
      </c>
      <c r="D56" s="12">
        <f t="shared" si="1"/>
        <v>997.60370673296654</v>
      </c>
      <c r="E56" s="2">
        <v>835</v>
      </c>
      <c r="F56" s="1">
        <f t="shared" si="4"/>
        <v>1035.7545116695853</v>
      </c>
      <c r="P56">
        <v>96</v>
      </c>
      <c r="Q56" s="5">
        <v>1350</v>
      </c>
      <c r="R56" s="12">
        <f>R$1*_xlfn.NORM.DIST($A56,R$2,R$3,TRUE)</f>
        <v>1340.8294963495073</v>
      </c>
      <c r="S56" s="12">
        <f t="shared" si="2"/>
        <v>105.24194119050297</v>
      </c>
      <c r="T56" s="2">
        <v>46</v>
      </c>
      <c r="U56" s="12">
        <f t="shared" si="3"/>
        <v>82.949306455774817</v>
      </c>
    </row>
    <row r="57" spans="1:21" x14ac:dyDescent="0.3">
      <c r="A57">
        <v>97</v>
      </c>
      <c r="B57" s="5">
        <v>15408</v>
      </c>
      <c r="C57" s="12">
        <f>C$1*_xlfn.NORM.DIST($A57,C$2,C$3,TRUE)</f>
        <v>15276.132330102946</v>
      </c>
      <c r="D57" s="12">
        <f t="shared" si="1"/>
        <v>1037.2643360553955</v>
      </c>
      <c r="E57" s="2">
        <v>852</v>
      </c>
      <c r="F57" s="1">
        <f t="shared" si="4"/>
        <v>1083.7850092583201</v>
      </c>
      <c r="P57">
        <v>97</v>
      </c>
      <c r="Q57" s="5">
        <v>1433</v>
      </c>
      <c r="R57" s="12">
        <f>R$1*_xlfn.NORM.DIST($A57,R$2,R$3,TRUE)</f>
        <v>1447.5980591659174</v>
      </c>
      <c r="S57" s="12">
        <f t="shared" si="2"/>
        <v>108.21567634803188</v>
      </c>
      <c r="T57" s="2">
        <v>83</v>
      </c>
      <c r="U57" s="12">
        <f t="shared" si="3"/>
        <v>82.704256984462418</v>
      </c>
    </row>
    <row r="58" spans="1:21" x14ac:dyDescent="0.3">
      <c r="A58">
        <v>98</v>
      </c>
      <c r="B58" s="5">
        <v>16631</v>
      </c>
      <c r="C58" s="12">
        <f>C$1*_xlfn.NORM.DIST($A58,C$2,C$3,TRUE)</f>
        <v>16332.690855065826</v>
      </c>
      <c r="D58" s="12">
        <f t="shared" si="1"/>
        <v>1075.612402165503</v>
      </c>
      <c r="E58" s="2">
        <v>1223</v>
      </c>
      <c r="F58" s="1">
        <f t="shared" si="4"/>
        <v>1131.0408217673069</v>
      </c>
      <c r="P58">
        <v>98</v>
      </c>
      <c r="Q58" s="5">
        <v>1568</v>
      </c>
      <c r="R58" s="12">
        <f>R$1*_xlfn.NORM.DIST($A58,R$2,R$3,TRUE)</f>
        <v>1557.0947441596697</v>
      </c>
      <c r="S58" s="12">
        <f t="shared" si="2"/>
        <v>110.69132345622511</v>
      </c>
      <c r="T58" s="2">
        <v>135</v>
      </c>
      <c r="U58" s="12">
        <f t="shared" si="3"/>
        <v>81.973443584379496</v>
      </c>
    </row>
    <row r="59" spans="1:21" x14ac:dyDescent="0.3">
      <c r="A59">
        <v>99</v>
      </c>
      <c r="B59" s="5">
        <v>17678</v>
      </c>
      <c r="C59" s="12">
        <f>C$1*_xlfn.NORM.DIST($A59,C$2,C$3,TRUE)</f>
        <v>17426.833641558773</v>
      </c>
      <c r="D59" s="12">
        <f t="shared" si="1"/>
        <v>1112.390111947223</v>
      </c>
      <c r="E59" s="2">
        <v>1047</v>
      </c>
      <c r="F59" s="1">
        <f t="shared" si="4"/>
        <v>1177.2325303899413</v>
      </c>
      <c r="P59">
        <v>99</v>
      </c>
      <c r="Q59" s="5">
        <v>1731</v>
      </c>
      <c r="R59" s="12">
        <f>R$1*_xlfn.NORM.DIST($A59,R$2,R$3,TRUE)</f>
        <v>1668.8020595437795</v>
      </c>
      <c r="S59" s="12">
        <f t="shared" si="2"/>
        <v>112.63128934958712</v>
      </c>
      <c r="T59" s="2">
        <v>163</v>
      </c>
      <c r="U59" s="12">
        <f t="shared" si="3"/>
        <v>80.769743735056551</v>
      </c>
    </row>
    <row r="60" spans="1:21" x14ac:dyDescent="0.3">
      <c r="A60">
        <v>101</v>
      </c>
      <c r="B60" s="5">
        <v>19103</v>
      </c>
      <c r="C60" s="12">
        <f>C$1*_xlfn.NORM.DIST($A60,C$2,C$3,TRUE)</f>
        <v>19720.829556142169</v>
      </c>
      <c r="D60" s="12">
        <f t="shared" si="1"/>
        <v>1180.2245582729918</v>
      </c>
      <c r="E60" s="2">
        <v>1425</v>
      </c>
      <c r="F60" s="1">
        <f t="shared" si="4"/>
        <v>1265.2510505018201</v>
      </c>
      <c r="P60">
        <v>101</v>
      </c>
      <c r="Q60" s="5">
        <v>1858</v>
      </c>
      <c r="R60" s="12">
        <f>R$1*_xlfn.NORM.DIST($A60,R$2,R$3,TRUE)</f>
        <v>1896.6177415693705</v>
      </c>
      <c r="S60" s="12">
        <f t="shared" si="2"/>
        <v>114.79321747244725</v>
      </c>
      <c r="T60" s="2">
        <v>127</v>
      </c>
      <c r="U60" s="12">
        <f t="shared" si="3"/>
        <v>77.035407865589605</v>
      </c>
    </row>
    <row r="61" spans="1:21" x14ac:dyDescent="0.3">
      <c r="A61">
        <v>102</v>
      </c>
      <c r="B61" s="5">
        <v>20618</v>
      </c>
      <c r="C61" s="12">
        <f>C$1*_xlfn.NORM.DIST($A61,C$2,C$3,TRUE)</f>
        <v>20916.541791437798</v>
      </c>
      <c r="D61" s="12">
        <f t="shared" si="1"/>
        <v>1210.7956615009014</v>
      </c>
      <c r="E61" s="2">
        <v>1515</v>
      </c>
      <c r="F61" s="1">
        <f t="shared" si="4"/>
        <v>1306.4932916630298</v>
      </c>
      <c r="P61">
        <v>102</v>
      </c>
      <c r="Q61" s="5">
        <v>1971</v>
      </c>
      <c r="R61" s="12">
        <f>R$1*_xlfn.NORM.DIST($A61,R$2,R$3,TRUE)</f>
        <v>2011.5552983956563</v>
      </c>
      <c r="S61" s="12">
        <f t="shared" si="2"/>
        <v>114.98148831411658</v>
      </c>
      <c r="T61" s="2">
        <v>113</v>
      </c>
      <c r="U61" s="12">
        <f t="shared" si="3"/>
        <v>74.568694910761991</v>
      </c>
    </row>
    <row r="62" spans="1:21" x14ac:dyDescent="0.3">
      <c r="A62">
        <v>103</v>
      </c>
      <c r="B62" s="5">
        <v>21967</v>
      </c>
      <c r="C62" s="12">
        <f>C$1*_xlfn.NORM.DIST($A62,C$2,C$3,TRUE)</f>
        <v>22141.57542214057</v>
      </c>
      <c r="D62" s="12">
        <f t="shared" si="1"/>
        <v>1238.8308973060109</v>
      </c>
      <c r="E62" s="2">
        <v>1349</v>
      </c>
      <c r="F62" s="1">
        <f t="shared" si="4"/>
        <v>1345.5086560190846</v>
      </c>
      <c r="P62">
        <v>103</v>
      </c>
      <c r="Q62" s="5">
        <v>2060</v>
      </c>
      <c r="R62" s="12">
        <f>R$1*_xlfn.NORM.DIST($A62,R$2,R$3,TRUE)</f>
        <v>2126.3798827773962</v>
      </c>
      <c r="S62" s="12">
        <f t="shared" si="2"/>
        <v>114.5675687125958</v>
      </c>
      <c r="T62" s="2">
        <v>89</v>
      </c>
      <c r="U62" s="12">
        <f t="shared" si="3"/>
        <v>71.75512218352489</v>
      </c>
    </row>
    <row r="63" spans="1:21" x14ac:dyDescent="0.3">
      <c r="A63">
        <v>104</v>
      </c>
      <c r="B63" s="5">
        <v>23350</v>
      </c>
      <c r="C63" s="12">
        <f>C$1*_xlfn.NORM.DIST($A63,C$2,C$3,TRUE)</f>
        <v>23393.287876966337</v>
      </c>
      <c r="D63" s="12">
        <f t="shared" si="1"/>
        <v>1264.1195973347674</v>
      </c>
      <c r="E63" s="2">
        <v>1383</v>
      </c>
      <c r="F63" s="1">
        <f t="shared" si="4"/>
        <v>1382.0210000981576</v>
      </c>
      <c r="P63">
        <v>104</v>
      </c>
      <c r="Q63" s="5">
        <v>2153</v>
      </c>
      <c r="R63" s="12">
        <f>R$1*_xlfn.NORM.DIST($A63,R$2,R$3,TRUE)</f>
        <v>2240.4917658790905</v>
      </c>
      <c r="S63" s="12">
        <f t="shared" si="2"/>
        <v>113.55794943379058</v>
      </c>
      <c r="T63" s="2">
        <v>93</v>
      </c>
      <c r="U63" s="12">
        <f t="shared" si="3"/>
        <v>68.640349241517072</v>
      </c>
    </row>
    <row r="64" spans="1:21" x14ac:dyDescent="0.3">
      <c r="A64">
        <v>105</v>
      </c>
      <c r="B64" s="5">
        <v>24784</v>
      </c>
      <c r="C64" s="12">
        <f>C$1*_xlfn.NORM.DIST($A64,C$2,C$3,TRUE)</f>
        <v>24668.834565162881</v>
      </c>
      <c r="D64" s="12">
        <f t="shared" si="1"/>
        <v>1286.4688156912198</v>
      </c>
      <c r="E64" s="2">
        <v>1434</v>
      </c>
      <c r="F64" s="1">
        <f t="shared" si="4"/>
        <v>1415.7664708663135</v>
      </c>
      <c r="P64">
        <v>105</v>
      </c>
      <c r="Q64" s="5">
        <v>2270</v>
      </c>
      <c r="R64" s="12">
        <f>R$1*_xlfn.NORM.DIST($A64,R$2,R$3,TRUE)</f>
        <v>2353.3023717542069</v>
      </c>
      <c r="S64" s="12">
        <f t="shared" si="2"/>
        <v>111.96839691662447</v>
      </c>
      <c r="T64" s="2">
        <v>117</v>
      </c>
      <c r="U64" s="12">
        <f t="shared" si="3"/>
        <v>65.27340539110061</v>
      </c>
    </row>
    <row r="65" spans="1:21" x14ac:dyDescent="0.3">
      <c r="A65">
        <v>106</v>
      </c>
      <c r="B65" s="5">
        <v>25904</v>
      </c>
      <c r="C65" s="12">
        <f>C$1*_xlfn.NORM.DIST($A65,C$2,C$3,TRUE)</f>
        <v>25965.187840361796</v>
      </c>
      <c r="D65" s="12">
        <f t="shared" si="1"/>
        <v>1305.7057776088227</v>
      </c>
      <c r="E65" s="2">
        <v>1120</v>
      </c>
      <c r="F65" s="1">
        <f t="shared" si="4"/>
        <v>1446.4966686098726</v>
      </c>
      <c r="P65">
        <v>106</v>
      </c>
      <c r="Q65" s="5">
        <v>2506</v>
      </c>
      <c r="R65" s="12">
        <f>R$1*_xlfn.NORM.DIST($A65,R$2,R$3,TRUE)</f>
        <v>2464.2433677330314</v>
      </c>
      <c r="S65" s="12">
        <f t="shared" si="2"/>
        <v>109.82354363543843</v>
      </c>
      <c r="T65" s="2">
        <v>236</v>
      </c>
      <c r="U65" s="12">
        <f t="shared" si="3"/>
        <v>61.705413581580373</v>
      </c>
    </row>
    <row r="66" spans="1:21" x14ac:dyDescent="0.3">
      <c r="A66">
        <v>107</v>
      </c>
      <c r="B66" s="5">
        <v>27513</v>
      </c>
      <c r="C66" s="12">
        <f>C$1*_xlfn.NORM.DIST($A66,C$2,C$3,TRUE)</f>
        <v>27279.158303658383</v>
      </c>
      <c r="D66" s="12">
        <f t="shared" si="1"/>
        <v>1321.6801022560394</v>
      </c>
      <c r="E66" s="2">
        <v>1609</v>
      </c>
      <c r="F66" s="1">
        <f t="shared" ref="F66:F109" si="5">F$1*_xlfn.NORM.DIST($A66,F$2,F$3,FALSE)</f>
        <v>1473.981684323694</v>
      </c>
      <c r="P66">
        <v>107</v>
      </c>
      <c r="Q66" s="5">
        <v>2703</v>
      </c>
      <c r="R66" s="12">
        <f>R$1*_xlfn.NORM.DIST($A66,R$2,R$3,TRUE)</f>
        <v>2572.7752308760905</v>
      </c>
      <c r="S66" s="12">
        <f t="shared" si="2"/>
        <v>107.15625304205238</v>
      </c>
      <c r="T66" s="2">
        <v>197</v>
      </c>
      <c r="U66" s="12">
        <f t="shared" si="3"/>
        <v>57.988312981861149</v>
      </c>
    </row>
    <row r="67" spans="1:21" x14ac:dyDescent="0.3">
      <c r="A67">
        <v>108</v>
      </c>
      <c r="C67" s="12">
        <f t="shared" ref="C67:C109" si="6">C$1*_xlfn.NORM.DIST($A67,C$2,C$3,TRUE)</f>
        <v>28607.418199739259</v>
      </c>
      <c r="D67" s="12">
        <f t="shared" si="1"/>
        <v>1334.2657597002976</v>
      </c>
      <c r="F67" s="1">
        <f t="shared" si="5"/>
        <v>1498.0129597922814</v>
      </c>
      <c r="P67">
        <v>108</v>
      </c>
      <c r="R67" s="12">
        <f t="shared" ref="R67:R109" si="7">R$1*_xlfn.NORM.DIST($A67,R$2,R$3,TRUE)</f>
        <v>2678.3950758848869</v>
      </c>
      <c r="S67" s="12">
        <f t="shared" si="2"/>
        <v>104.00678196825797</v>
      </c>
      <c r="U67" s="12">
        <f t="shared" si="3"/>
        <v>54.173624255762256</v>
      </c>
    </row>
    <row r="68" spans="1:21" x14ac:dyDescent="0.3">
      <c r="A68">
        <v>109</v>
      </c>
      <c r="C68" s="12">
        <f t="shared" si="6"/>
        <v>29946.526622010613</v>
      </c>
      <c r="D68" s="12">
        <f t="shared" si="1"/>
        <v>1343.3627264194167</v>
      </c>
      <c r="F68" s="1">
        <f t="shared" si="5"/>
        <v>1518.4059206742174</v>
      </c>
      <c r="P68">
        <v>109</v>
      </c>
      <c r="R68" s="12">
        <f t="shared" si="7"/>
        <v>2780.6435563186251</v>
      </c>
      <c r="S68" s="12">
        <f t="shared" si="2"/>
        <v>100.42177031795934</v>
      </c>
      <c r="U68" s="12">
        <f t="shared" si="3"/>
        <v>50.311297567326498</v>
      </c>
    </row>
    <row r="69" spans="1:21" x14ac:dyDescent="0.3">
      <c r="A69">
        <v>110</v>
      </c>
      <c r="C69" s="12">
        <f t="shared" si="6"/>
        <v>31292.956209602591</v>
      </c>
      <c r="D69" s="12">
        <f t="shared" si="1"/>
        <v>1348.8983089463045</v>
      </c>
      <c r="F69" s="1">
        <f t="shared" si="5"/>
        <v>1535.0023361311476</v>
      </c>
      <c r="P69">
        <v>110</v>
      </c>
      <c r="R69" s="12">
        <f t="shared" si="7"/>
        <v>2879.1106837118741</v>
      </c>
      <c r="S69" s="12">
        <f t="shared" si="2"/>
        <v>96.453093463467454</v>
      </c>
      <c r="U69" s="12">
        <f t="shared" si="3"/>
        <v>46.448677752015705</v>
      </c>
    </row>
    <row r="70" spans="1:21" x14ac:dyDescent="0.3">
      <c r="A70">
        <v>111</v>
      </c>
      <c r="C70" s="12">
        <f t="shared" si="6"/>
        <v>32643.120991613858</v>
      </c>
      <c r="D70" s="12">
        <f t="shared" si="1"/>
        <v>1350.8281111471099</v>
      </c>
      <c r="F70" s="1">
        <f t="shared" si="5"/>
        <v>1547.6723628252494</v>
      </c>
      <c r="P70">
        <v>111</v>
      </c>
      <c r="R70" s="12">
        <f t="shared" si="7"/>
        <v>2973.4404467391028</v>
      </c>
      <c r="S70" s="12">
        <f t="shared" si="2"/>
        <v>92.156616753433966</v>
      </c>
      <c r="U70" s="12">
        <f t="shared" si="3"/>
        <v>42.629614262499402</v>
      </c>
    </row>
    <row r="71" spans="1:21" x14ac:dyDescent="0.3">
      <c r="A71">
        <v>112</v>
      </c>
      <c r="C71" s="12">
        <f t="shared" si="6"/>
        <v>33993.405012666488</v>
      </c>
      <c r="D71" s="12">
        <f t="shared" si="1"/>
        <v>1349.1366271298537</v>
      </c>
      <c r="F71" s="1">
        <f t="shared" si="5"/>
        <v>1556.3162363598044</v>
      </c>
      <c r="P71">
        <v>112</v>
      </c>
      <c r="R71" s="12">
        <f t="shared" si="7"/>
        <v>3063.3341532569125</v>
      </c>
      <c r="S71" s="12">
        <f t="shared" si="2"/>
        <v>87.590893798734911</v>
      </c>
      <c r="U71" s="12">
        <f t="shared" si="3"/>
        <v>38.893735864874429</v>
      </c>
    </row>
    <row r="72" spans="1:21" x14ac:dyDescent="0.3">
      <c r="A72">
        <v>113</v>
      </c>
      <c r="C72" s="12">
        <f t="shared" si="6"/>
        <v>35340.191359272911</v>
      </c>
      <c r="D72" s="12">
        <f t="shared" ref="D72:D109" si="8">C$1*_xlfn.NORM.DIST($A72,C$2,C$3,FALSE)</f>
        <v>1343.837448707857</v>
      </c>
      <c r="F72" s="1">
        <f t="shared" si="5"/>
        <v>1560.865579344874</v>
      </c>
      <c r="P72">
        <v>113</v>
      </c>
      <c r="R72" s="12">
        <f t="shared" si="7"/>
        <v>3148.5524601071447</v>
      </c>
      <c r="S72" s="12">
        <f t="shared" ref="S72:S109" si="9">R$1*_xlfn.NORM.DIST($A72,R$2,R$3,FALSE)</f>
        <v>82.81585067838455</v>
      </c>
      <c r="U72" s="12">
        <f t="shared" ref="U72:U109" si="10">U$1*_xlfn.NORM.DIST($A72,U$2,U$3,FALSE)</f>
        <v>35.275902066392788</v>
      </c>
    </row>
    <row r="73" spans="1:21" x14ac:dyDescent="0.3">
      <c r="A73">
        <v>114</v>
      </c>
      <c r="C73" s="12">
        <f t="shared" si="6"/>
        <v>36679.891199022459</v>
      </c>
      <c r="D73" s="12">
        <f t="shared" si="8"/>
        <v>1334.9730835353282</v>
      </c>
      <c r="F73" s="1">
        <f t="shared" si="5"/>
        <v>1561.2843020987084</v>
      </c>
      <c r="P73">
        <v>114</v>
      </c>
      <c r="R73" s="12">
        <f t="shared" si="7"/>
        <v>3228.9160972151335</v>
      </c>
      <c r="S73" s="12">
        <f t="shared" si="9"/>
        <v>77.891496944132655</v>
      </c>
      <c r="U73" s="12">
        <f t="shared" si="10"/>
        <v>31.805835331849345</v>
      </c>
    </row>
    <row r="74" spans="1:21" x14ac:dyDescent="0.3">
      <c r="A74">
        <v>115</v>
      </c>
      <c r="C74" s="12">
        <f t="shared" si="6"/>
        <v>38008.972444354949</v>
      </c>
      <c r="D74" s="12">
        <f t="shared" si="8"/>
        <v>1322.6143873188666</v>
      </c>
      <c r="F74" s="1">
        <f t="shared" si="5"/>
        <v>1557.5690793892948</v>
      </c>
      <c r="P74">
        <v>115</v>
      </c>
      <c r="R74" s="12">
        <f t="shared" si="7"/>
        <v>3304.3053320865756</v>
      </c>
      <c r="S74" s="12">
        <f t="shared" si="9"/>
        <v>72.876701430500276</v>
      </c>
      <c r="U74" s="12">
        <f t="shared" si="10"/>
        <v>28.507930688370266</v>
      </c>
    </row>
    <row r="75" spans="1:21" x14ac:dyDescent="0.3">
      <c r="A75">
        <v>116</v>
      </c>
      <c r="C75" s="12">
        <f t="shared" si="6"/>
        <v>39323.98765970915</v>
      </c>
      <c r="D75" s="12">
        <f t="shared" si="8"/>
        <v>1306.8596207131939</v>
      </c>
      <c r="F75" s="1">
        <f t="shared" si="5"/>
        <v>1549.7493944070152</v>
      </c>
      <c r="P75">
        <v>116</v>
      </c>
      <c r="R75" s="12">
        <f t="shared" si="7"/>
        <v>3374.6582567828718</v>
      </c>
      <c r="S75" s="12">
        <f t="shared" si="9"/>
        <v>67.828066603303327</v>
      </c>
      <c r="U75" s="12">
        <f t="shared" si="10"/>
        <v>25.401232664554541</v>
      </c>
    </row>
    <row r="76" spans="1:21" x14ac:dyDescent="0.3">
      <c r="A76">
        <v>117</v>
      </c>
      <c r="C76" s="12">
        <f t="shared" si="6"/>
        <v>40621.600844945329</v>
      </c>
      <c r="D76" s="12">
        <f t="shared" si="8"/>
        <v>1287.8331484593884</v>
      </c>
      <c r="F76" s="1">
        <f t="shared" si="5"/>
        <v>1537.8871491550428</v>
      </c>
      <c r="P76">
        <v>117</v>
      </c>
      <c r="R76" s="12">
        <f t="shared" si="7"/>
        <v>3439.968010565909</v>
      </c>
      <c r="S76" s="12">
        <f t="shared" si="9"/>
        <v>62.798929771708245</v>
      </c>
      <c r="U76" s="12">
        <f t="shared" si="10"/>
        <v>22.499563922483198</v>
      </c>
    </row>
    <row r="77" spans="1:21" x14ac:dyDescent="0.3">
      <c r="A77">
        <v>118</v>
      </c>
      <c r="C77" s="12">
        <f t="shared" si="6"/>
        <v>41898.612748805986</v>
      </c>
      <c r="D77" s="12">
        <f t="shared" si="8"/>
        <v>1265.683804853933</v>
      </c>
      <c r="F77" s="1">
        <f t="shared" si="5"/>
        <v>1522.0758484590942</v>
      </c>
      <c r="P77">
        <v>118</v>
      </c>
      <c r="R77" s="12">
        <f t="shared" si="7"/>
        <v>3500.2790766673179</v>
      </c>
      <c r="S77" s="12">
        <f t="shared" si="9"/>
        <v>57.838513256884234</v>
      </c>
      <c r="U77" s="12">
        <f t="shared" si="10"/>
        <v>19.811785598912657</v>
      </c>
    </row>
    <row r="78" spans="1:21" x14ac:dyDescent="0.3">
      <c r="A78">
        <v>119</v>
      </c>
      <c r="C78" s="12">
        <f t="shared" si="6"/>
        <v>43151.984393299521</v>
      </c>
      <c r="D78" s="12">
        <f t="shared" si="8"/>
        <v>1240.5829555939849</v>
      </c>
      <c r="F78" s="1">
        <f t="shared" si="5"/>
        <v>1502.4393726421331</v>
      </c>
      <c r="P78">
        <v>119</v>
      </c>
      <c r="R78" s="12">
        <f t="shared" si="7"/>
        <v>3555.6828103957901</v>
      </c>
      <c r="S78" s="12">
        <f t="shared" si="9"/>
        <v>52.991238887861449</v>
      </c>
      <c r="U78" s="12">
        <f t="shared" si="10"/>
        <v>17.342166367092453</v>
      </c>
    </row>
    <row r="79" spans="1:21" x14ac:dyDescent="0.3">
      <c r="A79">
        <v>120</v>
      </c>
      <c r="C79" s="12">
        <f t="shared" si="6"/>
        <v>44378.858522625138</v>
      </c>
      <c r="D79" s="12">
        <f t="shared" si="8"/>
        <v>1212.7222912919965</v>
      </c>
      <c r="F79" s="1">
        <f t="shared" si="5"/>
        <v>1479.1303613972545</v>
      </c>
      <c r="P79">
        <v>120</v>
      </c>
      <c r="R79" s="12">
        <f t="shared" si="7"/>
        <v>3606.3123677276276</v>
      </c>
      <c r="S79" s="12">
        <f t="shared" si="9"/>
        <v>48.29621531905012</v>
      </c>
      <c r="U79" s="12">
        <f t="shared" si="10"/>
        <v>15.090835571465067</v>
      </c>
    </row>
    <row r="80" spans="1:21" x14ac:dyDescent="0.3">
      <c r="A80">
        <v>121</v>
      </c>
      <c r="C80" s="12">
        <f t="shared" si="6"/>
        <v>45576.578727834451</v>
      </c>
      <c r="D80" s="12">
        <f t="shared" si="8"/>
        <v>1182.3113923752228</v>
      </c>
      <c r="F80" s="1">
        <f t="shared" si="5"/>
        <v>1452.3282383481649</v>
      </c>
      <c r="P80">
        <v>121</v>
      </c>
      <c r="R80" s="12">
        <f t="shared" si="7"/>
        <v>3652.3372086392487</v>
      </c>
      <c r="S80" s="12">
        <f t="shared" si="9"/>
        <v>43.786899955283189</v>
      </c>
      <c r="U80" s="12">
        <f t="shared" si="10"/>
        <v>13.054295407030182</v>
      </c>
    </row>
    <row r="81" spans="1:21" x14ac:dyDescent="0.3">
      <c r="A81">
        <v>122</v>
      </c>
      <c r="C81" s="12">
        <f t="shared" si="6"/>
        <v>46742.706039973105</v>
      </c>
      <c r="D81" s="12">
        <f t="shared" si="8"/>
        <v>1149.5751085903617</v>
      </c>
      <c r="F81" s="1">
        <f t="shared" si="5"/>
        <v>1422.2369120516976</v>
      </c>
      <c r="P81">
        <v>122</v>
      </c>
      <c r="R81" s="12">
        <f t="shared" si="7"/>
        <v>3693.9573480512995</v>
      </c>
      <c r="S81" s="12">
        <f t="shared" si="9"/>
        <v>39.49093101836489</v>
      </c>
      <c r="U81" s="12">
        <f t="shared" si="10"/>
        <v>11.225967883472872</v>
      </c>
    </row>
    <row r="82" spans="1:21" x14ac:dyDescent="0.3">
      <c r="A82">
        <v>123</v>
      </c>
      <c r="C82" s="12">
        <f t="shared" si="6"/>
        <v>47875.032829010044</v>
      </c>
      <c r="D82" s="12">
        <f t="shared" si="8"/>
        <v>1114.7507988540253</v>
      </c>
      <c r="F82" s="1">
        <f t="shared" si="5"/>
        <v>1389.082194630666</v>
      </c>
      <c r="P82">
        <v>123</v>
      </c>
      <c r="R82" s="12">
        <f t="shared" si="7"/>
        <v>3731.3975199451093</v>
      </c>
      <c r="S82" s="12">
        <f t="shared" si="9"/>
        <v>35.430119737563757</v>
      </c>
      <c r="U82" s="12">
        <f t="shared" si="10"/>
        <v>9.5967540536053892</v>
      </c>
    </row>
    <row r="83" spans="1:21" x14ac:dyDescent="0.3">
      <c r="A83">
        <v>124</v>
      </c>
      <c r="C83" s="12">
        <f t="shared" si="6"/>
        <v>48971.593892437479</v>
      </c>
      <c r="D83" s="12">
        <f t="shared" si="8"/>
        <v>1078.085478686804</v>
      </c>
      <c r="F83" s="1">
        <f t="shared" si="5"/>
        <v>1353.1089837116851</v>
      </c>
      <c r="P83">
        <v>124</v>
      </c>
      <c r="R83" s="12">
        <f t="shared" si="7"/>
        <v>3764.9014077829652</v>
      </c>
      <c r="S83" s="12">
        <f t="shared" si="9"/>
        <v>31.620587983705292</v>
      </c>
      <c r="U83" s="12">
        <f t="shared" si="10"/>
        <v>8.1555854873724467</v>
      </c>
    </row>
    <row r="84" spans="1:21" x14ac:dyDescent="0.3">
      <c r="A84">
        <v>125</v>
      </c>
      <c r="C84" s="12">
        <f t="shared" si="6"/>
        <v>50030.674664979655</v>
      </c>
      <c r="D84" s="12">
        <f t="shared" si="8"/>
        <v>1039.8329229310439</v>
      </c>
      <c r="F84" s="1">
        <f t="shared" si="5"/>
        <v>1314.5782567916115</v>
      </c>
      <c r="P84">
        <v>125</v>
      </c>
      <c r="R84" s="12">
        <f t="shared" si="7"/>
        <v>3794.7260777717584</v>
      </c>
      <c r="S84" s="12">
        <f t="shared" si="9"/>
        <v>28.073033020183761</v>
      </c>
      <c r="U84" s="12">
        <f t="shared" si="10"/>
        <v>6.8899510130409913</v>
      </c>
    </row>
    <row r="85" spans="1:21" x14ac:dyDescent="0.3">
      <c r="A85">
        <v>126</v>
      </c>
      <c r="C85" s="12">
        <f t="shared" si="6"/>
        <v>51050.816528354</v>
      </c>
      <c r="D85" s="12">
        <f t="shared" si="8"/>
        <v>1000.2507708963876</v>
      </c>
      <c r="F85" s="1">
        <f t="shared" si="5"/>
        <v>1273.7639295069137</v>
      </c>
      <c r="P85">
        <v>126</v>
      </c>
      <c r="R85" s="12">
        <f t="shared" si="7"/>
        <v>3821.1367318094258</v>
      </c>
      <c r="S85" s="12">
        <f t="shared" si="9"/>
        <v>24.793098479798317</v>
      </c>
      <c r="U85" s="12">
        <f t="shared" si="10"/>
        <v>5.7863851033153226</v>
      </c>
    </row>
    <row r="86" spans="1:21" x14ac:dyDescent="0.3">
      <c r="A86">
        <v>127</v>
      </c>
      <c r="C86" s="12">
        <f t="shared" si="6"/>
        <v>52030.819246485094</v>
      </c>
      <c r="D86" s="12">
        <f t="shared" si="8"/>
        <v>959.59767954528741</v>
      </c>
      <c r="F86" s="1">
        <f t="shared" si="5"/>
        <v>1230.9496305015207</v>
      </c>
      <c r="P86">
        <v>127</v>
      </c>
      <c r="R86" s="12">
        <f t="shared" si="7"/>
        <v>3844.4018752346842</v>
      </c>
      <c r="S86" s="12">
        <f t="shared" si="9"/>
        <v>21.781829199471556</v>
      </c>
      <c r="U86" s="12">
        <f t="shared" si="10"/>
        <v>4.8309077469733257</v>
      </c>
    </row>
    <row r="87" spans="1:21" x14ac:dyDescent="0.3">
      <c r="A87">
        <v>128</v>
      </c>
      <c r="C87" s="12">
        <f t="shared" si="6"/>
        <v>52969.740596036565</v>
      </c>
      <c r="D87" s="12">
        <f t="shared" si="8"/>
        <v>918.13056789007805</v>
      </c>
      <c r="F87" s="1">
        <f t="shared" si="5"/>
        <v>1186.4254456795675</v>
      </c>
      <c r="P87">
        <v>128</v>
      </c>
      <c r="R87" s="12">
        <f t="shared" si="7"/>
        <v>3864.7889718304514</v>
      </c>
      <c r="S87" s="12">
        <f t="shared" si="9"/>
        <v>19.036187107114255</v>
      </c>
      <c r="U87" s="12">
        <f t="shared" si="10"/>
        <v>4.0094090316063875</v>
      </c>
    </row>
    <row r="88" spans="1:21" x14ac:dyDescent="0.3">
      <c r="A88">
        <v>129</v>
      </c>
      <c r="C88" s="12">
        <f t="shared" si="6"/>
        <v>53866.893303730758</v>
      </c>
      <c r="D88" s="12">
        <f t="shared" si="8"/>
        <v>876.10199251249321</v>
      </c>
      <c r="F88" s="1">
        <f t="shared" si="5"/>
        <v>1140.4846836185161</v>
      </c>
      <c r="P88">
        <v>129</v>
      </c>
      <c r="R88" s="12">
        <f t="shared" si="7"/>
        <v>3882.5606359052763</v>
      </c>
      <c r="S88" s="12">
        <f t="shared" si="9"/>
        <v>16.549605861785366</v>
      </c>
      <c r="U88" s="12">
        <f t="shared" si="10"/>
        <v>3.3079748173654098</v>
      </c>
    </row>
    <row r="89" spans="1:21" x14ac:dyDescent="0.3">
      <c r="A89">
        <v>130</v>
      </c>
      <c r="C89" s="12">
        <f t="shared" si="6"/>
        <v>54721.839439905256</v>
      </c>
      <c r="D89" s="12">
        <f t="shared" si="8"/>
        <v>833.75769014273703</v>
      </c>
      <c r="F89" s="1">
        <f t="shared" si="5"/>
        <v>1093.420711861753</v>
      </c>
      <c r="P89">
        <v>130</v>
      </c>
      <c r="R89" s="12">
        <f t="shared" si="7"/>
        <v>3897.9713895772597</v>
      </c>
      <c r="S89" s="12">
        <f t="shared" si="9"/>
        <v>14.312563269727884</v>
      </c>
      <c r="U89" s="12">
        <f t="shared" si="10"/>
        <v>2.7131526885131918</v>
      </c>
    </row>
    <row r="90" spans="1:21" x14ac:dyDescent="0.3">
      <c r="A90">
        <v>131</v>
      </c>
      <c r="C90" s="12">
        <f t="shared" si="6"/>
        <v>55534.382451453173</v>
      </c>
      <c r="D90" s="12">
        <f t="shared" si="8"/>
        <v>791.33431867006698</v>
      </c>
      <c r="F90" s="1">
        <f t="shared" si="5"/>
        <v>1045.5239107897594</v>
      </c>
      <c r="P90">
        <v>131</v>
      </c>
      <c r="R90" s="12">
        <f t="shared" si="7"/>
        <v>3911.2649933500097</v>
      </c>
      <c r="S90" s="12">
        <f t="shared" si="9"/>
        <v>12.313152480029794</v>
      </c>
      <c r="U90" s="12">
        <f t="shared" si="10"/>
        <v>2.2121597495965295</v>
      </c>
    </row>
    <row r="91" spans="1:21" x14ac:dyDescent="0.3">
      <c r="A91">
        <v>132</v>
      </c>
      <c r="C91" s="12">
        <f t="shared" si="6"/>
        <v>56304.557046186907</v>
      </c>
      <c r="D91" s="12">
        <f t="shared" si="8"/>
        <v>749.0574229324676</v>
      </c>
      <c r="F91" s="1">
        <f t="shared" si="5"/>
        <v>997.0787878893517</v>
      </c>
      <c r="P91">
        <v>132</v>
      </c>
      <c r="R91" s="12">
        <f t="shared" si="7"/>
        <v>3922.6723402764615</v>
      </c>
      <c r="S91" s="12">
        <f t="shared" si="9"/>
        <v>10.537635436308728</v>
      </c>
      <c r="U91" s="12">
        <f t="shared" si="10"/>
        <v>1.7930357426637751</v>
      </c>
    </row>
    <row r="92" spans="1:21" x14ac:dyDescent="0.3">
      <c r="A92">
        <v>133</v>
      </c>
      <c r="C92" s="12">
        <f t="shared" si="6"/>
        <v>57032.617164360578</v>
      </c>
      <c r="D92" s="12">
        <f t="shared" si="8"/>
        <v>707.13964628788381</v>
      </c>
      <c r="F92" s="1">
        <f t="shared" si="5"/>
        <v>948.36129062384225</v>
      </c>
      <c r="P92">
        <v>133</v>
      </c>
      <c r="R92" s="12">
        <f t="shared" si="7"/>
        <v>3932.4098888596541</v>
      </c>
      <c r="S92" s="12">
        <f t="shared" si="9"/>
        <v>8.9709648539125322</v>
      </c>
      <c r="U92" s="12">
        <f t="shared" si="10"/>
        <v>1.4447463901612934</v>
      </c>
    </row>
    <row r="93" spans="1:21" x14ac:dyDescent="0.3">
      <c r="A93">
        <v>134</v>
      </c>
      <c r="C93" s="12">
        <f t="shared" si="6"/>
        <v>57719.022291335823</v>
      </c>
      <c r="D93" s="12">
        <f t="shared" si="8"/>
        <v>665.77920344417782</v>
      </c>
      <c r="F93" s="1">
        <f t="shared" si="5"/>
        <v>899.63635089021466</v>
      </c>
      <c r="P93">
        <v>134</v>
      </c>
      <c r="R93" s="12">
        <f t="shared" si="7"/>
        <v>3940.6785975771436</v>
      </c>
      <c r="S93" s="12">
        <f t="shared" si="9"/>
        <v>7.5972639413327689</v>
      </c>
      <c r="U93" s="12">
        <f t="shared" si="10"/>
        <v>1.15724283151643</v>
      </c>
    </row>
    <row r="94" spans="1:21" x14ac:dyDescent="0.3">
      <c r="A94">
        <v>135</v>
      </c>
      <c r="C94" s="12">
        <f t="shared" si="6"/>
        <v>58364.422378066425</v>
      </c>
      <c r="D94" s="12">
        <f t="shared" si="8"/>
        <v>625.15862445788878</v>
      </c>
      <c r="F94" s="1">
        <f t="shared" si="5"/>
        <v>851.1556883792116</v>
      </c>
      <c r="P94">
        <v>135</v>
      </c>
      <c r="R94" s="12">
        <f t="shared" si="7"/>
        <v>3947.6633146174158</v>
      </c>
      <c r="S94" s="12">
        <f t="shared" si="9"/>
        <v>6.4002560400803299</v>
      </c>
      <c r="U94" s="12">
        <f t="shared" si="10"/>
        <v>0.92148355826680273</v>
      </c>
    </row>
    <row r="95" spans="1:21" x14ac:dyDescent="0.3">
      <c r="A95">
        <v>136</v>
      </c>
      <c r="C95" s="12">
        <f t="shared" si="6"/>
        <v>58969.641643237155</v>
      </c>
      <c r="D95" s="12">
        <f t="shared" si="8"/>
        <v>585.44377433552847</v>
      </c>
      <c r="F95" s="1">
        <f t="shared" si="5"/>
        <v>803.15589418275817</v>
      </c>
      <c r="P95">
        <v>136</v>
      </c>
      <c r="R95" s="12">
        <f t="shared" si="7"/>
        <v>3953.5325700222552</v>
      </c>
      <c r="S95" s="12">
        <f t="shared" si="9"/>
        <v>5.3636391899385982</v>
      </c>
      <c r="U95" s="12">
        <f t="shared" si="10"/>
        <v>0.72942541679933126</v>
      </c>
    </row>
    <row r="96" spans="1:21" x14ac:dyDescent="0.3">
      <c r="A96">
        <v>137</v>
      </c>
      <c r="C96" s="12">
        <f t="shared" si="6"/>
        <v>59535.661532671154</v>
      </c>
      <c r="D96" s="12">
        <f t="shared" si="8"/>
        <v>546.78314740861333</v>
      </c>
      <c r="F96" s="1">
        <f t="shared" si="5"/>
        <v>755.85680987304636</v>
      </c>
      <c r="P96">
        <v>137</v>
      </c>
      <c r="R96" s="12">
        <f t="shared" si="7"/>
        <v>3958.4387137610825</v>
      </c>
      <c r="S96" s="12">
        <f t="shared" si="9"/>
        <v>4.4714032315331682</v>
      </c>
      <c r="U96" s="12">
        <f t="shared" si="10"/>
        <v>0.57399010272256001</v>
      </c>
    </row>
    <row r="97" spans="1:21" x14ac:dyDescent="0.3">
      <c r="A97">
        <v>138</v>
      </c>
      <c r="C97" s="12">
        <f t="shared" si="6"/>
        <v>60063.603108291783</v>
      </c>
      <c r="D97" s="12">
        <f t="shared" si="8"/>
        <v>509.30743071556111</v>
      </c>
      <c r="F97" s="1">
        <f t="shared" si="5"/>
        <v>709.46021115814801</v>
      </c>
      <c r="P97">
        <v>138</v>
      </c>
      <c r="R97" s="12">
        <f t="shared" si="7"/>
        <v>3962.5183420528028</v>
      </c>
      <c r="S97" s="12">
        <f t="shared" si="9"/>
        <v>3.7080893572246025</v>
      </c>
      <c r="U97" s="12">
        <f t="shared" si="10"/>
        <v>0.44901218405308518</v>
      </c>
    </row>
    <row r="98" spans="1:21" x14ac:dyDescent="0.3">
      <c r="A98">
        <v>139</v>
      </c>
      <c r="C98" s="12">
        <f t="shared" si="6"/>
        <v>60554.709130860043</v>
      </c>
      <c r="D98" s="12">
        <f t="shared" si="8"/>
        <v>473.1293261057732</v>
      </c>
      <c r="F98" s="1">
        <f t="shared" si="5"/>
        <v>664.14879924160721</v>
      </c>
      <c r="P98">
        <v>139</v>
      </c>
      <c r="R98" s="12">
        <f t="shared" si="7"/>
        <v>3965.8929551636957</v>
      </c>
      <c r="S98" s="12">
        <f t="shared" si="9"/>
        <v>3.0589939627287284</v>
      </c>
      <c r="U98" s="12">
        <f t="shared" si="10"/>
        <v>0.34917412853609636</v>
      </c>
    </row>
    <row r="99" spans="1:21" x14ac:dyDescent="0.3">
      <c r="A99">
        <v>140</v>
      </c>
      <c r="C99" s="12">
        <f t="shared" si="6"/>
        <v>61010.326088370632</v>
      </c>
      <c r="D99" s="12">
        <f t="shared" si="8"/>
        <v>438.34361676275682</v>
      </c>
      <c r="F99" s="1">
        <f t="shared" si="5"/>
        <v>620.0854973083899</v>
      </c>
      <c r="P99">
        <v>140</v>
      </c>
      <c r="R99" s="12">
        <f t="shared" si="7"/>
        <v>3968.6697925733838</v>
      </c>
      <c r="S99" s="12">
        <f t="shared" si="9"/>
        <v>2.5103202090879639</v>
      </c>
      <c r="U99" s="12">
        <f t="shared" si="10"/>
        <v>0.26993313595136342</v>
      </c>
    </row>
    <row r="100" spans="1:21" x14ac:dyDescent="0.3">
      <c r="A100">
        <v>141</v>
      </c>
      <c r="C100" s="12">
        <f t="shared" si="6"/>
        <v>61431.886405908481</v>
      </c>
      <c r="D100" s="12">
        <f t="shared" si="8"/>
        <v>405.02746038517785</v>
      </c>
      <c r="F100" s="1">
        <f t="shared" si="5"/>
        <v>577.41304424273028</v>
      </c>
      <c r="P100">
        <v>141</v>
      </c>
      <c r="R100" s="12">
        <f t="shared" si="7"/>
        <v>3970.9427954270755</v>
      </c>
      <c r="S100" s="12">
        <f t="shared" si="9"/>
        <v>2.0492818737345306</v>
      </c>
      <c r="U100" s="12">
        <f t="shared" si="10"/>
        <v>0.20744384452258399</v>
      </c>
    </row>
    <row r="101" spans="1:21" x14ac:dyDescent="0.3">
      <c r="A101">
        <v>142</v>
      </c>
      <c r="C101" s="12">
        <f t="shared" si="6"/>
        <v>61820.891053527965</v>
      </c>
      <c r="D101" s="12">
        <f t="shared" si="8"/>
        <v>373.2408884099504</v>
      </c>
      <c r="F101" s="1">
        <f t="shared" si="5"/>
        <v>536.25387285398097</v>
      </c>
      <c r="P101">
        <v>142</v>
      </c>
      <c r="R101" s="12">
        <f t="shared" si="7"/>
        <v>3972.793651199127</v>
      </c>
      <c r="S101" s="12">
        <f t="shared" si="9"/>
        <v>1.6641648655774535</v>
      </c>
      <c r="U101" s="12">
        <f t="shared" si="10"/>
        <v>0.15848023813480719</v>
      </c>
    </row>
    <row r="102" spans="1:21" x14ac:dyDescent="0.3">
      <c r="A102">
        <v>143</v>
      </c>
      <c r="C102" s="12">
        <f t="shared" si="6"/>
        <v>62178.892746934151</v>
      </c>
      <c r="D102" s="12">
        <f t="shared" si="8"/>
        <v>343.02748843405891</v>
      </c>
      <c r="F102" s="1">
        <f t="shared" si="5"/>
        <v>496.71025562522482</v>
      </c>
      <c r="P102">
        <v>143</v>
      </c>
      <c r="R102" s="12">
        <f t="shared" si="7"/>
        <v>3974.2928811216398</v>
      </c>
      <c r="S102" s="12">
        <f t="shared" si="9"/>
        <v>1.3443522325897503</v>
      </c>
      <c r="U102" s="12">
        <f t="shared" si="10"/>
        <v>0.12035936501248318</v>
      </c>
    </row>
    <row r="103" spans="1:21" x14ac:dyDescent="0.3">
      <c r="A103">
        <v>144</v>
      </c>
      <c r="C103" s="12">
        <f t="shared" si="6"/>
        <v>62507.479912052971</v>
      </c>
      <c r="D103" s="12">
        <f t="shared" si="8"/>
        <v>314.41524539810337</v>
      </c>
      <c r="F103" s="1">
        <f t="shared" si="5"/>
        <v>458.86469736707602</v>
      </c>
      <c r="P103">
        <v>144</v>
      </c>
      <c r="R103" s="12">
        <f t="shared" si="7"/>
        <v>3975.5009368595447</v>
      </c>
      <c r="S103" s="12">
        <f t="shared" si="9"/>
        <v>1.0803186424758122</v>
      </c>
      <c r="U103" s="12">
        <f t="shared" si="10"/>
        <v>9.0868816294002022E-2</v>
      </c>
    </row>
    <row r="104" spans="1:21" x14ac:dyDescent="0.3">
      <c r="A104">
        <v>145</v>
      </c>
      <c r="C104" s="12">
        <f t="shared" si="6"/>
        <v>62808.26155960383</v>
      </c>
      <c r="D104" s="12">
        <f t="shared" si="8"/>
        <v>287.41751612415334</v>
      </c>
      <c r="F104" s="1">
        <f t="shared" si="5"/>
        <v>422.7805511967552</v>
      </c>
      <c r="P104">
        <v>145</v>
      </c>
      <c r="R104" s="12">
        <f t="shared" si="7"/>
        <v>3976.4692788625516</v>
      </c>
      <c r="S104" s="12">
        <f t="shared" si="9"/>
        <v>0.86360021572803269</v>
      </c>
      <c r="U104" s="12">
        <f t="shared" si="10"/>
        <v>6.8199323042314797E-2</v>
      </c>
    </row>
    <row r="105" spans="1:21" x14ac:dyDescent="0.3">
      <c r="A105">
        <v>146</v>
      </c>
      <c r="C105" s="12">
        <f t="shared" si="6"/>
        <v>63082.853190145885</v>
      </c>
      <c r="D105" s="12">
        <f t="shared" si="8"/>
        <v>262.03411142773615</v>
      </c>
      <c r="F105" s="1">
        <f t="shared" si="5"/>
        <v>388.50283199117644</v>
      </c>
      <c r="P105">
        <v>146</v>
      </c>
      <c r="R105" s="12">
        <f t="shared" si="7"/>
        <v>3977.2414145666398</v>
      </c>
      <c r="S105" s="12">
        <f t="shared" si="9"/>
        <v>0.68674528693265824</v>
      </c>
      <c r="U105" s="12">
        <f t="shared" si="10"/>
        <v>5.0883323153491866E-2</v>
      </c>
    </row>
    <row r="106" spans="1:21" x14ac:dyDescent="0.3">
      <c r="A106">
        <v>147</v>
      </c>
      <c r="C106" s="12">
        <f t="shared" si="6"/>
        <v>63332.863824337466</v>
      </c>
      <c r="D106" s="12">
        <f t="shared" si="8"/>
        <v>238.25246020973717</v>
      </c>
      <c r="F106" s="1">
        <f t="shared" si="5"/>
        <v>356.05919988441389</v>
      </c>
      <c r="P106">
        <v>147</v>
      </c>
      <c r="R106" s="12">
        <f t="shared" si="7"/>
        <v>3977.8538799768667</v>
      </c>
      <c r="S106" s="12">
        <f t="shared" si="9"/>
        <v>0.54325121566141921</v>
      </c>
      <c r="U106" s="12">
        <f t="shared" si="10"/>
        <v>3.7739929141805899E-2</v>
      </c>
    </row>
    <row r="107" spans="1:21" x14ac:dyDescent="0.3">
      <c r="A107">
        <v>148</v>
      </c>
      <c r="C107" s="12">
        <f t="shared" si="6"/>
        <v>63559.88422786133</v>
      </c>
      <c r="D107" s="12">
        <f t="shared" si="8"/>
        <v>216.04883062854006</v>
      </c>
      <c r="F107" s="1">
        <f t="shared" si="5"/>
        <v>325.46108547875781</v>
      </c>
      <c r="P107">
        <v>148</v>
      </c>
      <c r="R107" s="12">
        <f t="shared" si="7"/>
        <v>3978.3371530126637</v>
      </c>
      <c r="S107" s="12">
        <f t="shared" si="9"/>
        <v>0.42749181108259643</v>
      </c>
      <c r="U107" s="12">
        <f t="shared" si="10"/>
        <v>2.7826392326345012E-2</v>
      </c>
    </row>
    <row r="108" spans="1:21" x14ac:dyDescent="0.3">
      <c r="A108">
        <v>149</v>
      </c>
      <c r="C108" s="12">
        <f t="shared" si="6"/>
        <v>63765.476376105595</v>
      </c>
      <c r="D108" s="12">
        <f t="shared" si="8"/>
        <v>195.38958459692165</v>
      </c>
      <c r="F108" s="1">
        <f t="shared" si="5"/>
        <v>296.70492818284379</v>
      </c>
      <c r="P108">
        <v>149</v>
      </c>
      <c r="R108" s="12">
        <f t="shared" si="7"/>
        <v>3978.7164912560911</v>
      </c>
      <c r="S108" s="12">
        <f t="shared" si="9"/>
        <v>0.33463931826564469</v>
      </c>
      <c r="U108" s="12">
        <f t="shared" si="10"/>
        <v>2.0395902993295637E-2</v>
      </c>
    </row>
    <row r="109" spans="1:21" x14ac:dyDescent="0.3">
      <c r="A109">
        <v>150</v>
      </c>
      <c r="C109" s="12">
        <f t="shared" si="6"/>
        <v>63951.164180670268</v>
      </c>
      <c r="D109" s="12">
        <f t="shared" si="8"/>
        <v>176.23244337668734</v>
      </c>
      <c r="F109" s="1">
        <f t="shared" si="5"/>
        <v>269.77349943444773</v>
      </c>
      <c r="P109">
        <v>150</v>
      </c>
      <c r="R109" s="12">
        <f t="shared" si="7"/>
        <v>3979.0126903731511</v>
      </c>
      <c r="S109" s="12">
        <f t="shared" si="9"/>
        <v>0.260584276769739</v>
      </c>
      <c r="U109" s="12">
        <f t="shared" si="10"/>
        <v>1.4861381455627284E-2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Mexico Worst Case</vt:lpstr>
      <vt:lpstr>Mexico Covid-19 Deaths,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2020-05-08T22:07:09Z</dcterms:created>
  <dcterms:modified xsi:type="dcterms:W3CDTF">2020-05-09T00:12:32Z</dcterms:modified>
</cp:coreProperties>
</file>