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Projection'!$K$1:$K$3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7" l="1"/>
  <c r="J93" i="7"/>
  <c r="J94" i="7"/>
  <c r="J95" i="7"/>
  <c r="J96" i="7"/>
  <c r="J97" i="7"/>
  <c r="H92" i="7"/>
  <c r="H93" i="7"/>
  <c r="H94" i="7"/>
  <c r="H95" i="7"/>
  <c r="H96" i="7"/>
  <c r="H97" i="7"/>
  <c r="E92" i="7"/>
  <c r="E93" i="7"/>
  <c r="E94" i="7"/>
  <c r="E95" i="7"/>
  <c r="E96" i="7"/>
  <c r="E97" i="7"/>
  <c r="C92" i="7"/>
  <c r="C93" i="7"/>
  <c r="C94" i="7"/>
  <c r="C95" i="7"/>
  <c r="C96" i="7"/>
  <c r="C97" i="7"/>
  <c r="I94" i="1"/>
  <c r="Q94" i="1"/>
  <c r="R94" i="1"/>
  <c r="S94" i="1"/>
  <c r="T94" i="1"/>
  <c r="U94" i="1"/>
  <c r="V94" i="1"/>
  <c r="W94" i="1"/>
  <c r="X94" i="1"/>
  <c r="F94" i="1"/>
  <c r="E94" i="1" s="1"/>
  <c r="D94" i="1" s="1"/>
  <c r="G94" i="1"/>
  <c r="L91" i="1"/>
  <c r="L92" i="1"/>
  <c r="R89" i="1"/>
  <c r="S89" i="1"/>
  <c r="T89" i="1"/>
  <c r="Q89" i="1" s="1"/>
  <c r="U89" i="1"/>
  <c r="V89" i="1"/>
  <c r="W89" i="1"/>
  <c r="X89" i="1"/>
  <c r="R90" i="1"/>
  <c r="S90" i="1"/>
  <c r="T90" i="1"/>
  <c r="Q90" i="1" s="1"/>
  <c r="U90" i="1"/>
  <c r="V90" i="1"/>
  <c r="W90" i="1"/>
  <c r="X90" i="1"/>
  <c r="R91" i="1"/>
  <c r="S91" i="1"/>
  <c r="T91" i="1"/>
  <c r="Q91" i="1" s="1"/>
  <c r="U91" i="1"/>
  <c r="V91" i="1"/>
  <c r="W91" i="1"/>
  <c r="X91" i="1"/>
  <c r="Q92" i="1"/>
  <c r="R92" i="1"/>
  <c r="S92" i="1"/>
  <c r="T92" i="1"/>
  <c r="U92" i="1"/>
  <c r="V92" i="1"/>
  <c r="W92" i="1"/>
  <c r="X92" i="1"/>
  <c r="R93" i="1"/>
  <c r="S93" i="1"/>
  <c r="T93" i="1"/>
  <c r="Q93" i="1" s="1"/>
  <c r="U93" i="1"/>
  <c r="V93" i="1"/>
  <c r="W93" i="1"/>
  <c r="X93" i="1"/>
  <c r="F89" i="1"/>
  <c r="E89" i="1" s="1"/>
  <c r="G89" i="1"/>
  <c r="I89" i="1"/>
  <c r="F90" i="1"/>
  <c r="H90" i="1" s="1"/>
  <c r="G90" i="1"/>
  <c r="I90" i="1"/>
  <c r="F91" i="1"/>
  <c r="H91" i="1" s="1"/>
  <c r="G91" i="1"/>
  <c r="I91" i="1"/>
  <c r="F92" i="1"/>
  <c r="H92" i="1" s="1"/>
  <c r="G92" i="1"/>
  <c r="I92" i="1"/>
  <c r="F93" i="1"/>
  <c r="E93" i="1" s="1"/>
  <c r="G93" i="1"/>
  <c r="I93" i="1"/>
  <c r="E92" i="1" l="1"/>
  <c r="E90" i="1"/>
  <c r="E91" i="1"/>
  <c r="H93" i="1"/>
  <c r="H89" i="1"/>
  <c r="J90" i="7"/>
  <c r="J91" i="7"/>
  <c r="H90" i="7"/>
  <c r="H91" i="7"/>
  <c r="E90" i="7"/>
  <c r="E91" i="7"/>
  <c r="C90" i="7"/>
  <c r="C91" i="7"/>
  <c r="R87" i="1"/>
  <c r="S87" i="1"/>
  <c r="T87" i="1"/>
  <c r="Q87" i="1" s="1"/>
  <c r="U87" i="1"/>
  <c r="V87" i="1"/>
  <c r="W87" i="1"/>
  <c r="X87" i="1"/>
  <c r="R88" i="1"/>
  <c r="S88" i="1"/>
  <c r="T88" i="1"/>
  <c r="Q88" i="1" s="1"/>
  <c r="U88" i="1"/>
  <c r="V88" i="1"/>
  <c r="W88" i="1"/>
  <c r="X88" i="1"/>
  <c r="J89" i="7" l="1"/>
  <c r="H89" i="7"/>
  <c r="E89" i="7"/>
  <c r="C89" i="7"/>
  <c r="R86" i="1"/>
  <c r="S86" i="1"/>
  <c r="T86" i="1"/>
  <c r="U86" i="1"/>
  <c r="V86" i="1"/>
  <c r="W86" i="1"/>
  <c r="X86" i="1"/>
  <c r="J86" i="7" l="1"/>
  <c r="J87" i="7"/>
  <c r="J88" i="7"/>
  <c r="H86" i="7"/>
  <c r="H87" i="7"/>
  <c r="H88" i="7"/>
  <c r="E86" i="7"/>
  <c r="E87" i="7"/>
  <c r="E88" i="7"/>
  <c r="C86" i="7"/>
  <c r="C87" i="7"/>
  <c r="C88" i="7"/>
  <c r="S83" i="1"/>
  <c r="T83" i="1"/>
  <c r="Q83" i="1" s="1"/>
  <c r="U83" i="1"/>
  <c r="V83" i="1"/>
  <c r="W83" i="1"/>
  <c r="X83" i="1"/>
  <c r="S84" i="1"/>
  <c r="T84" i="1"/>
  <c r="Q84" i="1" s="1"/>
  <c r="U84" i="1"/>
  <c r="V84" i="1"/>
  <c r="W84" i="1"/>
  <c r="X84" i="1"/>
  <c r="S85" i="1"/>
  <c r="T85" i="1"/>
  <c r="Q85" i="1" s="1"/>
  <c r="U85" i="1"/>
  <c r="V85" i="1"/>
  <c r="W85" i="1"/>
  <c r="X85" i="1"/>
  <c r="J83" i="7" l="1"/>
  <c r="J84" i="7"/>
  <c r="J85" i="7"/>
  <c r="H83" i="7"/>
  <c r="H84" i="7"/>
  <c r="H85" i="7"/>
  <c r="E83" i="7"/>
  <c r="E84" i="7"/>
  <c r="E85" i="7"/>
  <c r="C83" i="7"/>
  <c r="C84" i="7"/>
  <c r="C85" i="7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K90" i="7" l="1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" i="7"/>
  <c r="J81" i="7"/>
  <c r="J82" i="7"/>
  <c r="H81" i="7"/>
  <c r="H82" i="7"/>
  <c r="E81" i="7"/>
  <c r="E82" i="7"/>
  <c r="C81" i="7"/>
  <c r="C82" i="7"/>
  <c r="V78" i="1"/>
  <c r="W78" i="1"/>
  <c r="X78" i="1"/>
  <c r="V79" i="1"/>
  <c r="W79" i="1"/>
  <c r="X79" i="1"/>
  <c r="S78" i="1"/>
  <c r="S79" i="1"/>
  <c r="Q78" i="1"/>
  <c r="Q79" i="1"/>
  <c r="E78" i="1"/>
  <c r="D78" i="1" s="1"/>
  <c r="E79" i="1"/>
  <c r="D79" i="1" s="1"/>
  <c r="K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L80" i="1" l="1"/>
  <c r="P80" i="1" s="1"/>
  <c r="T63" i="1"/>
  <c r="Q63" i="1" s="1"/>
  <c r="L81" i="1" l="1"/>
  <c r="P81" i="1" s="1"/>
  <c r="T64" i="1"/>
  <c r="Q64" i="1" s="1"/>
  <c r="L82" i="1" l="1"/>
  <c r="P82" i="1" s="1"/>
  <c r="T65" i="1"/>
  <c r="Q65" i="1" s="1"/>
  <c r="L83" i="1" l="1"/>
  <c r="P83" i="1" s="1"/>
  <c r="T66" i="1"/>
  <c r="Q66" i="1" s="1"/>
  <c r="L84" i="1" l="1"/>
  <c r="P84" i="1" s="1"/>
  <c r="T67" i="1"/>
  <c r="Q67" i="1" s="1"/>
  <c r="L85" i="1" l="1"/>
  <c r="P85" i="1" s="1"/>
  <c r="T68" i="1"/>
  <c r="Q68" i="1" s="1"/>
  <c r="L86" i="1" l="1"/>
  <c r="P86" i="1" s="1"/>
  <c r="T69" i="1"/>
  <c r="Q69" i="1" s="1"/>
  <c r="L87" i="1" l="1"/>
  <c r="P87" i="1" s="1"/>
  <c r="T70" i="1"/>
  <c r="Q70" i="1" s="1"/>
  <c r="L88" i="1" l="1"/>
  <c r="P88" i="1" s="1"/>
  <c r="L89" i="1" l="1"/>
  <c r="T72" i="1"/>
  <c r="L90" i="1" l="1"/>
  <c r="P89" i="1"/>
  <c r="T73" i="1"/>
  <c r="Q73" i="1" s="1"/>
  <c r="P90" i="1" l="1"/>
  <c r="T74" i="1"/>
  <c r="Q74" i="1" s="1"/>
  <c r="P91" i="1" l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L96" i="1" l="1"/>
  <c r="P95" i="1"/>
  <c r="T79" i="1"/>
  <c r="L97" i="1" l="1"/>
  <c r="P96" i="1"/>
  <c r="Q80" i="1"/>
  <c r="L98" i="1" l="1"/>
  <c r="P97" i="1"/>
  <c r="Q81" i="1"/>
  <c r="L99" i="1" l="1"/>
  <c r="P98" i="1"/>
  <c r="Q82" i="1"/>
  <c r="L100" i="1" l="1"/>
  <c r="P99" i="1"/>
  <c r="L101" i="1" l="1"/>
  <c r="P100" i="1"/>
  <c r="L102" i="1" l="1"/>
  <c r="P101" i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Q86" i="1"/>
  <c r="D89" i="1" l="1"/>
  <c r="D90" i="1" l="1"/>
  <c r="D91" i="1" l="1"/>
  <c r="D92" i="1" l="1"/>
  <c r="D93" i="1" l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l="1"/>
  <c r="O111" i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l="1"/>
  <c r="O114" i="1" s="1"/>
  <c r="M114" i="1"/>
  <c r="T114" i="1" s="1"/>
  <c r="Q114" i="1" s="1"/>
  <c r="I114" i="1"/>
  <c r="J115" i="1" l="1"/>
  <c r="O115" i="1"/>
  <c r="M115" i="1"/>
  <c r="T115" i="1" s="1"/>
  <c r="Q115" i="1" s="1"/>
  <c r="I115" i="1"/>
  <c r="J116" i="1" l="1"/>
  <c r="O116" i="1"/>
  <c r="M116" i="1"/>
  <c r="T116" i="1" s="1"/>
  <c r="Q116" i="1" s="1"/>
  <c r="I116" i="1"/>
  <c r="J117" i="1" l="1"/>
  <c r="O117" i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 l="1"/>
  <c r="O120" i="1" s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 s="1"/>
  <c r="M122" i="1"/>
  <c r="T122" i="1" s="1"/>
  <c r="Q122" i="1" s="1"/>
  <c r="I122" i="1"/>
  <c r="J123" i="1" l="1"/>
  <c r="O123" i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 s="1"/>
  <c r="M126" i="1"/>
  <c r="T126" i="1" s="1"/>
  <c r="Q126" i="1" s="1"/>
  <c r="I126" i="1"/>
  <c r="J127" i="1" l="1"/>
  <c r="O127" i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l="1"/>
  <c r="O137" i="1"/>
  <c r="M137" i="1"/>
  <c r="T137" i="1" s="1"/>
  <c r="Q137" i="1" s="1"/>
  <c r="I137" i="1"/>
  <c r="J138" i="1" l="1"/>
  <c r="O138" i="1"/>
  <c r="M138" i="1"/>
  <c r="T138" i="1" s="1"/>
  <c r="Q138" i="1" s="1"/>
  <c r="I138" i="1"/>
  <c r="J139" i="1" l="1"/>
  <c r="O139" i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l="1"/>
  <c r="O144" i="1"/>
  <c r="M144" i="1"/>
  <c r="T144" i="1" s="1"/>
  <c r="Q144" i="1" s="1"/>
  <c r="I144" i="1"/>
  <c r="J145" i="1" l="1"/>
  <c r="O145" i="1"/>
  <c r="I145" i="1"/>
  <c r="M145" i="1"/>
  <c r="T145" i="1" s="1"/>
  <c r="Q145" i="1" s="1"/>
  <c r="J146" i="1" l="1"/>
  <c r="O146" i="1" s="1"/>
  <c r="M146" i="1"/>
  <c r="T146" i="1" s="1"/>
  <c r="Q146" i="1" s="1"/>
  <c r="I146" i="1"/>
  <c r="J147" i="1" l="1"/>
  <c r="O147" i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l="1"/>
  <c r="O149" i="1"/>
  <c r="M149" i="1"/>
  <c r="T149" i="1" s="1"/>
  <c r="Q149" i="1" s="1"/>
  <c r="I149" i="1"/>
  <c r="J150" i="1" l="1"/>
  <c r="O150" i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 l="1"/>
  <c r="O152" i="1" s="1"/>
  <c r="M152" i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 l="1"/>
  <c r="M154" i="1"/>
  <c r="T154" i="1" s="1"/>
  <c r="Q154" i="1" s="1"/>
  <c r="J155" i="1" l="1"/>
  <c r="O155" i="1" s="1"/>
  <c r="M155" i="1"/>
  <c r="T155" i="1" s="1"/>
  <c r="Q155" i="1" s="1"/>
  <c r="I155" i="1"/>
  <c r="J156" i="1" s="1"/>
  <c r="I156" i="1" l="1"/>
  <c r="O156" i="1"/>
  <c r="M156" i="1"/>
  <c r="T156" i="1" s="1"/>
  <c r="Q156" i="1" s="1"/>
  <c r="J157" i="1" l="1"/>
  <c r="O157" i="1" s="1"/>
  <c r="I157" i="1"/>
  <c r="M157" i="1"/>
  <c r="T157" i="1" s="1"/>
  <c r="Q157" i="1" s="1"/>
  <c r="J158" i="1" l="1"/>
  <c r="O158" i="1" s="1"/>
  <c r="M158" i="1"/>
  <c r="T158" i="1" s="1"/>
  <c r="Q158" i="1" s="1"/>
  <c r="I158" i="1"/>
  <c r="J159" i="1" l="1"/>
  <c r="O159" i="1" s="1"/>
  <c r="I159" i="1" l="1"/>
  <c r="M159" i="1"/>
  <c r="T159" i="1" s="1"/>
  <c r="Q159" i="1" s="1"/>
  <c r="J160" i="1" l="1"/>
  <c r="I160" i="1"/>
  <c r="O160" i="1"/>
  <c r="M160" i="1"/>
  <c r="T160" i="1" s="1"/>
  <c r="Q160" i="1" s="1"/>
  <c r="J161" i="1" l="1"/>
  <c r="O161" i="1" s="1"/>
  <c r="M161" i="1"/>
  <c r="T161" i="1" s="1"/>
  <c r="Q161" i="1" s="1"/>
  <c r="I161" i="1"/>
  <c r="J162" i="1" l="1"/>
  <c r="I162" i="1"/>
  <c r="O162" i="1"/>
  <c r="M162" i="1"/>
  <c r="T162" i="1" s="1"/>
  <c r="Q162" i="1" s="1"/>
  <c r="J163" i="1" l="1"/>
  <c r="O163" i="1" s="1"/>
  <c r="M163" i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l="1"/>
  <c r="O166" i="1" s="1"/>
  <c r="M166" i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l="1"/>
  <c r="O176" i="1" s="1"/>
  <c r="I176" i="1" l="1"/>
  <c r="J177" i="1" s="1"/>
  <c r="O177" i="1" s="1"/>
  <c r="M176" i="1"/>
  <c r="T176" i="1" s="1"/>
  <c r="Q176" i="1" s="1"/>
  <c r="M177" i="1" l="1"/>
  <c r="T177" i="1" s="1"/>
  <c r="Q177" i="1" s="1"/>
  <c r="I177" i="1"/>
  <c r="J178" i="1" l="1"/>
  <c r="O178" i="1" l="1"/>
  <c r="M178" i="1"/>
  <c r="T178" i="1" s="1"/>
  <c r="Q178" i="1" s="1"/>
  <c r="I178" i="1"/>
  <c r="J179" i="1" l="1"/>
  <c r="O179" i="1" l="1"/>
  <c r="M179" i="1"/>
  <c r="T179" i="1" s="1"/>
  <c r="Q179" i="1" s="1"/>
  <c r="I179" i="1"/>
  <c r="J180" i="1" s="1"/>
  <c r="I180" i="1" s="1"/>
  <c r="M180" i="1" l="1"/>
  <c r="T180" i="1" s="1"/>
  <c r="Q180" i="1" s="1"/>
  <c r="O180" i="1"/>
  <c r="J181" i="1" l="1"/>
  <c r="O181" i="1" s="1"/>
  <c r="J182" i="1" l="1"/>
  <c r="O182" i="1" s="1"/>
  <c r="M181" i="1"/>
  <c r="T181" i="1" s="1"/>
  <c r="Q181" i="1" s="1"/>
  <c r="I181" i="1"/>
  <c r="I182" i="1" l="1"/>
  <c r="M182" i="1"/>
  <c r="T182" i="1" s="1"/>
  <c r="Q182" i="1" s="1"/>
  <c r="J183" i="1"/>
  <c r="O183" i="1" l="1"/>
  <c r="I183" i="1"/>
  <c r="M183" i="1"/>
  <c r="T183" i="1" s="1"/>
  <c r="Q183" i="1" s="1"/>
  <c r="J184" i="1" l="1"/>
  <c r="O184" i="1" s="1"/>
  <c r="I184" i="1" l="1"/>
  <c r="M184" i="1"/>
  <c r="T184" i="1" s="1"/>
  <c r="Q184" i="1" s="1"/>
  <c r="J185" i="1" l="1"/>
  <c r="O185" i="1" l="1"/>
  <c r="I185" i="1"/>
  <c r="M185" i="1"/>
  <c r="T185" i="1" s="1"/>
  <c r="Q185" i="1" s="1"/>
  <c r="J186" i="1" l="1"/>
  <c r="O186" i="1" l="1"/>
  <c r="I186" i="1"/>
  <c r="M186" i="1"/>
  <c r="T186" i="1" s="1"/>
  <c r="Q186" i="1" s="1"/>
  <c r="J187" i="1"/>
  <c r="O187" i="1"/>
  <c r="M187" i="1"/>
  <c r="T187" i="1" s="1"/>
  <c r="Q187" i="1" s="1"/>
  <c r="I187" i="1"/>
  <c r="J188" i="1" l="1"/>
  <c r="O188" i="1"/>
  <c r="M188" i="1"/>
  <c r="T188" i="1" s="1"/>
  <c r="Q188" i="1" s="1"/>
  <c r="I188" i="1"/>
  <c r="J189" i="1" s="1"/>
  <c r="O189" i="1" l="1"/>
  <c r="I189" i="1"/>
  <c r="M189" i="1"/>
  <c r="T189" i="1" s="1"/>
  <c r="Q189" i="1" s="1"/>
  <c r="J190" i="1"/>
  <c r="O190" i="1" l="1"/>
  <c r="M190" i="1"/>
  <c r="T190" i="1" s="1"/>
  <c r="Q190" i="1" s="1"/>
  <c r="I190" i="1"/>
  <c r="J191" i="1" l="1"/>
  <c r="O191" i="1"/>
  <c r="M191" i="1"/>
  <c r="T191" i="1" s="1"/>
  <c r="Q191" i="1" s="1"/>
  <c r="I191" i="1"/>
  <c r="J192" i="1" s="1"/>
  <c r="O192" i="1" l="1"/>
  <c r="I192" i="1"/>
  <c r="M192" i="1"/>
  <c r="T192" i="1" s="1"/>
  <c r="Q192" i="1" s="1"/>
  <c r="J193" i="1" l="1"/>
  <c r="O193" i="1" l="1"/>
  <c r="M193" i="1"/>
  <c r="T193" i="1" s="1"/>
  <c r="Q193" i="1" s="1"/>
  <c r="I193" i="1"/>
  <c r="J194" i="1" s="1"/>
  <c r="O194" i="1" l="1"/>
  <c r="I194" i="1"/>
  <c r="M194" i="1"/>
  <c r="T194" i="1" s="1"/>
  <c r="Q194" i="1" s="1"/>
  <c r="J195" i="1"/>
  <c r="O195" i="1" l="1"/>
  <c r="M195" i="1"/>
  <c r="T195" i="1" s="1"/>
  <c r="Q195" i="1" s="1"/>
  <c r="I195" i="1"/>
  <c r="J196" i="1" s="1"/>
  <c r="O196" i="1" l="1"/>
  <c r="I196" i="1"/>
  <c r="M196" i="1"/>
  <c r="T196" i="1" s="1"/>
  <c r="Q196" i="1" s="1"/>
  <c r="J197" i="1"/>
  <c r="O197" i="1" l="1"/>
  <c r="M197" i="1"/>
  <c r="T197" i="1" s="1"/>
  <c r="Q197" i="1" s="1"/>
  <c r="I197" i="1"/>
  <c r="J198" i="1" l="1"/>
  <c r="O198" i="1"/>
  <c r="I198" i="1"/>
  <c r="M198" i="1"/>
  <c r="T198" i="1" s="1"/>
  <c r="Q198" i="1" s="1"/>
  <c r="J199" i="1" l="1"/>
  <c r="O199" i="1"/>
  <c r="M199" i="1"/>
  <c r="T199" i="1" s="1"/>
  <c r="Q199" i="1" s="1"/>
  <c r="I199" i="1"/>
  <c r="J200" i="1" s="1"/>
  <c r="O200" i="1" l="1"/>
  <c r="I200" i="1"/>
  <c r="M200" i="1"/>
  <c r="T200" i="1" s="1"/>
  <c r="Q200" i="1" s="1"/>
  <c r="J201" i="1" l="1"/>
  <c r="O201" i="1" l="1"/>
  <c r="M201" i="1"/>
  <c r="T201" i="1" s="1"/>
  <c r="Q201" i="1" s="1"/>
  <c r="I201" i="1"/>
  <c r="J202" i="1" s="1"/>
  <c r="O202" i="1" l="1"/>
  <c r="M202" i="1"/>
  <c r="T202" i="1" s="1"/>
  <c r="Q202" i="1" s="1"/>
  <c r="I202" i="1"/>
  <c r="J203" i="1" s="1"/>
  <c r="O203" i="1" l="1"/>
  <c r="M203" i="1"/>
  <c r="T203" i="1" s="1"/>
  <c r="Q203" i="1" s="1"/>
  <c r="I203" i="1"/>
  <c r="J204" i="1" s="1"/>
  <c r="O204" i="1" l="1"/>
  <c r="M204" i="1"/>
  <c r="T204" i="1" s="1"/>
  <c r="Q204" i="1" s="1"/>
  <c r="I204" i="1"/>
  <c r="J205" i="1" s="1"/>
  <c r="O205" i="1" l="1"/>
  <c r="M205" i="1"/>
  <c r="T205" i="1" s="1"/>
  <c r="Q205" i="1" s="1"/>
  <c r="I205" i="1"/>
  <c r="J206" i="1" s="1"/>
  <c r="O206" i="1" l="1"/>
  <c r="I206" i="1"/>
  <c r="M206" i="1"/>
  <c r="T206" i="1" s="1"/>
  <c r="Q206" i="1" s="1"/>
  <c r="J207" i="1"/>
  <c r="O207" i="1" l="1"/>
  <c r="I207" i="1"/>
  <c r="M207" i="1"/>
  <c r="T207" i="1" s="1"/>
  <c r="Q207" i="1" s="1"/>
  <c r="J208" i="1"/>
  <c r="O208" i="1" l="1"/>
  <c r="M208" i="1"/>
  <c r="T208" i="1" s="1"/>
  <c r="Q208" i="1" s="1"/>
  <c r="I208" i="1"/>
  <c r="J209" i="1" l="1"/>
  <c r="O209" i="1"/>
  <c r="I209" i="1"/>
  <c r="M209" i="1"/>
  <c r="T209" i="1" s="1"/>
  <c r="Q209" i="1" s="1"/>
  <c r="J210" i="1" l="1"/>
  <c r="O210" i="1"/>
  <c r="M210" i="1" l="1"/>
  <c r="T210" i="1" s="1"/>
  <c r="Q210" i="1" s="1"/>
  <c r="I210" i="1"/>
  <c r="J211" i="1" s="1"/>
  <c r="O211" i="1" l="1"/>
  <c r="I211" i="1"/>
  <c r="M211" i="1"/>
  <c r="T211" i="1" s="1"/>
  <c r="Q211" i="1" s="1"/>
  <c r="J212" i="1" l="1"/>
  <c r="O212" i="1" l="1"/>
  <c r="I212" i="1"/>
  <c r="M212" i="1"/>
  <c r="T212" i="1" s="1"/>
  <c r="Q212" i="1" s="1"/>
  <c r="J213" i="1"/>
  <c r="O213" i="1" l="1"/>
  <c r="I213" i="1"/>
  <c r="M213" i="1"/>
  <c r="T213" i="1" s="1"/>
  <c r="Q213" i="1" s="1"/>
  <c r="J214" i="1" l="1"/>
  <c r="O214" i="1" l="1"/>
  <c r="M214" i="1"/>
  <c r="T214" i="1" s="1"/>
  <c r="Q214" i="1" s="1"/>
  <c r="I214" i="1"/>
  <c r="J215" i="1" s="1"/>
  <c r="O215" i="1" l="1"/>
  <c r="M215" i="1"/>
  <c r="T215" i="1" s="1"/>
  <c r="Q215" i="1" s="1"/>
  <c r="I215" i="1"/>
  <c r="J216" i="1" s="1"/>
  <c r="I216" i="1" l="1"/>
  <c r="O216" i="1"/>
  <c r="M216" i="1"/>
  <c r="T216" i="1" s="1"/>
  <c r="Q216" i="1" s="1"/>
  <c r="J217" i="1"/>
  <c r="O217" i="1" s="1"/>
  <c r="M217" i="1"/>
  <c r="T217" i="1" s="1"/>
  <c r="Q217" i="1" s="1"/>
  <c r="I217" i="1"/>
  <c r="J218" i="1" l="1"/>
  <c r="O218" i="1" s="1"/>
  <c r="I218" i="1"/>
  <c r="M218" i="1"/>
  <c r="T218" i="1" s="1"/>
  <c r="Q218" i="1" s="1"/>
  <c r="J219" i="1"/>
  <c r="O219" i="1" s="1"/>
  <c r="I219" i="1"/>
  <c r="M219" i="1" l="1"/>
  <c r="T219" i="1" s="1"/>
  <c r="Q219" i="1" s="1"/>
  <c r="J220" i="1"/>
  <c r="O220" i="1" s="1"/>
  <c r="M220" i="1" l="1"/>
  <c r="T220" i="1" s="1"/>
  <c r="Q220" i="1" s="1"/>
  <c r="I220" i="1"/>
  <c r="J221" i="1" s="1"/>
  <c r="O221" i="1" l="1"/>
  <c r="M221" i="1"/>
  <c r="T221" i="1" s="1"/>
  <c r="Q221" i="1" s="1"/>
  <c r="I221" i="1"/>
  <c r="J222" i="1" s="1"/>
  <c r="O222" i="1" l="1"/>
  <c r="M222" i="1"/>
  <c r="T222" i="1" s="1"/>
  <c r="Q222" i="1" s="1"/>
  <c r="I222" i="1"/>
  <c r="J223" i="1" s="1"/>
  <c r="O223" i="1" l="1"/>
  <c r="M223" i="1"/>
  <c r="T223" i="1" s="1"/>
  <c r="Q223" i="1" s="1"/>
  <c r="I223" i="1"/>
  <c r="J224" i="1" s="1"/>
  <c r="I224" i="1" l="1"/>
  <c r="O224" i="1"/>
  <c r="M224" i="1"/>
  <c r="T224" i="1" s="1"/>
  <c r="Q224" i="1" s="1"/>
  <c r="J225" i="1" l="1"/>
  <c r="O225" i="1" l="1"/>
  <c r="M225" i="1"/>
  <c r="T225" i="1" s="1"/>
  <c r="Q225" i="1" s="1"/>
  <c r="I225" i="1"/>
  <c r="J226" i="1" s="1"/>
  <c r="O226" i="1" l="1"/>
  <c r="I226" i="1"/>
  <c r="M226" i="1"/>
  <c r="T226" i="1" s="1"/>
  <c r="Q226" i="1" s="1"/>
  <c r="J227" i="1" l="1"/>
  <c r="M227" i="1" l="1"/>
  <c r="T227" i="1" s="1"/>
  <c r="Q227" i="1" s="1"/>
  <c r="O227" i="1"/>
  <c r="I227" i="1"/>
  <c r="J228" i="1" s="1"/>
  <c r="O228" i="1" l="1"/>
  <c r="I228" i="1"/>
  <c r="M228" i="1"/>
  <c r="T228" i="1" s="1"/>
  <c r="Q228" i="1" s="1"/>
  <c r="J229" i="1"/>
  <c r="O229" i="1" l="1"/>
  <c r="I229" i="1"/>
  <c r="M229" i="1"/>
  <c r="T229" i="1" s="1"/>
  <c r="Q229" i="1" s="1"/>
  <c r="J230" i="1"/>
  <c r="M230" i="1" l="1"/>
  <c r="T230" i="1" s="1"/>
  <c r="Q230" i="1" s="1"/>
  <c r="O230" i="1"/>
  <c r="I230" i="1"/>
  <c r="J231" i="1" l="1"/>
  <c r="O231" i="1" s="1"/>
  <c r="M231" i="1"/>
  <c r="T231" i="1" s="1"/>
  <c r="Q231" i="1" s="1"/>
  <c r="I231" i="1"/>
  <c r="J232" i="1" s="1"/>
  <c r="O232" i="1" l="1"/>
  <c r="M232" i="1"/>
  <c r="T232" i="1" s="1"/>
  <c r="Q232" i="1" s="1"/>
  <c r="I232" i="1"/>
  <c r="J233" i="1" s="1"/>
  <c r="O233" i="1" l="1"/>
  <c r="M233" i="1"/>
  <c r="T233" i="1" s="1"/>
  <c r="Q233" i="1" s="1"/>
  <c r="I233" i="1"/>
  <c r="J234" i="1" s="1"/>
  <c r="O234" i="1" l="1"/>
  <c r="M234" i="1"/>
  <c r="T234" i="1" s="1"/>
  <c r="Q234" i="1" s="1"/>
  <c r="I234" i="1"/>
  <c r="J235" i="1" s="1"/>
  <c r="O235" i="1" l="1"/>
  <c r="M235" i="1"/>
  <c r="T235" i="1" s="1"/>
  <c r="Q235" i="1" s="1"/>
  <c r="I235" i="1"/>
  <c r="J236" i="1" l="1"/>
  <c r="O236" i="1"/>
  <c r="M236" i="1"/>
  <c r="T236" i="1" s="1"/>
  <c r="Q236" i="1" s="1"/>
  <c r="I236" i="1"/>
  <c r="J237" i="1" s="1"/>
  <c r="O237" i="1" l="1"/>
  <c r="M237" i="1"/>
  <c r="T237" i="1" s="1"/>
  <c r="Q237" i="1" s="1"/>
  <c r="I237" i="1"/>
  <c r="J238" i="1" s="1"/>
  <c r="O238" i="1" l="1"/>
  <c r="M238" i="1"/>
  <c r="T238" i="1" s="1"/>
  <c r="Q238" i="1" s="1"/>
  <c r="I238" i="1"/>
  <c r="J239" i="1" s="1"/>
  <c r="O239" i="1" l="1"/>
  <c r="M239" i="1"/>
  <c r="T239" i="1" s="1"/>
  <c r="Q239" i="1" s="1"/>
  <c r="I239" i="1"/>
  <c r="J240" i="1" s="1"/>
  <c r="O240" i="1" l="1"/>
  <c r="M240" i="1"/>
  <c r="T240" i="1" s="1"/>
  <c r="Q240" i="1" s="1"/>
  <c r="I240" i="1"/>
  <c r="J241" i="1" l="1"/>
  <c r="O241" i="1"/>
  <c r="I241" i="1"/>
  <c r="M241" i="1"/>
  <c r="T241" i="1" s="1"/>
  <c r="Q241" i="1" s="1"/>
  <c r="J242" i="1" l="1"/>
  <c r="O242" i="1"/>
  <c r="M242" i="1"/>
  <c r="T242" i="1" s="1"/>
  <c r="Q242" i="1" s="1"/>
  <c r="I242" i="1"/>
  <c r="J243" i="1" s="1"/>
  <c r="O243" i="1" l="1"/>
  <c r="I243" i="1"/>
  <c r="M243" i="1"/>
  <c r="T243" i="1" s="1"/>
  <c r="Q243" i="1" s="1"/>
  <c r="J244" i="1"/>
  <c r="O244" i="1" l="1"/>
  <c r="I244" i="1"/>
  <c r="M244" i="1"/>
  <c r="T244" i="1" s="1"/>
  <c r="Q244" i="1" s="1"/>
  <c r="J245" i="1"/>
  <c r="O245" i="1" l="1"/>
  <c r="I245" i="1"/>
  <c r="M245" i="1"/>
  <c r="T245" i="1" s="1"/>
  <c r="Q245" i="1" s="1"/>
  <c r="J246" i="1" l="1"/>
  <c r="O246" i="1" l="1"/>
  <c r="I246" i="1"/>
  <c r="M246" i="1"/>
  <c r="T246" i="1" s="1"/>
  <c r="Q246" i="1" s="1"/>
  <c r="J247" i="1" l="1"/>
  <c r="O247" i="1" l="1"/>
  <c r="I247" i="1"/>
  <c r="M247" i="1"/>
  <c r="T247" i="1" s="1"/>
  <c r="Q247" i="1" s="1"/>
  <c r="J248" i="1" l="1"/>
  <c r="O248" i="1" l="1"/>
  <c r="M248" i="1"/>
  <c r="T248" i="1" s="1"/>
  <c r="Q248" i="1" s="1"/>
  <c r="I248" i="1"/>
  <c r="J249" i="1" s="1"/>
  <c r="O249" i="1" l="1"/>
  <c r="I249" i="1"/>
  <c r="M249" i="1"/>
  <c r="T249" i="1" s="1"/>
  <c r="Q249" i="1" s="1"/>
  <c r="J250" i="1" l="1"/>
  <c r="O250" i="1" l="1"/>
  <c r="M250" i="1"/>
  <c r="T250" i="1" s="1"/>
  <c r="Q250" i="1" s="1"/>
  <c r="I250" i="1"/>
  <c r="J251" i="1" l="1"/>
  <c r="O251" i="1"/>
  <c r="I251" i="1"/>
  <c r="M251" i="1"/>
  <c r="T251" i="1" s="1"/>
  <c r="Q251" i="1" s="1"/>
  <c r="J252" i="1" l="1"/>
  <c r="O252" i="1"/>
  <c r="M252" i="1"/>
  <c r="T252" i="1" s="1"/>
  <c r="Q252" i="1" s="1"/>
  <c r="I252" i="1"/>
  <c r="J253" i="1" s="1"/>
  <c r="O253" i="1" l="1"/>
  <c r="M253" i="1"/>
  <c r="T253" i="1" s="1"/>
  <c r="Q253" i="1" s="1"/>
  <c r="I253" i="1"/>
  <c r="J254" i="1" s="1"/>
  <c r="O254" i="1" l="1"/>
  <c r="I254" i="1"/>
  <c r="M254" i="1"/>
  <c r="T254" i="1" s="1"/>
  <c r="Q254" i="1" s="1"/>
  <c r="J255" i="1"/>
  <c r="O255" i="1" l="1"/>
  <c r="I255" i="1"/>
  <c r="M255" i="1"/>
  <c r="T255" i="1" s="1"/>
  <c r="Q255" i="1" s="1"/>
  <c r="J256" i="1"/>
  <c r="O256" i="1" l="1"/>
  <c r="I256" i="1"/>
  <c r="M256" i="1"/>
  <c r="T256" i="1" s="1"/>
  <c r="Q256" i="1" s="1"/>
  <c r="J257" i="1" l="1"/>
  <c r="O257" i="1"/>
  <c r="I257" i="1"/>
  <c r="M257" i="1"/>
  <c r="T257" i="1" s="1"/>
  <c r="Q257" i="1" s="1"/>
  <c r="J258" i="1" l="1"/>
  <c r="M258" i="1"/>
  <c r="T258" i="1" s="1"/>
  <c r="Q258" i="1" s="1"/>
  <c r="I258" i="1"/>
  <c r="O258" i="1"/>
  <c r="J259" i="1" l="1"/>
  <c r="O259" i="1"/>
  <c r="I259" i="1"/>
  <c r="M259" i="1"/>
  <c r="T259" i="1" s="1"/>
  <c r="Q259" i="1" s="1"/>
  <c r="J260" i="1" l="1"/>
  <c r="O260" i="1" l="1"/>
  <c r="I260" i="1"/>
  <c r="M260" i="1"/>
  <c r="T260" i="1" s="1"/>
  <c r="Q260" i="1" s="1"/>
  <c r="J261" i="1" l="1"/>
  <c r="O261" i="1" l="1"/>
  <c r="M261" i="1"/>
  <c r="T261" i="1" s="1"/>
  <c r="Q261" i="1" s="1"/>
  <c r="I261" i="1"/>
  <c r="J262" i="1" s="1"/>
  <c r="O262" i="1" l="1"/>
  <c r="M262" i="1"/>
  <c r="T262" i="1" s="1"/>
  <c r="Q262" i="1" s="1"/>
  <c r="I262" i="1"/>
  <c r="J263" i="1" s="1"/>
  <c r="O263" i="1" l="1"/>
  <c r="M263" i="1"/>
  <c r="T263" i="1" s="1"/>
  <c r="Q263" i="1" s="1"/>
  <c r="I263" i="1"/>
  <c r="J264" i="1" s="1"/>
  <c r="O264" i="1" l="1"/>
  <c r="M264" i="1"/>
  <c r="T264" i="1" s="1"/>
  <c r="Q264" i="1" s="1"/>
  <c r="I264" i="1"/>
  <c r="J265" i="1" l="1"/>
  <c r="M265" i="1"/>
  <c r="T265" i="1" s="1"/>
  <c r="Q265" i="1" s="1"/>
  <c r="I265" i="1"/>
  <c r="O265" i="1"/>
  <c r="J266" i="1" s="1"/>
  <c r="I266" i="1" l="1"/>
  <c r="O266" i="1"/>
  <c r="M266" i="1"/>
  <c r="T266" i="1" s="1"/>
  <c r="Q266" i="1" s="1"/>
  <c r="J267" i="1"/>
  <c r="M267" i="1" l="1"/>
  <c r="T267" i="1" s="1"/>
  <c r="Q267" i="1" s="1"/>
  <c r="O267" i="1"/>
  <c r="I267" i="1"/>
  <c r="J268" i="1" l="1"/>
  <c r="O268" i="1"/>
  <c r="I268" i="1"/>
  <c r="M268" i="1"/>
  <c r="T268" i="1" s="1"/>
  <c r="Q268" i="1" s="1"/>
  <c r="J269" i="1" l="1"/>
  <c r="O269" i="1" l="1"/>
  <c r="I269" i="1"/>
  <c r="M269" i="1"/>
  <c r="T269" i="1" s="1"/>
  <c r="Q269" i="1" s="1"/>
  <c r="J270" i="1" l="1"/>
  <c r="O270" i="1" l="1"/>
  <c r="M270" i="1"/>
  <c r="T270" i="1" s="1"/>
  <c r="Q270" i="1" s="1"/>
  <c r="I270" i="1"/>
  <c r="J271" i="1" s="1"/>
  <c r="O271" i="1" l="1"/>
  <c r="I271" i="1"/>
  <c r="M271" i="1"/>
  <c r="T271" i="1" s="1"/>
  <c r="Q271" i="1" s="1"/>
  <c r="J272" i="1" l="1"/>
  <c r="M272" i="1" l="1"/>
  <c r="T272" i="1" s="1"/>
  <c r="Q272" i="1" s="1"/>
  <c r="I272" i="1"/>
  <c r="O272" i="1"/>
  <c r="J273" i="1" l="1"/>
  <c r="O273" i="1"/>
  <c r="I273" i="1"/>
  <c r="M273" i="1"/>
  <c r="T273" i="1" s="1"/>
  <c r="Q273" i="1" s="1"/>
  <c r="J274" i="1" l="1"/>
  <c r="O274" i="1"/>
  <c r="M274" i="1"/>
  <c r="T274" i="1" s="1"/>
  <c r="Q274" i="1" s="1"/>
  <c r="I274" i="1"/>
  <c r="J275" i="1" s="1"/>
  <c r="O275" i="1" l="1"/>
  <c r="I275" i="1"/>
  <c r="M275" i="1"/>
  <c r="T275" i="1" s="1"/>
  <c r="Q275" i="1" s="1"/>
  <c r="J276" i="1" l="1"/>
  <c r="O276" i="1"/>
  <c r="M276" i="1"/>
  <c r="T276" i="1" s="1"/>
  <c r="Q276" i="1" s="1"/>
  <c r="I276" i="1"/>
  <c r="J277" i="1" l="1"/>
  <c r="O277" i="1"/>
  <c r="M277" i="1"/>
  <c r="T277" i="1" s="1"/>
  <c r="Q277" i="1" s="1"/>
  <c r="I277" i="1"/>
  <c r="J278" i="1" l="1"/>
  <c r="O278" i="1"/>
  <c r="I278" i="1"/>
  <c r="M278" i="1"/>
  <c r="T278" i="1" s="1"/>
  <c r="Q278" i="1" s="1"/>
  <c r="J279" i="1" l="1"/>
  <c r="M279" i="1" s="1"/>
  <c r="T279" i="1" s="1"/>
  <c r="Q279" i="1" s="1"/>
  <c r="O279" i="1"/>
  <c r="I279" i="1"/>
  <c r="J280" i="1" l="1"/>
  <c r="M280" i="1" s="1"/>
  <c r="T280" i="1" s="1"/>
  <c r="Q280" i="1" s="1"/>
  <c r="I280" i="1" l="1"/>
  <c r="O280" i="1"/>
  <c r="J281" i="1" l="1"/>
  <c r="I281" i="1" s="1"/>
  <c r="M281" i="1" l="1"/>
  <c r="T281" i="1" s="1"/>
  <c r="Q281" i="1" s="1"/>
  <c r="O281" i="1"/>
  <c r="J282" i="1" s="1"/>
  <c r="O282" i="1" l="1"/>
  <c r="I282" i="1"/>
  <c r="M282" i="1"/>
  <c r="T282" i="1" s="1"/>
  <c r="Q282" i="1" s="1"/>
  <c r="J283" i="1" l="1"/>
  <c r="I283" i="1" l="1"/>
  <c r="O283" i="1"/>
  <c r="M283" i="1"/>
  <c r="T283" i="1" s="1"/>
  <c r="Q283" i="1" s="1"/>
  <c r="J284" i="1" l="1"/>
  <c r="M284" i="1" l="1"/>
  <c r="T284" i="1" s="1"/>
  <c r="Q284" i="1" s="1"/>
  <c r="I284" i="1"/>
  <c r="O284" i="1"/>
  <c r="J285" i="1" l="1"/>
  <c r="I285" i="1"/>
  <c r="O285" i="1"/>
  <c r="M285" i="1"/>
  <c r="T285" i="1" s="1"/>
  <c r="Q285" i="1" s="1"/>
  <c r="J286" i="1" l="1"/>
  <c r="M286" i="1"/>
  <c r="T286" i="1" s="1"/>
  <c r="Q286" i="1" s="1"/>
  <c r="O286" i="1"/>
  <c r="I286" i="1"/>
  <c r="J287" i="1" l="1"/>
  <c r="M287" i="1"/>
  <c r="T287" i="1" s="1"/>
  <c r="Q287" i="1" s="1"/>
  <c r="O287" i="1"/>
  <c r="I287" i="1"/>
  <c r="J288" i="1" s="1"/>
  <c r="O288" i="1" l="1"/>
  <c r="M288" i="1"/>
  <c r="T288" i="1" s="1"/>
  <c r="Q288" i="1" s="1"/>
  <c r="I288" i="1"/>
  <c r="J289" i="1" s="1"/>
  <c r="O289" i="1" l="1"/>
  <c r="I289" i="1"/>
  <c r="M289" i="1"/>
  <c r="T289" i="1" s="1"/>
  <c r="Q289" i="1" s="1"/>
  <c r="J290" i="1" l="1"/>
  <c r="M290" i="1" l="1"/>
  <c r="T290" i="1" s="1"/>
  <c r="Q290" i="1" s="1"/>
  <c r="O290" i="1"/>
  <c r="J291" i="1" s="1"/>
  <c r="I290" i="1"/>
  <c r="O291" i="1" l="1"/>
  <c r="I291" i="1"/>
  <c r="M291" i="1"/>
  <c r="T291" i="1" s="1"/>
  <c r="Q291" i="1" s="1"/>
  <c r="J292" i="1" l="1"/>
  <c r="O292" i="1"/>
  <c r="I292" i="1"/>
  <c r="M292" i="1"/>
  <c r="T292" i="1" s="1"/>
  <c r="Q292" i="1" s="1"/>
  <c r="J293" i="1" l="1"/>
  <c r="I293" i="1"/>
  <c r="O293" i="1"/>
  <c r="M293" i="1"/>
  <c r="T293" i="1" s="1"/>
  <c r="Q293" i="1" s="1"/>
  <c r="J294" i="1" l="1"/>
  <c r="I294" i="1"/>
  <c r="M294" i="1"/>
  <c r="T294" i="1" s="1"/>
  <c r="Q294" i="1" s="1"/>
  <c r="O294" i="1"/>
  <c r="J295" i="1" s="1"/>
  <c r="M295" i="1" l="1"/>
  <c r="T295" i="1" s="1"/>
  <c r="Q295" i="1" s="1"/>
  <c r="O295" i="1"/>
  <c r="I295" i="1"/>
  <c r="J296" i="1"/>
  <c r="O296" i="1" l="1"/>
  <c r="M296" i="1"/>
  <c r="T296" i="1" s="1"/>
  <c r="Q296" i="1" s="1"/>
  <c r="I296" i="1"/>
  <c r="J297" i="1" s="1"/>
  <c r="O297" i="1" l="1"/>
  <c r="M297" i="1"/>
  <c r="T297" i="1" s="1"/>
  <c r="Q297" i="1" s="1"/>
  <c r="I297" i="1"/>
  <c r="J298" i="1" s="1"/>
  <c r="O298" i="1" l="1"/>
  <c r="I298" i="1"/>
  <c r="M298" i="1"/>
  <c r="T298" i="1" s="1"/>
  <c r="Q298" i="1" s="1"/>
  <c r="J299" i="1" l="1"/>
  <c r="O299" i="1" s="1"/>
  <c r="I299" i="1" l="1"/>
  <c r="M299" i="1"/>
  <c r="T299" i="1" s="1"/>
  <c r="Q299" i="1" s="1"/>
  <c r="J300" i="1" l="1"/>
  <c r="M300" i="1" l="1"/>
  <c r="T300" i="1" s="1"/>
  <c r="Q300" i="1" s="1"/>
  <c r="O300" i="1"/>
  <c r="I300" i="1"/>
  <c r="J301" i="1" s="1"/>
  <c r="R3" i="1"/>
  <c r="M301" i="1" l="1"/>
  <c r="T301" i="1" s="1"/>
  <c r="Q301" i="1" s="1"/>
  <c r="O301" i="1"/>
  <c r="I301" i="1"/>
  <c r="F84" i="1"/>
  <c r="E84" i="1" s="1"/>
  <c r="D84" i="1" s="1"/>
  <c r="R63" i="1"/>
  <c r="R53" i="1"/>
  <c r="E53" i="1" s="1"/>
  <c r="D53" i="1" s="1"/>
  <c r="R59" i="1"/>
  <c r="E59" i="1" s="1"/>
  <c r="D59" i="1" s="1"/>
  <c r="R65" i="1"/>
  <c r="G83" i="1" s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R55" i="1"/>
  <c r="R57" i="1"/>
  <c r="R61" i="1"/>
  <c r="R67" i="1"/>
  <c r="G85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J302" i="1" l="1"/>
  <c r="R85" i="1"/>
  <c r="F85" i="1"/>
  <c r="E85" i="1" s="1"/>
  <c r="D85" i="1" s="1"/>
  <c r="F81" i="1"/>
  <c r="E81" i="1" s="1"/>
  <c r="D81" i="1" s="1"/>
  <c r="F80" i="1"/>
  <c r="E80" i="1" s="1"/>
  <c r="D80" i="1" s="1"/>
  <c r="R74" i="1"/>
  <c r="F74" i="1"/>
  <c r="E74" i="1" s="1"/>
  <c r="D74" i="1" s="1"/>
  <c r="F88" i="1"/>
  <c r="R79" i="1"/>
  <c r="F79" i="1"/>
  <c r="R75" i="1"/>
  <c r="F75" i="1"/>
  <c r="E75" i="1" s="1"/>
  <c r="D75" i="1" s="1"/>
  <c r="F71" i="1"/>
  <c r="E71" i="1" s="1"/>
  <c r="D71" i="1" s="1"/>
  <c r="F87" i="1"/>
  <c r="R83" i="1"/>
  <c r="F83" i="1"/>
  <c r="F86" i="1"/>
  <c r="R73" i="1"/>
  <c r="F73" i="1"/>
  <c r="E73" i="1" s="1"/>
  <c r="D73" i="1" s="1"/>
  <c r="R78" i="1"/>
  <c r="F78" i="1"/>
  <c r="R77" i="1"/>
  <c r="F77" i="1"/>
  <c r="E77" i="1" s="1"/>
  <c r="D77" i="1" s="1"/>
  <c r="F82" i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296" i="1"/>
  <c r="F296" i="1"/>
  <c r="R301" i="1"/>
  <c r="H301" i="1" s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4" i="1"/>
  <c r="H85" i="1"/>
  <c r="E46" i="1"/>
  <c r="D46" i="1" s="1"/>
  <c r="O302" i="1" l="1"/>
  <c r="I302" i="1"/>
  <c r="M302" i="1"/>
  <c r="T302" i="1" s="1"/>
  <c r="Q302" i="1" s="1"/>
  <c r="K302" i="1"/>
  <c r="H88" i="1"/>
  <c r="E88" i="1"/>
  <c r="D88" i="1" s="1"/>
  <c r="H87" i="1"/>
  <c r="E87" i="1"/>
  <c r="D87" i="1" s="1"/>
  <c r="H86" i="1"/>
  <c r="E86" i="1"/>
  <c r="D86" i="1" s="1"/>
  <c r="H83" i="1"/>
  <c r="E83" i="1"/>
  <c r="D83" i="1" s="1"/>
  <c r="H82" i="1"/>
  <c r="E82" i="1"/>
  <c r="D82" i="1" s="1"/>
  <c r="H226" i="1"/>
  <c r="H128" i="1"/>
  <c r="H288" i="1"/>
  <c r="H109" i="1"/>
  <c r="H169" i="1"/>
  <c r="H234" i="1"/>
  <c r="H244" i="1"/>
  <c r="H206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242" i="1"/>
  <c r="H283" i="1"/>
  <c r="H277" i="1"/>
  <c r="H145" i="1"/>
  <c r="H209" i="1"/>
  <c r="H273" i="1"/>
  <c r="H266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235" i="1"/>
  <c r="H148" i="1"/>
  <c r="H293" i="1"/>
  <c r="H120" i="1"/>
  <c r="H152" i="1"/>
  <c r="H184" i="1"/>
  <c r="H216" i="1"/>
  <c r="H248" i="1"/>
  <c r="H280" i="1"/>
  <c r="H114" i="1"/>
  <c r="H194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J303" i="1" l="1"/>
  <c r="I303" i="1"/>
  <c r="K303" i="1"/>
  <c r="O303" i="1"/>
  <c r="M303" i="1"/>
  <c r="T303" i="1" s="1"/>
  <c r="Q303" i="1" s="1"/>
  <c r="J304" i="1"/>
  <c r="R302" i="1"/>
  <c r="F302" i="1"/>
  <c r="H302" i="1" s="1"/>
  <c r="I9" i="7"/>
  <c r="I4" i="7" s="1"/>
  <c r="K304" i="1" l="1"/>
  <c r="M304" i="1"/>
  <c r="T304" i="1" s="1"/>
  <c r="Q304" i="1" s="1"/>
  <c r="I304" i="1"/>
  <c r="O304" i="1"/>
  <c r="R303" i="1"/>
  <c r="F303" i="1"/>
  <c r="H303" i="1" s="1"/>
  <c r="C8" i="9"/>
  <c r="C12" i="9" s="1"/>
  <c r="C15" i="9"/>
  <c r="J305" i="1" l="1"/>
  <c r="F304" i="1"/>
  <c r="H304" i="1" s="1"/>
  <c r="R304" i="1"/>
  <c r="C35" i="9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M305" i="1" l="1"/>
  <c r="T305" i="1" s="1"/>
  <c r="Q305" i="1" s="1"/>
  <c r="K305" i="1"/>
  <c r="I305" i="1"/>
  <c r="O305" i="1"/>
  <c r="J306" i="1"/>
  <c r="F29" i="9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  <c r="F305" i="1" l="1"/>
  <c r="H305" i="1" s="1"/>
  <c r="R305" i="1"/>
  <c r="I306" i="1"/>
  <c r="O306" i="1"/>
  <c r="M306" i="1"/>
  <c r="T306" i="1" s="1"/>
  <c r="Q306" i="1" s="1"/>
  <c r="K306" i="1"/>
  <c r="R306" i="1" l="1"/>
  <c r="F306" i="1"/>
  <c r="H306" i="1" s="1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<sst xmlns="http://schemas.openxmlformats.org/spreadsheetml/2006/main" count="4069" uniqueCount="1415">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</sst>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Status'!$L$6:$L$94</c:f>
              <c:numCache>
                <c:formatCode>General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</c:numCache>
            </c:numRef>
          </c:xVal>
          <c:yVal>
            <c:numRef>
              <c:f>'Global Status'!$J$6:$J$94</c:f>
              <c:numCache>
                <c:formatCode>_(* #,##0_);_(* \(#,##0\);_(* "-"??_);_(@_)</c:formatCode>
                <c:ptCount val="8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  <c:pt idx="81">
                  <c:v>5817385</c:v>
                </c:pt>
                <c:pt idx="82">
                  <c:v>5934936</c:v>
                </c:pt>
                <c:pt idx="83">
                  <c:v>6057853</c:v>
                </c:pt>
                <c:pt idx="84">
                  <c:v>6194533</c:v>
                </c:pt>
                <c:pt idx="85">
                  <c:v>6287771</c:v>
                </c:pt>
                <c:pt idx="86">
                  <c:v>6416828</c:v>
                </c:pt>
                <c:pt idx="87">
                  <c:v>6535354</c:v>
                </c:pt>
                <c:pt idx="88">
                  <c:v>6663304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28472"/>
        <c:axId val="339460336"/>
      </c:scatterChart>
      <c:valAx>
        <c:axId val="3376284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0336"/>
        <c:crosses val="autoZero"/>
        <c:crossBetween val="midCat"/>
      </c:valAx>
      <c:valAx>
        <c:axId val="3394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10800"/>
        <c:axId val="337728504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7328"/>
        <c:axId val="337727720"/>
      </c:areaChart>
      <c:catAx>
        <c:axId val="2757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8504"/>
        <c:crosses val="autoZero"/>
        <c:auto val="1"/>
        <c:lblAlgn val="ctr"/>
        <c:lblOffset val="100"/>
        <c:noMultiLvlLbl val="0"/>
      </c:catAx>
      <c:valAx>
        <c:axId val="3377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0800"/>
        <c:crosses val="autoZero"/>
        <c:crossBetween val="midCat"/>
      </c:valAx>
      <c:valAx>
        <c:axId val="33772772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7328"/>
        <c:crosses val="max"/>
        <c:crossBetween val="midCat"/>
      </c:valAx>
      <c:catAx>
        <c:axId val="3377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27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726936"/>
        <c:axId val="33772654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25376"/>
        <c:axId val="337725368"/>
      </c:lineChart>
      <c:catAx>
        <c:axId val="3377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6544"/>
        <c:crosses val="autoZero"/>
        <c:auto val="1"/>
        <c:lblAlgn val="ctr"/>
        <c:lblOffset val="100"/>
        <c:noMultiLvlLbl val="0"/>
      </c:catAx>
      <c:valAx>
        <c:axId val="337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6936"/>
        <c:crosses val="autoZero"/>
        <c:crossBetween val="between"/>
      </c:valAx>
      <c:valAx>
        <c:axId val="337725368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5376"/>
        <c:crosses val="max"/>
        <c:crossBetween val="between"/>
      </c:valAx>
      <c:catAx>
        <c:axId val="33752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25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Status'!$L$16:$L$94</c:f>
              <c:numCache>
                <c:formatCode>General</c:formatCode>
                <c:ptCount val="7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</c:numCache>
            </c:numRef>
          </c:xVal>
          <c:yVal>
            <c:numRef>
              <c:f>'Global Status'!$Q$16:$Q$94</c:f>
              <c:numCache>
                <c:formatCode>_(* #,##0.00_);_(* \(#,##0.00\);_(* "-"??_);_(@_)</c:formatCode>
                <c:ptCount val="79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  <c:pt idx="62">
                  <c:v>32.963799676926591</c:v>
                </c:pt>
                <c:pt idx="63">
                  <c:v>34.85950159129397</c:v>
                </c:pt>
                <c:pt idx="64">
                  <c:v>32.637325939274128</c:v>
                </c:pt>
                <c:pt idx="65">
                  <c:v>35.886531460412414</c:v>
                </c:pt>
                <c:pt idx="66">
                  <c:v>37.018552710494205</c:v>
                </c:pt>
                <c:pt idx="67">
                  <c:v>37.889335846519337</c:v>
                </c:pt>
                <c:pt idx="68">
                  <c:v>45.469439681399912</c:v>
                </c:pt>
                <c:pt idx="69">
                  <c:v>37.446213032494711</c:v>
                </c:pt>
                <c:pt idx="70">
                  <c:v>37.02514386337463</c:v>
                </c:pt>
                <c:pt idx="71">
                  <c:v>35.09229613212657</c:v>
                </c:pt>
                <c:pt idx="72">
                  <c:v>35.341180045634573</c:v>
                </c:pt>
                <c:pt idx="73">
                  <c:v>34.506544206589005</c:v>
                </c:pt>
                <c:pt idx="74">
                  <c:v>38.276613680674977</c:v>
                </c:pt>
                <c:pt idx="75">
                  <c:v>47.086073975855044</c:v>
                </c:pt>
                <c:pt idx="76">
                  <c:v>34.749597101010387</c:v>
                </c:pt>
                <c:pt idx="77">
                  <c:v>38.564678869569526</c:v>
                </c:pt>
                <c:pt idx="78">
                  <c:v>36.442781560447031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60728"/>
        <c:axId val="276035864"/>
      </c:scatterChart>
      <c:valAx>
        <c:axId val="33946072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5864"/>
        <c:crosses val="autoZero"/>
        <c:crossBetween val="midCat"/>
      </c:valAx>
      <c:valAx>
        <c:axId val="2760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902367.58389788691</c:v>
                </c:pt>
                <c:pt idx="88">
                  <c:v>902393.58389788691</c:v>
                </c:pt>
                <c:pt idx="89">
                  <c:v>902396.58389788691</c:v>
                </c:pt>
                <c:pt idx="90">
                  <c:v>902421.58389788691</c:v>
                </c:pt>
                <c:pt idx="91">
                  <c:v>902431.58389788691</c:v>
                </c:pt>
                <c:pt idx="92">
                  <c:v>902454.58389788691</c:v>
                </c:pt>
                <c:pt idx="93">
                  <c:v>902477.58389788691</c:v>
                </c:pt>
                <c:pt idx="94">
                  <c:v>902489.58389788691</c:v>
                </c:pt>
                <c:pt idx="95">
                  <c:v>902500.58389788691</c:v>
                </c:pt>
                <c:pt idx="96">
                  <c:v>902507.58389788691</c:v>
                </c:pt>
                <c:pt idx="97">
                  <c:v>902514.58389788691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6</c:v>
                </c:pt>
                <c:pt idx="88">
                  <c:v>26</c:v>
                </c:pt>
                <c:pt idx="89">
                  <c:v>3</c:v>
                </c:pt>
                <c:pt idx="90">
                  <c:v>25</c:v>
                </c:pt>
                <c:pt idx="91">
                  <c:v>10</c:v>
                </c:pt>
                <c:pt idx="92">
                  <c:v>23</c:v>
                </c:pt>
                <c:pt idx="93">
                  <c:v>23</c:v>
                </c:pt>
                <c:pt idx="94">
                  <c:v>12</c:v>
                </c:pt>
                <c:pt idx="95">
                  <c:v>11</c:v>
                </c:pt>
                <c:pt idx="96">
                  <c:v>7</c:v>
                </c:pt>
                <c:pt idx="9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75720"/>
        <c:axId val="340976112"/>
      </c:scatterChart>
      <c:valAx>
        <c:axId val="3409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6112"/>
        <c:crosses val="autoZero"/>
        <c:crossBetween val="midCat"/>
      </c:valAx>
      <c:valAx>
        <c:axId val="3409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7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74120"/>
        <c:axId val="341274512"/>
      </c:scatterChart>
      <c:valAx>
        <c:axId val="3412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4512"/>
        <c:crosses val="autoZero"/>
        <c:crossBetween val="midCat"/>
      </c:valAx>
      <c:valAx>
        <c:axId val="341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75296"/>
        <c:axId val="341275688"/>
      </c:lineChart>
      <c:catAx>
        <c:axId val="3412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5688"/>
        <c:crosses val="autoZero"/>
        <c:auto val="1"/>
        <c:lblAlgn val="ctr"/>
        <c:lblOffset val="100"/>
        <c:noMultiLvlLbl val="0"/>
      </c:catAx>
      <c:valAx>
        <c:axId val="3412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31552"/>
        <c:axId val="276031944"/>
      </c:scatterChart>
      <c:valAx>
        <c:axId val="2760315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1944"/>
        <c:crosses val="autoZero"/>
        <c:crossBetween val="midCat"/>
      </c:valAx>
      <c:valAx>
        <c:axId val="2760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Status'!$L$6:$L$94</c:f>
              <c:numCache>
                <c:formatCode>General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</c:numCache>
            </c:numRef>
          </c:xVal>
          <c:yVal>
            <c:numRef>
              <c:f>'Global Status'!$M$6:$M$94</c:f>
              <c:numCache>
                <c:formatCode>_(* #,##0_);_(* \(#,##0\);_(* "-"??_);_(@_)</c:formatCode>
                <c:ptCount val="8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  <c:pt idx="81">
                  <c:v>116048</c:v>
                </c:pt>
                <c:pt idx="82">
                  <c:v>117551</c:v>
                </c:pt>
                <c:pt idx="83">
                  <c:v>122917</c:v>
                </c:pt>
                <c:pt idx="84">
                  <c:v>113198</c:v>
                </c:pt>
                <c:pt idx="85">
                  <c:v>93246</c:v>
                </c:pt>
                <c:pt idx="86">
                  <c:v>129281</c:v>
                </c:pt>
                <c:pt idx="87">
                  <c:v>118526</c:v>
                </c:pt>
                <c:pt idx="88">
                  <c:v>127950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29984"/>
        <c:axId val="276031160"/>
      </c:scatterChart>
      <c:valAx>
        <c:axId val="2760299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1160"/>
        <c:crosses val="autoZero"/>
        <c:crossBetween val="midCat"/>
      </c:valAx>
      <c:valAx>
        <c:axId val="2760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2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Projection'!$B$9:$B$97</c:f>
              <c:numCache>
                <c:formatCode>General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</c:numCache>
            </c:numRef>
          </c:xVal>
          <c:yVal>
            <c:numRef>
              <c:f>'Normal Projection'!$C$9:$C$97</c:f>
              <c:numCache>
                <c:formatCode>_(* #,##0_);_(* \(#,##0\);_(* "-"??_);_(@_)</c:formatCode>
                <c:ptCount val="8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  <c:pt idx="81">
                  <c:v>5817385</c:v>
                </c:pt>
                <c:pt idx="82">
                  <c:v>5934936</c:v>
                </c:pt>
                <c:pt idx="83">
                  <c:v>6057853</c:v>
                </c:pt>
                <c:pt idx="84">
                  <c:v>6194533</c:v>
                </c:pt>
                <c:pt idx="85">
                  <c:v>6287771</c:v>
                </c:pt>
                <c:pt idx="86">
                  <c:v>6416828</c:v>
                </c:pt>
                <c:pt idx="87">
                  <c:v>6535354</c:v>
                </c:pt>
                <c:pt idx="88">
                  <c:v>6663304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221369.83830901235</c:v>
                </c:pt>
                <c:pt idx="1">
                  <c:v>238004.85127097656</c:v>
                </c:pt>
                <c:pt idx="2">
                  <c:v>255661.85453717288</c:v>
                </c:pt>
                <c:pt idx="3">
                  <c:v>274384.60715005436</c:v>
                </c:pt>
                <c:pt idx="4">
                  <c:v>294217.28001387825</c:v>
                </c:pt>
                <c:pt idx="5">
                  <c:v>315204.34201676742</c:v>
                </c:pt>
                <c:pt idx="6">
                  <c:v>337390.43815888389</c:v>
                </c:pt>
                <c:pt idx="7">
                  <c:v>360820.25985371758</c:v>
                </c:pt>
                <c:pt idx="8">
                  <c:v>385538.40762822377</c:v>
                </c:pt>
                <c:pt idx="9">
                  <c:v>411589.24650802714</c:v>
                </c:pt>
                <c:pt idx="10">
                  <c:v>439016.75443571043</c:v>
                </c:pt>
                <c:pt idx="11">
                  <c:v>467864.36413290777</c:v>
                </c:pt>
                <c:pt idx="12">
                  <c:v>498174.79888002522</c:v>
                </c:pt>
                <c:pt idx="13">
                  <c:v>529989.90275045356</c:v>
                </c:pt>
                <c:pt idx="14">
                  <c:v>563350.46589852928</c:v>
                </c:pt>
                <c:pt idx="15">
                  <c:v>598296.04556175612</c:v>
                </c:pt>
                <c:pt idx="16">
                  <c:v>634864.78349729953</c:v>
                </c:pt>
                <c:pt idx="17">
                  <c:v>673093.22062995262</c:v>
                </c:pt>
                <c:pt idx="18">
                  <c:v>713016.10974306066</c:v>
                </c:pt>
                <c:pt idx="19">
                  <c:v>754666.22709467576</c:v>
                </c:pt>
                <c:pt idx="20">
                  <c:v>798074.18388793524</c:v>
                </c:pt>
                <c:pt idx="21">
                  <c:v>843268.23856670212</c:v>
                </c:pt>
                <c:pt idx="22">
                  <c:v>890274.11094438715</c:v>
                </c:pt>
                <c:pt idx="23">
                  <c:v>939114.79920497164</c:v>
                </c:pt>
                <c:pt idx="24">
                  <c:v>989810.40084015753</c:v>
                </c:pt>
                <c:pt idx="25">
                  <c:v>1042377.9386047387</c:v>
                </c:pt>
                <c:pt idx="26">
                  <c:v>1096831.1925833893</c:v>
                </c:pt>
                <c:pt idx="27">
                  <c:v>1153180.5394656223</c:v>
                </c:pt>
                <c:pt idx="28">
                  <c:v>1211432.8001214843</c:v>
                </c:pt>
                <c:pt idx="29">
                  <c:v>1271591.0965582801</c:v>
                </c:pt>
                <c:pt idx="30">
                  <c:v>1333654.7193181068</c:v>
                </c:pt>
                <c:pt idx="31">
                  <c:v>1397619.0063471424</c:v>
                </c:pt>
                <c:pt idx="32">
                  <c:v>1463475.2343303422</c:v>
                </c:pt>
                <c:pt idx="33">
                  <c:v>1531210.5234395936</c:v>
                </c:pt>
                <c:pt idx="34">
                  <c:v>1600807.7563894696</c:v>
                </c:pt>
                <c:pt idx="35">
                  <c:v>1672245.5126327903</c:v>
                </c:pt>
                <c:pt idx="36">
                  <c:v>1745498.0184584374</c:v>
                </c:pt>
                <c:pt idx="37">
                  <c:v>1820535.1136766821</c:v>
                </c:pt>
                <c:pt idx="38">
                  <c:v>1897322.2354930919</c:v>
                </c:pt>
                <c:pt idx="39">
                  <c:v>1975820.4200813705</c:v>
                </c:pt>
                <c:pt idx="40">
                  <c:v>2055986.3222688383</c:v>
                </c:pt>
                <c:pt idx="41">
                  <c:v>2137772.2536463928</c:v>
                </c:pt>
                <c:pt idx="42">
                  <c:v>2221126.2393082757</c:v>
                </c:pt>
                <c:pt idx="43">
                  <c:v>2305992.0933167385</c:v>
                </c:pt>
                <c:pt idx="44">
                  <c:v>2392309.5128734768</c:v>
                </c:pt>
                <c:pt idx="45">
                  <c:v>2480014.1910643666</c:v>
                </c:pt>
                <c:pt idx="46">
                  <c:v>2569037.9479275271</c:v>
                </c:pt>
                <c:pt idx="47">
                  <c:v>2659308.8794779568</c:v>
                </c:pt>
                <c:pt idx="48">
                  <c:v>2750751.5242059035</c:v>
                </c:pt>
                <c:pt idx="49">
                  <c:v>2843287.0464516892</c:v>
                </c:pt>
                <c:pt idx="50">
                  <c:v>2936833.4359478834</c:v>
                </c:pt>
                <c:pt idx="51">
                  <c:v>3031305.7227114621</c:v>
                </c:pt>
                <c:pt idx="52">
                  <c:v>3126616.2063648156</c:v>
                </c:pt>
                <c:pt idx="53">
                  <c:v>3222674.698866074</c:v>
                </c:pt>
                <c:pt idx="54">
                  <c:v>3319388.7795371194</c:v>
                </c:pt>
                <c:pt idx="55">
                  <c:v>3416664.0611925782</c:v>
                </c:pt>
                <c:pt idx="56">
                  <c:v>3514404.4660958471</c:v>
                </c:pt>
                <c:pt idx="57">
                  <c:v>3612512.5103995078</c:v>
                </c:pt>
                <c:pt idx="58">
                  <c:v>3710889.5956678721</c:v>
                </c:pt>
                <c:pt idx="59">
                  <c:v>3809436.306029493</c:v>
                </c:pt>
                <c:pt idx="60">
                  <c:v>3908052.7094676634</c:v>
                </c:pt>
                <c:pt idx="61">
                  <c:v>4006638.6617276324</c:v>
                </c:pt>
                <c:pt idx="62">
                  <c:v>4105094.1113006747</c:v>
                </c:pt>
                <c:pt idx="63">
                  <c:v>4203319.4039375242</c:v>
                </c:pt>
                <c:pt idx="64">
                  <c:v>4301215.5851470092</c:v>
                </c:pt>
                <c:pt idx="65">
                  <c:v>4398684.6991500426</c:v>
                </c:pt>
                <c:pt idx="66">
                  <c:v>4495630.0827842327</c:v>
                </c:pt>
                <c:pt idx="67">
                  <c:v>4591956.6528901281</c:v>
                </c:pt>
                <c:pt idx="68">
                  <c:v>4687571.1857560966</c:v>
                </c:pt>
                <c:pt idx="69">
                  <c:v>4782382.5872547049</c:v>
                </c:pt>
                <c:pt idx="70">
                  <c:v>4876302.1523686722</c:v>
                </c:pt>
                <c:pt idx="71">
                  <c:v>4969243.8128784709</c:v>
                </c:pt>
                <c:pt idx="72">
                  <c:v>5061124.3720656727</c:v>
                </c:pt>
                <c:pt idx="73">
                  <c:v>5151863.725375656</c:v>
                </c:pt>
                <c:pt idx="74">
                  <c:v>5241385.0660792729</c:v>
                </c:pt>
                <c:pt idx="75">
                  <c:v>5329615.0750748357</c:v>
                </c:pt>
                <c:pt idx="76">
                  <c:v>5416484.0940784384</c:v>
                </c:pt>
                <c:pt idx="77">
                  <c:v>5501926.2815611213</c:v>
                </c:pt>
                <c:pt idx="78">
                  <c:v>5585879.7509049438</c:v>
                </c:pt>
                <c:pt idx="79">
                  <c:v>5668286.6903655725</c:v>
                </c:pt>
                <c:pt idx="80">
                  <c:v>5749093.4645456318</c:v>
                </c:pt>
                <c:pt idx="81">
                  <c:v>5828250.6971997553</c:v>
                </c:pt>
                <c:pt idx="82">
                  <c:v>5905713.3353082305</c:v>
                </c:pt>
                <c:pt idx="83">
                  <c:v>5981440.6944702342</c:v>
                </c:pt>
                <c:pt idx="84">
                  <c:v>6055396.4857792025</c:v>
                </c:pt>
                <c:pt idx="85">
                  <c:v>6127548.8244509306</c:v>
                </c:pt>
                <c:pt idx="86">
                  <c:v>6197870.2205787618</c:v>
                </c:pt>
                <c:pt idx="87">
                  <c:v>6266337.5524890283</c:v>
                </c:pt>
                <c:pt idx="88">
                  <c:v>6332932.023262986</c:v>
                </c:pt>
                <c:pt idx="89">
                  <c:v>6397639.1010783315</c:v>
                </c:pt>
                <c:pt idx="90">
                  <c:v>6460448.4441033313</c:v>
                </c:pt>
                <c:pt idx="91">
                  <c:v>6521353.8107493762</c:v>
                </c:pt>
                <c:pt idx="92">
                  <c:v>6580352.9561527446</c:v>
                </c:pt>
                <c:pt idx="93">
                  <c:v>6637447.5158134913</c:v>
                </c:pt>
                <c:pt idx="94">
                  <c:v>6692642.8773682211</c:v>
                </c:pt>
                <c:pt idx="95">
                  <c:v>6745948.0415140893</c:v>
                </c:pt>
                <c:pt idx="96">
                  <c:v>6797375.4731334923</c:v>
                </c:pt>
                <c:pt idx="97">
                  <c:v>6846940.943692714</c:v>
                </c:pt>
                <c:pt idx="98">
                  <c:v>6894663.3660032284</c:v>
                </c:pt>
                <c:pt idx="99">
                  <c:v>6940564.6224417323</c:v>
                </c:pt>
                <c:pt idx="100">
                  <c:v>6984669.3877244145</c:v>
                </c:pt>
                <c:pt idx="101">
                  <c:v>7027004.9473227514</c:v>
                </c:pt>
                <c:pt idx="102">
                  <c:v>7067601.0125927273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34296"/>
        <c:axId val="276029200"/>
      </c:scatterChart>
      <c:valAx>
        <c:axId val="2760342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29200"/>
        <c:crosses val="autoZero"/>
        <c:crossBetween val="midCat"/>
      </c:valAx>
      <c:valAx>
        <c:axId val="2760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Projection'!$G$9:$G$97</c:f>
              <c:numCache>
                <c:formatCode>General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</c:numCache>
            </c:numRef>
          </c:xVal>
          <c:yVal>
            <c:numRef>
              <c:f>'Normal Projection'!$H$9:$H$97</c:f>
              <c:numCache>
                <c:formatCode>_(* #,##0_);_(* \(#,##0\);_(* "-"??_);_(@_)</c:formatCode>
                <c:ptCount val="89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  <c:pt idx="72">
                  <c:v>323256</c:v>
                </c:pt>
                <c:pt idx="73">
                  <c:v>327738</c:v>
                </c:pt>
                <c:pt idx="74">
                  <c:v>333401</c:v>
                </c:pt>
                <c:pt idx="75">
                  <c:v>337687</c:v>
                </c:pt>
                <c:pt idx="76">
                  <c:v>342029</c:v>
                </c:pt>
                <c:pt idx="77">
                  <c:v>343514</c:v>
                </c:pt>
                <c:pt idx="78">
                  <c:v>349095</c:v>
                </c:pt>
                <c:pt idx="79">
                  <c:v>353334</c:v>
                </c:pt>
                <c:pt idx="80">
                  <c:v>357688</c:v>
                </c:pt>
                <c:pt idx="81">
                  <c:v>362705</c:v>
                </c:pt>
                <c:pt idx="82">
                  <c:v>367166</c:v>
                </c:pt>
                <c:pt idx="83">
                  <c:v>371166</c:v>
                </c:pt>
                <c:pt idx="84">
                  <c:v>376320</c:v>
                </c:pt>
                <c:pt idx="85">
                  <c:v>379941</c:v>
                </c:pt>
                <c:pt idx="86">
                  <c:v>382867</c:v>
                </c:pt>
                <c:pt idx="87">
                  <c:v>387155</c:v>
                </c:pt>
                <c:pt idx="88">
                  <c:v>392802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6823.7977379080503</c:v>
                </c:pt>
                <c:pt idx="1">
                  <c:v>7595.9293537358535</c:v>
                </c:pt>
                <c:pt idx="2">
                  <c:v>8441.047585798211</c:v>
                </c:pt>
                <c:pt idx="3">
                  <c:v>9364.2831802514302</c:v>
                </c:pt>
                <c:pt idx="4">
                  <c:v>10370.928647440674</c:v>
                </c:pt>
                <c:pt idx="5">
                  <c:v>11466.421322670974</c:v>
                </c:pt>
                <c:pt idx="6">
                  <c:v>12656.323741408523</c:v>
                </c:pt>
                <c:pt idx="7">
                  <c:v>13946.301284968411</c:v>
                </c:pt>
                <c:pt idx="8">
                  <c:v>15342.097081504155</c:v>
                </c:pt>
                <c:pt idx="9">
                  <c:v>16849.504178590716</c:v>
                </c:pt>
                <c:pt idx="10">
                  <c:v>18474.335037618188</c:v>
                </c:pt>
                <c:pt idx="11">
                  <c:v>20222.388436256777</c:v>
                </c:pt>
                <c:pt idx="12">
                  <c:v>22099.413903012126</c:v>
                </c:pt>
                <c:pt idx="13">
                  <c:v>24111.073846906023</c:v>
                </c:pt>
                <c:pt idx="14">
                  <c:v>26262.903585065185</c:v>
                </c:pt>
                <c:pt idx="15">
                  <c:v>28560.269510911177</c:v>
                </c:pt>
                <c:pt idx="16">
                  <c:v>31008.325685093219</c:v>
                </c:pt>
                <c:pt idx="17">
                  <c:v>33611.96916964023</c:v>
                </c:pt>
                <c:pt idx="18">
                  <c:v>36375.79446234247</c:v>
                </c:pt>
                <c:pt idx="19">
                  <c:v>39304.047422411633</c:v>
                </c:pt>
                <c:pt idx="20">
                  <c:v>42400.579109308339</c:v>
                </c:pt>
                <c:pt idx="21">
                  <c:v>45668.799983581725</c:v>
                </c:pt>
                <c:pt idx="22">
                  <c:v>49111.634940971904</c:v>
                </c:pt>
                <c:pt idx="23">
                  <c:v>52731.479668263019</c:v>
                </c:pt>
                <c:pt idx="24">
                  <c:v>56530.15882087138</c:v>
                </c:pt>
                <c:pt idx="25">
                  <c:v>60508.886527415139</c:v>
                </c:pt>
                <c:pt idx="26">
                  <c:v>64668.229725122779</c:v>
                </c:pt>
                <c:pt idx="27">
                  <c:v>69008.07482157441</c:v>
                </c:pt>
                <c:pt idx="28">
                  <c:v>73527.598162727008</c:v>
                </c:pt>
                <c:pt idx="29">
                  <c:v>78225.240764344562</c:v>
                </c:pt>
                <c:pt idx="30">
                  <c:v>83098.68773387422</c:v>
                </c:pt>
                <c:pt idx="31">
                  <c:v>88144.852772623679</c:v>
                </c:pt>
                <c:pt idx="32">
                  <c:v>93359.868104099325</c:v>
                </c:pt>
                <c:pt idx="33">
                  <c:v>98739.080123965658</c:v>
                </c:pt>
                <c:pt idx="34">
                  <c:v>104277.05101083941</c:v>
                </c:pt>
                <c:pt idx="35">
                  <c:v>109967.56647569101</c:v>
                </c:pt>
                <c:pt idx="36">
                  <c:v>115803.64976178635</c:v>
                </c:pt>
                <c:pt idx="37">
                  <c:v>121777.5819377296</c:v>
                </c:pt>
                <c:pt idx="38">
                  <c:v>127880.92845424947</c:v>
                </c:pt>
                <c:pt idx="39">
                  <c:v>134104.57186193622</c:v>
                </c:pt>
                <c:pt idx="40">
                  <c:v>140438.75051329227</c:v>
                </c:pt>
                <c:pt idx="41">
                  <c:v>146873.10299932843</c:v>
                </c:pt>
                <c:pt idx="42">
                  <c:v>153396.71799966978</c:v>
                </c:pt>
                <c:pt idx="43">
                  <c:v>159998.18915686314</c:v>
                </c:pt>
                <c:pt idx="44">
                  <c:v>166665.67452140717</c:v>
                </c:pt>
                <c:pt idx="45">
                  <c:v>173386.96005500804</c:v>
                </c:pt>
                <c:pt idx="46">
                  <c:v>180149.52662667874</c:v>
                </c:pt>
                <c:pt idx="47">
                  <c:v>186940.61989043048</c:v>
                </c:pt>
                <c:pt idx="48">
                  <c:v>193747.32239522896</c:v>
                </c:pt>
                <c:pt idx="49">
                  <c:v>200556.62724824718</c:v>
                </c:pt>
                <c:pt idx="50">
                  <c:v>207355.51263175148</c:v>
                </c:pt>
                <c:pt idx="51">
                  <c:v>214131.01646255818</c:v>
                </c:pt>
                <c:pt idx="52">
                  <c:v>220870.31048109251</c:v>
                </c:pt>
                <c:pt idx="53">
                  <c:v>227560.77306470275</c:v>
                </c:pt>
                <c:pt idx="54">
                  <c:v>234190.06007689759</c:v>
                </c:pt>
                <c:pt idx="55">
                  <c:v>240746.17309029354</c:v>
                </c:pt>
                <c:pt idx="56">
                  <c:v>247217.52435583572</c:v>
                </c:pt>
                <c:pt idx="57">
                  <c:v>253592.99793369768</c:v>
                </c:pt>
                <c:pt idx="58">
                  <c:v>259862.00645144741</c:v>
                </c:pt>
                <c:pt idx="59">
                  <c:v>266014.54301174765</c:v>
                </c:pt>
                <c:pt idx="60">
                  <c:v>272041.22783409385</c:v>
                </c:pt>
                <c:pt idx="61">
                  <c:v>277933.3492818565</c:v>
                </c:pt>
                <c:pt idx="62">
                  <c:v>283682.89899610006</c:v>
                </c:pt>
                <c:pt idx="63">
                  <c:v>289282.60093017586</c:v>
                </c:pt>
                <c:pt idx="64">
                  <c:v>294725.93415278144</c:v>
                </c:pt>
                <c:pt idx="65">
                  <c:v>300007.14936091146</c:v>
                </c:pt>
                <c:pt idx="66">
                  <c:v>305121.27911677927</c:v>
                </c:pt>
                <c:pt idx="67">
                  <c:v>310064.14189329679</c:v>
                </c:pt>
                <c:pt idx="68">
                  <c:v>314832.34008006385</c:v>
                </c:pt>
                <c:pt idx="69">
                  <c:v>319423.25216511515</c:v>
                </c:pt>
                <c:pt idx="70">
                  <c:v>323835.01936608198</c:v>
                </c:pt>
                <c:pt idx="71">
                  <c:v>328066.52703723247</c:v>
                </c:pt>
                <c:pt idx="72">
                  <c:v>332117.38122546795</c:v>
                </c:pt>
                <c:pt idx="73">
                  <c:v>335987.88078829652</c:v>
                </c:pt>
                <c:pt idx="74">
                  <c:v>339678.98551975482</c:v>
                </c:pt>
                <c:pt idx="75">
                  <c:v>343192.28075598128</c:v>
                </c:pt>
                <c:pt idx="76">
                  <c:v>346529.93895059626</c:v>
                </c:pt>
                <c:pt idx="77">
                  <c:v>349694.67872125568</c:v>
                </c:pt>
                <c:pt idx="78">
                  <c:v>352689.72187288664</c:v>
                </c:pt>
                <c:pt idx="79">
                  <c:v>355518.74890046695</c:v>
                </c:pt>
                <c:pt idx="80">
                  <c:v>358185.85346514505</c:v>
                </c:pt>
                <c:pt idx="81">
                  <c:v>360695.49632249202</c:v>
                </c:pt>
                <c:pt idx="82">
                  <c:v>363052.45916126331</c:v>
                </c:pt>
                <c:pt idx="83">
                  <c:v>365261.79878583114</c:v>
                </c:pt>
                <c:pt idx="84">
                  <c:v>367328.80204608041</c:v>
                </c:pt>
                <c:pt idx="85">
                  <c:v>369258.94188571587</c:v>
                </c:pt>
                <c:pt idx="86">
                  <c:v>371057.83484430658</c:v>
                </c:pt>
                <c:pt idx="87">
                  <c:v>372731.20031069644</c:v>
                </c:pt>
                <c:pt idx="88">
                  <c:v>374284.82178632496</c:v>
                </c:pt>
                <c:pt idx="89">
                  <c:v>375724.51037719962</c:v>
                </c:pt>
                <c:pt idx="90">
                  <c:v>377056.07069337781</c:v>
                </c:pt>
                <c:pt idx="91">
                  <c:v>378285.2692954411</c:v>
                </c:pt>
                <c:pt idx="92">
                  <c:v>379417.80578912655</c:v>
                </c:pt>
                <c:pt idx="93">
                  <c:v>380459.2866324982</c:v>
                </c:pt>
                <c:pt idx="94">
                  <c:v>381415.20168522774</c:v>
                </c:pt>
                <c:pt idx="95">
                  <c:v>382290.90349706198</c:v>
                </c:pt>
                <c:pt idx="96">
                  <c:v>383091.58930268208</c:v>
                </c:pt>
                <c:pt idx="97">
                  <c:v>383822.28566313483</c:v>
                </c:pt>
                <c:pt idx="98">
                  <c:v>384487.83566999336</c:v>
                </c:pt>
                <c:pt idx="99">
                  <c:v>385092.8886074961</c:v>
                </c:pt>
                <c:pt idx="100">
                  <c:v>385641.89195014379</c:v>
                </c:pt>
                <c:pt idx="101">
                  <c:v>386139.08555859973</c:v>
                </c:pt>
                <c:pt idx="102">
                  <c:v>386588.49792516814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35080"/>
        <c:axId val="276033904"/>
      </c:scatterChart>
      <c:valAx>
        <c:axId val="2760350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3904"/>
        <c:crosses val="autoZero"/>
        <c:crossBetween val="midCat"/>
      </c:valAx>
      <c:valAx>
        <c:axId val="2760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3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6005.0500297821727</c:v>
                </c:pt>
                <c:pt idx="1">
                  <c:v>7177.0983604027197</c:v>
                </c:pt>
                <c:pt idx="2">
                  <c:v>8514.7459591811166</c:v>
                </c:pt>
                <c:pt idx="3">
                  <c:v>10028.07400000429</c:v>
                </c:pt>
                <c:pt idx="4">
                  <c:v>11725.221606517005</c:v>
                </c:pt>
                <c:pt idx="5">
                  <c:v>13611.914982199674</c:v>
                </c:pt>
                <c:pt idx="6">
                  <c:v>15691.028516109769</c:v>
                </c:pt>
                <c:pt idx="7">
                  <c:v>17962.20173640591</c:v>
                </c:pt>
                <c:pt idx="8">
                  <c:v>20421.535570827367</c:v>
                </c:pt>
                <c:pt idx="9">
                  <c:v>23061.389419100298</c:v>
                </c:pt>
                <c:pt idx="10">
                  <c:v>25870.297032583938</c:v>
                </c:pt>
                <c:pt idx="11">
                  <c:v>28833.014242492896</c:v>
                </c:pt>
                <c:pt idx="12">
                  <c:v>31930.705417680249</c:v>
                </c:pt>
                <c:pt idx="13">
                  <c:v>35141.268520053331</c:v>
                </c:pt>
                <c:pt idx="14">
                  <c:v>38439.791206720103</c:v>
                </c:pt>
                <c:pt idx="15">
                  <c:v>41799.123108263695</c:v>
                </c:pt>
                <c:pt idx="16">
                  <c:v>45190.542714714225</c:v>
                </c:pt>
                <c:pt idx="17">
                  <c:v>48584.491719365615</c:v>
                </c:pt>
                <c:pt idx="18">
                  <c:v>51951.345627592294</c:v>
                </c:pt>
                <c:pt idx="19">
                  <c:v>55262.187243888467</c:v>
                </c:pt>
                <c:pt idx="20">
                  <c:v>58489.549475635235</c:v>
                </c:pt>
                <c:pt idx="21">
                  <c:v>61608.095750195644</c:v>
                </c:pt>
                <c:pt idx="22">
                  <c:v>64595.210088593085</c:v>
                </c:pt>
                <c:pt idx="23">
                  <c:v>67431.474225792423</c:v>
                </c:pt>
                <c:pt idx="24">
                  <c:v>70101.015708887542</c:v>
                </c:pt>
                <c:pt idx="25">
                  <c:v>72591.718155067705</c:v>
                </c:pt>
                <c:pt idx="26">
                  <c:v>74895.292290027952</c:v>
                </c:pt>
                <c:pt idx="27">
                  <c:v>77007.213503140811</c:v>
                </c:pt>
                <c:pt idx="28">
                  <c:v>78926.537989054923</c:v>
                </c:pt>
                <c:pt idx="29">
                  <c:v>80655.614724886851</c:v>
                </c:pt>
                <c:pt idx="30">
                  <c:v>82199.714299037965</c:v>
                </c:pt>
                <c:pt idx="31">
                  <c:v>83566.597828951257</c:v>
                </c:pt>
                <c:pt idx="32">
                  <c:v>84766.049874301287</c:v>
                </c:pt>
                <c:pt idx="33">
                  <c:v>85809.39847818116</c:v>
                </c:pt>
                <c:pt idx="34">
                  <c:v>86709.043456019106</c:v>
                </c:pt>
                <c:pt idx="35">
                  <c:v>87478.011072863068</c:v>
                </c:pt>
                <c:pt idx="36">
                  <c:v>88129.549615423108</c:v>
                </c:pt>
                <c:pt idx="37">
                  <c:v>88676.776395588284</c:v>
                </c:pt>
                <c:pt idx="38">
                  <c:v>89132.382718507972</c:v>
                </c:pt>
                <c:pt idx="39">
                  <c:v>89508.399572264854</c:v>
                </c:pt>
                <c:pt idx="40">
                  <c:v>89816.023454110895</c:v>
                </c:pt>
                <c:pt idx="41">
                  <c:v>90065.498983476267</c:v>
                </c:pt>
                <c:pt idx="42">
                  <c:v>90266.052843328362</c:v>
                </c:pt>
                <c:pt idx="43">
                  <c:v>90425.872157826147</c:v>
                </c:pt>
                <c:pt idx="44">
                  <c:v>90552.11962342546</c:v>
                </c:pt>
                <c:pt idx="45">
                  <c:v>90650.977491184298</c:v>
                </c:pt>
                <c:pt idx="46">
                  <c:v>90727.71275218486</c:v>
                </c:pt>
                <c:pt idx="47">
                  <c:v>90786.756494291258</c:v>
                </c:pt>
                <c:pt idx="48">
                  <c:v>90831.791263188235</c:v>
                </c:pt>
                <c:pt idx="49">
                  <c:v>90865.84126703853</c:v>
                </c:pt>
                <c:pt idx="50">
                  <c:v>90891.361319024174</c:v>
                </c:pt>
                <c:pt idx="51">
                  <c:v>90910.321440078944</c:v>
                </c:pt>
                <c:pt idx="52">
                  <c:v>90924.284989228327</c:v>
                </c:pt>
                <c:pt idx="53">
                  <c:v>90934.479014137425</c:v>
                </c:pt>
                <c:pt idx="54">
                  <c:v>90941.85619995094</c:v>
                </c:pt>
                <c:pt idx="55">
                  <c:v>90947.148334936719</c:v>
                </c:pt>
                <c:pt idx="56">
                  <c:v>90950.91161259191</c:v>
                </c:pt>
                <c:pt idx="57">
                  <c:v>90953.564365306345</c:v>
                </c:pt>
                <c:pt idx="58">
                  <c:v>90955.417992660121</c:v>
                </c:pt>
                <c:pt idx="59">
                  <c:v>90956.701928278795</c:v>
                </c:pt>
                <c:pt idx="60">
                  <c:v>90957.58350318404</c:v>
                </c:pt>
                <c:pt idx="61">
                  <c:v>90958.183529564471</c:v>
                </c:pt>
                <c:pt idx="62">
                  <c:v>90958.588363232106</c:v>
                </c:pt>
                <c:pt idx="63">
                  <c:v>90958.859119209446</c:v>
                </c:pt>
                <c:pt idx="64">
                  <c:v>90959.038623417451</c:v>
                </c:pt>
                <c:pt idx="65">
                  <c:v>90959.156592000916</c:v>
                </c:pt>
                <c:pt idx="66">
                  <c:v>90959.233443659352</c:v>
                </c:pt>
                <c:pt idx="67">
                  <c:v>90959.28307263038</c:v>
                </c:pt>
                <c:pt idx="68">
                  <c:v>90959.314842281456</c:v>
                </c:pt>
                <c:pt idx="69">
                  <c:v>90959.335002013919</c:v>
                </c:pt>
                <c:pt idx="70">
                  <c:v>90959.347682976702</c:v>
                </c:pt>
                <c:pt idx="71">
                  <c:v>90959.355590033098</c:v>
                </c:pt>
                <c:pt idx="72">
                  <c:v>90959.360477373455</c:v>
                </c:pt>
                <c:pt idx="73">
                  <c:v>90959.363471881457</c:v>
                </c:pt>
                <c:pt idx="74">
                  <c:v>90959.365290633548</c:v>
                </c:pt>
                <c:pt idx="75">
                  <c:v>90959.366385639994</c:v>
                </c:pt>
                <c:pt idx="76">
                  <c:v>90959.367039154124</c:v>
                </c:pt>
                <c:pt idx="77">
                  <c:v>90959.367425777789</c:v>
                </c:pt>
                <c:pt idx="78">
                  <c:v>90959.367652511966</c:v>
                </c:pt>
                <c:pt idx="79">
                  <c:v>90959.367784319649</c:v>
                </c:pt>
                <c:pt idx="80">
                  <c:v>90959.367860275219</c:v>
                </c:pt>
                <c:pt idx="81">
                  <c:v>90959.367903663602</c:v>
                </c:pt>
                <c:pt idx="82">
                  <c:v>90959.367928232328</c:v>
                </c:pt>
                <c:pt idx="83">
                  <c:v>90959.367942023047</c:v>
                </c:pt>
                <c:pt idx="84">
                  <c:v>90959.367949696418</c:v>
                </c:pt>
                <c:pt idx="85">
                  <c:v>90959.367953928755</c:v>
                </c:pt>
                <c:pt idx="86">
                  <c:v>90959.367956242801</c:v>
                </c:pt>
                <c:pt idx="87">
                  <c:v>90959.367957496972</c:v>
                </c:pt>
                <c:pt idx="88">
                  <c:v>90959.367958170769</c:v>
                </c:pt>
                <c:pt idx="89">
                  <c:v>90959.36795852962</c:v>
                </c:pt>
                <c:pt idx="90">
                  <c:v>90959.367958719056</c:v>
                </c:pt>
                <c:pt idx="91">
                  <c:v>90959.367958818199</c:v>
                </c:pt>
                <c:pt idx="92">
                  <c:v>90959.367958869625</c:v>
                </c:pt>
                <c:pt idx="93">
                  <c:v>90959.36795889608</c:v>
                </c:pt>
                <c:pt idx="94">
                  <c:v>90959.367958909555</c:v>
                </c:pt>
                <c:pt idx="95">
                  <c:v>90959.367958916366</c:v>
                </c:pt>
                <c:pt idx="96">
                  <c:v>90959.367958919771</c:v>
                </c:pt>
                <c:pt idx="97">
                  <c:v>90959.367958921473</c:v>
                </c:pt>
                <c:pt idx="98">
                  <c:v>90959.367958922317</c:v>
                </c:pt>
                <c:pt idx="99">
                  <c:v>90959.36795892271</c:v>
                </c:pt>
                <c:pt idx="100">
                  <c:v>90959.367958922914</c:v>
                </c:pt>
                <c:pt idx="101">
                  <c:v>90959.367958923001</c:v>
                </c:pt>
                <c:pt idx="102">
                  <c:v>90959.367958923045</c:v>
                </c:pt>
                <c:pt idx="103">
                  <c:v>90959.367958923074</c:v>
                </c:pt>
                <c:pt idx="104">
                  <c:v>90959.367958923074</c:v>
                </c:pt>
                <c:pt idx="105">
                  <c:v>90959.367958923089</c:v>
                </c:pt>
                <c:pt idx="106">
                  <c:v>90959.367958923089</c:v>
                </c:pt>
                <c:pt idx="107">
                  <c:v>90959.367958923089</c:v>
                </c:pt>
                <c:pt idx="108">
                  <c:v>90959.367958923089</c:v>
                </c:pt>
                <c:pt idx="109">
                  <c:v>90959.367958923089</c:v>
                </c:pt>
                <c:pt idx="110">
                  <c:v>90959.367958923089</c:v>
                </c:pt>
                <c:pt idx="111">
                  <c:v>90959.367958923089</c:v>
                </c:pt>
                <c:pt idx="112">
                  <c:v>90959.367958923089</c:v>
                </c:pt>
                <c:pt idx="113">
                  <c:v>90959.367958923089</c:v>
                </c:pt>
                <c:pt idx="114">
                  <c:v>90959.367958923089</c:v>
                </c:pt>
                <c:pt idx="115">
                  <c:v>90959.367958923089</c:v>
                </c:pt>
                <c:pt idx="116">
                  <c:v>90959.367958923089</c:v>
                </c:pt>
                <c:pt idx="117">
                  <c:v>90959.367958923089</c:v>
                </c:pt>
                <c:pt idx="118">
                  <c:v>90959.367958923089</c:v>
                </c:pt>
                <c:pt idx="119">
                  <c:v>90959.367958923089</c:v>
                </c:pt>
                <c:pt idx="120">
                  <c:v>90959.367958923089</c:v>
                </c:pt>
                <c:pt idx="121">
                  <c:v>90959.367958923089</c:v>
                </c:pt>
                <c:pt idx="122">
                  <c:v>90959.367958923089</c:v>
                </c:pt>
                <c:pt idx="123">
                  <c:v>90959.367958923089</c:v>
                </c:pt>
                <c:pt idx="124">
                  <c:v>90959.367958923089</c:v>
                </c:pt>
                <c:pt idx="125">
                  <c:v>90959.367958923089</c:v>
                </c:pt>
                <c:pt idx="126">
                  <c:v>90959.367958923089</c:v>
                </c:pt>
                <c:pt idx="127">
                  <c:v>90959.367958923089</c:v>
                </c:pt>
                <c:pt idx="128">
                  <c:v>90959.367958923089</c:v>
                </c:pt>
                <c:pt idx="129">
                  <c:v>90959.367958923089</c:v>
                </c:pt>
                <c:pt idx="130">
                  <c:v>90959.367958923089</c:v>
                </c:pt>
                <c:pt idx="131">
                  <c:v>90959.367958923089</c:v>
                </c:pt>
                <c:pt idx="132">
                  <c:v>90959.367958923089</c:v>
                </c:pt>
                <c:pt idx="133">
                  <c:v>90959.367958923089</c:v>
                </c:pt>
                <c:pt idx="134">
                  <c:v>90959.367958923089</c:v>
                </c:pt>
                <c:pt idx="135">
                  <c:v>90959.367958923089</c:v>
                </c:pt>
                <c:pt idx="136">
                  <c:v>90959.367958923089</c:v>
                </c:pt>
                <c:pt idx="137">
                  <c:v>90959.367958923089</c:v>
                </c:pt>
                <c:pt idx="138">
                  <c:v>90959.367958923089</c:v>
                </c:pt>
                <c:pt idx="139">
                  <c:v>90959.367958923089</c:v>
                </c:pt>
                <c:pt idx="140">
                  <c:v>90959.367958923089</c:v>
                </c:pt>
                <c:pt idx="141">
                  <c:v>90959.367958923089</c:v>
                </c:pt>
                <c:pt idx="142">
                  <c:v>90959.367958923089</c:v>
                </c:pt>
                <c:pt idx="143">
                  <c:v>90959.367958923089</c:v>
                </c:pt>
                <c:pt idx="144">
                  <c:v>90959.367958923089</c:v>
                </c:pt>
                <c:pt idx="145">
                  <c:v>90959.367958923089</c:v>
                </c:pt>
                <c:pt idx="146">
                  <c:v>90959.367958923089</c:v>
                </c:pt>
                <c:pt idx="147">
                  <c:v>90959.367958923089</c:v>
                </c:pt>
                <c:pt idx="148">
                  <c:v>90959.367958923089</c:v>
                </c:pt>
                <c:pt idx="149">
                  <c:v>90959.367958923089</c:v>
                </c:pt>
                <c:pt idx="150">
                  <c:v>90959.367958923089</c:v>
                </c:pt>
                <c:pt idx="151">
                  <c:v>90959.367958923089</c:v>
                </c:pt>
                <c:pt idx="152">
                  <c:v>90959.367958923089</c:v>
                </c:pt>
                <c:pt idx="153">
                  <c:v>90959.367958923089</c:v>
                </c:pt>
                <c:pt idx="154">
                  <c:v>90959.367958923089</c:v>
                </c:pt>
                <c:pt idx="155">
                  <c:v>90959.367958923089</c:v>
                </c:pt>
                <c:pt idx="156">
                  <c:v>90959.367958923089</c:v>
                </c:pt>
                <c:pt idx="157">
                  <c:v>90959.367958923089</c:v>
                </c:pt>
                <c:pt idx="158">
                  <c:v>90959.367958923089</c:v>
                </c:pt>
                <c:pt idx="159">
                  <c:v>90959.367958923089</c:v>
                </c:pt>
                <c:pt idx="160">
                  <c:v>90959.367958923089</c:v>
                </c:pt>
                <c:pt idx="161">
                  <c:v>90959.367958923089</c:v>
                </c:pt>
                <c:pt idx="162">
                  <c:v>90959.367958923089</c:v>
                </c:pt>
                <c:pt idx="163">
                  <c:v>90959.367958923089</c:v>
                </c:pt>
                <c:pt idx="164">
                  <c:v>90959.367958923089</c:v>
                </c:pt>
                <c:pt idx="165">
                  <c:v>90959.367958923089</c:v>
                </c:pt>
                <c:pt idx="166">
                  <c:v>90959.367958923089</c:v>
                </c:pt>
                <c:pt idx="167">
                  <c:v>90959.367958923089</c:v>
                </c:pt>
                <c:pt idx="168">
                  <c:v>90959.367958923089</c:v>
                </c:pt>
                <c:pt idx="169">
                  <c:v>90959.367958923089</c:v>
                </c:pt>
                <c:pt idx="170">
                  <c:v>90959.367958923089</c:v>
                </c:pt>
                <c:pt idx="171">
                  <c:v>90959.367958923089</c:v>
                </c:pt>
                <c:pt idx="172">
                  <c:v>90959.367958923089</c:v>
                </c:pt>
                <c:pt idx="173">
                  <c:v>90959.367958923089</c:v>
                </c:pt>
                <c:pt idx="174">
                  <c:v>90959.367958923089</c:v>
                </c:pt>
                <c:pt idx="175">
                  <c:v>90959.367958923089</c:v>
                </c:pt>
                <c:pt idx="176">
                  <c:v>90959.367958923089</c:v>
                </c:pt>
                <c:pt idx="177">
                  <c:v>90959.367958923089</c:v>
                </c:pt>
                <c:pt idx="178">
                  <c:v>90959.367958923089</c:v>
                </c:pt>
                <c:pt idx="179">
                  <c:v>90959.367958923089</c:v>
                </c:pt>
                <c:pt idx="180">
                  <c:v>90959.367958923089</c:v>
                </c:pt>
                <c:pt idx="181">
                  <c:v>90959.367958923089</c:v>
                </c:pt>
                <c:pt idx="182">
                  <c:v>90959.367958923089</c:v>
                </c:pt>
                <c:pt idx="183">
                  <c:v>90959.367958923089</c:v>
                </c:pt>
                <c:pt idx="184">
                  <c:v>90959.367958923089</c:v>
                </c:pt>
                <c:pt idx="185">
                  <c:v>90959.367958923089</c:v>
                </c:pt>
                <c:pt idx="186">
                  <c:v>90959.367958923089</c:v>
                </c:pt>
                <c:pt idx="187">
                  <c:v>90959.367958923089</c:v>
                </c:pt>
                <c:pt idx="188">
                  <c:v>90959.367958923089</c:v>
                </c:pt>
                <c:pt idx="189">
                  <c:v>90959.367958923089</c:v>
                </c:pt>
                <c:pt idx="190">
                  <c:v>90959.367958923089</c:v>
                </c:pt>
                <c:pt idx="191">
                  <c:v>90959.367958923089</c:v>
                </c:pt>
                <c:pt idx="192">
                  <c:v>90959.367958923089</c:v>
                </c:pt>
                <c:pt idx="193">
                  <c:v>90959.367958923089</c:v>
                </c:pt>
                <c:pt idx="194">
                  <c:v>90959.367958923089</c:v>
                </c:pt>
                <c:pt idx="195">
                  <c:v>90959.367958923089</c:v>
                </c:pt>
                <c:pt idx="196">
                  <c:v>90959.367958923089</c:v>
                </c:pt>
                <c:pt idx="197">
                  <c:v>90959.367958923089</c:v>
                </c:pt>
                <c:pt idx="198">
                  <c:v>90959.367958923089</c:v>
                </c:pt>
                <c:pt idx="199">
                  <c:v>90959.367958923089</c:v>
                </c:pt>
                <c:pt idx="200">
                  <c:v>90959.367958923089</c:v>
                </c:pt>
                <c:pt idx="201">
                  <c:v>90959.367958923089</c:v>
                </c:pt>
                <c:pt idx="202">
                  <c:v>90959.367958923089</c:v>
                </c:pt>
                <c:pt idx="203">
                  <c:v>90959.367958923089</c:v>
                </c:pt>
                <c:pt idx="204">
                  <c:v>90959.367958923089</c:v>
                </c:pt>
                <c:pt idx="205">
                  <c:v>90959.367958923089</c:v>
                </c:pt>
                <c:pt idx="206">
                  <c:v>90959.367958923089</c:v>
                </c:pt>
                <c:pt idx="207">
                  <c:v>90959.367958923089</c:v>
                </c:pt>
                <c:pt idx="208">
                  <c:v>90959.367958923089</c:v>
                </c:pt>
                <c:pt idx="209">
                  <c:v>90959.367958923089</c:v>
                </c:pt>
                <c:pt idx="210">
                  <c:v>90959.367958923089</c:v>
                </c:pt>
                <c:pt idx="211">
                  <c:v>90959.367958923089</c:v>
                </c:pt>
                <c:pt idx="212">
                  <c:v>90959.367958923089</c:v>
                </c:pt>
                <c:pt idx="213">
                  <c:v>90959.367958923089</c:v>
                </c:pt>
                <c:pt idx="214">
                  <c:v>90959.367958923089</c:v>
                </c:pt>
                <c:pt idx="215">
                  <c:v>90959.367958923089</c:v>
                </c:pt>
                <c:pt idx="216">
                  <c:v>90959.367958923089</c:v>
                </c:pt>
                <c:pt idx="217">
                  <c:v>90959.367958923089</c:v>
                </c:pt>
                <c:pt idx="218">
                  <c:v>90959.367958923089</c:v>
                </c:pt>
                <c:pt idx="219">
                  <c:v>90959.367958923089</c:v>
                </c:pt>
                <c:pt idx="220">
                  <c:v>90959.367958923089</c:v>
                </c:pt>
                <c:pt idx="221">
                  <c:v>90959.367958923089</c:v>
                </c:pt>
                <c:pt idx="222">
                  <c:v>90959.367958923089</c:v>
                </c:pt>
                <c:pt idx="223">
                  <c:v>90959.367958923089</c:v>
                </c:pt>
                <c:pt idx="224">
                  <c:v>90959.367958923089</c:v>
                </c:pt>
                <c:pt idx="225">
                  <c:v>90959.367958923089</c:v>
                </c:pt>
                <c:pt idx="226">
                  <c:v>90959.367958923089</c:v>
                </c:pt>
                <c:pt idx="227">
                  <c:v>90959.367958923089</c:v>
                </c:pt>
                <c:pt idx="228">
                  <c:v>90959.367958923089</c:v>
                </c:pt>
                <c:pt idx="229">
                  <c:v>90959.367958923089</c:v>
                </c:pt>
                <c:pt idx="230">
                  <c:v>90959.367958923089</c:v>
                </c:pt>
                <c:pt idx="231">
                  <c:v>90959.367958923089</c:v>
                </c:pt>
                <c:pt idx="232">
                  <c:v>90959.367958923089</c:v>
                </c:pt>
                <c:pt idx="233">
                  <c:v>90959.367958923089</c:v>
                </c:pt>
                <c:pt idx="234">
                  <c:v>90959.367958923089</c:v>
                </c:pt>
                <c:pt idx="235">
                  <c:v>90959.367958923089</c:v>
                </c:pt>
                <c:pt idx="236">
                  <c:v>90959.367958923089</c:v>
                </c:pt>
                <c:pt idx="237">
                  <c:v>90959.367958923089</c:v>
                </c:pt>
                <c:pt idx="238">
                  <c:v>90959.367958923089</c:v>
                </c:pt>
                <c:pt idx="239">
                  <c:v>90959.367958923089</c:v>
                </c:pt>
                <c:pt idx="240">
                  <c:v>90959.367958923089</c:v>
                </c:pt>
                <c:pt idx="241">
                  <c:v>90959.367958923089</c:v>
                </c:pt>
                <c:pt idx="242">
                  <c:v>90959.367958923089</c:v>
                </c:pt>
                <c:pt idx="243">
                  <c:v>90959.367958923089</c:v>
                </c:pt>
                <c:pt idx="244">
                  <c:v>90959.367958923089</c:v>
                </c:pt>
                <c:pt idx="245">
                  <c:v>90959.367958923089</c:v>
                </c:pt>
                <c:pt idx="246">
                  <c:v>90959.367958923089</c:v>
                </c:pt>
                <c:pt idx="247">
                  <c:v>90959.367958923089</c:v>
                </c:pt>
                <c:pt idx="248">
                  <c:v>90959.367958923089</c:v>
                </c:pt>
                <c:pt idx="249">
                  <c:v>90959.367958923089</c:v>
                </c:pt>
                <c:pt idx="250">
                  <c:v>90959.367958923089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Projection'!$B$9:$B$97</c:f>
              <c:numCache>
                <c:formatCode>General</c:formatCode>
                <c:ptCount val="8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</c:numCache>
            </c:numRef>
          </c:xVal>
          <c:yVal>
            <c:numRef>
              <c:f>'Normal Projection'!$E$9:$E$97</c:f>
              <c:numCache>
                <c:formatCode>_(* #,##0_);_(* \(#,##0\);_(* "-"??_);_(@_)</c:formatCode>
                <c:ptCount val="8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  <c:pt idx="81">
                  <c:v>116048</c:v>
                </c:pt>
                <c:pt idx="82">
                  <c:v>117551</c:v>
                </c:pt>
                <c:pt idx="83">
                  <c:v>122917</c:v>
                </c:pt>
                <c:pt idx="84">
                  <c:v>113198</c:v>
                </c:pt>
                <c:pt idx="85">
                  <c:v>93246</c:v>
                </c:pt>
                <c:pt idx="86">
                  <c:v>129281</c:v>
                </c:pt>
                <c:pt idx="87">
                  <c:v>118526</c:v>
                </c:pt>
                <c:pt idx="88">
                  <c:v>127950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11976"/>
        <c:axId val="275710016"/>
      </c:scatterChart>
      <c:valAx>
        <c:axId val="275711976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0016"/>
        <c:crosses val="autoZero"/>
        <c:crossBetween val="midCat"/>
      </c:valAx>
      <c:valAx>
        <c:axId val="2757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  <c:pt idx="72">
                  <c:v>4467</c:v>
                </c:pt>
                <c:pt idx="73">
                  <c:v>4482</c:v>
                </c:pt>
                <c:pt idx="74">
                  <c:v>5663</c:v>
                </c:pt>
                <c:pt idx="75">
                  <c:v>4286</c:v>
                </c:pt>
                <c:pt idx="76">
                  <c:v>4342</c:v>
                </c:pt>
                <c:pt idx="77">
                  <c:v>1486</c:v>
                </c:pt>
                <c:pt idx="78">
                  <c:v>5581</c:v>
                </c:pt>
                <c:pt idx="79">
                  <c:v>4221</c:v>
                </c:pt>
                <c:pt idx="80">
                  <c:v>4354</c:v>
                </c:pt>
                <c:pt idx="81">
                  <c:v>5017</c:v>
                </c:pt>
                <c:pt idx="82">
                  <c:v>4461</c:v>
                </c:pt>
                <c:pt idx="83">
                  <c:v>4000</c:v>
                </c:pt>
                <c:pt idx="84">
                  <c:v>4242</c:v>
                </c:pt>
                <c:pt idx="85">
                  <c:v>3621</c:v>
                </c:pt>
                <c:pt idx="86">
                  <c:v>4842</c:v>
                </c:pt>
                <c:pt idx="87">
                  <c:v>4288</c:v>
                </c:pt>
                <c:pt idx="88">
                  <c:v>5647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1353.0831786300994</c:v>
                </c:pt>
                <c:pt idx="1">
                  <c:v>1437.0965117019639</c:v>
                </c:pt>
                <c:pt idx="2">
                  <c:v>1524.4940073735161</c:v>
                </c:pt>
                <c:pt idx="3">
                  <c:v>1615.265264781837</c:v>
                </c:pt>
                <c:pt idx="4">
                  <c:v>1709.3867467824357</c:v>
                </c:pt>
                <c:pt idx="5">
                  <c:v>1806.8211144273187</c:v>
                </c:pt>
                <c:pt idx="6">
                  <c:v>1907.5166074735303</c:v>
                </c:pt>
                <c:pt idx="7">
                  <c:v>2011.4064781901027</c:v>
                </c:pt>
                <c:pt idx="8">
                  <c:v>2118.408485689763</c:v>
                </c:pt>
                <c:pt idx="9">
                  <c:v>2228.4244578963753</c:v>
                </c:pt>
                <c:pt idx="10">
                  <c:v>2341.3399280673652</c:v>
                </c:pt>
                <c:pt idx="11">
                  <c:v>2457.0238525198924</c:v>
                </c:pt>
                <c:pt idx="12">
                  <c:v>2575.3284158593228</c:v>
                </c:pt>
                <c:pt idx="13">
                  <c:v>2696.0889295781403</c:v>
                </c:pt>
                <c:pt idx="14">
                  <c:v>2819.1238293835399</c:v>
                </c:pt>
                <c:pt idx="15">
                  <c:v>2944.2347760242155</c:v>
                </c:pt>
                <c:pt idx="16">
                  <c:v>3071.20686372399</c:v>
                </c:pt>
                <c:pt idx="17">
                  <c:v>3199.808939595709</c:v>
                </c:pt>
                <c:pt idx="18">
                  <c:v>3329.7940366079938</c:v>
                </c:pt>
                <c:pt idx="19">
                  <c:v>3460.8999218159097</c:v>
                </c:pt>
                <c:pt idx="20">
                  <c:v>3592.8497606511846</c:v>
                </c:pt>
                <c:pt idx="21">
                  <c:v>3725.3528971060764</c:v>
                </c:pt>
                <c:pt idx="22">
                  <c:v>3858.1057486460554</c:v>
                </c:pt>
                <c:pt idx="23">
                  <c:v>3990.7928136596565</c:v>
                </c:pt>
                <c:pt idx="24">
                  <c:v>4123.0877882092846</c:v>
                </c:pt>
                <c:pt idx="25">
                  <c:v>4254.6547877953917</c:v>
                </c:pt>
                <c:pt idx="26">
                  <c:v>4385.149668799434</c:v>
                </c:pt>
                <c:pt idx="27">
                  <c:v>4514.2214432400961</c:v>
                </c:pt>
                <c:pt idx="28">
                  <c:v>4641.5137794742977</c:v>
                </c:pt>
                <c:pt idx="29">
                  <c:v>4766.6665805113189</c:v>
                </c:pt>
                <c:pt idx="30">
                  <c:v>4889.3176306968317</c:v>
                </c:pt>
                <c:pt idx="31">
                  <c:v>5009.1043006752534</c:v>
                </c:pt>
                <c:pt idx="32">
                  <c:v>5125.6652997647279</c:v>
                </c:pt>
                <c:pt idx="33">
                  <c:v>5238.6424641896565</c:v>
                </c:pt>
                <c:pt idx="34">
                  <c:v>5347.6825690209434</c:v>
                </c:pt>
                <c:pt idx="35">
                  <c:v>5452.4391511826916</c:v>
                </c:pt>
                <c:pt idx="36">
                  <c:v>5552.5743305039678</c:v>
                </c:pt>
                <c:pt idx="37">
                  <c:v>5647.7606155319936</c:v>
                </c:pt>
                <c:pt idx="38">
                  <c:v>5737.6826806841955</c:v>
                </c:pt>
                <c:pt idx="39">
                  <c:v>5822.0391013049184</c:v>
                </c:pt>
                <c:pt idx="40">
                  <c:v>5900.5440333107517</c:v>
                </c:pt>
                <c:pt idx="41">
                  <c:v>5972.9288243575447</c:v>
                </c:pt>
                <c:pt idx="42">
                  <c:v>6038.943543841463</c:v>
                </c:pt>
                <c:pt idx="43">
                  <c:v>6098.3584195540316</c:v>
                </c:pt>
                <c:pt idx="44">
                  <c:v>6150.9651694430941</c:v>
                </c:pt>
                <c:pt idx="45">
                  <c:v>6196.5782176827852</c:v>
                </c:pt>
                <c:pt idx="46">
                  <c:v>6235.0357851192994</c:v>
                </c:pt>
                <c:pt idx="47">
                  <c:v>6266.2008451271222</c:v>
                </c:pt>
                <c:pt idx="48">
                  <c:v>6289.9619369729471</c:v>
                </c:pt>
                <c:pt idx="49">
                  <c:v>6306.233829931145</c:v>
                </c:pt>
                <c:pt idx="50">
                  <c:v>6314.9580326132727</c:v>
                </c:pt>
                <c:pt idx="51">
                  <c:v>6316.1031432521913</c:v>
                </c:pt>
                <c:pt idx="52">
                  <c:v>6309.6650380051342</c:v>
                </c:pt>
                <c:pt idx="53">
                  <c:v>6295.6668956955336</c:v>
                </c:pt>
                <c:pt idx="54">
                  <c:v>6274.1590587858564</c:v>
                </c:pt>
                <c:pt idx="55">
                  <c:v>6245.2187317484122</c:v>
                </c:pt>
                <c:pt idx="56">
                  <c:v>6208.9495193632847</c:v>
                </c:pt>
                <c:pt idx="57">
                  <c:v>6165.4808088072868</c:v>
                </c:pt>
                <c:pt idx="58">
                  <c:v>6114.9670006912993</c:v>
                </c:pt>
                <c:pt idx="59">
                  <c:v>6057.5865954412184</c:v>
                </c:pt>
                <c:pt idx="60">
                  <c:v>5993.5411425874499</c:v>
                </c:pt>
                <c:pt idx="61">
                  <c:v>5923.0540616169901</c:v>
                </c:pt>
                <c:pt idx="62">
                  <c:v>5846.3693440397155</c:v>
                </c:pt>
                <c:pt idx="63">
                  <c:v>5763.7501472164849</c:v>
                </c:pt>
                <c:pt idx="64">
                  <c:v>5675.4772912826584</c:v>
                </c:pt>
                <c:pt idx="65">
                  <c:v>5581.8476711691828</c:v>
                </c:pt>
                <c:pt idx="66">
                  <c:v>5483.1725962690143</c:v>
                </c:pt>
                <c:pt idx="67">
                  <c:v>5379.7760707149682</c:v>
                </c:pt>
                <c:pt idx="68">
                  <c:v>5271.9930275236211</c:v>
                </c:pt>
                <c:pt idx="69">
                  <c:v>5160.1675300175502</c:v>
                </c:pt>
                <c:pt idx="70">
                  <c:v>5044.650953965559</c:v>
                </c:pt>
                <c:pt idx="71">
                  <c:v>4925.8001637796615</c:v>
                </c:pt>
                <c:pt idx="72">
                  <c:v>4803.9756958821026</c:v>
                </c:pt>
                <c:pt idx="73">
                  <c:v>4679.5399620104617</c:v>
                </c:pt>
                <c:pt idx="74">
                  <c:v>4552.8554847703426</c:v>
                </c:pt>
                <c:pt idx="75">
                  <c:v>4424.2831771806595</c:v>
                </c:pt>
                <c:pt idx="76">
                  <c:v>4294.1806772947402</c:v>
                </c:pt>
                <c:pt idx="77">
                  <c:v>4162.9007482308616</c:v>
                </c:pt>
                <c:pt idx="78">
                  <c:v>4030.789753118725</c:v>
                </c:pt>
                <c:pt idx="79">
                  <c:v>3898.1862135747087</c:v>
                </c:pt>
                <c:pt idx="80">
                  <c:v>3765.4194593699231</c:v>
                </c:pt>
                <c:pt idx="81">
                  <c:v>3632.8083759628512</c:v>
                </c:pt>
                <c:pt idx="82">
                  <c:v>3500.6602555446475</c:v>
                </c:pt>
                <c:pt idx="83">
                  <c:v>3369.2697562017825</c:v>
                </c:pt>
                <c:pt idx="84">
                  <c:v>3238.9179727494102</c:v>
                </c:pt>
                <c:pt idx="85">
                  <c:v>3109.8716217411129</c:v>
                </c:pt>
                <c:pt idx="86">
                  <c:v>2982.3823421273687</c:v>
                </c:pt>
                <c:pt idx="87">
                  <c:v>2856.6861120266699</c:v>
                </c:pt>
                <c:pt idx="88">
                  <c:v>2733.0027810995266</c:v>
                </c:pt>
                <c:pt idx="89">
                  <c:v>2611.5357170852776</c:v>
                </c:pt>
                <c:pt idx="90">
                  <c:v>2492.4715641831422</c:v>
                </c:pt>
                <c:pt idx="91">
                  <c:v>2375.9801101390831</c:v>
                </c:pt>
                <c:pt idx="92">
                  <c:v>2262.2142581451772</c:v>
                </c:pt>
                <c:pt idx="93">
                  <c:v>2151.3100989733389</c:v>
                </c:pt>
                <c:pt idx="94">
                  <c:v>2043.3870781544972</c:v>
                </c:pt>
                <c:pt idx="95">
                  <c:v>1938.5482524807007</c:v>
                </c:pt>
                <c:pt idx="96">
                  <c:v>1836.8806296531009</c:v>
                </c:pt>
                <c:pt idx="97">
                  <c:v>1738.4555845243503</c:v>
                </c:pt>
                <c:pt idx="98">
                  <c:v>1643.3293450894603</c:v>
                </c:pt>
                <c:pt idx="99">
                  <c:v>1551.5435411638391</c:v>
                </c:pt>
                <c:pt idx="100">
                  <c:v>1463.1258085491186</c:v>
                </c:pt>
                <c:pt idx="101">
                  <c:v>1378.09044142379</c:v>
                </c:pt>
                <c:pt idx="102">
                  <c:v>1296.4390857034186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07272"/>
        <c:axId val="275707664"/>
      </c:scatterChart>
      <c:valAx>
        <c:axId val="27570727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7664"/>
        <c:crosses val="autoZero"/>
        <c:crossBetween val="midCat"/>
      </c:valAx>
      <c:valAx>
        <c:axId val="2757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04920"/>
        <c:axId val="275711584"/>
      </c:lineChart>
      <c:catAx>
        <c:axId val="2757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1584"/>
        <c:crosses val="autoZero"/>
        <c:auto val="1"/>
        <c:lblAlgn val="ctr"/>
        <c:lblOffset val="100"/>
        <c:noMultiLvlLbl val="0"/>
      </c:catAx>
      <c:valAx>
        <c:axId val="275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279570</xdr:colOff>
      <xdr:row>47</xdr:row>
      <xdr:rowOff>148701</xdr:rowOff>
    </xdr:from>
    <xdr:to>
      <xdr:col>35</xdr:col>
      <xdr:colOff>297155</xdr:colOff>
      <xdr:row>62</xdr:row>
      <xdr:rowOff>82696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359591</xdr:colOff>
      <xdr:row>78</xdr:row>
      <xdr:rowOff>114299</xdr:rowOff>
    </xdr:from>
    <xdr:to>
      <xdr:col>35</xdr:col>
      <xdr:colOff>330283</xdr:colOff>
      <xdr:row>93</xdr:row>
      <xdr:rowOff>131882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337929</xdr:colOff>
      <xdr:row>63</xdr:row>
      <xdr:rowOff>23193</xdr:rowOff>
    </xdr:from>
    <xdr:to>
      <xdr:col>35</xdr:col>
      <xdr:colOff>371061</xdr:colOff>
      <xdr:row>77</xdr:row>
      <xdr:rowOff>168964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20</xdr:col>
      <xdr:colOff>114300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80010</xdr:rowOff>
    </xdr:from>
    <xdr:to>
      <xdr:col>20</xdr:col>
      <xdr:colOff>152400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0</xdr:row>
      <xdr:rowOff>76200</xdr:rowOff>
    </xdr:from>
    <xdr:to>
      <xdr:col>28</xdr:col>
      <xdr:colOff>350520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15</xdr:row>
      <xdr:rowOff>76200</xdr:rowOff>
    </xdr:from>
    <xdr:to>
      <xdr:col>28</xdr:col>
      <xdr:colOff>358140</xdr:colOff>
      <xdr:row>31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zoomScale="115" zoomScaleNormal="115" workbookViewId="0">
      <pane ySplit="2856" topLeftCell="A83" activePane="bottomLeft"/>
      <selection activeCell="F4" sqref="F4"/>
      <selection pane="bottomLeft" activeCell="I93" sqref="I93:I94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1">
        <v>7781000000</v>
      </c>
      <c r="P1" s="45">
        <f>SUMXMY2(P6:P46,J6:J46)</f>
        <v>10960350365.250643</v>
      </c>
    </row>
    <row r="3" spans="1:96" x14ac:dyDescent="0.3">
      <c r="A3" s="70" t="s">
        <v>1259</v>
      </c>
      <c r="F3" s="112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0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7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0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7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0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7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0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7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0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7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0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7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0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7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0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7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0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7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0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7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0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7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1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0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7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0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7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0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7">
        <f t="shared" si="4"/>
        <v>63</v>
      </c>
      <c r="V19" s="29">
        <f t="shared" si="14"/>
        <v>14719</v>
      </c>
      <c r="W19" s="11">
        <f t="shared" si="13"/>
        <v>5.1842729702940562E-3</v>
      </c>
      <c r="AM19" s="48">
        <v>-1.40378</v>
      </c>
      <c r="AN19" s="49">
        <v>371.87909999999999</v>
      </c>
      <c r="AO19" s="43">
        <v>-35242.259539999897</v>
      </c>
      <c r="AP19" s="42">
        <v>1456054.0048</v>
      </c>
      <c r="AQ19" s="42">
        <v>-22392853.251680002</v>
      </c>
      <c r="AR19" s="51">
        <v>-4.4714999999999998</v>
      </c>
      <c r="AS19" s="50">
        <v>870.40869999999995</v>
      </c>
      <c r="AT19" s="40">
        <v>-52820.524299999997</v>
      </c>
      <c r="AU19" s="40">
        <v>1026912.1923</v>
      </c>
      <c r="AV19" s="38">
        <f t="shared" ref="AV19:AY21" si="17">+AM19*AM$18</f>
        <v>-5.6151200000000001</v>
      </c>
      <c r="AW19" s="39">
        <f t="shared" si="17"/>
        <v>1115.6372999999999</v>
      </c>
      <c r="AX19" s="39">
        <f t="shared" si="17"/>
        <v>-70484.519079999794</v>
      </c>
      <c r="AY19" s="39">
        <f t="shared" si="17"/>
        <v>1456054.0048</v>
      </c>
      <c r="AZ19" s="46">
        <f t="shared" ref="AZ19:AZ24" si="18">(AR19-AV19)/(AR19+AS19)</f>
        <v>1.3206731388835131E-3</v>
      </c>
      <c r="BA19" s="46">
        <f t="shared" ref="BA19:BC20" si="19">(AS19-AW19)/(AS19+AT19)</f>
        <v>4.7204630281900651E-3</v>
      </c>
      <c r="BB19" s="46">
        <f t="shared" si="19"/>
        <v>1.8133811591128195E-2</v>
      </c>
      <c r="BC19" s="46">
        <f t="shared" si="19"/>
        <v>-0.41789761798826069</v>
      </c>
      <c r="BD19" s="44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0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7">
        <f t="shared" si="4"/>
        <v>64</v>
      </c>
      <c r="V20" s="29">
        <f t="shared" si="14"/>
        <v>-963</v>
      </c>
      <c r="W20" s="11">
        <f t="shared" si="13"/>
        <v>4.6196563426379256E-3</v>
      </c>
      <c r="AM20" s="48">
        <v>-1.25187</v>
      </c>
      <c r="AN20" s="49">
        <v>331.13206000000002</v>
      </c>
      <c r="AO20" s="43">
        <v>-31187.490409999999</v>
      </c>
      <c r="AP20" s="42">
        <v>1278662.02893</v>
      </c>
      <c r="AQ20" s="42">
        <v>-19514131.746169999</v>
      </c>
      <c r="AR20" s="51">
        <v>-3.6425999999999998</v>
      </c>
      <c r="AS20" s="50">
        <v>705.22900000000004</v>
      </c>
      <c r="AT20" s="40">
        <v>-42005.811800000003</v>
      </c>
      <c r="AU20" s="40">
        <v>794319.83200000005</v>
      </c>
      <c r="AV20" s="38">
        <f t="shared" si="17"/>
        <v>-5.0074800000000002</v>
      </c>
      <c r="AW20" s="39">
        <f t="shared" si="17"/>
        <v>993.39618000000007</v>
      </c>
      <c r="AX20" s="39">
        <f t="shared" si="17"/>
        <v>-62374.980819999997</v>
      </c>
      <c r="AY20" s="39">
        <f t="shared" si="17"/>
        <v>1278662.02893</v>
      </c>
      <c r="AZ20" s="46">
        <f t="shared" si="18"/>
        <v>1.9454196945664858E-3</v>
      </c>
      <c r="BA20" s="46">
        <f t="shared" si="19"/>
        <v>6.9773150997762675E-3</v>
      </c>
      <c r="BB20" s="46">
        <f t="shared" si="19"/>
        <v>2.7075354802752343E-2</v>
      </c>
      <c r="BC20" s="46">
        <f t="shared" si="19"/>
        <v>-0.60976099397702321</v>
      </c>
      <c r="BD20" s="44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0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7">
        <f t="shared" si="4"/>
        <v>65</v>
      </c>
      <c r="V21" s="29">
        <f t="shared" si="14"/>
        <v>887</v>
      </c>
      <c r="W21" s="11">
        <f t="shared" si="13"/>
        <v>5.3256970931174676E-3</v>
      </c>
      <c r="AM21" s="48">
        <v>-0.78952999999999995</v>
      </c>
      <c r="AN21" s="49">
        <v>206.30185</v>
      </c>
      <c r="AO21" s="43">
        <v>-18688.287660000002</v>
      </c>
      <c r="AP21" s="42">
        <v>728666.06559000001</v>
      </c>
      <c r="AQ21" s="42">
        <v>-10540909.01584</v>
      </c>
      <c r="AR21" s="51">
        <v>-3.5497999999999998</v>
      </c>
      <c r="AS21" s="50">
        <v>686.6078</v>
      </c>
      <c r="AT21" s="40">
        <v>-40779.455399999999</v>
      </c>
      <c r="AU21" s="40">
        <v>767804.36849999998</v>
      </c>
      <c r="AV21" s="38">
        <f t="shared" si="17"/>
        <v>-3.1581199999999998</v>
      </c>
      <c r="AW21" s="39">
        <f t="shared" si="17"/>
        <v>618.90554999999995</v>
      </c>
      <c r="AX21" s="39">
        <f t="shared" si="17"/>
        <v>-37376.575320000004</v>
      </c>
      <c r="AY21" s="39">
        <f t="shared" si="17"/>
        <v>728666.06559000001</v>
      </c>
      <c r="AZ21" s="46">
        <f t="shared" si="18"/>
        <v>-5.7342129072494581E-4</v>
      </c>
      <c r="BA21" s="46">
        <f t="shared" ref="BA21" si="21">(AS21-AW21)/(AS21+AT21)</f>
        <v>-1.6886366036020862E-3</v>
      </c>
      <c r="BB21" s="46">
        <f t="shared" ref="BB21" si="22">(AT21-AX21)/(AT21+AU21)</f>
        <v>-4.6805549833089967E-3</v>
      </c>
      <c r="BC21" s="46">
        <f t="shared" ref="BC21" si="23">(AU21-AY21)/(AU21+AV21)</f>
        <v>5.0974526193608961E-2</v>
      </c>
      <c r="BD21" s="44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0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7">
        <f t="shared" si="4"/>
        <v>66</v>
      </c>
      <c r="V22" s="29">
        <f t="shared" si="14"/>
        <v>8507</v>
      </c>
      <c r="W22" s="11">
        <f t="shared" si="13"/>
        <v>5.1892868566883665E-3</v>
      </c>
      <c r="AM22" s="48">
        <v>-0.87251000000000001</v>
      </c>
      <c r="AN22" s="49">
        <v>228.07867999999999</v>
      </c>
      <c r="AO22" s="43">
        <v>-20809.38437</v>
      </c>
      <c r="AP22" s="42">
        <v>819542.24491999997</v>
      </c>
      <c r="AQ22" s="42">
        <v>-11986162.555670001</v>
      </c>
      <c r="AR22" s="51">
        <v>-2.5712999999999999</v>
      </c>
      <c r="AS22" s="50">
        <v>488.88889999999998</v>
      </c>
      <c r="AT22" s="40">
        <v>-27669.1227</v>
      </c>
      <c r="AU22" s="40">
        <v>482593.2182</v>
      </c>
      <c r="AV22" s="38">
        <f t="shared" ref="AV22" si="24">+AM22*AM$18</f>
        <v>-3.49004</v>
      </c>
      <c r="AW22" s="39">
        <f t="shared" ref="AW22" si="25">+AN22*AN$18</f>
        <v>684.23604</v>
      </c>
      <c r="AX22" s="39">
        <f t="shared" ref="AX22" si="26">+AO22*AO$18</f>
        <v>-41618.76874</v>
      </c>
      <c r="AY22" s="39">
        <f t="shared" ref="AY22" si="27">+AP22*AP$18</f>
        <v>819542.24491999997</v>
      </c>
      <c r="AZ22" s="46">
        <f t="shared" si="18"/>
        <v>1.8891769493845178E-3</v>
      </c>
      <c r="BA22" s="46">
        <f t="shared" ref="BA22" si="28">(AS22-AW22)/(AS22+AT22)</f>
        <v>7.1871030042427392E-3</v>
      </c>
      <c r="BB22" s="46">
        <f t="shared" ref="BB22" si="29">(AT22-AX22)/(AT22+AU22)</f>
        <v>3.0663678134410885E-2</v>
      </c>
      <c r="BC22" s="46">
        <f t="shared" ref="BC22" si="30">(AU22-AY22)/(AU22+AV22)</f>
        <v>-0.69821010903963199</v>
      </c>
      <c r="BD22" s="44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0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7">
        <f t="shared" si="4"/>
        <v>67</v>
      </c>
      <c r="V23" s="29">
        <f t="shared" si="14"/>
        <v>-2735</v>
      </c>
      <c r="W23" s="12">
        <f t="shared" si="13"/>
        <v>4.9119733523972633E-3</v>
      </c>
      <c r="AM23" s="48">
        <v>-0.77553000000000005</v>
      </c>
      <c r="AN23" s="49">
        <v>201.37798000000001</v>
      </c>
      <c r="AO23" s="43">
        <v>-18086.397850000001</v>
      </c>
      <c r="AP23" s="42">
        <v>697664.13344000001</v>
      </c>
      <c r="AQ23" s="42">
        <v>-9966167.6883000005</v>
      </c>
      <c r="AR23" s="51">
        <v>-2.4278</v>
      </c>
      <c r="AS23" s="50">
        <v>459.54770000000002</v>
      </c>
      <c r="AT23" s="40">
        <v>-25702.9149</v>
      </c>
      <c r="AU23" s="40">
        <v>439412.34879999998</v>
      </c>
      <c r="AV23" s="38">
        <f t="shared" ref="AV23:AV24" si="31">+AM23*AM$18</f>
        <v>-3.1021200000000002</v>
      </c>
      <c r="AW23" s="39">
        <f t="shared" ref="AW23:AW24" si="32">+AN23*AN$18</f>
        <v>604.13394000000005</v>
      </c>
      <c r="AX23" s="39">
        <f t="shared" ref="AX23:AX24" si="33">+AO23*AO$18</f>
        <v>-36172.795700000002</v>
      </c>
      <c r="AY23" s="39">
        <f t="shared" ref="AY23:AY24" si="34">+AP23*AP$18</f>
        <v>697664.13344000001</v>
      </c>
      <c r="AZ23" s="46">
        <f t="shared" si="18"/>
        <v>1.4751490801428689E-3</v>
      </c>
      <c r="BA23" s="46">
        <f t="shared" ref="BA23:BA24" si="35">(AS23-AW23)/(AS23+AT23)</f>
        <v>5.7276923024754019E-3</v>
      </c>
      <c r="BB23" s="46">
        <f t="shared" ref="BB23:BB24" si="36">(AT23-AX23)/(AT23+AU23)</f>
        <v>2.5307329110920724E-2</v>
      </c>
      <c r="BC23" s="46">
        <f t="shared" ref="BC23:BC24" si="37">(AU23-AY23)/(AU23+AV23)</f>
        <v>-0.58772496617048209</v>
      </c>
      <c r="BD23" s="44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0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7">
        <f t="shared" si="4"/>
        <v>68</v>
      </c>
      <c r="V24" s="29">
        <f t="shared" si="14"/>
        <v>16030</v>
      </c>
      <c r="W24" s="12">
        <f t="shared" si="13"/>
        <v>5.52044948228272E-3</v>
      </c>
      <c r="AM24" s="48">
        <v>-0.69255</v>
      </c>
      <c r="AN24" s="49">
        <v>178.38345000000001</v>
      </c>
      <c r="AO24" s="43">
        <v>-15727.20882</v>
      </c>
      <c r="AP24" s="42">
        <v>591477.40220000001</v>
      </c>
      <c r="AQ24" s="42">
        <v>-8197158.4534400003</v>
      </c>
      <c r="AR24" s="51">
        <v>-2.2414999999999998</v>
      </c>
      <c r="AS24" s="50">
        <v>421.22620000000001</v>
      </c>
      <c r="AT24" s="40">
        <v>-23120.2304</v>
      </c>
      <c r="AU24" s="40">
        <v>382402.18209999998</v>
      </c>
      <c r="AV24" s="38">
        <f t="shared" si="31"/>
        <v>-2.7702</v>
      </c>
      <c r="AW24" s="39">
        <f t="shared" si="32"/>
        <v>535.15035</v>
      </c>
      <c r="AX24" s="39">
        <f t="shared" si="33"/>
        <v>-31454.41764</v>
      </c>
      <c r="AY24" s="39">
        <f t="shared" si="34"/>
        <v>591477.40220000001</v>
      </c>
      <c r="AZ24" s="46">
        <f t="shared" si="18"/>
        <v>1.261859919944571E-3</v>
      </c>
      <c r="BA24" s="46">
        <f t="shared" si="35"/>
        <v>5.0189051905633816E-3</v>
      </c>
      <c r="BB24" s="46">
        <f t="shared" si="36"/>
        <v>2.3196787928159098E-2</v>
      </c>
      <c r="BC24" s="46">
        <f t="shared" si="37"/>
        <v>-0.54674566328745988</v>
      </c>
      <c r="BD24" s="44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0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7">
        <f t="shared" si="4"/>
        <v>69</v>
      </c>
      <c r="V25" s="29">
        <f t="shared" si="14"/>
        <v>645</v>
      </c>
      <c r="W25" s="12">
        <f t="shared" si="13"/>
        <v>5.3525719281388075E-3</v>
      </c>
      <c r="AM25" s="48">
        <v>-0.59726000000000001</v>
      </c>
      <c r="AN25" s="49">
        <v>151.80891</v>
      </c>
      <c r="AO25" s="43">
        <v>-12984.36786</v>
      </c>
      <c r="AP25" s="42">
        <v>67336.228730000003</v>
      </c>
      <c r="AQ25" s="42">
        <v>-6118466.7263200004</v>
      </c>
      <c r="AR25" s="51">
        <v>-2.2414999999999998</v>
      </c>
      <c r="AS25" s="50">
        <v>427.95060000000001</v>
      </c>
      <c r="AT25" s="40">
        <v>-23969.407299999999</v>
      </c>
      <c r="AU25" s="40">
        <v>405945.88030000002</v>
      </c>
      <c r="AV25" s="38">
        <f t="shared" ref="AV25" si="41">+AM25*AM$18</f>
        <v>-2.3890400000000001</v>
      </c>
      <c r="AW25" s="39">
        <f t="shared" ref="AW25" si="42">+AN25*AN$18</f>
        <v>455.42673000000002</v>
      </c>
      <c r="AX25" s="39">
        <f t="shared" ref="AX25" si="43">+AO25*AO$18</f>
        <v>-25968.735720000001</v>
      </c>
      <c r="AY25" s="39">
        <f t="shared" ref="AY25" si="44">+AP25*AP$18</f>
        <v>67336.228730000003</v>
      </c>
      <c r="AZ25" s="46">
        <f t="shared" ref="AZ25" si="45">(AR25-AV25)/(AR25+AS25)</f>
        <v>3.4657469149708148E-4</v>
      </c>
      <c r="BA25" s="46">
        <f t="shared" ref="BA25" si="46">(AS25-AW25)/(AS25+AT25)</f>
        <v>1.1671380556497173E-3</v>
      </c>
      <c r="BB25" s="46">
        <f t="shared" ref="BB25" si="47">(AT25-AX25)/(AT25+AU25)</f>
        <v>5.2341663985153389E-3</v>
      </c>
      <c r="BC25" s="46">
        <f t="shared" ref="BC25" si="48">(AU25-AY25)/(AU25+AV25)</f>
        <v>0.83413001774950535</v>
      </c>
      <c r="BD25" s="44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0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7">
        <f t="shared" si="4"/>
        <v>70</v>
      </c>
      <c r="V26" s="29">
        <f t="shared" si="14"/>
        <v>-4690</v>
      </c>
      <c r="W26" s="12">
        <f t="shared" si="13"/>
        <v>4.5421632178536293E-3</v>
      </c>
      <c r="AM26" s="48">
        <v>-0.47283999999999998</v>
      </c>
      <c r="AN26" s="49">
        <v>116.88639000000001</v>
      </c>
      <c r="AO26" s="43">
        <v>-9358.4390399999993</v>
      </c>
      <c r="AP26" s="42">
        <v>302321.39993999997</v>
      </c>
      <c r="AQ26" s="42">
        <v>-3341369.3273999998</v>
      </c>
      <c r="AR26" s="51">
        <v>-1.8073999999999999</v>
      </c>
      <c r="AS26" s="50">
        <v>336.79090000000002</v>
      </c>
      <c r="AT26" s="40">
        <v>-17698.048999999999</v>
      </c>
      <c r="AU26" s="40">
        <v>264644.58510000003</v>
      </c>
      <c r="AV26" s="38">
        <f t="shared" ref="AV26" si="50">+AM26*AM$18</f>
        <v>-1.8913599999999999</v>
      </c>
      <c r="AW26" s="39">
        <f t="shared" ref="AW26" si="51">+AN26*AN$18</f>
        <v>350.65917000000002</v>
      </c>
      <c r="AX26" s="39">
        <f t="shared" ref="AX26" si="52">+AO26*AO$18</f>
        <v>-18716.878079999999</v>
      </c>
      <c r="AY26" s="39">
        <f t="shared" ref="AY26" si="53">+AP26*AP$18</f>
        <v>302321.39993999997</v>
      </c>
      <c r="AZ26" s="46">
        <f t="shared" ref="AZ26" si="54">(AR26-AV26)/(AR26+AS26)</f>
        <v>2.5063921058798426E-4</v>
      </c>
      <c r="BA26" s="46">
        <f t="shared" ref="BA26" si="55">(AS26-AW26)/(AS26+AT26)</f>
        <v>7.9880558886455334E-4</v>
      </c>
      <c r="BB26" s="46">
        <f t="shared" ref="BB26" si="56">(AT26-AX26)/(AT26+AU26)</f>
        <v>4.1257071109004288E-3</v>
      </c>
      <c r="BC26" s="46">
        <f t="shared" ref="BC26" si="57">(AU26-AY26)/(AU26+AV26)</f>
        <v>-0.14236861901434464</v>
      </c>
      <c r="BD26" s="44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0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7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0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7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0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7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0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7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0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7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0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7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7">
        <f t="shared" ref="D33:D69" si="59">B33+INT(Q33*LOG(E33)/LOG(2))</f>
        <v>44021</v>
      </c>
      <c r="E33" s="90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7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7">
        <f t="shared" si="59"/>
        <v>44038</v>
      </c>
      <c r="E34" s="90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7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7">
        <f t="shared" si="59"/>
        <v>44036</v>
      </c>
      <c r="E35" s="90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7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7">
        <f t="shared" si="59"/>
        <v>44029</v>
      </c>
      <c r="E36" s="90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7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7">
        <f t="shared" si="59"/>
        <v>44032</v>
      </c>
      <c r="E37" s="90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7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7">
        <f t="shared" si="59"/>
        <v>44032</v>
      </c>
      <c r="E38" s="90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7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7">
        <f t="shared" si="59"/>
        <v>44042</v>
      </c>
      <c r="E39" s="90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7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7">
        <f t="shared" si="59"/>
        <v>44060</v>
      </c>
      <c r="E40" s="90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7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7">
        <f t="shared" si="59"/>
        <v>44073</v>
      </c>
      <c r="E41" s="90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7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7">
        <f t="shared" si="59"/>
        <v>44081</v>
      </c>
      <c r="E42" s="90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7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7">
        <f t="shared" si="59"/>
        <v>44074</v>
      </c>
      <c r="E43" s="90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7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7">
        <f t="shared" si="59"/>
        <v>44068</v>
      </c>
      <c r="E44" s="90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7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7">
        <f t="shared" si="59"/>
        <v>44069</v>
      </c>
      <c r="E45" s="90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7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7">
        <f t="shared" si="59"/>
        <v>44080</v>
      </c>
      <c r="E46" s="90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7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7">
        <f t="shared" si="59"/>
        <v>44102</v>
      </c>
      <c r="E47" s="90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7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7">
        <f t="shared" si="59"/>
        <v>44087</v>
      </c>
      <c r="E48" s="90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7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7">
        <f t="shared" si="59"/>
        <v>44109</v>
      </c>
      <c r="E49" s="90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7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7">
        <f t="shared" si="59"/>
        <v>44115</v>
      </c>
      <c r="E50" s="90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7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7">
        <f t="shared" si="59"/>
        <v>44103</v>
      </c>
      <c r="E51" s="90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7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7">
        <f t="shared" si="59"/>
        <v>44088</v>
      </c>
      <c r="E52" s="90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7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7">
        <f t="shared" si="59"/>
        <v>44107</v>
      </c>
      <c r="E53" s="90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7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7">
        <f t="shared" si="59"/>
        <v>44110</v>
      </c>
      <c r="E54" s="90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7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7">
        <f t="shared" si="59"/>
        <v>44135</v>
      </c>
      <c r="E55" s="90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7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7">
        <f t="shared" si="59"/>
        <v>44166</v>
      </c>
      <c r="E56" s="90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7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7">
        <f t="shared" si="59"/>
        <v>44154</v>
      </c>
      <c r="E57" s="90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7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7">
        <f t="shared" si="59"/>
        <v>44127</v>
      </c>
      <c r="E58" s="90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7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7">
        <f t="shared" si="59"/>
        <v>44119</v>
      </c>
      <c r="E59" s="90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7">
        <f t="shared" si="4"/>
        <v>103</v>
      </c>
      <c r="V59" s="29">
        <f t="shared" si="64"/>
        <v>7206</v>
      </c>
      <c r="W59" s="18">
        <f t="shared" ref="W59:W94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7">
        <f t="shared" si="59"/>
        <v>44141</v>
      </c>
      <c r="E60" s="90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7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7">
        <f t="shared" si="59"/>
        <v>44139</v>
      </c>
      <c r="E61" s="90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7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7">
        <f t="shared" si="59"/>
        <v>44154</v>
      </c>
      <c r="E62" s="90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7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7">
        <f t="shared" si="59"/>
        <v>44187</v>
      </c>
      <c r="E63" s="90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7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7">
        <f t="shared" si="59"/>
        <v>44158</v>
      </c>
      <c r="E64" s="90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7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7">
        <f t="shared" si="59"/>
        <v>44153</v>
      </c>
      <c r="E65" s="90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7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7">
        <f t="shared" si="59"/>
        <v>44141</v>
      </c>
      <c r="E66" s="90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7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7">
        <f t="shared" si="59"/>
        <v>44245</v>
      </c>
      <c r="E67" s="90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7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7">
        <f t="shared" si="59"/>
        <v>44163</v>
      </c>
      <c r="E68" s="90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7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7">
        <f t="shared" si="59"/>
        <v>44183</v>
      </c>
      <c r="E69" s="90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7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7">
        <f>B70+INT(Q70*LOG(E70)/LOG(2))</f>
        <v>44190</v>
      </c>
      <c r="E70" s="90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7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7">
        <f>B71+INT(Q71*LOG(E71)/LOG(2))</f>
        <v>44205</v>
      </c>
      <c r="E71" s="90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9" si="77">+O71/M71</f>
        <v>5.9603668312704416E-2</v>
      </c>
      <c r="T71" s="7">
        <f t="shared" ref="T71" si="78">+M71/J71</f>
        <v>1.8351662241852147E-2</v>
      </c>
      <c r="U71" s="47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7">
        <f t="shared" ref="D72:D75" si="82">B72+INT(Q72*LOG(E72)/LOG(2))</f>
        <v>44177</v>
      </c>
      <c r="E72" s="90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7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7">
        <f t="shared" si="82"/>
        <v>44190</v>
      </c>
      <c r="E73" s="90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86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7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7">
        <f t="shared" si="82"/>
        <v>44165</v>
      </c>
      <c r="E74" s="90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7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7">
        <f t="shared" si="82"/>
        <v>44184</v>
      </c>
      <c r="E75" s="90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7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7">
        <f t="shared" ref="D76:D77" si="86">B76+INT(Q76*LOG(E76)/LOG(2))</f>
        <v>44152</v>
      </c>
      <c r="E76" s="90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7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7">
        <f t="shared" si="86"/>
        <v>44327</v>
      </c>
      <c r="E77" s="90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7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117">
        <f t="shared" ref="D78:D79" si="88">B78+INT(Q78*LOG(E78)/LOG(2))</f>
        <v>44174</v>
      </c>
      <c r="E78" s="90">
        <f t="shared" ref="E78:E79" si="89">(WorldPop-F78)/F78</f>
        <v>71.212116712450808</v>
      </c>
      <c r="F78" s="8">
        <f t="shared" si="67"/>
        <v>107752000</v>
      </c>
      <c r="G78" s="14">
        <f t="shared" si="68"/>
        <v>79542666.666666672</v>
      </c>
      <c r="H78" s="15">
        <f t="shared" si="39"/>
        <v>28209333.333333328</v>
      </c>
      <c r="I78" s="14">
        <f t="shared" si="69"/>
        <v>3349786</v>
      </c>
      <c r="J78" s="2">
        <v>4893186</v>
      </c>
      <c r="K78" s="2">
        <v>323256</v>
      </c>
      <c r="L78" s="21">
        <f t="shared" si="84"/>
        <v>122</v>
      </c>
      <c r="M78" s="2">
        <v>103981</v>
      </c>
      <c r="N78" s="37"/>
      <c r="O78" s="2">
        <v>4467</v>
      </c>
      <c r="P78" s="37">
        <f t="shared" si="73"/>
        <v>1748872.9676000169</v>
      </c>
      <c r="Q78" s="13">
        <f t="shared" si="85"/>
        <v>32.963799676926591</v>
      </c>
      <c r="R78" s="7">
        <f t="shared" si="66"/>
        <v>6.6062479537871643E-2</v>
      </c>
      <c r="S78" s="7">
        <f t="shared" si="77"/>
        <v>4.2959771496715746E-2</v>
      </c>
      <c r="T78" s="7">
        <f t="shared" si="74"/>
        <v>2.1250162981746454E-2</v>
      </c>
      <c r="U78" s="47">
        <f t="shared" si="72"/>
        <v>122</v>
      </c>
      <c r="V78" s="29">
        <f t="shared" ref="V78:V79" si="90">+M78-M77</f>
        <v>46177</v>
      </c>
      <c r="W78" s="18">
        <f t="shared" si="70"/>
        <v>3.7691454782786122E-3</v>
      </c>
      <c r="X78" s="16">
        <f t="shared" ref="X78:X79" si="91">+I78/J78</f>
        <v>0.68458178372945566</v>
      </c>
    </row>
    <row r="79" spans="1:24" x14ac:dyDescent="0.3">
      <c r="A79" s="21">
        <v>123</v>
      </c>
      <c r="B79" s="23">
        <v>43973</v>
      </c>
      <c r="C79" s="22" t="s">
        <v>2</v>
      </c>
      <c r="D79" s="117">
        <f t="shared" si="88"/>
        <v>44186</v>
      </c>
      <c r="E79" s="90">
        <f t="shared" si="89"/>
        <v>70.224575728173107</v>
      </c>
      <c r="F79" s="8">
        <f t="shared" si="67"/>
        <v>109246000</v>
      </c>
      <c r="G79" s="14">
        <f t="shared" si="68"/>
        <v>79868000</v>
      </c>
      <c r="H79" s="15">
        <f t="shared" si="39"/>
        <v>29378000</v>
      </c>
      <c r="I79" s="14">
        <f t="shared" si="69"/>
        <v>3435894</v>
      </c>
      <c r="J79" s="2">
        <v>4993470</v>
      </c>
      <c r="K79" s="2">
        <v>327738</v>
      </c>
      <c r="L79" s="21">
        <f t="shared" si="84"/>
        <v>123</v>
      </c>
      <c r="M79" s="2">
        <v>100284</v>
      </c>
      <c r="N79" s="37"/>
      <c r="O79" s="2">
        <v>4482</v>
      </c>
      <c r="P79" s="37">
        <f t="shared" si="73"/>
        <v>1543605.1987500181</v>
      </c>
      <c r="Q79" s="13">
        <f t="shared" si="85"/>
        <v>34.85950159129397</v>
      </c>
      <c r="R79" s="7">
        <f t="shared" si="66"/>
        <v>6.5633317112148468E-2</v>
      </c>
      <c r="S79" s="7">
        <f t="shared" si="77"/>
        <v>4.4693071676438913E-2</v>
      </c>
      <c r="T79" s="7">
        <f t="shared" si="74"/>
        <v>2.0083028435136287E-2</v>
      </c>
      <c r="U79" s="47">
        <f t="shared" si="72"/>
        <v>123</v>
      </c>
      <c r="V79" s="29">
        <f t="shared" si="90"/>
        <v>-3697</v>
      </c>
      <c r="W79" s="18">
        <f t="shared" si="70"/>
        <v>3.7691454782786122E-3</v>
      </c>
      <c r="X79" s="16">
        <f t="shared" si="91"/>
        <v>0.68807742912243386</v>
      </c>
    </row>
    <row r="80" spans="1:24" x14ac:dyDescent="0.3">
      <c r="A80" s="21">
        <v>124</v>
      </c>
      <c r="B80" s="23">
        <v>43974</v>
      </c>
      <c r="C80" s="20" t="s">
        <v>3</v>
      </c>
      <c r="D80" s="117">
        <f t="shared" ref="D80:D82" si="92">B80+INT(Q80*LOG(E80)/LOG(2))</f>
        <v>44173</v>
      </c>
      <c r="E80" s="90">
        <f t="shared" ref="E80:E82" si="93">(WorldPop-F80)/F80</f>
        <v>69.014786998239344</v>
      </c>
      <c r="F80" s="8">
        <f t="shared" si="67"/>
        <v>111133666.66666667</v>
      </c>
      <c r="G80" s="14">
        <f t="shared" si="68"/>
        <v>81133666.666666672</v>
      </c>
      <c r="H80" s="15">
        <f t="shared" si="39"/>
        <v>30000000</v>
      </c>
      <c r="I80" s="14">
        <f t="shared" si="69"/>
        <v>3517345</v>
      </c>
      <c r="J80" s="2">
        <v>5103006</v>
      </c>
      <c r="K80" s="2">
        <v>333401</v>
      </c>
      <c r="L80" s="21">
        <f t="shared" si="84"/>
        <v>124</v>
      </c>
      <c r="M80" s="2">
        <v>109536</v>
      </c>
      <c r="N80" s="37"/>
      <c r="O80" s="2">
        <v>5663</v>
      </c>
      <c r="P80" s="37">
        <f t="shared" si="73"/>
        <v>1320038.605640023</v>
      </c>
      <c r="Q80" s="13">
        <f t="shared" si="85"/>
        <v>32.637325939274128</v>
      </c>
      <c r="R80" s="7">
        <f t="shared" ref="R80:R82" si="94">+K80/J80</f>
        <v>6.5334236330507944E-2</v>
      </c>
      <c r="S80" s="7">
        <f t="shared" ref="S80:S82" si="95">+O80/M80</f>
        <v>5.1699897750511245E-2</v>
      </c>
      <c r="T80" s="7">
        <f t="shared" ref="T80:T82" si="96">+M80/J80</f>
        <v>2.1464995338041932E-2</v>
      </c>
      <c r="U80" s="47">
        <f t="shared" ref="U80:U82" si="97">+A80</f>
        <v>124</v>
      </c>
      <c r="V80" s="29">
        <f t="shared" ref="V80:V82" si="98">+M80-M79</f>
        <v>9252</v>
      </c>
      <c r="W80" s="18">
        <f t="shared" si="70"/>
        <v>3.7691454782786122E-3</v>
      </c>
      <c r="X80" s="16">
        <f t="shared" ref="X80:X82" si="99">+I80/J80</f>
        <v>0.68926922680475</v>
      </c>
    </row>
    <row r="81" spans="1:24" x14ac:dyDescent="0.3">
      <c r="A81" s="21">
        <v>125</v>
      </c>
      <c r="B81" s="23">
        <v>43975</v>
      </c>
      <c r="C81" s="22" t="s">
        <v>4</v>
      </c>
      <c r="D81" s="117">
        <f t="shared" si="92"/>
        <v>44193</v>
      </c>
      <c r="E81" s="90">
        <f t="shared" si="93"/>
        <v>68.126143440523336</v>
      </c>
      <c r="F81" s="8">
        <f t="shared" si="67"/>
        <v>112562333.33333333</v>
      </c>
      <c r="G81" s="14">
        <f t="shared" si="68"/>
        <v>82501000</v>
      </c>
      <c r="H81" s="15">
        <f t="shared" si="39"/>
        <v>30061333.333333328</v>
      </c>
      <c r="I81" s="14">
        <f t="shared" si="69"/>
        <v>3588773</v>
      </c>
      <c r="J81" s="2">
        <v>5204508</v>
      </c>
      <c r="K81" s="2">
        <v>337687</v>
      </c>
      <c r="L81" s="21">
        <f t="shared" si="84"/>
        <v>125</v>
      </c>
      <c r="M81" s="2">
        <v>101502</v>
      </c>
      <c r="N81" s="37"/>
      <c r="O81" s="2">
        <v>4286</v>
      </c>
      <c r="P81" s="37">
        <f t="shared" si="73"/>
        <v>1077473.0088499999</v>
      </c>
      <c r="Q81" s="13">
        <f t="shared" si="85"/>
        <v>35.886531460412414</v>
      </c>
      <c r="R81" s="7">
        <f t="shared" si="94"/>
        <v>6.4883558638011513E-2</v>
      </c>
      <c r="S81" s="7">
        <f t="shared" si="95"/>
        <v>4.2225768950365512E-2</v>
      </c>
      <c r="T81" s="7">
        <f t="shared" si="96"/>
        <v>1.9502708036955654E-2</v>
      </c>
      <c r="U81" s="47">
        <f t="shared" si="97"/>
        <v>125</v>
      </c>
      <c r="V81" s="29">
        <f t="shared" si="98"/>
        <v>-8034</v>
      </c>
      <c r="W81" s="18">
        <f t="shared" si="70"/>
        <v>3.7691454782786122E-3</v>
      </c>
      <c r="X81" s="16">
        <f t="shared" si="99"/>
        <v>0.68955086628745699</v>
      </c>
    </row>
    <row r="82" spans="1:24" x14ac:dyDescent="0.3">
      <c r="A82" s="21">
        <v>126</v>
      </c>
      <c r="B82" s="23">
        <v>43976</v>
      </c>
      <c r="C82" s="22" t="s">
        <v>5</v>
      </c>
      <c r="D82" s="117">
        <f t="shared" si="92"/>
        <v>44200</v>
      </c>
      <c r="E82" s="90">
        <f t="shared" si="93"/>
        <v>67.248598803025473</v>
      </c>
      <c r="F82" s="8">
        <f t="shared" si="67"/>
        <v>114009666.66666667</v>
      </c>
      <c r="G82" s="14">
        <f t="shared" si="68"/>
        <v>84681666.666666672</v>
      </c>
      <c r="H82" s="15">
        <f t="shared" si="39"/>
        <v>29328000</v>
      </c>
      <c r="I82" s="14">
        <f t="shared" si="69"/>
        <v>3672238</v>
      </c>
      <c r="J82" s="2">
        <v>5304772</v>
      </c>
      <c r="K82" s="2">
        <v>342029</v>
      </c>
      <c r="L82" s="21">
        <f t="shared" si="84"/>
        <v>126</v>
      </c>
      <c r="M82" s="2">
        <v>100264</v>
      </c>
      <c r="N82" s="37"/>
      <c r="O82" s="2">
        <v>4342</v>
      </c>
      <c r="P82" s="37">
        <f t="shared" si="73"/>
        <v>815196.88080001529</v>
      </c>
      <c r="Q82" s="13">
        <f t="shared" si="85"/>
        <v>37.018552710494205</v>
      </c>
      <c r="R82" s="7">
        <f t="shared" si="94"/>
        <v>6.4475721105449954E-2</v>
      </c>
      <c r="S82" s="7">
        <f t="shared" si="95"/>
        <v>4.3305673023218701E-2</v>
      </c>
      <c r="T82" s="7">
        <f t="shared" si="96"/>
        <v>1.890071807044676E-2</v>
      </c>
      <c r="U82" s="47">
        <f t="shared" si="97"/>
        <v>126</v>
      </c>
      <c r="V82" s="29">
        <f t="shared" si="98"/>
        <v>-1238</v>
      </c>
      <c r="W82" s="18">
        <f t="shared" si="70"/>
        <v>3.7691454782786122E-3</v>
      </c>
      <c r="X82" s="16">
        <f t="shared" si="99"/>
        <v>0.69225180648668783</v>
      </c>
    </row>
    <row r="83" spans="1:24" x14ac:dyDescent="0.3">
      <c r="A83" s="21">
        <v>127</v>
      </c>
      <c r="B83" s="23">
        <v>43977</v>
      </c>
      <c r="C83" s="22" t="s">
        <v>6</v>
      </c>
      <c r="D83" s="117">
        <f t="shared" ref="D83:D85" si="100">B83+INT(Q83*LOG(E83)/LOG(2))</f>
        <v>44206</v>
      </c>
      <c r="E83" s="90">
        <f t="shared" ref="E83:E85" si="101">(WorldPop-F83)/F83</f>
        <v>66.95356230022648</v>
      </c>
      <c r="F83" s="8">
        <f t="shared" si="67"/>
        <v>114504666.66666667</v>
      </c>
      <c r="G83" s="14">
        <f t="shared" si="68"/>
        <v>86491333.333333328</v>
      </c>
      <c r="H83" s="15">
        <f t="shared" si="39"/>
        <v>28013333.333333343</v>
      </c>
      <c r="I83" s="14">
        <f t="shared" si="69"/>
        <v>3759967</v>
      </c>
      <c r="J83" s="2">
        <v>5404512</v>
      </c>
      <c r="K83" s="2">
        <v>343514</v>
      </c>
      <c r="L83" s="21">
        <f t="shared" si="84"/>
        <v>127</v>
      </c>
      <c r="M83" s="2">
        <v>99780</v>
      </c>
      <c r="N83" s="37"/>
      <c r="O83" s="2">
        <v>1486</v>
      </c>
      <c r="P83" s="37">
        <f t="shared" si="73"/>
        <v>532487.34575001057</v>
      </c>
      <c r="Q83" s="13">
        <f t="shared" si="85"/>
        <v>37.889335846519337</v>
      </c>
      <c r="R83" s="7">
        <f t="shared" si="66"/>
        <v>6.3560595295190384E-2</v>
      </c>
      <c r="S83" s="7">
        <f t="shared" ref="S83:S85" si="102">+O83/M83</f>
        <v>1.4892764080978152E-2</v>
      </c>
      <c r="T83" s="7">
        <f t="shared" ref="T83:T85" si="103">+M83/J83</f>
        <v>1.8462351457448886E-2</v>
      </c>
      <c r="U83" s="47">
        <f t="shared" ref="U83:U85" si="104">+A83</f>
        <v>127</v>
      </c>
      <c r="V83" s="29">
        <f t="shared" ref="V83:V85" si="105">+M83-M82</f>
        <v>-484</v>
      </c>
      <c r="W83" s="18">
        <f t="shared" si="70"/>
        <v>3.7691454782786122E-3</v>
      </c>
      <c r="X83" s="16">
        <f t="shared" ref="X83:X85" si="106">+I83/J83</f>
        <v>0.69570888176397794</v>
      </c>
    </row>
    <row r="84" spans="1:24" x14ac:dyDescent="0.3">
      <c r="A84" s="21">
        <v>128</v>
      </c>
      <c r="B84" s="23">
        <v>43978</v>
      </c>
      <c r="C84" s="22" t="s">
        <v>0</v>
      </c>
      <c r="D84" s="117">
        <f t="shared" si="100"/>
        <v>44252</v>
      </c>
      <c r="E84" s="90">
        <f t="shared" si="101"/>
        <v>65.867185150174024</v>
      </c>
      <c r="F84" s="8">
        <f t="shared" si="67"/>
        <v>116365000</v>
      </c>
      <c r="G84" s="14">
        <f t="shared" si="68"/>
        <v>88620666.666666672</v>
      </c>
      <c r="H84" s="15">
        <f t="shared" si="39"/>
        <v>27744333.333333328</v>
      </c>
      <c r="I84" s="14">
        <f t="shared" si="69"/>
        <v>3855788</v>
      </c>
      <c r="J84" s="2">
        <v>5488825</v>
      </c>
      <c r="K84" s="2">
        <v>349095</v>
      </c>
      <c r="L84" s="21">
        <f t="shared" si="84"/>
        <v>128</v>
      </c>
      <c r="M84" s="2">
        <v>84314</v>
      </c>
      <c r="N84" s="37"/>
      <c r="O84" s="2">
        <v>5581</v>
      </c>
      <c r="P84" s="37">
        <f t="shared" si="73"/>
        <v>228610.17980002519</v>
      </c>
      <c r="Q84" s="13">
        <f t="shared" si="85"/>
        <v>45.469439681399912</v>
      </c>
      <c r="R84" s="7">
        <f t="shared" si="66"/>
        <v>6.3601043939276625E-2</v>
      </c>
      <c r="S84" s="7">
        <f t="shared" si="102"/>
        <v>6.6193040301729247E-2</v>
      </c>
      <c r="T84" s="7">
        <f t="shared" si="103"/>
        <v>1.5361028999831475E-2</v>
      </c>
      <c r="U84" s="47">
        <f t="shared" si="104"/>
        <v>128</v>
      </c>
      <c r="V84" s="29">
        <f t="shared" si="105"/>
        <v>-15466</v>
      </c>
      <c r="W84" s="18">
        <f t="shared" si="70"/>
        <v>3.7691454782786122E-3</v>
      </c>
      <c r="X84" s="16">
        <f t="shared" si="106"/>
        <v>0.70247967461159722</v>
      </c>
    </row>
    <row r="85" spans="1:24" x14ac:dyDescent="0.3">
      <c r="A85" s="21">
        <v>129</v>
      </c>
      <c r="B85" s="23">
        <v>43979</v>
      </c>
      <c r="C85" s="22" t="s">
        <v>1</v>
      </c>
      <c r="D85" s="117">
        <f t="shared" si="100"/>
        <v>44204</v>
      </c>
      <c r="E85" s="90">
        <f t="shared" si="101"/>
        <v>65.06496968873644</v>
      </c>
      <c r="F85" s="8">
        <f t="shared" si="67"/>
        <v>117778000</v>
      </c>
      <c r="G85" s="14">
        <f t="shared" si="68"/>
        <v>91453666.666666672</v>
      </c>
      <c r="H85" s="15">
        <f t="shared" si="39"/>
        <v>26324333.333333328</v>
      </c>
      <c r="I85" s="14">
        <f t="shared" si="69"/>
        <v>3917366</v>
      </c>
      <c r="J85" s="2">
        <v>5593631</v>
      </c>
      <c r="K85" s="2">
        <v>353334</v>
      </c>
      <c r="L85" s="21">
        <f t="shared" si="84"/>
        <v>129</v>
      </c>
      <c r="M85" s="2">
        <v>104505</v>
      </c>
      <c r="N85" s="37"/>
      <c r="O85" s="2">
        <v>4221</v>
      </c>
      <c r="P85" s="37">
        <f t="shared" si="73"/>
        <v>-97180.189109974541</v>
      </c>
      <c r="Q85" s="13">
        <f t="shared" si="85"/>
        <v>37.446213032494711</v>
      </c>
      <c r="R85" s="7">
        <f t="shared" si="66"/>
        <v>6.3167198551352416E-2</v>
      </c>
      <c r="S85" s="7">
        <f t="shared" si="102"/>
        <v>4.0390411942012344E-2</v>
      </c>
      <c r="T85" s="7">
        <f t="shared" si="103"/>
        <v>1.8682855554826551E-2</v>
      </c>
      <c r="U85" s="47">
        <f t="shared" si="104"/>
        <v>129</v>
      </c>
      <c r="V85" s="29">
        <f t="shared" si="105"/>
        <v>20191</v>
      </c>
      <c r="W85" s="18">
        <f t="shared" si="70"/>
        <v>3.7691454782786122E-3</v>
      </c>
      <c r="X85" s="16">
        <f t="shared" si="106"/>
        <v>0.70032613878176808</v>
      </c>
    </row>
    <row r="86" spans="1:24" x14ac:dyDescent="0.3">
      <c r="A86" s="21">
        <v>130</v>
      </c>
      <c r="B86" s="23">
        <v>43980</v>
      </c>
      <c r="C86" s="22" t="s">
        <v>2</v>
      </c>
      <c r="D86" s="117">
        <f t="shared" ref="D86" si="107">B86+INT(Q86*LOG(E86)/LOG(2))</f>
        <v>44202</v>
      </c>
      <c r="E86" s="90">
        <f t="shared" ref="E86" si="108">(WorldPop-F86)/F86</f>
        <v>64.260785936346764</v>
      </c>
      <c r="F86" s="8">
        <f t="shared" si="67"/>
        <v>119229333.33333333</v>
      </c>
      <c r="G86" s="14">
        <f t="shared" si="68"/>
        <v>92964000</v>
      </c>
      <c r="H86" s="15">
        <f t="shared" si="39"/>
        <v>26265333.333333328</v>
      </c>
      <c r="I86" s="14">
        <f t="shared" si="69"/>
        <v>4006257</v>
      </c>
      <c r="J86" s="2">
        <v>5701337</v>
      </c>
      <c r="K86" s="2">
        <v>357688</v>
      </c>
      <c r="L86" s="21">
        <f t="shared" si="84"/>
        <v>130</v>
      </c>
      <c r="M86" s="2">
        <v>107740</v>
      </c>
      <c r="N86" s="37"/>
      <c r="O86" s="2">
        <v>4354</v>
      </c>
      <c r="P86" s="37">
        <f t="shared" si="73"/>
        <v>-445640.68119999114</v>
      </c>
      <c r="Q86" s="13">
        <f t="shared" si="85"/>
        <v>37.02514386337463</v>
      </c>
      <c r="R86" s="7">
        <f t="shared" ref="R86" si="109">+K86/J86</f>
        <v>6.2737564890480949E-2</v>
      </c>
      <c r="S86" s="7">
        <f t="shared" ref="S86" si="110">+O86/M86</f>
        <v>4.0412103211434937E-2</v>
      </c>
      <c r="T86" s="7">
        <f t="shared" ref="T86" si="111">+M86/J86</f>
        <v>1.8897321803640094E-2</v>
      </c>
      <c r="U86" s="47">
        <f t="shared" ref="U86" si="112">+A86</f>
        <v>130</v>
      </c>
      <c r="V86" s="29">
        <f t="shared" ref="V86" si="113">+M86-M85</f>
        <v>3235</v>
      </c>
      <c r="W86" s="18">
        <f t="shared" si="70"/>
        <v>3.7691454782786122E-3</v>
      </c>
      <c r="X86" s="16">
        <f t="shared" ref="X86" si="114">+I86/J86</f>
        <v>0.70268728194807639</v>
      </c>
    </row>
    <row r="87" spans="1:24" x14ac:dyDescent="0.3">
      <c r="A87" s="21">
        <v>131</v>
      </c>
      <c r="B87" s="23">
        <v>43981</v>
      </c>
      <c r="C87" s="20" t="s">
        <v>3</v>
      </c>
      <c r="D87" s="117">
        <f t="shared" ref="D87:D88" si="115">B87+INT(Q87*LOG(E87)/LOG(2))</f>
        <v>44191</v>
      </c>
      <c r="E87" s="90">
        <f t="shared" ref="E87:E88" si="116">(WorldPop-F87)/F87</f>
        <v>63.358087150714773</v>
      </c>
      <c r="F87" s="8">
        <f t="shared" si="67"/>
        <v>120901666.66666666</v>
      </c>
      <c r="G87" s="14">
        <f t="shared" si="68"/>
        <v>94384333.333333328</v>
      </c>
      <c r="H87" s="15">
        <f t="shared" si="39"/>
        <v>26517333.333333328</v>
      </c>
      <c r="I87" s="14">
        <f t="shared" si="69"/>
        <v>4088848</v>
      </c>
      <c r="J87" s="2">
        <v>5817385</v>
      </c>
      <c r="K87" s="2">
        <v>362705</v>
      </c>
      <c r="L87" s="21">
        <f t="shared" si="84"/>
        <v>131</v>
      </c>
      <c r="M87" s="2">
        <v>116048</v>
      </c>
      <c r="N87" s="37"/>
      <c r="O87" s="2">
        <v>5017</v>
      </c>
      <c r="P87" s="37">
        <f t="shared" si="73"/>
        <v>-817539.5648499513</v>
      </c>
      <c r="Q87" s="13">
        <f t="shared" ref="Q87:Q88" si="117">LOG(2)/LOG(1+T87)</f>
        <v>35.09229613212657</v>
      </c>
      <c r="R87" s="7">
        <f t="shared" ref="R87:R88" si="118">+K87/J87</f>
        <v>6.2348460691530647E-2</v>
      </c>
      <c r="S87" s="7">
        <f t="shared" ref="S87:S88" si="119">+O87/M87</f>
        <v>4.3232110850682473E-2</v>
      </c>
      <c r="T87" s="7">
        <f t="shared" ref="T87:T88" si="120">+M87/J87</f>
        <v>1.9948482006949857E-2</v>
      </c>
      <c r="U87" s="47">
        <f t="shared" ref="U87:U88" si="121">+A87</f>
        <v>131</v>
      </c>
      <c r="V87" s="29">
        <f t="shared" ref="V87:V88" si="122">+M87-M86</f>
        <v>8308</v>
      </c>
      <c r="W87" s="18">
        <f t="shared" si="70"/>
        <v>3.7691454782786122E-3</v>
      </c>
      <c r="X87" s="16">
        <f t="shared" ref="X87:X88" si="123">+I87/J87</f>
        <v>0.70286700983345607</v>
      </c>
    </row>
    <row r="88" spans="1:24" x14ac:dyDescent="0.3">
      <c r="A88" s="21">
        <v>132</v>
      </c>
      <c r="B88" s="23">
        <v>43982</v>
      </c>
      <c r="C88" s="22" t="s">
        <v>4</v>
      </c>
      <c r="D88" s="117">
        <f t="shared" si="115"/>
        <v>44192</v>
      </c>
      <c r="E88" s="90">
        <f t="shared" si="116"/>
        <v>62.576148118289822</v>
      </c>
      <c r="F88" s="8">
        <f t="shared" si="67"/>
        <v>122388666.66666666</v>
      </c>
      <c r="G88" s="14">
        <f t="shared" ref="G88" si="124">+F70</f>
        <v>95799666.666666672</v>
      </c>
      <c r="H88" s="15">
        <f t="shared" ref="H88:H151" si="125">+F88-G88</f>
        <v>26588999.999999985</v>
      </c>
      <c r="I88" s="14">
        <f t="shared" ref="I88" si="126">+J70</f>
        <v>4170424</v>
      </c>
      <c r="J88" s="2">
        <v>5934936</v>
      </c>
      <c r="K88" s="2">
        <v>367166</v>
      </c>
      <c r="L88" s="21">
        <f t="shared" si="84"/>
        <v>132</v>
      </c>
      <c r="M88" s="2">
        <v>117551</v>
      </c>
      <c r="N88" s="37"/>
      <c r="O88" s="2">
        <v>4461</v>
      </c>
      <c r="P88" s="37">
        <f t="shared" si="73"/>
        <v>-1213656.4565999368</v>
      </c>
      <c r="Q88" s="13">
        <f t="shared" si="117"/>
        <v>35.341180045634573</v>
      </c>
      <c r="R88" s="7">
        <f t="shared" si="118"/>
        <v>6.186519955733305E-2</v>
      </c>
      <c r="S88" s="7">
        <f t="shared" si="119"/>
        <v>3.7949485755119056E-2</v>
      </c>
      <c r="T88" s="7">
        <f t="shared" si="120"/>
        <v>1.9806616280276652E-2</v>
      </c>
      <c r="U88" s="47">
        <f t="shared" si="121"/>
        <v>132</v>
      </c>
      <c r="V88" s="29">
        <f t="shared" si="122"/>
        <v>1503</v>
      </c>
      <c r="W88" s="18">
        <f t="shared" si="70"/>
        <v>3.7691454782786122E-3</v>
      </c>
      <c r="X88" s="16">
        <f t="shared" si="123"/>
        <v>0.70269064401031456</v>
      </c>
    </row>
    <row r="89" spans="1:24" x14ac:dyDescent="0.3">
      <c r="A89" s="21">
        <v>133</v>
      </c>
      <c r="B89" s="23">
        <v>43983</v>
      </c>
      <c r="C89" s="22" t="s">
        <v>5</v>
      </c>
      <c r="D89" s="117">
        <f t="shared" ref="D89:D93" si="127">B89+INT(Q89*LOG(E89)/LOG(2))</f>
        <v>44188</v>
      </c>
      <c r="E89" s="90">
        <f t="shared" ref="E89:E93" si="128">(WorldPop-F89)/F89</f>
        <v>61.890997559043662</v>
      </c>
      <c r="F89" s="8">
        <f t="shared" ref="F89:F93" si="129">+K89/$F$3</f>
        <v>123722000</v>
      </c>
      <c r="G89" s="14">
        <f t="shared" ref="G89:G93" si="130">+F71</f>
        <v>97348666.666666672</v>
      </c>
      <c r="H89" s="15">
        <f t="shared" ref="H89:H93" si="131">+F89-G89</f>
        <v>26373333.333333328</v>
      </c>
      <c r="I89" s="14">
        <f t="shared" ref="I89:I94" si="132">+J71</f>
        <v>4248389</v>
      </c>
      <c r="J89" s="2">
        <v>6057853</v>
      </c>
      <c r="K89" s="2">
        <v>371166</v>
      </c>
      <c r="L89" s="21">
        <f t="shared" si="84"/>
        <v>133</v>
      </c>
      <c r="M89" s="2">
        <v>122917</v>
      </c>
      <c r="N89" s="37"/>
      <c r="O89" s="2">
        <v>4000</v>
      </c>
      <c r="P89" s="37">
        <f t="shared" si="73"/>
        <v>-1634782.321149976</v>
      </c>
      <c r="Q89" s="13">
        <f t="shared" ref="Q89:Q93" si="133">LOG(2)/LOG(1+T89)</f>
        <v>34.506544206589005</v>
      </c>
      <c r="R89" s="7">
        <f t="shared" ref="R89:R93" si="134">+K89/J89</f>
        <v>6.1270222304833082E-2</v>
      </c>
      <c r="S89" s="7">
        <f t="shared" ref="S89:S93" si="135">+O89/M89</f>
        <v>3.2542284631092523E-2</v>
      </c>
      <c r="T89" s="7">
        <f t="shared" ref="T89:T93" si="136">+M89/J89</f>
        <v>2.029052207110341E-2</v>
      </c>
      <c r="U89" s="47">
        <f t="shared" ref="U89:U93" si="137">+A89</f>
        <v>133</v>
      </c>
      <c r="V89" s="29">
        <f t="shared" ref="V89:V93" si="138">+M89-M88</f>
        <v>5366</v>
      </c>
      <c r="W89" s="18">
        <f t="shared" si="70"/>
        <v>3.7691454782786122E-3</v>
      </c>
      <c r="X89" s="16">
        <f t="shared" ref="X89:X93" si="139">+I89/J89</f>
        <v>0.70130275528310115</v>
      </c>
    </row>
    <row r="90" spans="1:24" x14ac:dyDescent="0.3">
      <c r="A90" s="21">
        <v>134</v>
      </c>
      <c r="B90" s="23">
        <v>43984</v>
      </c>
      <c r="C90" s="22" t="s">
        <v>6</v>
      </c>
      <c r="D90" s="117">
        <f t="shared" si="127"/>
        <v>44211</v>
      </c>
      <c r="E90" s="90">
        <f t="shared" si="128"/>
        <v>61.029655612244895</v>
      </c>
      <c r="F90" s="8">
        <f t="shared" si="129"/>
        <v>125440000</v>
      </c>
      <c r="G90" s="14">
        <f t="shared" si="130"/>
        <v>99039666.666666672</v>
      </c>
      <c r="H90" s="15">
        <f t="shared" si="131"/>
        <v>26400333.333333328</v>
      </c>
      <c r="I90" s="14">
        <f t="shared" si="132"/>
        <v>4338658</v>
      </c>
      <c r="J90" s="2">
        <v>6194533</v>
      </c>
      <c r="K90" s="2">
        <v>376320</v>
      </c>
      <c r="L90" s="21">
        <f t="shared" si="84"/>
        <v>134</v>
      </c>
      <c r="M90" s="2">
        <v>113198</v>
      </c>
      <c r="N90" s="37"/>
      <c r="O90" s="2">
        <v>4242</v>
      </c>
      <c r="P90" s="37">
        <f t="shared" si="73"/>
        <v>-2081719.4713599542</v>
      </c>
      <c r="Q90" s="13">
        <f t="shared" si="133"/>
        <v>38.276613680674977</v>
      </c>
      <c r="R90" s="7">
        <f t="shared" si="134"/>
        <v>6.0750342277618025E-2</v>
      </c>
      <c r="S90" s="7">
        <f t="shared" si="135"/>
        <v>3.7474160320853725E-2</v>
      </c>
      <c r="T90" s="7">
        <f t="shared" si="136"/>
        <v>1.827385534954774E-2</v>
      </c>
      <c r="U90" s="47">
        <f t="shared" si="137"/>
        <v>134</v>
      </c>
      <c r="V90" s="29">
        <f t="shared" si="138"/>
        <v>-9719</v>
      </c>
      <c r="W90" s="18">
        <f t="shared" si="70"/>
        <v>3.7691454782786122E-3</v>
      </c>
      <c r="X90" s="16">
        <f t="shared" si="139"/>
        <v>0.70040114404104392</v>
      </c>
    </row>
    <row r="91" spans="1:24" x14ac:dyDescent="0.3">
      <c r="A91" s="21">
        <v>135</v>
      </c>
      <c r="B91" s="23">
        <v>43985</v>
      </c>
      <c r="C91" s="22" t="s">
        <v>0</v>
      </c>
      <c r="D91" s="117">
        <f t="shared" si="127"/>
        <v>44263</v>
      </c>
      <c r="E91" s="90">
        <f t="shared" si="128"/>
        <v>60.438486501851607</v>
      </c>
      <c r="F91" s="8">
        <f t="shared" si="129"/>
        <v>126647000</v>
      </c>
      <c r="G91" s="14">
        <f t="shared" si="130"/>
        <v>100686333.33333333</v>
      </c>
      <c r="H91" s="15">
        <f t="shared" si="131"/>
        <v>25960666.666666672</v>
      </c>
      <c r="I91" s="14">
        <f t="shared" si="132"/>
        <v>4425485</v>
      </c>
      <c r="J91" s="2">
        <v>6287771</v>
      </c>
      <c r="K91" s="2">
        <v>379941</v>
      </c>
      <c r="L91" s="21">
        <f t="shared" si="84"/>
        <v>135</v>
      </c>
      <c r="M91" s="2">
        <v>93246</v>
      </c>
      <c r="N91" s="37"/>
      <c r="O91" s="2">
        <v>3621</v>
      </c>
      <c r="P91" s="37">
        <f t="shared" si="73"/>
        <v>-2555281.5682500014</v>
      </c>
      <c r="Q91" s="13">
        <f t="shared" si="133"/>
        <v>47.086073975855044</v>
      </c>
      <c r="R91" s="7">
        <f t="shared" si="134"/>
        <v>6.0425387629415891E-2</v>
      </c>
      <c r="S91" s="7">
        <f t="shared" si="135"/>
        <v>3.8832764944340778E-2</v>
      </c>
      <c r="T91" s="7">
        <f t="shared" si="136"/>
        <v>1.4829738551229044E-2</v>
      </c>
      <c r="U91" s="47">
        <f t="shared" si="137"/>
        <v>135</v>
      </c>
      <c r="V91" s="29">
        <f t="shared" si="138"/>
        <v>-19952</v>
      </c>
      <c r="W91" s="18">
        <f t="shared" si="70"/>
        <v>3.7691454782786122E-3</v>
      </c>
      <c r="X91" s="16">
        <f t="shared" si="139"/>
        <v>0.70382413736123661</v>
      </c>
    </row>
    <row r="92" spans="1:24" x14ac:dyDescent="0.3">
      <c r="A92" s="21">
        <v>136</v>
      </c>
      <c r="B92" s="23">
        <v>43986</v>
      </c>
      <c r="C92" s="22" t="s">
        <v>1</v>
      </c>
      <c r="D92" s="117">
        <f t="shared" si="127"/>
        <v>44191</v>
      </c>
      <c r="E92" s="90">
        <f t="shared" si="128"/>
        <v>59.968952665024673</v>
      </c>
      <c r="F92" s="8">
        <f t="shared" si="129"/>
        <v>127622333.33333333</v>
      </c>
      <c r="G92" s="14">
        <f t="shared" si="130"/>
        <v>102465000</v>
      </c>
      <c r="H92" s="15">
        <f t="shared" si="131"/>
        <v>25157333.333333328</v>
      </c>
      <c r="I92" s="14">
        <f t="shared" si="132"/>
        <v>4525497</v>
      </c>
      <c r="J92" s="2">
        <v>6416828</v>
      </c>
      <c r="K92" s="2">
        <v>382867</v>
      </c>
      <c r="L92" s="21">
        <f t="shared" si="84"/>
        <v>136</v>
      </c>
      <c r="M92" s="2">
        <v>129281</v>
      </c>
      <c r="N92" s="37"/>
      <c r="O92" s="2">
        <v>4842</v>
      </c>
      <c r="P92" s="37">
        <f t="shared" si="73"/>
        <v>-3056293.6210000077</v>
      </c>
      <c r="Q92" s="13">
        <f t="shared" si="133"/>
        <v>34.749597101010387</v>
      </c>
      <c r="R92" s="7">
        <f t="shared" si="134"/>
        <v>5.9666084239752101E-2</v>
      </c>
      <c r="S92" s="7">
        <f t="shared" si="135"/>
        <v>3.7453299402077644E-2</v>
      </c>
      <c r="T92" s="7">
        <f t="shared" si="136"/>
        <v>2.0147181753975639E-2</v>
      </c>
      <c r="U92" s="47">
        <f t="shared" si="137"/>
        <v>136</v>
      </c>
      <c r="V92" s="29">
        <f t="shared" si="138"/>
        <v>36035</v>
      </c>
      <c r="W92" s="18">
        <f t="shared" si="70"/>
        <v>3.7691454782786122E-3</v>
      </c>
      <c r="X92" s="16">
        <f t="shared" si="139"/>
        <v>0.70525452762642227</v>
      </c>
    </row>
    <row r="93" spans="1:24" x14ac:dyDescent="0.3">
      <c r="A93" s="21">
        <v>137</v>
      </c>
      <c r="B93" s="23">
        <v>43987</v>
      </c>
      <c r="C93" s="22" t="s">
        <v>2</v>
      </c>
      <c r="D93" s="117">
        <f t="shared" si="127"/>
        <v>44214</v>
      </c>
      <c r="E93" s="90">
        <f t="shared" si="128"/>
        <v>59.293680825509163</v>
      </c>
      <c r="F93" s="8">
        <f t="shared" si="129"/>
        <v>129051666.66666666</v>
      </c>
      <c r="G93" s="14">
        <f t="shared" si="130"/>
        <v>103949000</v>
      </c>
      <c r="H93" s="15">
        <f t="shared" si="131"/>
        <v>25102666.666666657</v>
      </c>
      <c r="I93" s="14">
        <f t="shared" si="132"/>
        <v>4618821</v>
      </c>
      <c r="J93" s="2">
        <v>6535354</v>
      </c>
      <c r="K93" s="2">
        <v>387155</v>
      </c>
      <c r="L93" s="21">
        <f t="shared" si="84"/>
        <v>137</v>
      </c>
      <c r="M93" s="2">
        <v>118526</v>
      </c>
      <c r="N93" s="37"/>
      <c r="O93" s="2">
        <v>4288</v>
      </c>
      <c r="P93" s="37">
        <f t="shared" si="73"/>
        <v>-3585591.9869499812</v>
      </c>
      <c r="Q93" s="13">
        <f t="shared" si="133"/>
        <v>38.564678869569526</v>
      </c>
      <c r="R93" s="7">
        <f t="shared" si="134"/>
        <v>5.9240096251863328E-2</v>
      </c>
      <c r="S93" s="7">
        <f t="shared" si="135"/>
        <v>3.6177716281659722E-2</v>
      </c>
      <c r="T93" s="7">
        <f t="shared" si="136"/>
        <v>1.813612544936357E-2</v>
      </c>
      <c r="U93" s="47">
        <f t="shared" si="137"/>
        <v>137</v>
      </c>
      <c r="V93" s="29">
        <f t="shared" si="138"/>
        <v>-10755</v>
      </c>
      <c r="W93" s="18">
        <f t="shared" si="70"/>
        <v>3.7691454782786122E-3</v>
      </c>
      <c r="X93" s="16">
        <f t="shared" si="139"/>
        <v>0.70674381219441207</v>
      </c>
    </row>
    <row r="94" spans="1:24" x14ac:dyDescent="0.3">
      <c r="A94" s="21">
        <v>138</v>
      </c>
      <c r="B94" s="23">
        <v>43988</v>
      </c>
      <c r="C94" s="20" t="s">
        <v>3</v>
      </c>
      <c r="D94" s="117">
        <f t="shared" ref="D94" si="140">B94+INT(Q94*LOG(E94)/LOG(2))</f>
        <v>44201</v>
      </c>
      <c r="E94" s="90">
        <f t="shared" ref="E94" si="141">(WorldPop-F94)/F94</f>
        <v>58.426886828478473</v>
      </c>
      <c r="F94" s="8">
        <f t="shared" ref="F94" si="142">+K94/$F$3</f>
        <v>130934000</v>
      </c>
      <c r="G94" s="14">
        <f t="shared" ref="G94" si="143">+F76</f>
        <v>105389666.66666667</v>
      </c>
      <c r="H94" s="15">
        <f t="shared" si="125"/>
        <v>25544333.333333328</v>
      </c>
      <c r="I94" s="14">
        <f t="shared" si="132"/>
        <v>4731458</v>
      </c>
      <c r="J94" s="2">
        <v>6663304</v>
      </c>
      <c r="K94" s="2">
        <v>392802</v>
      </c>
      <c r="L94" s="21">
        <f t="shared" si="84"/>
        <v>138</v>
      </c>
      <c r="M94" s="2">
        <v>127950</v>
      </c>
      <c r="N94" s="37"/>
      <c r="O94" s="2">
        <v>5647</v>
      </c>
      <c r="P94" s="37">
        <f t="shared" si="73"/>
        <v>-4144024.3715999881</v>
      </c>
      <c r="Q94" s="13">
        <f t="shared" ref="Q94" si="144">LOG(2)/LOG(1+T94)</f>
        <v>36.442781560447031</v>
      </c>
      <c r="R94" s="7">
        <f t="shared" ref="R94" si="145">+K94/J94</f>
        <v>5.8950034397350026E-2</v>
      </c>
      <c r="S94" s="7">
        <f t="shared" ref="S94" si="146">+O94/M94</f>
        <v>4.4134427510746387E-2</v>
      </c>
      <c r="T94" s="7">
        <f t="shared" ref="T94" si="147">+M94/J94</f>
        <v>1.9202185582407768E-2</v>
      </c>
      <c r="U94" s="47">
        <f t="shared" ref="U94" si="148">+A94</f>
        <v>138</v>
      </c>
      <c r="V94" s="29">
        <f t="shared" ref="V94" si="149">+M94-M93</f>
        <v>9424</v>
      </c>
      <c r="W94" s="18">
        <f t="shared" si="70"/>
        <v>3.7691454782786122E-3</v>
      </c>
      <c r="X94" s="16">
        <f t="shared" ref="X94" si="150">+I94/J94</f>
        <v>0.71007686276958093</v>
      </c>
    </row>
    <row r="95" spans="1:24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46721546.74022305</v>
      </c>
      <c r="G95" s="8"/>
      <c r="H95" s="15">
        <f t="shared" si="125"/>
        <v>46721546.74022305</v>
      </c>
      <c r="I95" s="8">
        <f t="shared" ref="I89:I152" si="151">+J95*$I$3</f>
        <v>513537.25</v>
      </c>
      <c r="J95" s="15">
        <f t="shared" ref="J89:J152" si="152">+J94-I94-O94+M94</f>
        <v>2054149</v>
      </c>
      <c r="K95" s="10">
        <f t="shared" ref="K89:K120" si="153">+J95*$R$3</f>
        <v>140164.64022066916</v>
      </c>
      <c r="L95" s="21">
        <f t="shared" si="84"/>
        <v>139</v>
      </c>
      <c r="M95" s="10">
        <f t="shared" ref="M89:M120" si="154">+$T$3*J95</f>
        <v>68426.178606910951</v>
      </c>
      <c r="N95" s="15"/>
      <c r="O95" s="8">
        <f t="shared" ref="O89:O120" si="155">+J95*$O$3</f>
        <v>10270.745000000001</v>
      </c>
      <c r="P95" s="37">
        <f t="shared" si="73"/>
        <v>-4732449.8286099741</v>
      </c>
      <c r="Q95" s="1">
        <f t="shared" ref="Q89:Q133" si="156">LOG(2)/LOG(1+T95)</f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7">
        <f t="shared" si="72"/>
        <v>139</v>
      </c>
      <c r="V95" s="8"/>
    </row>
    <row r="96" spans="1:24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36363903.346653551</v>
      </c>
      <c r="G96" s="8"/>
      <c r="H96" s="15">
        <f t="shared" si="125"/>
        <v>36363903.346653551</v>
      </c>
      <c r="I96" s="8">
        <f t="shared" si="151"/>
        <v>399691.79590172769</v>
      </c>
      <c r="J96" s="15">
        <f t="shared" si="152"/>
        <v>1598767.1836069108</v>
      </c>
      <c r="K96" s="10">
        <f t="shared" si="153"/>
        <v>109091.71003996066</v>
      </c>
      <c r="L96" s="21">
        <f t="shared" si="84"/>
        <v>140</v>
      </c>
      <c r="M96" s="10">
        <f t="shared" si="154"/>
        <v>53256.861530665235</v>
      </c>
      <c r="N96" s="15"/>
      <c r="O96" s="8">
        <f t="shared" si="155"/>
        <v>7993.8359180345542</v>
      </c>
      <c r="P96" s="37">
        <f t="shared" si="73"/>
        <v>-5351738.7597999657</v>
      </c>
      <c r="Q96" s="1">
        <f t="shared" si="156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7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28302433.435200281</v>
      </c>
      <c r="G97" s="8"/>
      <c r="H97" s="15">
        <f t="shared" si="125"/>
        <v>28302433.435200281</v>
      </c>
      <c r="I97" s="8">
        <f t="shared" si="151"/>
        <v>311084.60332945344</v>
      </c>
      <c r="J97" s="15">
        <f t="shared" si="152"/>
        <v>1244338.4133178138</v>
      </c>
      <c r="K97" s="10">
        <f t="shared" si="153"/>
        <v>84907.300305600846</v>
      </c>
      <c r="L97" s="21">
        <f t="shared" si="84"/>
        <v>141</v>
      </c>
      <c r="M97" s="10">
        <f t="shared" si="154"/>
        <v>41450.412076789413</v>
      </c>
      <c r="N97" s="15"/>
      <c r="O97" s="8">
        <f t="shared" si="155"/>
        <v>6221.6920665890693</v>
      </c>
      <c r="P97" s="37">
        <f t="shared" si="73"/>
        <v>-6002772.9151499802</v>
      </c>
      <c r="Q97" s="1">
        <f t="shared" si="156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7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22028101.073689021</v>
      </c>
      <c r="G98" s="8"/>
      <c r="H98" s="15">
        <f t="shared" si="125"/>
        <v>22028101.073689021</v>
      </c>
      <c r="I98" s="8">
        <f t="shared" si="151"/>
        <v>242120.6324996402</v>
      </c>
      <c r="J98" s="15">
        <f t="shared" si="152"/>
        <v>968482.52999856079</v>
      </c>
      <c r="K98" s="10">
        <f t="shared" si="153"/>
        <v>66084.303221067064</v>
      </c>
      <c r="L98" s="21">
        <f t="shared" si="84"/>
        <v>142</v>
      </c>
      <c r="M98" s="10">
        <f t="shared" si="154"/>
        <v>32261.32017460978</v>
      </c>
      <c r="N98" s="15"/>
      <c r="O98" s="8">
        <f t="shared" si="155"/>
        <v>4842.4126499928043</v>
      </c>
      <c r="P98" s="37">
        <f t="shared" si="73"/>
        <v>-6686445.3927999223</v>
      </c>
      <c r="Q98" s="1">
        <f t="shared" si="156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7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17144717.892319478</v>
      </c>
      <c r="G99" s="8"/>
      <c r="H99" s="15">
        <f t="shared" si="125"/>
        <v>17144717.892319478</v>
      </c>
      <c r="I99" s="8">
        <f t="shared" si="151"/>
        <v>188445.20125588437</v>
      </c>
      <c r="J99" s="15">
        <f t="shared" si="152"/>
        <v>753780.80502353748</v>
      </c>
      <c r="K99" s="10">
        <f t="shared" si="153"/>
        <v>51434.153676958435</v>
      </c>
      <c r="L99" s="21">
        <f t="shared" si="84"/>
        <v>143</v>
      </c>
      <c r="M99" s="10">
        <f t="shared" si="154"/>
        <v>25109.346982619903</v>
      </c>
      <c r="N99" s="15"/>
      <c r="O99" s="8">
        <f t="shared" si="155"/>
        <v>3768.9040251176875</v>
      </c>
      <c r="P99" s="37">
        <f t="shared" si="73"/>
        <v>-7403660.6390499407</v>
      </c>
      <c r="Q99" s="1">
        <f t="shared" si="156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7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13343926.043553136</v>
      </c>
      <c r="G100" s="8"/>
      <c r="H100" s="15">
        <f t="shared" si="125"/>
        <v>13343926.043553136</v>
      </c>
      <c r="I100" s="8">
        <f t="shared" si="151"/>
        <v>146669.01168128886</v>
      </c>
      <c r="J100" s="15">
        <f t="shared" si="152"/>
        <v>586676.04672515544</v>
      </c>
      <c r="K100" s="10">
        <f t="shared" si="153"/>
        <v>40031.778130659412</v>
      </c>
      <c r="L100" s="21">
        <f t="shared" si="84"/>
        <v>144</v>
      </c>
      <c r="M100" s="10">
        <f t="shared" si="154"/>
        <v>19542.88610885185</v>
      </c>
      <c r="N100" s="15"/>
      <c r="O100" s="8">
        <f t="shared" si="155"/>
        <v>2933.3802336257772</v>
      </c>
      <c r="P100" s="37">
        <f t="shared" si="73"/>
        <v>-8155334.4483599747</v>
      </c>
      <c r="Q100" s="1">
        <f t="shared" si="156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7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10385727.159475949</v>
      </c>
      <c r="G101" s="8"/>
      <c r="H101" s="15">
        <f t="shared" si="125"/>
        <v>10385727.159475949</v>
      </c>
      <c r="I101" s="8">
        <f t="shared" si="151"/>
        <v>114154.13522977318</v>
      </c>
      <c r="J101" s="15">
        <f t="shared" si="152"/>
        <v>456616.54091909272</v>
      </c>
      <c r="K101" s="10">
        <f t="shared" si="153"/>
        <v>31157.181478427847</v>
      </c>
      <c r="L101" s="21">
        <f t="shared" si="84"/>
        <v>145</v>
      </c>
      <c r="M101" s="10">
        <f t="shared" si="154"/>
        <v>15210.447238150542</v>
      </c>
      <c r="N101" s="15"/>
      <c r="O101" s="8">
        <f t="shared" si="155"/>
        <v>2283.0827045954638</v>
      </c>
      <c r="P101" s="37">
        <f t="shared" si="73"/>
        <v>-8942393.9633499905</v>
      </c>
      <c r="Q101" s="1">
        <f t="shared" si="156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7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8083327.8211391503</v>
      </c>
      <c r="G102" s="8"/>
      <c r="H102" s="15">
        <f t="shared" si="125"/>
        <v>8083327.8211391503</v>
      </c>
      <c r="I102" s="8">
        <f t="shared" si="151"/>
        <v>88847.442555718648</v>
      </c>
      <c r="J102" s="15">
        <f t="shared" si="152"/>
        <v>355389.77022287459</v>
      </c>
      <c r="K102" s="10">
        <f t="shared" si="153"/>
        <v>24249.983463417451</v>
      </c>
      <c r="L102" s="21">
        <f t="shared" si="84"/>
        <v>146</v>
      </c>
      <c r="M102" s="10">
        <f t="shared" si="154"/>
        <v>11838.461519753171</v>
      </c>
      <c r="N102" s="15"/>
      <c r="O102" s="8">
        <f t="shared" si="155"/>
        <v>1776.9488511143729</v>
      </c>
      <c r="P102" s="37">
        <f t="shared" si="73"/>
        <v>-9765777.6747999564</v>
      </c>
      <c r="Q102" s="1">
        <f t="shared" si="156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7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6291344.6175394421</v>
      </c>
      <c r="G103" s="8"/>
      <c r="H103" s="15">
        <f t="shared" si="125"/>
        <v>6291344.6175394421</v>
      </c>
      <c r="I103" s="8">
        <f t="shared" si="151"/>
        <v>69150.960083948681</v>
      </c>
      <c r="J103" s="15">
        <f t="shared" si="152"/>
        <v>276603.84033579472</v>
      </c>
      <c r="K103" s="10">
        <f t="shared" si="153"/>
        <v>18874.033852618326</v>
      </c>
      <c r="L103" s="21">
        <f t="shared" si="84"/>
        <v>147</v>
      </c>
      <c r="M103" s="10">
        <f t="shared" si="154"/>
        <v>9214.0072517497847</v>
      </c>
      <c r="N103" s="15"/>
      <c r="O103" s="8">
        <f t="shared" si="155"/>
        <v>1383.0192016789736</v>
      </c>
      <c r="P103" s="15"/>
      <c r="Q103" s="1">
        <f t="shared" si="156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7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4896624.0108599868</v>
      </c>
      <c r="G104" s="8"/>
      <c r="H104" s="15">
        <f t="shared" si="125"/>
        <v>4896624.0108599868</v>
      </c>
      <c r="I104" s="8">
        <f t="shared" si="151"/>
        <v>53820.96707547921</v>
      </c>
      <c r="J104" s="15">
        <f t="shared" si="152"/>
        <v>215283.86830191684</v>
      </c>
      <c r="K104" s="10">
        <f t="shared" si="153"/>
        <v>14689.87203257996</v>
      </c>
      <c r="L104" s="21">
        <f t="shared" si="84"/>
        <v>148</v>
      </c>
      <c r="M104" s="10">
        <f t="shared" si="154"/>
        <v>7171.3650877388427</v>
      </c>
      <c r="N104" s="15"/>
      <c r="O104" s="8">
        <f t="shared" si="155"/>
        <v>1076.4193415095842</v>
      </c>
      <c r="P104" s="15"/>
      <c r="Q104" s="1">
        <f t="shared" si="156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7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3811097.3347233315</v>
      </c>
      <c r="G105" s="8"/>
      <c r="H105" s="15">
        <f t="shared" si="125"/>
        <v>3811097.3347233315</v>
      </c>
      <c r="I105" s="8">
        <f t="shared" si="151"/>
        <v>41889.461743166721</v>
      </c>
      <c r="J105" s="15">
        <f t="shared" si="152"/>
        <v>167557.84697266688</v>
      </c>
      <c r="K105" s="10">
        <f t="shared" si="153"/>
        <v>11433.292004169994</v>
      </c>
      <c r="L105" s="21">
        <f t="shared" si="84"/>
        <v>149</v>
      </c>
      <c r="M105" s="10">
        <f t="shared" si="154"/>
        <v>5581.5538035172503</v>
      </c>
      <c r="N105" s="15"/>
      <c r="O105" s="8">
        <f t="shared" si="155"/>
        <v>837.7892348633344</v>
      </c>
      <c r="P105" s="15"/>
      <c r="Q105" s="1">
        <f t="shared" si="156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7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2966219.7592713214</v>
      </c>
      <c r="G106" s="8"/>
      <c r="H106" s="15">
        <f t="shared" si="125"/>
        <v>2966219.7592713214</v>
      </c>
      <c r="I106" s="8">
        <f t="shared" si="151"/>
        <v>32603.037449538519</v>
      </c>
      <c r="J106" s="15">
        <f t="shared" si="152"/>
        <v>130412.14979815407</v>
      </c>
      <c r="K106" s="10">
        <f t="shared" si="153"/>
        <v>8898.6592778139639</v>
      </c>
      <c r="L106" s="21">
        <f t="shared" si="84"/>
        <v>150</v>
      </c>
      <c r="M106" s="10">
        <f t="shared" si="154"/>
        <v>4344.1858670426127</v>
      </c>
      <c r="N106" s="15"/>
      <c r="O106" s="8">
        <f t="shared" si="155"/>
        <v>652.06074899077043</v>
      </c>
      <c r="P106" s="15"/>
      <c r="Q106" s="1">
        <f t="shared" si="156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7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57">+K107/$F$3</f>
        <v>2308642.0753749507</v>
      </c>
      <c r="G107" s="8"/>
      <c r="H107" s="15">
        <f t="shared" si="125"/>
        <v>2308642.0753749507</v>
      </c>
      <c r="I107" s="8">
        <f t="shared" si="151"/>
        <v>25375.30936666685</v>
      </c>
      <c r="J107" s="15">
        <f t="shared" si="152"/>
        <v>101501.2374666674</v>
      </c>
      <c r="K107" s="10">
        <f t="shared" si="153"/>
        <v>6925.9262261248523</v>
      </c>
      <c r="L107" s="21">
        <f t="shared" si="84"/>
        <v>151</v>
      </c>
      <c r="M107" s="10">
        <f t="shared" si="154"/>
        <v>3381.1285372758571</v>
      </c>
      <c r="N107" s="15"/>
      <c r="O107" s="8">
        <f t="shared" si="155"/>
        <v>507.50618733333704</v>
      </c>
      <c r="P107" s="15"/>
      <c r="Q107" s="1">
        <f t="shared" si="156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7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57"/>
        <v>1796841.9957868799</v>
      </c>
      <c r="G108" s="8"/>
      <c r="H108" s="15">
        <f t="shared" si="125"/>
        <v>1796841.9957868799</v>
      </c>
      <c r="I108" s="8">
        <f t="shared" si="151"/>
        <v>19749.887612485767</v>
      </c>
      <c r="J108" s="15">
        <f t="shared" si="152"/>
        <v>78999.550449943068</v>
      </c>
      <c r="K108" s="10">
        <f t="shared" si="153"/>
        <v>5390.5259873606401</v>
      </c>
      <c r="L108" s="21">
        <f t="shared" si="84"/>
        <v>152</v>
      </c>
      <c r="M108" s="10">
        <f t="shared" si="154"/>
        <v>2631.5702263825438</v>
      </c>
      <c r="N108" s="15"/>
      <c r="O108" s="8">
        <f t="shared" si="155"/>
        <v>394.99775224971535</v>
      </c>
      <c r="P108" s="15"/>
      <c r="Q108" s="1">
        <f t="shared" si="156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7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57"/>
        <v>1398502.2590818929</v>
      </c>
      <c r="G109" s="8"/>
      <c r="H109" s="15">
        <f t="shared" si="125"/>
        <v>1398502.2590818929</v>
      </c>
      <c r="I109" s="8">
        <f t="shared" si="151"/>
        <v>15371.558827897534</v>
      </c>
      <c r="J109" s="15">
        <f t="shared" si="152"/>
        <v>61486.235311590135</v>
      </c>
      <c r="K109" s="10">
        <f t="shared" si="153"/>
        <v>4195.5067772456787</v>
      </c>
      <c r="L109" s="21">
        <f t="shared" si="84"/>
        <v>153</v>
      </c>
      <c r="M109" s="10">
        <f t="shared" si="154"/>
        <v>2048.1805941523335</v>
      </c>
      <c r="N109" s="15"/>
      <c r="O109" s="8">
        <f t="shared" si="155"/>
        <v>307.43117655795066</v>
      </c>
      <c r="P109" s="15"/>
      <c r="Q109" s="1">
        <f t="shared" si="156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7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57"/>
        <v>1088469.9785751961</v>
      </c>
      <c r="G110" s="8"/>
      <c r="H110" s="15">
        <f t="shared" si="125"/>
        <v>1088469.9785751961</v>
      </c>
      <c r="I110" s="8">
        <f t="shared" si="151"/>
        <v>11963.856475321747</v>
      </c>
      <c r="J110" s="15">
        <f t="shared" si="152"/>
        <v>47855.425901286988</v>
      </c>
      <c r="K110" s="10">
        <f t="shared" si="153"/>
        <v>3265.4099357255886</v>
      </c>
      <c r="L110" s="21">
        <f t="shared" si="84"/>
        <v>154</v>
      </c>
      <c r="M110" s="10">
        <f t="shared" si="154"/>
        <v>1594.1219064591983</v>
      </c>
      <c r="N110" s="15"/>
      <c r="O110" s="8">
        <f t="shared" si="155"/>
        <v>239.27712950643493</v>
      </c>
      <c r="P110" s="15"/>
      <c r="Q110" s="1">
        <f t="shared" si="156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7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57"/>
        <v>847168.38071987021</v>
      </c>
      <c r="G111" s="8"/>
      <c r="H111" s="15">
        <f t="shared" si="125"/>
        <v>847168.38071987021</v>
      </c>
      <c r="I111" s="8">
        <f t="shared" si="151"/>
        <v>9311.6035507295001</v>
      </c>
      <c r="J111" s="15">
        <f t="shared" si="152"/>
        <v>37246.414202918</v>
      </c>
      <c r="K111" s="10">
        <f t="shared" si="153"/>
        <v>2541.5051421596108</v>
      </c>
      <c r="L111" s="21">
        <f t="shared" si="84"/>
        <v>155</v>
      </c>
      <c r="M111" s="10">
        <f t="shared" si="154"/>
        <v>1240.7229420630401</v>
      </c>
      <c r="N111" s="15"/>
      <c r="O111" s="8">
        <f t="shared" si="155"/>
        <v>186.23207101458999</v>
      </c>
      <c r="P111" s="15"/>
      <c r="Q111" s="1">
        <f t="shared" si="156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7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57"/>
        <v>659360.64330500574</v>
      </c>
      <c r="G112" s="8"/>
      <c r="H112" s="15">
        <f t="shared" si="125"/>
        <v>659360.64330500574</v>
      </c>
      <c r="I112" s="8">
        <f t="shared" si="151"/>
        <v>7247.3253808092368</v>
      </c>
      <c r="J112" s="15">
        <f t="shared" si="152"/>
        <v>28989.301523236947</v>
      </c>
      <c r="K112" s="10">
        <f t="shared" si="153"/>
        <v>1978.0819299150173</v>
      </c>
      <c r="L112" s="21">
        <f t="shared" si="84"/>
        <v>156</v>
      </c>
      <c r="M112" s="10">
        <f t="shared" si="154"/>
        <v>965.66856820932014</v>
      </c>
      <c r="N112" s="15"/>
      <c r="O112" s="8">
        <f t="shared" si="155"/>
        <v>144.94650761618473</v>
      </c>
      <c r="P112" s="15"/>
      <c r="Q112" s="1">
        <f t="shared" si="156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7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57"/>
        <v>513187.77687401697</v>
      </c>
      <c r="G113" s="8"/>
      <c r="H113" s="15">
        <f t="shared" si="125"/>
        <v>513187.77687401697</v>
      </c>
      <c r="I113" s="8">
        <f t="shared" si="151"/>
        <v>5640.6745507552114</v>
      </c>
      <c r="J113" s="15">
        <f t="shared" si="152"/>
        <v>22562.698203020846</v>
      </c>
      <c r="K113" s="10">
        <f t="shared" si="153"/>
        <v>1539.5633306220509</v>
      </c>
      <c r="L113" s="21">
        <f t="shared" si="84"/>
        <v>157</v>
      </c>
      <c r="M113" s="10">
        <f t="shared" si="154"/>
        <v>751.59066703230053</v>
      </c>
      <c r="N113" s="15"/>
      <c r="O113" s="8">
        <f t="shared" si="155"/>
        <v>112.81349101510423</v>
      </c>
      <c r="P113" s="15"/>
      <c r="Q113" s="1">
        <f t="shared" si="156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7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57"/>
        <v>399419.79705190024</v>
      </c>
      <c r="G114" s="8"/>
      <c r="H114" s="15">
        <f t="shared" si="125"/>
        <v>399419.79705190024</v>
      </c>
      <c r="I114" s="8">
        <f t="shared" si="151"/>
        <v>4390.2002070707076</v>
      </c>
      <c r="J114" s="15">
        <f t="shared" si="152"/>
        <v>17560.80082828283</v>
      </c>
      <c r="K114" s="10">
        <f t="shared" si="153"/>
        <v>1198.2593911557008</v>
      </c>
      <c r="L114" s="21">
        <f t="shared" si="84"/>
        <v>158</v>
      </c>
      <c r="M114" s="10">
        <f t="shared" si="154"/>
        <v>584.97143778590089</v>
      </c>
      <c r="N114" s="15"/>
      <c r="O114" s="8">
        <f t="shared" si="155"/>
        <v>87.804004141414154</v>
      </c>
      <c r="P114" s="15"/>
      <c r="Q114" s="1">
        <f t="shared" si="156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7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57"/>
        <v>310872.90357686346</v>
      </c>
      <c r="G115" s="8"/>
      <c r="H115" s="15">
        <f t="shared" si="125"/>
        <v>310872.90357686346</v>
      </c>
      <c r="I115" s="8">
        <f t="shared" si="151"/>
        <v>3416.9420137141524</v>
      </c>
      <c r="J115" s="15">
        <f t="shared" si="152"/>
        <v>13667.76805485661</v>
      </c>
      <c r="K115" s="10">
        <f t="shared" si="153"/>
        <v>932.61871073059046</v>
      </c>
      <c r="L115" s="21">
        <f t="shared" si="84"/>
        <v>159</v>
      </c>
      <c r="M115" s="10">
        <f t="shared" si="154"/>
        <v>455.28982468138884</v>
      </c>
      <c r="N115" s="15"/>
      <c r="O115" s="8">
        <f t="shared" si="155"/>
        <v>68.338840274283044</v>
      </c>
      <c r="P115" s="15"/>
      <c r="Q115" s="1">
        <f t="shared" si="156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7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57"/>
        <v>241955.86421008638</v>
      </c>
      <c r="G116" s="8"/>
      <c r="H116" s="15">
        <f t="shared" si="125"/>
        <v>241955.86421008638</v>
      </c>
      <c r="I116" s="8">
        <f t="shared" si="151"/>
        <v>2659.4442563873904</v>
      </c>
      <c r="J116" s="15">
        <f t="shared" si="152"/>
        <v>10637.777025549562</v>
      </c>
      <c r="K116" s="10">
        <f t="shared" si="153"/>
        <v>725.8675926302592</v>
      </c>
      <c r="L116" s="21">
        <f t="shared" si="84"/>
        <v>160</v>
      </c>
      <c r="M116" s="10">
        <f t="shared" si="154"/>
        <v>354.3571721091061</v>
      </c>
      <c r="N116" s="15"/>
      <c r="O116" s="8">
        <f t="shared" si="155"/>
        <v>53.18888512774781</v>
      </c>
      <c r="P116" s="15"/>
      <c r="Q116" s="1">
        <f t="shared" si="156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7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57"/>
        <v>188316.96024988251</v>
      </c>
      <c r="G117" s="8"/>
      <c r="H117" s="15">
        <f t="shared" si="125"/>
        <v>188316.96024988251</v>
      </c>
      <c r="I117" s="8">
        <f t="shared" si="151"/>
        <v>2069.8752640358821</v>
      </c>
      <c r="J117" s="15">
        <f t="shared" si="152"/>
        <v>8279.5010561435283</v>
      </c>
      <c r="K117" s="10">
        <f t="shared" si="153"/>
        <v>564.95088074964758</v>
      </c>
      <c r="L117" s="21">
        <f t="shared" si="84"/>
        <v>161</v>
      </c>
      <c r="M117" s="10">
        <f t="shared" si="154"/>
        <v>275.80015765350265</v>
      </c>
      <c r="N117" s="15"/>
      <c r="O117" s="8">
        <f t="shared" si="155"/>
        <v>41.397505280717645</v>
      </c>
      <c r="P117" s="15"/>
      <c r="Q117" s="1">
        <f t="shared" si="156"/>
        <v>21.15290975537307</v>
      </c>
      <c r="R117" s="7">
        <f t="shared" ref="R117:R180" si="158">+K117/J117</f>
        <v>6.8234894460269993E-2</v>
      </c>
      <c r="S117" s="7"/>
      <c r="T117" s="7">
        <f t="shared" si="74"/>
        <v>3.3311205081477023E-2</v>
      </c>
      <c r="U117" s="47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57"/>
        <v>146569.2002693667</v>
      </c>
      <c r="G118" s="8"/>
      <c r="H118" s="15">
        <f t="shared" si="125"/>
        <v>146569.2002693667</v>
      </c>
      <c r="I118" s="8">
        <f t="shared" si="151"/>
        <v>1611.007111120108</v>
      </c>
      <c r="J118" s="15">
        <f t="shared" si="152"/>
        <v>6444.028444480432</v>
      </c>
      <c r="K118" s="10">
        <f t="shared" si="153"/>
        <v>439.7076008081001</v>
      </c>
      <c r="L118" s="21">
        <f t="shared" si="84"/>
        <v>162</v>
      </c>
      <c r="M118" s="10">
        <f t="shared" si="154"/>
        <v>214.65835306495904</v>
      </c>
      <c r="N118" s="15"/>
      <c r="O118" s="8">
        <f t="shared" si="155"/>
        <v>32.22014222240216</v>
      </c>
      <c r="P118" s="15"/>
      <c r="Q118" s="1">
        <f t="shared" si="156"/>
        <v>21.15290975537307</v>
      </c>
      <c r="R118" s="7">
        <f t="shared" si="158"/>
        <v>6.8234894460269993E-2</v>
      </c>
      <c r="S118" s="7"/>
      <c r="T118" s="7">
        <f t="shared" si="74"/>
        <v>3.3311205081477023E-2</v>
      </c>
      <c r="U118" s="47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57"/>
        <v>114076.45088947914</v>
      </c>
      <c r="G119" s="8"/>
      <c r="H119" s="15">
        <f t="shared" si="125"/>
        <v>114076.45088947914</v>
      </c>
      <c r="I119" s="8">
        <f t="shared" si="151"/>
        <v>1253.8648860507201</v>
      </c>
      <c r="J119" s="15">
        <f t="shared" si="152"/>
        <v>5015.4595442028804</v>
      </c>
      <c r="K119" s="10">
        <f t="shared" si="153"/>
        <v>342.2293526684374</v>
      </c>
      <c r="L119" s="21">
        <f t="shared" si="84"/>
        <v>163</v>
      </c>
      <c r="M119" s="10">
        <f t="shared" si="154"/>
        <v>167.07100145479342</v>
      </c>
      <c r="N119" s="15"/>
      <c r="O119" s="8">
        <f t="shared" si="155"/>
        <v>25.077297721014403</v>
      </c>
      <c r="P119" s="15"/>
      <c r="Q119" s="1">
        <f t="shared" si="156"/>
        <v>21.15290975537307</v>
      </c>
      <c r="R119" s="7">
        <f t="shared" si="158"/>
        <v>6.8234894460269993E-2</v>
      </c>
      <c r="S119" s="7"/>
      <c r="T119" s="7">
        <f t="shared" si="74"/>
        <v>3.3311205081477023E-2</v>
      </c>
      <c r="U119" s="47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57"/>
        <v>88786.979963208432</v>
      </c>
      <c r="G120" s="8"/>
      <c r="H120" s="15">
        <f t="shared" si="125"/>
        <v>88786.979963208432</v>
      </c>
      <c r="I120" s="8">
        <f t="shared" si="151"/>
        <v>975.89709047148483</v>
      </c>
      <c r="J120" s="15">
        <f t="shared" si="152"/>
        <v>3903.5883618859393</v>
      </c>
      <c r="K120" s="10">
        <f t="shared" si="153"/>
        <v>266.36093988962529</v>
      </c>
      <c r="L120" s="21">
        <f t="shared" si="84"/>
        <v>164</v>
      </c>
      <c r="M120" s="10">
        <f t="shared" si="154"/>
        <v>130.03323247644948</v>
      </c>
      <c r="N120" s="15"/>
      <c r="O120" s="8">
        <f t="shared" si="155"/>
        <v>19.517941809429697</v>
      </c>
      <c r="P120" s="15"/>
      <c r="Q120" s="1">
        <f t="shared" si="156"/>
        <v>21.15290975537307</v>
      </c>
      <c r="R120" s="7">
        <f t="shared" si="158"/>
        <v>6.8234894460269993E-2</v>
      </c>
      <c r="S120" s="7"/>
      <c r="T120" s="7">
        <f t="shared" si="74"/>
        <v>3.331120508147703E-2</v>
      </c>
      <c r="U120" s="47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57"/>
        <v>69103.901370709704</v>
      </c>
      <c r="G121" s="8"/>
      <c r="H121" s="15">
        <f t="shared" si="125"/>
        <v>69103.901370709704</v>
      </c>
      <c r="I121" s="8">
        <f t="shared" si="151"/>
        <v>759.55164052036855</v>
      </c>
      <c r="J121" s="15">
        <f t="shared" si="152"/>
        <v>3038.2065620814742</v>
      </c>
      <c r="K121" s="10">
        <f t="shared" ref="K121:K152" si="159">+J121*$R$3</f>
        <v>207.31170411212912</v>
      </c>
      <c r="L121" s="21">
        <f t="shared" si="84"/>
        <v>165</v>
      </c>
      <c r="M121" s="10">
        <f t="shared" ref="M121:M152" si="160">+$T$3*J121</f>
        <v>101.20632186938523</v>
      </c>
      <c r="N121" s="15"/>
      <c r="O121" s="8">
        <f t="shared" ref="O121:O152" si="161">+J121*$O$3</f>
        <v>15.191032810407371</v>
      </c>
      <c r="P121" s="15"/>
      <c r="Q121" s="1">
        <f t="shared" si="156"/>
        <v>21.15290975537307</v>
      </c>
      <c r="R121" s="7">
        <f t="shared" si="158"/>
        <v>6.8234894460269993E-2</v>
      </c>
      <c r="S121" s="7"/>
      <c r="T121" s="7">
        <f t="shared" si="74"/>
        <v>3.3311205081477023E-2</v>
      </c>
      <c r="U121" s="47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57"/>
        <v>53784.340751668613</v>
      </c>
      <c r="G122" s="8"/>
      <c r="H122" s="15">
        <f t="shared" si="125"/>
        <v>53784.340751668613</v>
      </c>
      <c r="I122" s="8">
        <f t="shared" si="151"/>
        <v>591.16755265502093</v>
      </c>
      <c r="J122" s="15">
        <f t="shared" si="152"/>
        <v>2364.6702106200837</v>
      </c>
      <c r="K122" s="10">
        <f t="shared" si="159"/>
        <v>161.35302225500584</v>
      </c>
      <c r="L122" s="21">
        <f t="shared" si="84"/>
        <v>166</v>
      </c>
      <c r="M122" s="10">
        <f t="shared" si="160"/>
        <v>78.770014336025071</v>
      </c>
      <c r="N122" s="15"/>
      <c r="O122" s="8">
        <f t="shared" si="161"/>
        <v>11.823351053100419</v>
      </c>
      <c r="P122" s="15"/>
      <c r="Q122" s="1">
        <f t="shared" si="156"/>
        <v>21.15290975537307</v>
      </c>
      <c r="R122" s="7">
        <f t="shared" si="158"/>
        <v>6.8234894460269993E-2</v>
      </c>
      <c r="S122" s="7"/>
      <c r="T122" s="7">
        <f t="shared" si="74"/>
        <v>3.3311205081477023E-2</v>
      </c>
      <c r="U122" s="47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57"/>
        <v>41860.955064943992</v>
      </c>
      <c r="G123" s="8"/>
      <c r="H123" s="15">
        <f t="shared" si="125"/>
        <v>41860.955064943992</v>
      </c>
      <c r="I123" s="8">
        <f t="shared" si="151"/>
        <v>460.11233031199686</v>
      </c>
      <c r="J123" s="15">
        <f t="shared" si="152"/>
        <v>1840.4493212479874</v>
      </c>
      <c r="K123" s="10">
        <f t="shared" si="159"/>
        <v>125.58286519483197</v>
      </c>
      <c r="L123" s="21">
        <f t="shared" si="84"/>
        <v>167</v>
      </c>
      <c r="M123" s="10">
        <f t="shared" si="160"/>
        <v>61.307584782156894</v>
      </c>
      <c r="N123" s="15"/>
      <c r="O123" s="8">
        <f t="shared" si="161"/>
        <v>9.2022466062399371</v>
      </c>
      <c r="P123" s="15"/>
      <c r="Q123" s="1">
        <f t="shared" si="156"/>
        <v>21.15290975537307</v>
      </c>
      <c r="R123" s="7">
        <f t="shared" si="158"/>
        <v>6.8234894460269993E-2</v>
      </c>
      <c r="S123" s="7"/>
      <c r="T123" s="7">
        <f t="shared" si="74"/>
        <v>3.3311205081477023E-2</v>
      </c>
      <c r="U123" s="47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57"/>
        <v>32580.850382458117</v>
      </c>
      <c r="G124" s="8"/>
      <c r="H124" s="15">
        <f t="shared" si="125"/>
        <v>32580.850382458117</v>
      </c>
      <c r="I124" s="8">
        <f t="shared" si="151"/>
        <v>358.1105822779769</v>
      </c>
      <c r="J124" s="15">
        <f t="shared" si="152"/>
        <v>1432.4423291119076</v>
      </c>
      <c r="K124" s="10">
        <f t="shared" si="159"/>
        <v>97.742551147374357</v>
      </c>
      <c r="L124" s="21">
        <f t="shared" si="84"/>
        <v>168</v>
      </c>
      <c r="M124" s="10">
        <f t="shared" si="160"/>
        <v>47.716380192435359</v>
      </c>
      <c r="N124" s="15"/>
      <c r="O124" s="8">
        <f t="shared" si="161"/>
        <v>7.1622116455595384</v>
      </c>
      <c r="P124" s="15"/>
      <c r="Q124" s="1">
        <f t="shared" si="156"/>
        <v>21.15290975537307</v>
      </c>
      <c r="R124" s="7">
        <f t="shared" si="158"/>
        <v>6.8234894460269993E-2</v>
      </c>
      <c r="S124" s="7"/>
      <c r="T124" s="7">
        <f t="shared" si="74"/>
        <v>3.3311205081477023E-2</v>
      </c>
      <c r="U124" s="47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57"/>
        <v>25358.040923750275</v>
      </c>
      <c r="G125" s="8"/>
      <c r="H125" s="15">
        <f t="shared" si="125"/>
        <v>25358.040923750275</v>
      </c>
      <c r="I125" s="8">
        <f t="shared" si="151"/>
        <v>278.7214788452016</v>
      </c>
      <c r="J125" s="15">
        <f t="shared" si="152"/>
        <v>1114.8859153808064</v>
      </c>
      <c r="K125" s="10">
        <f t="shared" si="159"/>
        <v>76.074122771250828</v>
      </c>
      <c r="L125" s="21">
        <f t="shared" si="84"/>
        <v>169</v>
      </c>
      <c r="M125" s="10">
        <f t="shared" si="160"/>
        <v>37.138193369700282</v>
      </c>
      <c r="N125" s="15"/>
      <c r="O125" s="8">
        <f t="shared" si="161"/>
        <v>5.5744295769040324</v>
      </c>
      <c r="P125" s="15"/>
      <c r="Q125" s="1">
        <f t="shared" si="156"/>
        <v>21.15290975537307</v>
      </c>
      <c r="R125" s="7">
        <f t="shared" si="158"/>
        <v>6.8234894460269993E-2</v>
      </c>
      <c r="S125" s="7"/>
      <c r="T125" s="7">
        <f t="shared" si="74"/>
        <v>3.3311205081477023E-2</v>
      </c>
      <c r="U125" s="47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57"/>
        <v>19736.447389869489</v>
      </c>
      <c r="G126" s="8"/>
      <c r="H126" s="15">
        <f t="shared" si="125"/>
        <v>19736.447389869489</v>
      </c>
      <c r="I126" s="8">
        <f t="shared" si="151"/>
        <v>216.93205008210029</v>
      </c>
      <c r="J126" s="15">
        <f t="shared" si="152"/>
        <v>867.72820032840116</v>
      </c>
      <c r="K126" s="10">
        <f t="shared" si="159"/>
        <v>59.209342169608469</v>
      </c>
      <c r="L126" s="21">
        <f t="shared" si="84"/>
        <v>170</v>
      </c>
      <c r="M126" s="10">
        <f t="shared" si="160"/>
        <v>28.905072036120348</v>
      </c>
      <c r="N126" s="15"/>
      <c r="O126" s="8">
        <f t="shared" si="161"/>
        <v>4.3386410016420056</v>
      </c>
      <c r="P126" s="15"/>
      <c r="Q126" s="1">
        <f t="shared" si="156"/>
        <v>21.15290975537307</v>
      </c>
      <c r="R126" s="7">
        <f t="shared" si="158"/>
        <v>6.8234894460269993E-2</v>
      </c>
      <c r="S126" s="7"/>
      <c r="T126" s="7">
        <f t="shared" si="74"/>
        <v>3.3311205081477023E-2</v>
      </c>
      <c r="U126" s="47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57"/>
        <v>15361.098152036495</v>
      </c>
      <c r="G127" s="8"/>
      <c r="H127" s="15">
        <f t="shared" si="125"/>
        <v>15361.098152036495</v>
      </c>
      <c r="I127" s="8">
        <f t="shared" si="151"/>
        <v>168.8406453201948</v>
      </c>
      <c r="J127" s="15">
        <f t="shared" si="152"/>
        <v>675.36258128077918</v>
      </c>
      <c r="K127" s="10">
        <f t="shared" si="159"/>
        <v>46.083294456109485</v>
      </c>
      <c r="L127" s="21">
        <f t="shared" si="84"/>
        <v>171</v>
      </c>
      <c r="M127" s="10">
        <f t="shared" si="160"/>
        <v>22.497141449399731</v>
      </c>
      <c r="N127" s="15"/>
      <c r="O127" s="8">
        <f t="shared" si="161"/>
        <v>3.3768129064038961</v>
      </c>
      <c r="P127" s="15"/>
      <c r="Q127" s="1">
        <f t="shared" si="156"/>
        <v>21.15290975537307</v>
      </c>
      <c r="R127" s="7">
        <f t="shared" si="158"/>
        <v>6.8234894460269993E-2</v>
      </c>
      <c r="S127" s="7"/>
      <c r="T127" s="7">
        <f t="shared" si="74"/>
        <v>3.3311205081477023E-2</v>
      </c>
      <c r="U127" s="47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57"/>
        <v>11955.714814086376</v>
      </c>
      <c r="G128" s="8"/>
      <c r="H128" s="15">
        <f t="shared" si="125"/>
        <v>11955.714814086376</v>
      </c>
      <c r="I128" s="8">
        <f t="shared" si="151"/>
        <v>131.41056612589506</v>
      </c>
      <c r="J128" s="15">
        <f t="shared" si="152"/>
        <v>525.64226450358024</v>
      </c>
      <c r="K128" s="10">
        <f t="shared" si="159"/>
        <v>35.867144442259125</v>
      </c>
      <c r="L128" s="21">
        <f t="shared" si="84"/>
        <v>172</v>
      </c>
      <c r="M128" s="10">
        <f t="shared" si="160"/>
        <v>17.509777272370751</v>
      </c>
      <c r="N128" s="15"/>
      <c r="O128" s="8">
        <f t="shared" si="161"/>
        <v>2.6282113225179011</v>
      </c>
      <c r="P128" s="15"/>
      <c r="Q128" s="1">
        <f t="shared" si="156"/>
        <v>21.15290975537307</v>
      </c>
      <c r="R128" s="7">
        <f t="shared" si="158"/>
        <v>6.8234894460269993E-2</v>
      </c>
      <c r="S128" s="7"/>
      <c r="T128" s="7">
        <f t="shared" si="74"/>
        <v>3.3311205081477023E-2</v>
      </c>
      <c r="U128" s="47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57"/>
        <v>9305.2668045620321</v>
      </c>
      <c r="G129" s="8"/>
      <c r="H129" s="15">
        <f t="shared" si="125"/>
        <v>9305.2668045620321</v>
      </c>
      <c r="I129" s="8">
        <f t="shared" si="151"/>
        <v>102.2783160818845</v>
      </c>
      <c r="J129" s="15">
        <f t="shared" si="152"/>
        <v>409.11326432753799</v>
      </c>
      <c r="K129" s="10">
        <f t="shared" si="159"/>
        <v>27.915800413686096</v>
      </c>
      <c r="L129" s="21">
        <f t="shared" si="84"/>
        <v>173</v>
      </c>
      <c r="M129" s="10">
        <f t="shared" si="160"/>
        <v>13.628055849567136</v>
      </c>
      <c r="N129" s="15"/>
      <c r="O129" s="8">
        <f t="shared" si="161"/>
        <v>2.0455663216376898</v>
      </c>
      <c r="P129" s="15"/>
      <c r="Q129" s="1">
        <f t="shared" si="156"/>
        <v>21.15290975537307</v>
      </c>
      <c r="R129" s="7">
        <f t="shared" si="158"/>
        <v>6.8234894460269993E-2</v>
      </c>
      <c r="S129" s="7"/>
      <c r="T129" s="7">
        <f t="shared" si="74"/>
        <v>3.3311205081477023E-2</v>
      </c>
      <c r="U129" s="47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57"/>
        <v>7242.39342026334</v>
      </c>
      <c r="G130" s="8"/>
      <c r="H130" s="15">
        <f t="shared" si="125"/>
        <v>7242.39342026334</v>
      </c>
      <c r="I130" s="8">
        <f t="shared" si="151"/>
        <v>79.604359443395737</v>
      </c>
      <c r="J130" s="15">
        <f t="shared" si="152"/>
        <v>318.41743777358295</v>
      </c>
      <c r="K130" s="10">
        <f t="shared" si="159"/>
        <v>21.727180260790021</v>
      </c>
      <c r="L130" s="21">
        <f t="shared" si="84"/>
        <v>174</v>
      </c>
      <c r="M130" s="10">
        <f t="shared" si="160"/>
        <v>10.606868571194269</v>
      </c>
      <c r="N130" s="15"/>
      <c r="O130" s="8">
        <f t="shared" si="161"/>
        <v>1.5920871888679147</v>
      </c>
      <c r="P130" s="15"/>
      <c r="Q130" s="1">
        <f t="shared" si="156"/>
        <v>21.15290975537307</v>
      </c>
      <c r="R130" s="7">
        <f t="shared" si="158"/>
        <v>6.8234894460269993E-2</v>
      </c>
      <c r="S130" s="7"/>
      <c r="T130" s="7">
        <f t="shared" si="74"/>
        <v>3.3311205081477023E-2</v>
      </c>
      <c r="U130" s="47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57"/>
        <v>5636.8359505993212</v>
      </c>
      <c r="G131" s="8"/>
      <c r="H131" s="15">
        <f t="shared" si="125"/>
        <v>5636.8359505993212</v>
      </c>
      <c r="I131" s="8">
        <f t="shared" si="151"/>
        <v>61.956964928128393</v>
      </c>
      <c r="J131" s="15">
        <f t="shared" si="152"/>
        <v>247.82785971251357</v>
      </c>
      <c r="K131" s="10">
        <f t="shared" si="159"/>
        <v>16.910507851797963</v>
      </c>
      <c r="L131" s="21">
        <f t="shared" si="84"/>
        <v>175</v>
      </c>
      <c r="M131" s="10">
        <f t="shared" si="160"/>
        <v>8.2554446597870577</v>
      </c>
      <c r="N131" s="15"/>
      <c r="O131" s="8">
        <f t="shared" si="161"/>
        <v>1.239139298562568</v>
      </c>
      <c r="P131" s="15"/>
      <c r="Q131" s="1">
        <f t="shared" si="156"/>
        <v>21.15290975537307</v>
      </c>
      <c r="R131" s="7">
        <f t="shared" si="158"/>
        <v>6.8234894460269993E-2</v>
      </c>
      <c r="S131" s="7"/>
      <c r="T131" s="7">
        <f t="shared" si="74"/>
        <v>3.3311205081477023E-2</v>
      </c>
      <c r="U131" s="47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57"/>
        <v>4387.21258155755</v>
      </c>
      <c r="G132" s="8"/>
      <c r="H132" s="15">
        <f t="shared" si="125"/>
        <v>4387.21258155755</v>
      </c>
      <c r="I132" s="8">
        <f t="shared" si="151"/>
        <v>48.221800036402414</v>
      </c>
      <c r="J132" s="15">
        <f t="shared" si="152"/>
        <v>192.88720014560965</v>
      </c>
      <c r="K132" s="10">
        <f t="shared" si="159"/>
        <v>13.16163774467265</v>
      </c>
      <c r="L132" s="21">
        <f t="shared" si="84"/>
        <v>176</v>
      </c>
      <c r="M132" s="10">
        <f t="shared" si="160"/>
        <v>6.4253050816423078</v>
      </c>
      <c r="N132" s="15"/>
      <c r="O132" s="8">
        <f t="shared" si="161"/>
        <v>0.96443600072804825</v>
      </c>
      <c r="P132" s="15"/>
      <c r="Q132" s="1">
        <f t="shared" si="156"/>
        <v>21.15290975537307</v>
      </c>
      <c r="R132" s="7">
        <f t="shared" si="158"/>
        <v>6.8234894460269993E-2</v>
      </c>
      <c r="S132" s="7"/>
      <c r="T132" s="7">
        <f t="shared" si="74"/>
        <v>3.3311205081477023E-2</v>
      </c>
      <c r="U132" s="47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57"/>
        <v>3414.6167113006741</v>
      </c>
      <c r="G133" s="8"/>
      <c r="H133" s="15">
        <f t="shared" si="125"/>
        <v>3414.6167113006741</v>
      </c>
      <c r="I133" s="8">
        <f t="shared" si="151"/>
        <v>37.531567297530373</v>
      </c>
      <c r="J133" s="15">
        <f t="shared" si="152"/>
        <v>150.12626919012149</v>
      </c>
      <c r="K133" s="10">
        <f t="shared" si="159"/>
        <v>10.243850133902022</v>
      </c>
      <c r="L133" s="21">
        <f t="shared" si="84"/>
        <v>177</v>
      </c>
      <c r="M133" s="10">
        <f t="shared" si="160"/>
        <v>5.0008869411091625</v>
      </c>
      <c r="N133" s="15"/>
      <c r="O133" s="8">
        <f t="shared" si="161"/>
        <v>0.75063134595060743</v>
      </c>
      <c r="P133" s="15"/>
      <c r="Q133" s="1">
        <f t="shared" si="156"/>
        <v>21.15290975537307</v>
      </c>
      <c r="R133" s="7">
        <f t="shared" si="158"/>
        <v>6.8234894460269993E-2</v>
      </c>
      <c r="S133" s="7"/>
      <c r="T133" s="7">
        <f t="shared" si="74"/>
        <v>3.3311205081477023E-2</v>
      </c>
      <c r="U133" s="47">
        <f t="shared" ref="U133:U196" si="162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57"/>
        <v>2657.6344474637776</v>
      </c>
      <c r="G134" s="8"/>
      <c r="H134" s="15">
        <f t="shared" si="125"/>
        <v>2657.6344474637776</v>
      </c>
      <c r="I134" s="8">
        <f t="shared" si="151"/>
        <v>29.211239371937417</v>
      </c>
      <c r="J134" s="15">
        <f t="shared" si="152"/>
        <v>116.84495748774967</v>
      </c>
      <c r="K134" s="10">
        <f t="shared" si="159"/>
        <v>7.9729033423913327</v>
      </c>
      <c r="L134" s="21">
        <f t="shared" si="84"/>
        <v>178</v>
      </c>
      <c r="M134" s="10">
        <f t="shared" si="160"/>
        <v>3.8922463416108934</v>
      </c>
      <c r="N134" s="15"/>
      <c r="O134" s="8">
        <f t="shared" si="161"/>
        <v>0.58422478743874839</v>
      </c>
      <c r="P134" s="15"/>
      <c r="Q134" s="1">
        <f t="shared" ref="Q134:Q197" si="163">LOG(2)/LOG(1+T134)</f>
        <v>21.15290975537307</v>
      </c>
      <c r="R134" s="7">
        <f t="shared" si="158"/>
        <v>6.8234894460269993E-2</v>
      </c>
      <c r="S134" s="7"/>
      <c r="T134" s="7">
        <f t="shared" ref="T134:T197" si="164">+M134/J134</f>
        <v>3.3311205081477023E-2</v>
      </c>
      <c r="U134" s="47">
        <f t="shared" si="162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57"/>
        <v>2068.4666694715784</v>
      </c>
      <c r="G135" s="8"/>
      <c r="H135" s="15">
        <f t="shared" si="125"/>
        <v>2068.4666694715784</v>
      </c>
      <c r="I135" s="8">
        <f t="shared" si="151"/>
        <v>22.735434917496104</v>
      </c>
      <c r="J135" s="15">
        <f t="shared" si="152"/>
        <v>90.941739669984415</v>
      </c>
      <c r="K135" s="10">
        <f t="shared" si="159"/>
        <v>6.2054000084147356</v>
      </c>
      <c r="L135" s="21">
        <f t="shared" si="84"/>
        <v>179</v>
      </c>
      <c r="M135" s="10">
        <f t="shared" si="160"/>
        <v>3.0293789406131455</v>
      </c>
      <c r="N135" s="15"/>
      <c r="O135" s="8">
        <f t="shared" si="161"/>
        <v>0.45470869834992206</v>
      </c>
      <c r="P135" s="15"/>
      <c r="Q135" s="1">
        <f t="shared" si="163"/>
        <v>21.15290975537307</v>
      </c>
      <c r="R135" s="7">
        <f t="shared" si="158"/>
        <v>6.8234894460269993E-2</v>
      </c>
      <c r="S135" s="7"/>
      <c r="T135" s="7">
        <f t="shared" si="164"/>
        <v>3.3311205081477023E-2</v>
      </c>
      <c r="U135" s="47">
        <f t="shared" si="162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57"/>
        <v>1609.9107861872935</v>
      </c>
      <c r="G136" s="8"/>
      <c r="H136" s="15">
        <f t="shared" si="125"/>
        <v>1609.9107861872935</v>
      </c>
      <c r="I136" s="8">
        <f t="shared" si="151"/>
        <v>17.695243748687883</v>
      </c>
      <c r="J136" s="15">
        <f t="shared" si="152"/>
        <v>70.780974994751531</v>
      </c>
      <c r="K136" s="10">
        <f t="shared" si="159"/>
        <v>4.8297323585618805</v>
      </c>
      <c r="L136" s="21">
        <f t="shared" ref="L136:L199" si="165">+L135+1</f>
        <v>180</v>
      </c>
      <c r="M136" s="10">
        <f t="shared" si="160"/>
        <v>2.3577995739170654</v>
      </c>
      <c r="N136" s="15"/>
      <c r="O136" s="8">
        <f t="shared" si="161"/>
        <v>0.35390487497375767</v>
      </c>
      <c r="P136" s="15"/>
      <c r="Q136" s="1">
        <f t="shared" si="163"/>
        <v>21.15290975537307</v>
      </c>
      <c r="R136" s="7">
        <f t="shared" si="158"/>
        <v>6.8234894460269993E-2</v>
      </c>
      <c r="S136" s="7"/>
      <c r="T136" s="7">
        <f t="shared" si="164"/>
        <v>3.3311205081477023E-2</v>
      </c>
      <c r="U136" s="47">
        <f t="shared" si="162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57"/>
        <v>1253.0116040711002</v>
      </c>
      <c r="G137" s="8"/>
      <c r="H137" s="15">
        <f t="shared" si="125"/>
        <v>1253.0116040711002</v>
      </c>
      <c r="I137" s="8">
        <f t="shared" si="151"/>
        <v>13.772406486251738</v>
      </c>
      <c r="J137" s="15">
        <f t="shared" si="152"/>
        <v>55.089625945006951</v>
      </c>
      <c r="K137" s="10">
        <f t="shared" si="159"/>
        <v>3.7590348122133008</v>
      </c>
      <c r="L137" s="21">
        <f t="shared" si="165"/>
        <v>181</v>
      </c>
      <c r="M137" s="10">
        <f t="shared" si="160"/>
        <v>1.8351018277159841</v>
      </c>
      <c r="N137" s="15"/>
      <c r="O137" s="8">
        <f t="shared" si="161"/>
        <v>0.27544812972503474</v>
      </c>
      <c r="P137" s="15"/>
      <c r="Q137" s="1">
        <f t="shared" si="163"/>
        <v>21.15290975537307</v>
      </c>
      <c r="R137" s="7">
        <f t="shared" si="158"/>
        <v>6.8234894460269993E-2</v>
      </c>
      <c r="S137" s="7"/>
      <c r="T137" s="7">
        <f t="shared" si="164"/>
        <v>3.3311205081477023E-2</v>
      </c>
      <c r="U137" s="47">
        <f t="shared" si="162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57"/>
        <v>975.2329715456525</v>
      </c>
      <c r="G138" s="8"/>
      <c r="H138" s="15">
        <f t="shared" si="125"/>
        <v>975.2329715456525</v>
      </c>
      <c r="I138" s="8">
        <f t="shared" si="151"/>
        <v>10.719218289186539</v>
      </c>
      <c r="J138" s="15">
        <f t="shared" si="152"/>
        <v>42.876873156746157</v>
      </c>
      <c r="K138" s="10">
        <f t="shared" si="159"/>
        <v>2.9256989146369574</v>
      </c>
      <c r="L138" s="21">
        <f t="shared" si="165"/>
        <v>182</v>
      </c>
      <c r="M138" s="10">
        <f t="shared" si="160"/>
        <v>1.4282803149768484</v>
      </c>
      <c r="N138" s="15"/>
      <c r="O138" s="8">
        <f t="shared" si="161"/>
        <v>0.2143843657837308</v>
      </c>
      <c r="P138" s="15"/>
      <c r="Q138" s="1">
        <f t="shared" si="163"/>
        <v>21.15290975537307</v>
      </c>
      <c r="R138" s="7">
        <f t="shared" si="158"/>
        <v>6.8234894460269993E-2</v>
      </c>
      <c r="S138" s="7"/>
      <c r="T138" s="7">
        <f t="shared" si="164"/>
        <v>3.3311205081477023E-2</v>
      </c>
      <c r="U138" s="47">
        <f t="shared" si="162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57"/>
        <v>759.0347493188865</v>
      </c>
      <c r="G139" s="8"/>
      <c r="H139" s="15">
        <f t="shared" si="125"/>
        <v>759.0347493188865</v>
      </c>
      <c r="I139" s="8">
        <f t="shared" si="151"/>
        <v>8.3428877041881826</v>
      </c>
      <c r="J139" s="15">
        <f t="shared" si="152"/>
        <v>33.37155081675273</v>
      </c>
      <c r="K139" s="10">
        <f t="shared" si="159"/>
        <v>2.2771042479566597</v>
      </c>
      <c r="L139" s="21">
        <f t="shared" si="165"/>
        <v>183</v>
      </c>
      <c r="M139" s="10">
        <f t="shared" si="160"/>
        <v>1.1116465731437823</v>
      </c>
      <c r="N139" s="15"/>
      <c r="O139" s="8">
        <f t="shared" si="161"/>
        <v>0.16685775408376366</v>
      </c>
      <c r="P139" s="15"/>
      <c r="Q139" s="1">
        <f t="shared" si="163"/>
        <v>21.15290975537307</v>
      </c>
      <c r="R139" s="7">
        <f t="shared" si="158"/>
        <v>6.8234894460269993E-2</v>
      </c>
      <c r="S139" s="7"/>
      <c r="T139" s="7">
        <f t="shared" si="164"/>
        <v>3.3311205081477023E-2</v>
      </c>
      <c r="U139" s="47">
        <f t="shared" si="162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57"/>
        <v>590.7652504410994</v>
      </c>
      <c r="G140" s="8"/>
      <c r="H140" s="15">
        <f t="shared" si="125"/>
        <v>590.7652504410994</v>
      </c>
      <c r="I140" s="8">
        <f t="shared" si="151"/>
        <v>6.4933629829061417</v>
      </c>
      <c r="J140" s="15">
        <f t="shared" si="152"/>
        <v>25.973451931624567</v>
      </c>
      <c r="K140" s="10">
        <f t="shared" si="159"/>
        <v>1.7722957513232982</v>
      </c>
      <c r="L140" s="21">
        <f t="shared" si="165"/>
        <v>184</v>
      </c>
      <c r="M140" s="10">
        <f t="shared" si="160"/>
        <v>0.86520698396823148</v>
      </c>
      <c r="N140" s="15"/>
      <c r="O140" s="8">
        <f t="shared" si="161"/>
        <v>0.12986725965812285</v>
      </c>
      <c r="P140" s="15"/>
      <c r="Q140" s="1">
        <f t="shared" si="163"/>
        <v>21.15290975537307</v>
      </c>
      <c r="R140" s="7">
        <f t="shared" si="158"/>
        <v>6.8234894460269993E-2</v>
      </c>
      <c r="S140" s="7"/>
      <c r="T140" s="7">
        <f t="shared" si="164"/>
        <v>3.3311205081477023E-2</v>
      </c>
      <c r="U140" s="47">
        <f t="shared" si="162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57"/>
        <v>459.79921399107263</v>
      </c>
      <c r="G141" s="8"/>
      <c r="H141" s="15">
        <f t="shared" si="125"/>
        <v>459.79921399107263</v>
      </c>
      <c r="I141" s="8">
        <f t="shared" si="151"/>
        <v>5.0538571682571334</v>
      </c>
      <c r="J141" s="15">
        <f t="shared" si="152"/>
        <v>20.215428673028534</v>
      </c>
      <c r="K141" s="10">
        <f t="shared" si="159"/>
        <v>1.3793976419732179</v>
      </c>
      <c r="L141" s="21">
        <f t="shared" si="165"/>
        <v>185</v>
      </c>
      <c r="M141" s="10">
        <f t="shared" si="160"/>
        <v>0.67340029033722437</v>
      </c>
      <c r="N141" s="15"/>
      <c r="O141" s="8">
        <f t="shared" si="161"/>
        <v>0.10107714336514267</v>
      </c>
      <c r="P141" s="15"/>
      <c r="Q141" s="1">
        <f t="shared" si="163"/>
        <v>21.15290975537307</v>
      </c>
      <c r="R141" s="7">
        <f t="shared" si="158"/>
        <v>6.8234894460269993E-2</v>
      </c>
      <c r="S141" s="7"/>
      <c r="T141" s="7">
        <f t="shared" si="164"/>
        <v>3.3311205081477023E-2</v>
      </c>
      <c r="U141" s="47">
        <f t="shared" si="162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57"/>
        <v>357.86688033690768</v>
      </c>
      <c r="G142" s="8"/>
      <c r="H142" s="15">
        <f t="shared" si="125"/>
        <v>357.86688033690768</v>
      </c>
      <c r="I142" s="8">
        <f t="shared" si="151"/>
        <v>3.9334736629358704</v>
      </c>
      <c r="J142" s="15">
        <f t="shared" si="152"/>
        <v>15.733894651743482</v>
      </c>
      <c r="K142" s="10">
        <f t="shared" si="159"/>
        <v>1.0736006410107231</v>
      </c>
      <c r="L142" s="21">
        <f t="shared" si="165"/>
        <v>186</v>
      </c>
      <c r="M142" s="10">
        <f t="shared" si="160"/>
        <v>0.52411499147458163</v>
      </c>
      <c r="N142" s="15"/>
      <c r="O142" s="8">
        <f t="shared" si="161"/>
        <v>7.8669473258717412E-2</v>
      </c>
      <c r="P142" s="15"/>
      <c r="Q142" s="1">
        <f t="shared" si="163"/>
        <v>21.15290975537307</v>
      </c>
      <c r="R142" s="7">
        <f t="shared" si="158"/>
        <v>6.8234894460269993E-2</v>
      </c>
      <c r="S142" s="7"/>
      <c r="T142" s="7">
        <f t="shared" si="164"/>
        <v>3.3311205081477023E-2</v>
      </c>
      <c r="U142" s="47">
        <f t="shared" si="162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57"/>
        <v>278.53180289376735</v>
      </c>
      <c r="G143" s="8"/>
      <c r="H143" s="15">
        <f t="shared" si="125"/>
        <v>278.53180289376735</v>
      </c>
      <c r="I143" s="8">
        <f t="shared" si="151"/>
        <v>3.0614666267558688</v>
      </c>
      <c r="J143" s="15">
        <f t="shared" si="152"/>
        <v>12.245866507023475</v>
      </c>
      <c r="K143" s="10">
        <f t="shared" si="159"/>
        <v>0.835595408681302</v>
      </c>
      <c r="L143" s="21">
        <f t="shared" si="165"/>
        <v>187</v>
      </c>
      <c r="M143" s="10">
        <f t="shared" si="160"/>
        <v>0.40792457061584969</v>
      </c>
      <c r="N143" s="15"/>
      <c r="O143" s="8">
        <f t="shared" si="161"/>
        <v>6.1229332535117378E-2</v>
      </c>
      <c r="P143" s="15"/>
      <c r="Q143" s="1">
        <f t="shared" si="163"/>
        <v>21.15290975537307</v>
      </c>
      <c r="R143" s="7">
        <f t="shared" si="158"/>
        <v>6.8234894460269993E-2</v>
      </c>
      <c r="S143" s="7"/>
      <c r="T143" s="7">
        <f t="shared" si="164"/>
        <v>3.3311205081477023E-2</v>
      </c>
      <c r="U143" s="47">
        <f t="shared" si="162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57"/>
        <v>216.78442316376444</v>
      </c>
      <c r="G144" s="8"/>
      <c r="H144" s="15">
        <f t="shared" si="125"/>
        <v>216.78442316376444</v>
      </c>
      <c r="I144" s="8">
        <f t="shared" si="151"/>
        <v>2.3827737795870845</v>
      </c>
      <c r="J144" s="15">
        <f t="shared" si="152"/>
        <v>9.5310951183483379</v>
      </c>
      <c r="K144" s="10">
        <f t="shared" si="159"/>
        <v>0.65035326949129335</v>
      </c>
      <c r="L144" s="21">
        <f t="shared" si="165"/>
        <v>188</v>
      </c>
      <c r="M144" s="10">
        <f t="shared" si="160"/>
        <v>0.31749226413836601</v>
      </c>
      <c r="N144" s="15"/>
      <c r="O144" s="8">
        <f t="shared" si="161"/>
        <v>4.7655475591741693E-2</v>
      </c>
      <c r="P144" s="15"/>
      <c r="Q144" s="1">
        <f t="shared" si="163"/>
        <v>21.15290975537307</v>
      </c>
      <c r="R144" s="7">
        <f t="shared" si="158"/>
        <v>6.8234894460269993E-2</v>
      </c>
      <c r="S144" s="7"/>
      <c r="T144" s="7">
        <f t="shared" si="164"/>
        <v>3.3311205081477023E-2</v>
      </c>
      <c r="U144" s="47">
        <f t="shared" si="162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57"/>
        <v>168.72574563548235</v>
      </c>
      <c r="G145" s="8"/>
      <c r="H145" s="15">
        <f t="shared" si="125"/>
        <v>168.72574563548235</v>
      </c>
      <c r="I145" s="8">
        <f t="shared" si="151"/>
        <v>1.8545395318269693</v>
      </c>
      <c r="J145" s="15">
        <f t="shared" si="152"/>
        <v>7.4181581273078772</v>
      </c>
      <c r="K145" s="10">
        <f t="shared" si="159"/>
        <v>0.50617723690644711</v>
      </c>
      <c r="L145" s="21">
        <f t="shared" si="165"/>
        <v>189</v>
      </c>
      <c r="M145" s="10">
        <f t="shared" si="160"/>
        <v>0.24710778670557823</v>
      </c>
      <c r="N145" s="15"/>
      <c r="O145" s="8">
        <f t="shared" si="161"/>
        <v>3.7090790636539389E-2</v>
      </c>
      <c r="P145" s="15"/>
      <c r="Q145" s="1">
        <f t="shared" si="163"/>
        <v>21.15290975537307</v>
      </c>
      <c r="R145" s="7">
        <f t="shared" si="158"/>
        <v>6.8234894460269993E-2</v>
      </c>
      <c r="S145" s="7"/>
      <c r="T145" s="7">
        <f t="shared" si="164"/>
        <v>3.3311205081477023E-2</v>
      </c>
      <c r="U145" s="47">
        <f t="shared" si="162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57"/>
        <v>131.32113841382306</v>
      </c>
      <c r="G146" s="8"/>
      <c r="H146" s="15">
        <f t="shared" si="125"/>
        <v>131.32113841382306</v>
      </c>
      <c r="I146" s="8">
        <f t="shared" si="151"/>
        <v>1.4434088978874868</v>
      </c>
      <c r="J146" s="15">
        <f t="shared" si="152"/>
        <v>5.7736355915499473</v>
      </c>
      <c r="K146" s="10">
        <f t="shared" si="159"/>
        <v>0.39396341524146916</v>
      </c>
      <c r="L146" s="21">
        <f t="shared" si="165"/>
        <v>190</v>
      </c>
      <c r="M146" s="10">
        <f t="shared" si="160"/>
        <v>0.1923267592558352</v>
      </c>
      <c r="N146" s="15"/>
      <c r="O146" s="8">
        <f t="shared" si="161"/>
        <v>2.8868177957749735E-2</v>
      </c>
      <c r="P146" s="15"/>
      <c r="Q146" s="1">
        <f t="shared" si="163"/>
        <v>21.15290975537307</v>
      </c>
      <c r="R146" s="7">
        <f t="shared" si="158"/>
        <v>6.8234894460269993E-2</v>
      </c>
      <c r="S146" s="7"/>
      <c r="T146" s="7">
        <f t="shared" si="164"/>
        <v>3.3311205081477023E-2</v>
      </c>
      <c r="U146" s="47">
        <f t="shared" si="162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57"/>
        <v>102.20871349153406</v>
      </c>
      <c r="G147" s="8"/>
      <c r="H147" s="15">
        <f t="shared" si="125"/>
        <v>102.20871349153406</v>
      </c>
      <c r="I147" s="8">
        <f t="shared" si="151"/>
        <v>1.1234213187401365</v>
      </c>
      <c r="J147" s="15">
        <f t="shared" si="152"/>
        <v>4.493685274960546</v>
      </c>
      <c r="K147" s="10">
        <f t="shared" si="159"/>
        <v>0.30662614047460218</v>
      </c>
      <c r="L147" s="21">
        <f t="shared" si="165"/>
        <v>191</v>
      </c>
      <c r="M147" s="10">
        <f t="shared" si="160"/>
        <v>0.14969007176582422</v>
      </c>
      <c r="N147" s="15"/>
      <c r="O147" s="8">
        <f t="shared" si="161"/>
        <v>2.246842637480273E-2</v>
      </c>
      <c r="P147" s="15"/>
      <c r="Q147" s="1">
        <f t="shared" si="163"/>
        <v>21.15290975537307</v>
      </c>
      <c r="R147" s="7">
        <f t="shared" si="158"/>
        <v>6.8234894460269993E-2</v>
      </c>
      <c r="S147" s="7"/>
      <c r="T147" s="7">
        <f t="shared" si="164"/>
        <v>3.3311205081477023E-2</v>
      </c>
      <c r="U147" s="47">
        <f t="shared" si="162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57"/>
        <v>79.550186967423301</v>
      </c>
      <c r="G148" s="8"/>
      <c r="H148" s="15">
        <f t="shared" si="125"/>
        <v>79.550186967423301</v>
      </c>
      <c r="I148" s="8">
        <f t="shared" si="151"/>
        <v>0.87437140040285777</v>
      </c>
      <c r="J148" s="15">
        <f t="shared" si="152"/>
        <v>3.4974856016114311</v>
      </c>
      <c r="K148" s="10">
        <f t="shared" si="159"/>
        <v>0.23865056090226991</v>
      </c>
      <c r="L148" s="21">
        <f t="shared" si="165"/>
        <v>192</v>
      </c>
      <c r="M148" s="10">
        <f t="shared" si="160"/>
        <v>0.11650546014479142</v>
      </c>
      <c r="N148" s="15"/>
      <c r="O148" s="8">
        <f t="shared" si="161"/>
        <v>1.7487428008057155E-2</v>
      </c>
      <c r="P148" s="15"/>
      <c r="Q148" s="1">
        <f t="shared" si="163"/>
        <v>21.15290975537307</v>
      </c>
      <c r="R148" s="7">
        <f t="shared" si="158"/>
        <v>6.8234894460269993E-2</v>
      </c>
      <c r="S148" s="7"/>
      <c r="T148" s="7">
        <f t="shared" si="164"/>
        <v>3.3311205081477023E-2</v>
      </c>
      <c r="U148" s="47">
        <f t="shared" si="162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57"/>
        <v>61.914801883072037</v>
      </c>
      <c r="G149" s="8"/>
      <c r="H149" s="15">
        <f t="shared" si="125"/>
        <v>61.914801883072037</v>
      </c>
      <c r="I149" s="8">
        <f t="shared" si="151"/>
        <v>0.68053305833632693</v>
      </c>
      <c r="J149" s="15">
        <f t="shared" si="152"/>
        <v>2.7221322333453077</v>
      </c>
      <c r="K149" s="10">
        <f t="shared" si="159"/>
        <v>0.18574440564921613</v>
      </c>
      <c r="L149" s="21">
        <f t="shared" si="165"/>
        <v>193</v>
      </c>
      <c r="M149" s="10">
        <f t="shared" si="160"/>
        <v>9.0677505083864615E-2</v>
      </c>
      <c r="N149" s="15"/>
      <c r="O149" s="8">
        <f t="shared" si="161"/>
        <v>1.3610661166726538E-2</v>
      </c>
      <c r="P149" s="15"/>
      <c r="Q149" s="1">
        <f t="shared" si="163"/>
        <v>21.15290975537307</v>
      </c>
      <c r="R149" s="7">
        <f t="shared" si="158"/>
        <v>6.8234894460269993E-2</v>
      </c>
      <c r="S149" s="7"/>
      <c r="T149" s="7">
        <f t="shared" si="164"/>
        <v>3.3311205081477023E-2</v>
      </c>
      <c r="U149" s="47">
        <f t="shared" si="162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57"/>
        <v>48.188984065994696</v>
      </c>
      <c r="G150" s="8"/>
      <c r="H150" s="15">
        <f t="shared" si="125"/>
        <v>48.188984065994696</v>
      </c>
      <c r="I150" s="8">
        <f t="shared" si="151"/>
        <v>0.52966650473152965</v>
      </c>
      <c r="J150" s="15">
        <f t="shared" si="152"/>
        <v>2.1186660189261186</v>
      </c>
      <c r="K150" s="10">
        <f t="shared" si="159"/>
        <v>0.1445669521979841</v>
      </c>
      <c r="L150" s="21">
        <f t="shared" si="165"/>
        <v>194</v>
      </c>
      <c r="M150" s="10">
        <f t="shared" si="160"/>
        <v>7.0575318255604411E-2</v>
      </c>
      <c r="N150" s="15"/>
      <c r="O150" s="8">
        <f t="shared" si="161"/>
        <v>1.0593330094630593E-2</v>
      </c>
      <c r="P150" s="15"/>
      <c r="Q150" s="1">
        <f t="shared" si="163"/>
        <v>21.15290975537307</v>
      </c>
      <c r="R150" s="7">
        <f t="shared" si="158"/>
        <v>6.8234894460269993E-2</v>
      </c>
      <c r="S150" s="7"/>
      <c r="T150" s="7">
        <f t="shared" si="164"/>
        <v>3.3311205081477023E-2</v>
      </c>
      <c r="U150" s="47">
        <f t="shared" si="162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57"/>
        <v>37.50602626005643</v>
      </c>
      <c r="G151" s="8"/>
      <c r="H151" s="15">
        <f t="shared" si="125"/>
        <v>37.50602626005643</v>
      </c>
      <c r="I151" s="8">
        <f t="shared" si="151"/>
        <v>0.41224537558889068</v>
      </c>
      <c r="J151" s="15">
        <f t="shared" si="152"/>
        <v>1.6489815023555627</v>
      </c>
      <c r="K151" s="10">
        <f t="shared" si="159"/>
        <v>0.11251807878016928</v>
      </c>
      <c r="L151" s="21">
        <f t="shared" si="165"/>
        <v>195</v>
      </c>
      <c r="M151" s="10">
        <f t="shared" si="160"/>
        <v>5.4929561000528239E-2</v>
      </c>
      <c r="N151" s="15"/>
      <c r="O151" s="8">
        <f t="shared" si="161"/>
        <v>8.2449075117778138E-3</v>
      </c>
      <c r="P151" s="15"/>
      <c r="Q151" s="1">
        <f t="shared" si="163"/>
        <v>21.15290975537307</v>
      </c>
      <c r="R151" s="7">
        <f t="shared" si="158"/>
        <v>6.8234894460269993E-2</v>
      </c>
      <c r="S151" s="7"/>
      <c r="T151" s="7">
        <f t="shared" si="164"/>
        <v>3.3311205081477023E-2</v>
      </c>
      <c r="U151" s="47">
        <f t="shared" si="162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57"/>
        <v>29.191360496282037</v>
      </c>
      <c r="G152" s="8"/>
      <c r="H152" s="15">
        <f t="shared" ref="H152:H215" si="166">+F152-G152</f>
        <v>29.191360496282037</v>
      </c>
      <c r="I152" s="8">
        <f t="shared" si="151"/>
        <v>0.32085519506385562</v>
      </c>
      <c r="J152" s="15">
        <f t="shared" si="152"/>
        <v>1.2834207802554225</v>
      </c>
      <c r="K152" s="10">
        <f t="shared" si="159"/>
        <v>8.7574081488846114E-2</v>
      </c>
      <c r="L152" s="21">
        <f t="shared" si="165"/>
        <v>196</v>
      </c>
      <c r="M152" s="10">
        <f t="shared" si="160"/>
        <v>4.2752292816917635E-2</v>
      </c>
      <c r="N152" s="15"/>
      <c r="O152" s="8">
        <f t="shared" si="161"/>
        <v>6.4171039012771124E-3</v>
      </c>
      <c r="P152" s="15"/>
      <c r="Q152" s="1">
        <f t="shared" si="163"/>
        <v>21.15290975537307</v>
      </c>
      <c r="R152" s="7">
        <f t="shared" si="158"/>
        <v>6.8234894460269993E-2</v>
      </c>
      <c r="S152" s="7"/>
      <c r="T152" s="7">
        <f t="shared" si="164"/>
        <v>3.3311205081477023E-2</v>
      </c>
      <c r="U152" s="47">
        <f t="shared" si="162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57"/>
        <v>22.719962965829097</v>
      </c>
      <c r="G153" s="8"/>
      <c r="H153" s="15">
        <f t="shared" si="166"/>
        <v>22.719962965829097</v>
      </c>
      <c r="I153" s="8">
        <f t="shared" ref="I153:I216" si="167">+J153*$I$3</f>
        <v>0.24972519352680184</v>
      </c>
      <c r="J153" s="15">
        <f t="shared" ref="J153:J216" si="168">+J152-I152-O152+M152</f>
        <v>0.99890077410720735</v>
      </c>
      <c r="K153" s="10">
        <f t="shared" ref="K153:K184" si="169">+J153*$R$3</f>
        <v>6.8159888897487295E-2</v>
      </c>
      <c r="L153" s="21">
        <f t="shared" si="165"/>
        <v>197</v>
      </c>
      <c r="M153" s="10">
        <f t="shared" ref="M153:M184" si="170">+$T$3*J153</f>
        <v>3.327458854233134E-2</v>
      </c>
      <c r="N153" s="15"/>
      <c r="O153" s="8">
        <f t="shared" ref="O153:O184" si="171">+J153*$O$3</f>
        <v>4.9945038705360364E-3</v>
      </c>
      <c r="P153" s="15"/>
      <c r="Q153" s="1">
        <f t="shared" si="163"/>
        <v>21.15290975537307</v>
      </c>
      <c r="R153" s="7">
        <f t="shared" si="158"/>
        <v>6.8234894460269993E-2</v>
      </c>
      <c r="S153" s="7"/>
      <c r="T153" s="7">
        <f t="shared" si="164"/>
        <v>3.3311205081477023E-2</v>
      </c>
      <c r="U153" s="47">
        <f t="shared" si="162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57"/>
        <v>17.683201755340974</v>
      </c>
      <c r="G154" s="8"/>
      <c r="H154" s="15">
        <f t="shared" si="166"/>
        <v>17.683201755340974</v>
      </c>
      <c r="I154" s="8">
        <f t="shared" si="167"/>
        <v>0.19436391631305019</v>
      </c>
      <c r="J154" s="15">
        <f t="shared" si="168"/>
        <v>0.77745566525220078</v>
      </c>
      <c r="K154" s="10">
        <f t="shared" si="169"/>
        <v>5.3049605266022919E-2</v>
      </c>
      <c r="L154" s="21">
        <f t="shared" si="165"/>
        <v>198</v>
      </c>
      <c r="M154" s="10">
        <f t="shared" si="170"/>
        <v>2.5897985106972211E-2</v>
      </c>
      <c r="N154" s="15"/>
      <c r="O154" s="8">
        <f t="shared" si="171"/>
        <v>3.887278326261004E-3</v>
      </c>
      <c r="P154" s="15"/>
      <c r="Q154" s="1">
        <f t="shared" si="163"/>
        <v>21.15290975537307</v>
      </c>
      <c r="R154" s="7">
        <f t="shared" si="158"/>
        <v>6.8234894460269993E-2</v>
      </c>
      <c r="S154" s="7"/>
      <c r="T154" s="7">
        <f t="shared" si="164"/>
        <v>3.3311205081477023E-2</v>
      </c>
      <c r="U154" s="47">
        <f t="shared" si="162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57"/>
        <v>13.763034067898321</v>
      </c>
      <c r="G155" s="8"/>
      <c r="H155" s="15">
        <f t="shared" si="166"/>
        <v>13.763034067898321</v>
      </c>
      <c r="I155" s="8">
        <f t="shared" si="167"/>
        <v>0.15127561392996544</v>
      </c>
      <c r="J155" s="15">
        <f t="shared" si="168"/>
        <v>0.60510245571986176</v>
      </c>
      <c r="K155" s="10">
        <f t="shared" si="169"/>
        <v>4.1289102203694965E-2</v>
      </c>
      <c r="L155" s="21">
        <f t="shared" si="165"/>
        <v>199</v>
      </c>
      <c r="M155" s="10">
        <f t="shared" si="170"/>
        <v>2.0156691997789685E-2</v>
      </c>
      <c r="N155" s="15"/>
      <c r="O155" s="8">
        <f t="shared" si="171"/>
        <v>3.0255122785993087E-3</v>
      </c>
      <c r="P155" s="15"/>
      <c r="Q155" s="1">
        <f t="shared" si="163"/>
        <v>21.15290975537307</v>
      </c>
      <c r="R155" s="7">
        <f t="shared" si="158"/>
        <v>6.8234894460269993E-2</v>
      </c>
      <c r="S155" s="7"/>
      <c r="T155" s="7">
        <f t="shared" si="164"/>
        <v>3.3311205081477023E-2</v>
      </c>
      <c r="U155" s="47">
        <f t="shared" si="162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57"/>
        <v>10.711923630963366</v>
      </c>
      <c r="G156" s="8"/>
      <c r="H156" s="15">
        <f t="shared" si="166"/>
        <v>10.711923630963366</v>
      </c>
      <c r="I156" s="8">
        <f t="shared" si="167"/>
        <v>0.11773950537727167</v>
      </c>
      <c r="J156" s="15">
        <f t="shared" si="168"/>
        <v>0.47095802150908667</v>
      </c>
      <c r="K156" s="10">
        <f t="shared" si="169"/>
        <v>3.2135770892890096E-2</v>
      </c>
      <c r="L156" s="21">
        <f t="shared" si="165"/>
        <v>200</v>
      </c>
      <c r="M156" s="10">
        <f t="shared" si="170"/>
        <v>1.5688179239255851E-2</v>
      </c>
      <c r="N156" s="15"/>
      <c r="O156" s="8">
        <f t="shared" si="171"/>
        <v>2.3547901075454333E-3</v>
      </c>
      <c r="P156" s="15"/>
      <c r="Q156" s="1">
        <f t="shared" si="163"/>
        <v>21.15290975537307</v>
      </c>
      <c r="R156" s="7">
        <f t="shared" si="158"/>
        <v>6.8234894460269993E-2</v>
      </c>
      <c r="S156" s="7"/>
      <c r="T156" s="7">
        <f t="shared" si="164"/>
        <v>3.3311205081477023E-2</v>
      </c>
      <c r="U156" s="47">
        <f t="shared" si="162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57"/>
        <v>8.3372101899558473</v>
      </c>
      <c r="G157" s="8"/>
      <c r="H157" s="15">
        <f t="shared" si="166"/>
        <v>8.3372101899558473</v>
      </c>
      <c r="I157" s="8">
        <f t="shared" si="167"/>
        <v>9.1637976315881359E-2</v>
      </c>
      <c r="J157" s="15">
        <f t="shared" si="168"/>
        <v>0.36655190526352543</v>
      </c>
      <c r="K157" s="10">
        <f t="shared" si="169"/>
        <v>2.5011630569867542E-2</v>
      </c>
      <c r="L157" s="21">
        <f t="shared" si="165"/>
        <v>201</v>
      </c>
      <c r="M157" s="10">
        <f t="shared" si="170"/>
        <v>1.2210285689239432E-2</v>
      </c>
      <c r="N157" s="15"/>
      <c r="O157" s="8">
        <f t="shared" si="171"/>
        <v>1.8327595263176273E-3</v>
      </c>
      <c r="P157" s="15"/>
      <c r="Q157" s="1">
        <f t="shared" si="163"/>
        <v>21.15290975537307</v>
      </c>
      <c r="R157" s="7">
        <f t="shared" si="158"/>
        <v>6.8234894460269993E-2</v>
      </c>
      <c r="S157" s="7"/>
      <c r="T157" s="7">
        <f t="shared" si="164"/>
        <v>3.3311205081477023E-2</v>
      </c>
      <c r="U157" s="47">
        <f t="shared" si="162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57"/>
        <v>6.4889441099621061</v>
      </c>
      <c r="G158" s="8"/>
      <c r="H158" s="15">
        <f t="shared" si="166"/>
        <v>6.4889441099621061</v>
      </c>
      <c r="I158" s="8">
        <f t="shared" si="167"/>
        <v>7.1322863777641479E-2</v>
      </c>
      <c r="J158" s="15">
        <f t="shared" si="168"/>
        <v>0.28529145511056592</v>
      </c>
      <c r="K158" s="10">
        <f t="shared" si="169"/>
        <v>1.946683232988632E-2</v>
      </c>
      <c r="L158" s="21">
        <f t="shared" si="165"/>
        <v>202</v>
      </c>
      <c r="M158" s="10">
        <f t="shared" si="170"/>
        <v>9.5034021691810574E-3</v>
      </c>
      <c r="N158" s="15"/>
      <c r="O158" s="8">
        <f t="shared" si="171"/>
        <v>1.4264572755528296E-3</v>
      </c>
      <c r="P158" s="15"/>
      <c r="Q158" s="1">
        <f t="shared" si="163"/>
        <v>21.15290975537307</v>
      </c>
      <c r="R158" s="7">
        <f t="shared" si="158"/>
        <v>6.8234894460269993E-2</v>
      </c>
      <c r="S158" s="7"/>
      <c r="T158" s="7">
        <f t="shared" si="164"/>
        <v>3.3311205081477023E-2</v>
      </c>
      <c r="U158" s="47">
        <f t="shared" si="162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57"/>
        <v>5.0504179099309594</v>
      </c>
      <c r="G159" s="8"/>
      <c r="H159" s="15">
        <f t="shared" si="166"/>
        <v>5.0504179099309594</v>
      </c>
      <c r="I159" s="8">
        <f t="shared" si="167"/>
        <v>5.551138405663817E-2</v>
      </c>
      <c r="J159" s="15">
        <f t="shared" si="168"/>
        <v>0.22204553622655268</v>
      </c>
      <c r="K159" s="10">
        <f t="shared" si="169"/>
        <v>1.5151253729792879E-2</v>
      </c>
      <c r="L159" s="21">
        <f t="shared" si="165"/>
        <v>203</v>
      </c>
      <c r="M159" s="10">
        <f t="shared" si="170"/>
        <v>7.3966043946692324E-3</v>
      </c>
      <c r="N159" s="15"/>
      <c r="O159" s="8">
        <f t="shared" si="171"/>
        <v>1.1102276811327633E-3</v>
      </c>
      <c r="P159" s="15"/>
      <c r="Q159" s="1">
        <f t="shared" si="163"/>
        <v>21.15290975537307</v>
      </c>
      <c r="R159" s="7">
        <f t="shared" si="158"/>
        <v>6.8234894460269993E-2</v>
      </c>
      <c r="S159" s="7"/>
      <c r="T159" s="7">
        <f t="shared" si="164"/>
        <v>3.3311205081477023E-2</v>
      </c>
      <c r="U159" s="47">
        <f t="shared" si="162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57"/>
        <v>3.9307968496434404</v>
      </c>
      <c r="G160" s="8"/>
      <c r="H160" s="15">
        <f t="shared" si="166"/>
        <v>3.9307968496434404</v>
      </c>
      <c r="I160" s="8">
        <f t="shared" si="167"/>
        <v>4.3205132220862752E-2</v>
      </c>
      <c r="J160" s="15">
        <f t="shared" si="168"/>
        <v>0.17282052888345101</v>
      </c>
      <c r="K160" s="10">
        <f t="shared" si="169"/>
        <v>1.1792390548930321E-2</v>
      </c>
      <c r="L160" s="21">
        <f t="shared" si="165"/>
        <v>204</v>
      </c>
      <c r="M160" s="10">
        <f t="shared" si="170"/>
        <v>5.7568600799259599E-3</v>
      </c>
      <c r="N160" s="15"/>
      <c r="O160" s="8">
        <f t="shared" si="171"/>
        <v>8.6410264441725507E-4</v>
      </c>
      <c r="P160" s="15"/>
      <c r="Q160" s="1">
        <f t="shared" si="163"/>
        <v>21.15290975537307</v>
      </c>
      <c r="R160" s="7">
        <f t="shared" si="158"/>
        <v>6.8234894460269993E-2</v>
      </c>
      <c r="S160" s="7"/>
      <c r="T160" s="7">
        <f t="shared" si="164"/>
        <v>3.3311205081477023E-2</v>
      </c>
      <c r="U160" s="47">
        <f t="shared" si="162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57"/>
        <v>3.0593832329764599</v>
      </c>
      <c r="G161" s="8"/>
      <c r="H161" s="15">
        <f t="shared" si="166"/>
        <v>3.0593832329764599</v>
      </c>
      <c r="I161" s="8">
        <f t="shared" si="167"/>
        <v>3.3627038524524241E-2</v>
      </c>
      <c r="J161" s="15">
        <f t="shared" si="168"/>
        <v>0.13450815409809697</v>
      </c>
      <c r="K161" s="10">
        <f t="shared" si="169"/>
        <v>9.1781496989293797E-3</v>
      </c>
      <c r="L161" s="21">
        <f t="shared" si="165"/>
        <v>205</v>
      </c>
      <c r="M161" s="10">
        <f t="shared" si="170"/>
        <v>4.480628706292622E-3</v>
      </c>
      <c r="N161" s="15"/>
      <c r="O161" s="8">
        <f t="shared" si="171"/>
        <v>6.7254077049048479E-4</v>
      </c>
      <c r="P161" s="15"/>
      <c r="Q161" s="1">
        <f t="shared" si="163"/>
        <v>21.15290975537307</v>
      </c>
      <c r="R161" s="7">
        <f t="shared" si="158"/>
        <v>6.8234894460269993E-2</v>
      </c>
      <c r="S161" s="7"/>
      <c r="T161" s="7">
        <f t="shared" si="164"/>
        <v>3.3311205081477023E-2</v>
      </c>
      <c r="U161" s="47">
        <f t="shared" si="162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57"/>
        <v>2.3811522508639733</v>
      </c>
      <c r="G162" s="8"/>
      <c r="H162" s="15">
        <f t="shared" si="166"/>
        <v>2.3811522508639733</v>
      </c>
      <c r="I162" s="8">
        <f t="shared" si="167"/>
        <v>2.6172300877343714E-2</v>
      </c>
      <c r="J162" s="15">
        <f t="shared" si="168"/>
        <v>0.10468920350937486</v>
      </c>
      <c r="K162" s="10">
        <f t="shared" si="169"/>
        <v>7.1434567525919205E-3</v>
      </c>
      <c r="L162" s="21">
        <f t="shared" si="165"/>
        <v>206</v>
      </c>
      <c r="M162" s="10">
        <f t="shared" si="170"/>
        <v>3.4873235279172699E-3</v>
      </c>
      <c r="N162" s="15"/>
      <c r="O162" s="8">
        <f t="shared" si="171"/>
        <v>5.2344601754687433E-4</v>
      </c>
      <c r="P162" s="15"/>
      <c r="Q162" s="1">
        <f t="shared" si="163"/>
        <v>21.15290975537307</v>
      </c>
      <c r="R162" s="7">
        <f t="shared" si="158"/>
        <v>6.8234894460269993E-2</v>
      </c>
      <c r="S162" s="7"/>
      <c r="T162" s="7">
        <f t="shared" si="164"/>
        <v>3.3311205081477023E-2</v>
      </c>
      <c r="U162" s="47">
        <f t="shared" si="162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57"/>
        <v>1.8532774778524106</v>
      </c>
      <c r="G163" s="8"/>
      <c r="H163" s="15">
        <f t="shared" si="166"/>
        <v>1.8532774778524106</v>
      </c>
      <c r="I163" s="8">
        <f t="shared" si="167"/>
        <v>2.0370195035600384E-2</v>
      </c>
      <c r="J163" s="15">
        <f t="shared" si="168"/>
        <v>8.1480780142401538E-2</v>
      </c>
      <c r="K163" s="10">
        <f t="shared" si="169"/>
        <v>5.5598324335572316E-3</v>
      </c>
      <c r="L163" s="21">
        <f t="shared" si="165"/>
        <v>207</v>
      </c>
      <c r="M163" s="10">
        <f t="shared" si="170"/>
        <v>2.714222977522278E-3</v>
      </c>
      <c r="N163" s="15"/>
      <c r="O163" s="8">
        <f t="shared" si="171"/>
        <v>4.0740390071200772E-4</v>
      </c>
      <c r="P163" s="15"/>
      <c r="Q163" s="1">
        <f t="shared" si="163"/>
        <v>21.15290975537307</v>
      </c>
      <c r="R163" s="7">
        <f t="shared" si="158"/>
        <v>6.8234894460269993E-2</v>
      </c>
      <c r="S163" s="7"/>
      <c r="T163" s="7">
        <f t="shared" si="164"/>
        <v>3.3311205081477023E-2</v>
      </c>
      <c r="U163" s="47">
        <f t="shared" si="162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57"/>
        <v>1.44242662713767</v>
      </c>
      <c r="G164" s="8"/>
      <c r="H164" s="15">
        <f t="shared" si="166"/>
        <v>1.44242662713767</v>
      </c>
      <c r="I164" s="8">
        <f t="shared" si="167"/>
        <v>1.5854351045902857E-2</v>
      </c>
      <c r="J164" s="15">
        <f t="shared" si="168"/>
        <v>6.3417404183611428E-2</v>
      </c>
      <c r="K164" s="10">
        <f t="shared" si="169"/>
        <v>4.3272798814130101E-3</v>
      </c>
      <c r="L164" s="21">
        <f t="shared" si="165"/>
        <v>208</v>
      </c>
      <c r="M164" s="10">
        <f t="shared" si="170"/>
        <v>2.1125101564951993E-3</v>
      </c>
      <c r="N164" s="15"/>
      <c r="O164" s="8">
        <f t="shared" si="171"/>
        <v>3.1708702091805713E-4</v>
      </c>
      <c r="P164" s="15"/>
      <c r="Q164" s="1">
        <f t="shared" si="163"/>
        <v>21.15290975537307</v>
      </c>
      <c r="R164" s="7">
        <f t="shared" si="158"/>
        <v>6.8234894460269993E-2</v>
      </c>
      <c r="S164" s="7"/>
      <c r="T164" s="7">
        <f t="shared" si="164"/>
        <v>3.3311205081477023E-2</v>
      </c>
      <c r="U164" s="47">
        <f t="shared" si="162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57"/>
        <v>1.1226568064091305</v>
      </c>
      <c r="G165" s="8"/>
      <c r="H165" s="15">
        <f t="shared" si="166"/>
        <v>1.1226568064091305</v>
      </c>
      <c r="I165" s="8">
        <f t="shared" si="167"/>
        <v>1.2339619068321428E-2</v>
      </c>
      <c r="J165" s="15">
        <f t="shared" si="168"/>
        <v>4.9358476273285712E-2</v>
      </c>
      <c r="K165" s="10">
        <f t="shared" si="169"/>
        <v>3.3679704192273912E-3</v>
      </c>
      <c r="L165" s="21">
        <f t="shared" si="165"/>
        <v>209</v>
      </c>
      <c r="M165" s="10">
        <f t="shared" si="170"/>
        <v>1.6441903256486381E-3</v>
      </c>
      <c r="N165" s="15"/>
      <c r="O165" s="8">
        <f t="shared" si="171"/>
        <v>2.4679238136642858E-4</v>
      </c>
      <c r="P165" s="15"/>
      <c r="Q165" s="1">
        <f t="shared" si="163"/>
        <v>21.15290975537307</v>
      </c>
      <c r="R165" s="7">
        <f t="shared" si="158"/>
        <v>6.8234894460269993E-2</v>
      </c>
      <c r="S165" s="7"/>
      <c r="T165" s="7">
        <f t="shared" si="164"/>
        <v>3.3311205081477023E-2</v>
      </c>
      <c r="U165" s="47">
        <f t="shared" si="162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57"/>
        <v>0.87377637188921276</v>
      </c>
      <c r="G166" s="8"/>
      <c r="H166" s="15">
        <f t="shared" si="166"/>
        <v>0.87377637188921276</v>
      </c>
      <c r="I166" s="8">
        <f t="shared" si="167"/>
        <v>9.6040637873116234E-3</v>
      </c>
      <c r="J166" s="15">
        <f t="shared" si="168"/>
        <v>3.8416255149246493E-2</v>
      </c>
      <c r="K166" s="10">
        <f t="shared" si="169"/>
        <v>2.6213291156676382E-3</v>
      </c>
      <c r="L166" s="21">
        <f t="shared" si="165"/>
        <v>210</v>
      </c>
      <c r="M166" s="10">
        <f t="shared" si="170"/>
        <v>1.2796917537388976E-3</v>
      </c>
      <c r="N166" s="15"/>
      <c r="O166" s="8">
        <f t="shared" si="171"/>
        <v>1.9208127574623247E-4</v>
      </c>
      <c r="P166" s="15"/>
      <c r="Q166" s="1">
        <f t="shared" si="163"/>
        <v>21.15290975537307</v>
      </c>
      <c r="R166" s="7">
        <f t="shared" si="158"/>
        <v>6.8234894460269993E-2</v>
      </c>
      <c r="S166" s="7"/>
      <c r="T166" s="7">
        <f t="shared" si="164"/>
        <v>3.3311205081477023E-2</v>
      </c>
      <c r="U166" s="47">
        <f t="shared" si="162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57"/>
        <v>0.68006994097681395</v>
      </c>
      <c r="G167" s="8"/>
      <c r="H167" s="15">
        <f t="shared" si="166"/>
        <v>0.68006994097681395</v>
      </c>
      <c r="I167" s="8">
        <f t="shared" si="167"/>
        <v>7.4749504599818844E-3</v>
      </c>
      <c r="J167" s="15">
        <f t="shared" si="168"/>
        <v>2.9899801839927537E-2</v>
      </c>
      <c r="K167" s="10">
        <f t="shared" si="169"/>
        <v>2.040209822930442E-3</v>
      </c>
      <c r="L167" s="21">
        <f t="shared" si="165"/>
        <v>211</v>
      </c>
      <c r="M167" s="10">
        <f t="shared" si="170"/>
        <v>9.9599843098535016E-4</v>
      </c>
      <c r="N167" s="15"/>
      <c r="O167" s="8">
        <f t="shared" si="171"/>
        <v>1.494990091996377E-4</v>
      </c>
      <c r="P167" s="15"/>
      <c r="Q167" s="1">
        <f t="shared" si="163"/>
        <v>21.15290975537307</v>
      </c>
      <c r="R167" s="7">
        <f t="shared" si="158"/>
        <v>6.8234894460269993E-2</v>
      </c>
      <c r="S167" s="7"/>
      <c r="T167" s="7">
        <f t="shared" si="164"/>
        <v>3.3311205081477023E-2</v>
      </c>
      <c r="U167" s="47">
        <f t="shared" si="162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57"/>
        <v>0.529306055301353</v>
      </c>
      <c r="G168" s="8"/>
      <c r="H168" s="15">
        <f t="shared" si="166"/>
        <v>0.529306055301353</v>
      </c>
      <c r="I168" s="8">
        <f t="shared" si="167"/>
        <v>5.8178377004328412E-3</v>
      </c>
      <c r="J168" s="15">
        <f t="shared" si="168"/>
        <v>2.3271350801731365E-2</v>
      </c>
      <c r="K168" s="10">
        <f t="shared" si="169"/>
        <v>1.5879181659040592E-3</v>
      </c>
      <c r="L168" s="21">
        <f t="shared" si="165"/>
        <v>212</v>
      </c>
      <c r="M168" s="10">
        <f t="shared" si="170"/>
        <v>7.7519673907946822E-4</v>
      </c>
      <c r="N168" s="15"/>
      <c r="O168" s="8">
        <f t="shared" si="171"/>
        <v>1.1635675400865683E-4</v>
      </c>
      <c r="P168" s="15"/>
      <c r="Q168" s="1">
        <f t="shared" si="163"/>
        <v>21.15290975537307</v>
      </c>
      <c r="R168" s="7">
        <f t="shared" si="158"/>
        <v>6.8234894460269993E-2</v>
      </c>
      <c r="S168" s="7"/>
      <c r="T168" s="7">
        <f t="shared" si="164"/>
        <v>3.3311205081477023E-2</v>
      </c>
      <c r="U168" s="47">
        <f t="shared" si="162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57"/>
        <v>0.41196483375851894</v>
      </c>
      <c r="G169" s="8"/>
      <c r="H169" s="15">
        <f t="shared" si="166"/>
        <v>0.41196483375851894</v>
      </c>
      <c r="I169" s="8">
        <f t="shared" si="167"/>
        <v>4.5280882715923332E-3</v>
      </c>
      <c r="J169" s="15">
        <f t="shared" si="168"/>
        <v>1.8112353086369333E-2</v>
      </c>
      <c r="K169" s="10">
        <f t="shared" si="169"/>
        <v>1.2358945012755568E-3</v>
      </c>
      <c r="L169" s="21">
        <f t="shared" si="165"/>
        <v>213</v>
      </c>
      <c r="M169" s="10">
        <f t="shared" si="170"/>
        <v>6.033443081681722E-4</v>
      </c>
      <c r="N169" s="15"/>
      <c r="O169" s="8">
        <f t="shared" si="171"/>
        <v>9.0561765431846665E-5</v>
      </c>
      <c r="P169" s="15"/>
      <c r="Q169" s="1">
        <f t="shared" si="163"/>
        <v>21.15290975537307</v>
      </c>
      <c r="R169" s="7">
        <f t="shared" si="158"/>
        <v>6.8234894460269993E-2</v>
      </c>
      <c r="S169" s="7"/>
      <c r="T169" s="7">
        <f t="shared" si="164"/>
        <v>3.3311205081477023E-2</v>
      </c>
      <c r="U169" s="47">
        <f t="shared" si="162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57"/>
        <v>0.32063684621378324</v>
      </c>
      <c r="G170" s="8"/>
      <c r="H170" s="15">
        <f t="shared" si="166"/>
        <v>0.32063684621378324</v>
      </c>
      <c r="I170" s="8">
        <f t="shared" si="167"/>
        <v>3.5242618393783311E-3</v>
      </c>
      <c r="J170" s="15">
        <f t="shared" si="168"/>
        <v>1.4097047357513324E-2</v>
      </c>
      <c r="K170" s="10">
        <f t="shared" si="169"/>
        <v>9.6191053864134969E-4</v>
      </c>
      <c r="L170" s="21">
        <f t="shared" si="165"/>
        <v>214</v>
      </c>
      <c r="M170" s="10">
        <f t="shared" si="170"/>
        <v>4.6958963556942008E-4</v>
      </c>
      <c r="N170" s="15"/>
      <c r="O170" s="8">
        <f t="shared" si="171"/>
        <v>7.0485236787566619E-5</v>
      </c>
      <c r="P170" s="15"/>
      <c r="Q170" s="1">
        <f t="shared" si="163"/>
        <v>21.15290975537307</v>
      </c>
      <c r="R170" s="7">
        <f t="shared" si="158"/>
        <v>6.8234894460269993E-2</v>
      </c>
      <c r="S170" s="7"/>
      <c r="T170" s="7">
        <f t="shared" si="164"/>
        <v>3.3311205081477023E-2</v>
      </c>
      <c r="U170" s="47">
        <f t="shared" si="162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72">+K171/$F$3</f>
        <v>0.2495552501701738</v>
      </c>
      <c r="G171" s="8"/>
      <c r="H171" s="15">
        <f t="shared" si="166"/>
        <v>0.2495552501701738</v>
      </c>
      <c r="I171" s="8">
        <f t="shared" si="167"/>
        <v>2.7429724792292112E-3</v>
      </c>
      <c r="J171" s="15">
        <f t="shared" si="168"/>
        <v>1.0971889916916845E-2</v>
      </c>
      <c r="K171" s="10">
        <f t="shared" si="169"/>
        <v>7.4866575051052138E-4</v>
      </c>
      <c r="L171" s="21">
        <f t="shared" si="165"/>
        <v>215</v>
      </c>
      <c r="M171" s="10">
        <f t="shared" si="170"/>
        <v>3.6548687515380689E-4</v>
      </c>
      <c r="N171" s="15"/>
      <c r="O171" s="8">
        <f t="shared" si="171"/>
        <v>5.4859449584584226E-5</v>
      </c>
      <c r="P171" s="15"/>
      <c r="Q171" s="1">
        <f t="shared" si="163"/>
        <v>21.15290975537307</v>
      </c>
      <c r="R171" s="7">
        <f t="shared" si="158"/>
        <v>6.8234894460269993E-2</v>
      </c>
      <c r="S171" s="7"/>
      <c r="T171" s="7">
        <f t="shared" si="164"/>
        <v>3.3311205081477023E-2</v>
      </c>
      <c r="U171" s="47">
        <f t="shared" si="162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72"/>
        <v>0.19423164749435742</v>
      </c>
      <c r="G172" s="8"/>
      <c r="H172" s="15">
        <f t="shared" si="166"/>
        <v>0.19423164749435742</v>
      </c>
      <c r="I172" s="8">
        <f t="shared" si="167"/>
        <v>2.1348862158142141E-3</v>
      </c>
      <c r="J172" s="15">
        <f t="shared" si="168"/>
        <v>8.5395448632568562E-3</v>
      </c>
      <c r="K172" s="10">
        <f t="shared" si="169"/>
        <v>5.826949424830723E-4</v>
      </c>
      <c r="L172" s="21">
        <f t="shared" si="165"/>
        <v>216</v>
      </c>
      <c r="M172" s="10">
        <f t="shared" si="170"/>
        <v>2.8446253024242281E-4</v>
      </c>
      <c r="N172" s="15"/>
      <c r="O172" s="8">
        <f t="shared" si="171"/>
        <v>4.269772431628428E-5</v>
      </c>
      <c r="P172" s="15"/>
      <c r="Q172" s="1">
        <f t="shared" si="163"/>
        <v>21.15290975537307</v>
      </c>
      <c r="R172" s="7">
        <f t="shared" si="158"/>
        <v>6.8234894460269993E-2</v>
      </c>
      <c r="S172" s="7"/>
      <c r="T172" s="7">
        <f t="shared" si="164"/>
        <v>3.3311205081477023E-2</v>
      </c>
      <c r="U172" s="47">
        <f t="shared" si="162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72"/>
        <v>0.15117266762629397</v>
      </c>
      <c r="G173" s="8"/>
      <c r="H173" s="15">
        <f t="shared" si="166"/>
        <v>0.15117266762629397</v>
      </c>
      <c r="I173" s="8">
        <f t="shared" si="167"/>
        <v>1.6616058633421951E-3</v>
      </c>
      <c r="J173" s="15">
        <f t="shared" si="168"/>
        <v>6.6464234533687803E-3</v>
      </c>
      <c r="K173" s="10">
        <f t="shared" si="169"/>
        <v>4.5351800287888195E-4</v>
      </c>
      <c r="L173" s="21">
        <f t="shared" si="165"/>
        <v>217</v>
      </c>
      <c r="M173" s="10">
        <f t="shared" si="170"/>
        <v>2.2140037471350617E-4</v>
      </c>
      <c r="N173" s="15"/>
      <c r="O173" s="8">
        <f t="shared" si="171"/>
        <v>3.3232117266843903E-5</v>
      </c>
      <c r="P173" s="15"/>
      <c r="Q173" s="1">
        <f t="shared" si="163"/>
        <v>21.15290975537307</v>
      </c>
      <c r="R173" s="7">
        <f t="shared" si="158"/>
        <v>6.8234894460269993E-2</v>
      </c>
      <c r="S173" s="7"/>
      <c r="T173" s="7">
        <f t="shared" si="164"/>
        <v>3.3311205081477023E-2</v>
      </c>
      <c r="U173" s="47">
        <f t="shared" si="162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72"/>
        <v>0.11765938111560247</v>
      </c>
      <c r="G174" s="8"/>
      <c r="H174" s="15">
        <f t="shared" si="166"/>
        <v>0.11765938111560247</v>
      </c>
      <c r="I174" s="8">
        <f t="shared" si="167"/>
        <v>1.2932464618683119E-3</v>
      </c>
      <c r="J174" s="15">
        <f t="shared" si="168"/>
        <v>5.1729858474732476E-3</v>
      </c>
      <c r="K174" s="10">
        <f t="shared" si="169"/>
        <v>3.529781433468074E-4</v>
      </c>
      <c r="L174" s="21">
        <f t="shared" si="165"/>
        <v>218</v>
      </c>
      <c r="M174" s="10">
        <f t="shared" si="170"/>
        <v>1.7231839244875958E-4</v>
      </c>
      <c r="N174" s="15"/>
      <c r="O174" s="8">
        <f t="shared" si="171"/>
        <v>2.5864929237366238E-5</v>
      </c>
      <c r="P174" s="15"/>
      <c r="Q174" s="1">
        <f t="shared" si="163"/>
        <v>21.15290975537307</v>
      </c>
      <c r="R174" s="7">
        <f t="shared" si="158"/>
        <v>6.8234894460269993E-2</v>
      </c>
      <c r="S174" s="7"/>
      <c r="T174" s="7">
        <f t="shared" si="164"/>
        <v>3.3311205081477023E-2</v>
      </c>
      <c r="U174" s="47">
        <f t="shared" si="162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72"/>
        <v>9.1575614705225336E-2</v>
      </c>
      <c r="G175" s="8"/>
      <c r="H175" s="15">
        <f t="shared" si="166"/>
        <v>9.1575614705225336E-2</v>
      </c>
      <c r="I175" s="8">
        <f t="shared" si="167"/>
        <v>1.0065482122040823E-3</v>
      </c>
      <c r="J175" s="15">
        <f t="shared" si="168"/>
        <v>4.0261928488163293E-3</v>
      </c>
      <c r="K175" s="10">
        <f t="shared" si="169"/>
        <v>2.74726844115676E-4</v>
      </c>
      <c r="L175" s="21">
        <f t="shared" si="165"/>
        <v>219</v>
      </c>
      <c r="M175" s="10">
        <f t="shared" si="170"/>
        <v>1.3411733568449697E-4</v>
      </c>
      <c r="N175" s="15"/>
      <c r="O175" s="8">
        <f t="shared" si="171"/>
        <v>2.0130964244081647E-5</v>
      </c>
      <c r="P175" s="15"/>
      <c r="Q175" s="1">
        <f t="shared" si="163"/>
        <v>21.15290975537307</v>
      </c>
      <c r="R175" s="7">
        <f t="shared" si="158"/>
        <v>6.8234894460269993E-2</v>
      </c>
      <c r="S175" s="7"/>
      <c r="T175" s="7">
        <f t="shared" si="164"/>
        <v>3.3311205081477023E-2</v>
      </c>
      <c r="U175" s="47">
        <f t="shared" si="162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72"/>
        <v>7.1274327037300966E-2</v>
      </c>
      <c r="G176" s="8"/>
      <c r="H176" s="15">
        <f t="shared" si="166"/>
        <v>7.1274327037300966E-2</v>
      </c>
      <c r="I176" s="8">
        <f t="shared" si="167"/>
        <v>7.8340775201316557E-4</v>
      </c>
      <c r="J176" s="15">
        <f t="shared" si="168"/>
        <v>3.1336310080526623E-3</v>
      </c>
      <c r="K176" s="10">
        <f t="shared" si="169"/>
        <v>2.1382298111190289E-4</v>
      </c>
      <c r="L176" s="21">
        <f t="shared" si="165"/>
        <v>220</v>
      </c>
      <c r="M176" s="10">
        <f t="shared" si="170"/>
        <v>1.0438502515891781E-4</v>
      </c>
      <c r="N176" s="15"/>
      <c r="O176" s="8">
        <f t="shared" si="171"/>
        <v>1.5668155040263312E-5</v>
      </c>
      <c r="P176" s="15"/>
      <c r="Q176" s="1">
        <f t="shared" si="163"/>
        <v>21.15290975537307</v>
      </c>
      <c r="R176" s="7">
        <f t="shared" si="158"/>
        <v>6.8234894460269993E-2</v>
      </c>
      <c r="S176" s="7"/>
      <c r="T176" s="7">
        <f t="shared" si="164"/>
        <v>3.3311205081477023E-2</v>
      </c>
      <c r="U176" s="47">
        <f t="shared" si="162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72"/>
        <v>5.5473607367773015E-2</v>
      </c>
      <c r="G177" s="8"/>
      <c r="H177" s="15">
        <f t="shared" si="166"/>
        <v>5.5473607367773015E-2</v>
      </c>
      <c r="I177" s="8">
        <f t="shared" si="167"/>
        <v>6.0973503153953783E-4</v>
      </c>
      <c r="J177" s="15">
        <f t="shared" si="168"/>
        <v>2.4389401261581513E-3</v>
      </c>
      <c r="K177" s="10">
        <f t="shared" si="169"/>
        <v>1.6642082210331904E-4</v>
      </c>
      <c r="L177" s="21">
        <f t="shared" si="165"/>
        <v>221</v>
      </c>
      <c r="M177" s="10">
        <f t="shared" si="170"/>
        <v>8.1244034723897623E-5</v>
      </c>
      <c r="N177" s="15"/>
      <c r="O177" s="8">
        <f t="shared" si="171"/>
        <v>1.2194700630790757E-5</v>
      </c>
      <c r="P177" s="15"/>
      <c r="Q177" s="1">
        <f t="shared" si="163"/>
        <v>21.15290975537307</v>
      </c>
      <c r="R177" s="7">
        <f t="shared" si="158"/>
        <v>6.8234894460269993E-2</v>
      </c>
      <c r="S177" s="7"/>
      <c r="T177" s="7">
        <f t="shared" si="164"/>
        <v>3.3311205081477023E-2</v>
      </c>
      <c r="U177" s="47">
        <f t="shared" si="162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72"/>
        <v>4.3175730200628121E-2</v>
      </c>
      <c r="G178" s="8"/>
      <c r="H178" s="15">
        <f t="shared" si="166"/>
        <v>4.3175730200628121E-2</v>
      </c>
      <c r="I178" s="8">
        <f t="shared" si="167"/>
        <v>4.7456360717793012E-4</v>
      </c>
      <c r="J178" s="15">
        <f t="shared" si="168"/>
        <v>1.8982544287117205E-3</v>
      </c>
      <c r="K178" s="10">
        <f t="shared" si="169"/>
        <v>1.2952719060188437E-4</v>
      </c>
      <c r="L178" s="21">
        <f t="shared" si="165"/>
        <v>222</v>
      </c>
      <c r="M178" s="10">
        <f t="shared" si="170"/>
        <v>6.3233142571638126E-5</v>
      </c>
      <c r="N178" s="15"/>
      <c r="O178" s="8">
        <f t="shared" si="171"/>
        <v>9.4912721435586033E-6</v>
      </c>
      <c r="P178" s="15"/>
      <c r="Q178" s="1">
        <f t="shared" si="163"/>
        <v>21.15290975537307</v>
      </c>
      <c r="R178" s="7">
        <f t="shared" si="158"/>
        <v>6.8234894460269993E-2</v>
      </c>
      <c r="S178" s="7"/>
      <c r="T178" s="7">
        <f t="shared" si="164"/>
        <v>3.3311205081477023E-2</v>
      </c>
      <c r="U178" s="47">
        <f t="shared" si="162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72"/>
        <v>3.360415460272359E-2</v>
      </c>
      <c r="G179" s="8"/>
      <c r="H179" s="15">
        <f t="shared" si="166"/>
        <v>3.360415460272359E-2</v>
      </c>
      <c r="I179" s="8">
        <f t="shared" si="167"/>
        <v>3.6935817299046741E-4</v>
      </c>
      <c r="J179" s="15">
        <f t="shared" si="168"/>
        <v>1.4774326919618696E-3</v>
      </c>
      <c r="K179" s="10">
        <f t="shared" si="169"/>
        <v>1.0081246380817077E-4</v>
      </c>
      <c r="L179" s="21">
        <f t="shared" si="165"/>
        <v>223</v>
      </c>
      <c r="M179" s="10">
        <f t="shared" si="170"/>
        <v>4.9215063396020511E-5</v>
      </c>
      <c r="N179" s="15"/>
      <c r="O179" s="8">
        <f t="shared" si="171"/>
        <v>7.3871634598093483E-6</v>
      </c>
      <c r="P179" s="15"/>
      <c r="Q179" s="1">
        <f t="shared" si="163"/>
        <v>21.15290975537307</v>
      </c>
      <c r="R179" s="7">
        <f t="shared" si="158"/>
        <v>6.8234894460269993E-2</v>
      </c>
      <c r="S179" s="7"/>
      <c r="T179" s="7">
        <f t="shared" si="164"/>
        <v>3.3311205081477023E-2</v>
      </c>
      <c r="U179" s="47">
        <f t="shared" si="162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72"/>
        <v>2.6154490064590058E-2</v>
      </c>
      <c r="G180" s="8"/>
      <c r="H180" s="15">
        <f t="shared" si="166"/>
        <v>2.6154490064590058E-2</v>
      </c>
      <c r="I180" s="8">
        <f t="shared" si="167"/>
        <v>2.8747560472690335E-4</v>
      </c>
      <c r="J180" s="15">
        <f t="shared" si="168"/>
        <v>1.1499024189076134E-3</v>
      </c>
      <c r="K180" s="10">
        <f t="shared" si="169"/>
        <v>7.8463470193770174E-5</v>
      </c>
      <c r="L180" s="21">
        <f t="shared" si="165"/>
        <v>224</v>
      </c>
      <c r="M180" s="10">
        <f t="shared" si="170"/>
        <v>3.830463529991801E-5</v>
      </c>
      <c r="N180" s="15"/>
      <c r="O180" s="8">
        <f t="shared" si="171"/>
        <v>5.7495120945380673E-6</v>
      </c>
      <c r="P180" s="15"/>
      <c r="Q180" s="1">
        <f t="shared" si="163"/>
        <v>21.15290975537307</v>
      </c>
      <c r="R180" s="7">
        <f t="shared" si="158"/>
        <v>6.8234894460269993E-2</v>
      </c>
      <c r="S180" s="7"/>
      <c r="T180" s="7">
        <f t="shared" si="164"/>
        <v>3.3311205081477023E-2</v>
      </c>
      <c r="U180" s="47">
        <f t="shared" si="162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72"/>
        <v>2.0356332680462608E-2</v>
      </c>
      <c r="G181" s="8"/>
      <c r="H181" s="15">
        <f t="shared" si="166"/>
        <v>2.0356332680462608E-2</v>
      </c>
      <c r="I181" s="8">
        <f t="shared" si="167"/>
        <v>2.2374548434652249E-4</v>
      </c>
      <c r="J181" s="15">
        <f t="shared" si="168"/>
        <v>8.9498193738608996E-4</v>
      </c>
      <c r="K181" s="10">
        <f t="shared" si="169"/>
        <v>6.1068998041387821E-5</v>
      </c>
      <c r="L181" s="21">
        <f t="shared" si="165"/>
        <v>225</v>
      </c>
      <c r="M181" s="10">
        <f t="shared" si="170"/>
        <v>2.9812926860485672E-5</v>
      </c>
      <c r="N181" s="15"/>
      <c r="O181" s="8">
        <f t="shared" si="171"/>
        <v>4.4749096869304495E-6</v>
      </c>
      <c r="P181" s="15"/>
      <c r="Q181" s="1">
        <f t="shared" si="163"/>
        <v>21.15290975537307</v>
      </c>
      <c r="R181" s="7">
        <f t="shared" ref="R181:R244" si="173">+K181/J181</f>
        <v>6.8234894460269993E-2</v>
      </c>
      <c r="S181" s="7"/>
      <c r="T181" s="7">
        <f t="shared" si="164"/>
        <v>3.3311205081477023E-2</v>
      </c>
      <c r="U181" s="47">
        <f t="shared" si="162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72"/>
        <v>1.58435618195703E-2</v>
      </c>
      <c r="G182" s="8"/>
      <c r="H182" s="15">
        <f t="shared" si="166"/>
        <v>1.58435618195703E-2</v>
      </c>
      <c r="I182" s="8">
        <f t="shared" si="167"/>
        <v>1.7414361755328065E-4</v>
      </c>
      <c r="J182" s="15">
        <f t="shared" si="168"/>
        <v>6.965744702131226E-4</v>
      </c>
      <c r="K182" s="10">
        <f t="shared" si="169"/>
        <v>4.7530685458710904E-5</v>
      </c>
      <c r="L182" s="21">
        <f t="shared" si="165"/>
        <v>226</v>
      </c>
      <c r="M182" s="10">
        <f t="shared" si="170"/>
        <v>2.3203735031790534E-5</v>
      </c>
      <c r="N182" s="15"/>
      <c r="O182" s="8">
        <f t="shared" si="171"/>
        <v>3.4828723510656132E-6</v>
      </c>
      <c r="P182" s="15"/>
      <c r="Q182" s="1">
        <f t="shared" si="163"/>
        <v>21.15290975537307</v>
      </c>
      <c r="R182" s="7">
        <f t="shared" si="173"/>
        <v>6.8234894460269993E-2</v>
      </c>
      <c r="S182" s="7"/>
      <c r="T182" s="7">
        <f t="shared" si="164"/>
        <v>3.3311205081477023E-2</v>
      </c>
      <c r="U182" s="47">
        <f t="shared" si="162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72"/>
        <v>1.2331221692572641E-2</v>
      </c>
      <c r="G183" s="8"/>
      <c r="H183" s="15">
        <f t="shared" si="166"/>
        <v>1.2331221692572641E-2</v>
      </c>
      <c r="I183" s="8">
        <f t="shared" si="167"/>
        <v>1.3553792883514172E-4</v>
      </c>
      <c r="J183" s="15">
        <f t="shared" si="168"/>
        <v>5.4215171534056689E-4</v>
      </c>
      <c r="K183" s="10">
        <f t="shared" si="169"/>
        <v>3.6993665077717925E-5</v>
      </c>
      <c r="L183" s="21">
        <f t="shared" si="165"/>
        <v>227</v>
      </c>
      <c r="M183" s="10">
        <f t="shared" si="170"/>
        <v>1.8059726974984176E-5</v>
      </c>
      <c r="N183" s="15"/>
      <c r="O183" s="8">
        <f t="shared" si="171"/>
        <v>2.7107585767028345E-6</v>
      </c>
      <c r="P183" s="15"/>
      <c r="Q183" s="1">
        <f t="shared" si="163"/>
        <v>21.15290975537307</v>
      </c>
      <c r="R183" s="7">
        <f t="shared" si="173"/>
        <v>6.8234894460269993E-2</v>
      </c>
      <c r="S183" s="7"/>
      <c r="T183" s="7">
        <f t="shared" si="164"/>
        <v>3.3311205081477023E-2</v>
      </c>
      <c r="U183" s="47">
        <f t="shared" si="162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72"/>
        <v>9.5975280156730628E-3</v>
      </c>
      <c r="G184" s="8"/>
      <c r="H184" s="15">
        <f t="shared" si="166"/>
        <v>9.5975280156730628E-3</v>
      </c>
      <c r="I184" s="8">
        <f t="shared" si="167"/>
        <v>1.0549068872592663E-4</v>
      </c>
      <c r="J184" s="15">
        <f t="shared" si="168"/>
        <v>4.219627549037065E-4</v>
      </c>
      <c r="K184" s="10">
        <f t="shared" si="169"/>
        <v>2.8792584047019188E-5</v>
      </c>
      <c r="L184" s="21">
        <f t="shared" si="165"/>
        <v>228</v>
      </c>
      <c r="M184" s="10">
        <f t="shared" si="170"/>
        <v>1.4056087865342391E-5</v>
      </c>
      <c r="N184" s="15"/>
      <c r="O184" s="8">
        <f t="shared" si="171"/>
        <v>2.1098137745185327E-6</v>
      </c>
      <c r="P184" s="15"/>
      <c r="Q184" s="1">
        <f t="shared" si="163"/>
        <v>21.15290975537307</v>
      </c>
      <c r="R184" s="7">
        <f t="shared" si="173"/>
        <v>6.8234894460269993E-2</v>
      </c>
      <c r="S184" s="7"/>
      <c r="T184" s="7">
        <f t="shared" si="164"/>
        <v>3.3311205081477023E-2</v>
      </c>
      <c r="U184" s="47">
        <f t="shared" si="162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72"/>
        <v>7.4698635956817376E-3</v>
      </c>
      <c r="G185" s="8"/>
      <c r="H185" s="15">
        <f t="shared" si="166"/>
        <v>7.4698635956817376E-3</v>
      </c>
      <c r="I185" s="8">
        <f t="shared" si="167"/>
        <v>8.2104585067150921E-5</v>
      </c>
      <c r="J185" s="15">
        <f t="shared" si="168"/>
        <v>3.2841834026860368E-4</v>
      </c>
      <c r="K185" s="10">
        <f t="shared" ref="K185:K216" si="174">+J185*$R$3</f>
        <v>2.2409590787045212E-5</v>
      </c>
      <c r="L185" s="21">
        <f t="shared" si="165"/>
        <v>229</v>
      </c>
      <c r="M185" s="10">
        <f t="shared" ref="M185:M216" si="175">+$T$3*J185</f>
        <v>1.094001068520576E-5</v>
      </c>
      <c r="N185" s="15"/>
      <c r="O185" s="8">
        <f t="shared" ref="O185:O216" si="176">+J185*$O$3</f>
        <v>1.6420917013430185E-6</v>
      </c>
      <c r="P185" s="15"/>
      <c r="Q185" s="1">
        <f t="shared" si="163"/>
        <v>21.15290975537307</v>
      </c>
      <c r="R185" s="7">
        <f t="shared" si="173"/>
        <v>6.8234894460269993E-2</v>
      </c>
      <c r="S185" s="7"/>
      <c r="T185" s="7">
        <f t="shared" si="164"/>
        <v>3.3311205081477023E-2</v>
      </c>
      <c r="U185" s="47">
        <f t="shared" si="162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72"/>
        <v>5.8138785369493086E-3</v>
      </c>
      <c r="G186" s="8"/>
      <c r="H186" s="15">
        <f t="shared" si="166"/>
        <v>5.8138785369493086E-3</v>
      </c>
      <c r="I186" s="8">
        <f t="shared" si="167"/>
        <v>6.3902918546328882E-5</v>
      </c>
      <c r="J186" s="15">
        <f t="shared" si="168"/>
        <v>2.5561167418531553E-4</v>
      </c>
      <c r="K186" s="10">
        <f t="shared" si="174"/>
        <v>1.7441635610847925E-5</v>
      </c>
      <c r="L186" s="21">
        <f t="shared" si="165"/>
        <v>230</v>
      </c>
      <c r="M186" s="10">
        <f t="shared" si="175"/>
        <v>8.5147329000067325E-6</v>
      </c>
      <c r="N186" s="15"/>
      <c r="O186" s="8">
        <f t="shared" si="176"/>
        <v>1.2780583709265777E-6</v>
      </c>
      <c r="P186" s="15"/>
      <c r="Q186" s="1">
        <f t="shared" si="163"/>
        <v>21.15290975537307</v>
      </c>
      <c r="R186" s="7">
        <f t="shared" si="173"/>
        <v>6.8234894460269993E-2</v>
      </c>
      <c r="S186" s="7"/>
      <c r="T186" s="7">
        <f t="shared" si="164"/>
        <v>3.3311205081477023E-2</v>
      </c>
      <c r="U186" s="47">
        <f t="shared" si="162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72"/>
        <v>4.5250068102903511E-3</v>
      </c>
      <c r="G187" s="8"/>
      <c r="H187" s="15">
        <f t="shared" si="166"/>
        <v>4.5250068102903511E-3</v>
      </c>
      <c r="I187" s="8">
        <f t="shared" si="167"/>
        <v>4.9736357542016704E-5</v>
      </c>
      <c r="J187" s="15">
        <f t="shared" si="168"/>
        <v>1.9894543016806682E-4</v>
      </c>
      <c r="K187" s="10">
        <f t="shared" si="174"/>
        <v>1.3575020430871053E-5</v>
      </c>
      <c r="L187" s="21">
        <f t="shared" si="165"/>
        <v>231</v>
      </c>
      <c r="M187" s="10">
        <f t="shared" si="175"/>
        <v>6.6271120243511392E-6</v>
      </c>
      <c r="N187" s="15"/>
      <c r="O187" s="8">
        <f t="shared" si="176"/>
        <v>9.9472715084033419E-7</v>
      </c>
      <c r="P187" s="15"/>
      <c r="Q187" s="1">
        <f t="shared" si="163"/>
        <v>21.15290975537307</v>
      </c>
      <c r="R187" s="7">
        <f t="shared" si="173"/>
        <v>6.8234894460269993E-2</v>
      </c>
      <c r="S187" s="7"/>
      <c r="T187" s="7">
        <f t="shared" si="164"/>
        <v>3.3311205081477023E-2</v>
      </c>
      <c r="U187" s="47">
        <f t="shared" si="162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72"/>
        <v>3.5218635035189736E-3</v>
      </c>
      <c r="G188" s="8"/>
      <c r="H188" s="15">
        <f t="shared" si="166"/>
        <v>3.5218635035189736E-3</v>
      </c>
      <c r="I188" s="8">
        <f t="shared" si="167"/>
        <v>3.8710364374890226E-5</v>
      </c>
      <c r="J188" s="15">
        <f t="shared" si="168"/>
        <v>1.548414574995609E-4</v>
      </c>
      <c r="K188" s="10">
        <f t="shared" si="174"/>
        <v>1.0565590510556921E-5</v>
      </c>
      <c r="L188" s="21">
        <f t="shared" si="165"/>
        <v>232</v>
      </c>
      <c r="M188" s="10">
        <f t="shared" si="175"/>
        <v>5.1579555458826816E-6</v>
      </c>
      <c r="N188" s="15"/>
      <c r="O188" s="8">
        <f t="shared" si="176"/>
        <v>7.7420728749780455E-7</v>
      </c>
      <c r="P188" s="15"/>
      <c r="Q188" s="1">
        <f t="shared" si="163"/>
        <v>21.15290975537307</v>
      </c>
      <c r="R188" s="7">
        <f t="shared" si="173"/>
        <v>6.8234894460269993E-2</v>
      </c>
      <c r="S188" s="7"/>
      <c r="T188" s="7">
        <f t="shared" si="164"/>
        <v>3.3311205081477023E-2</v>
      </c>
      <c r="U188" s="47">
        <f t="shared" si="162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72"/>
        <v>2.7411058275563249E-3</v>
      </c>
      <c r="G189" s="8"/>
      <c r="H189" s="15">
        <f t="shared" si="166"/>
        <v>2.7411058275563249E-3</v>
      </c>
      <c r="I189" s="8">
        <f t="shared" si="167"/>
        <v>3.0128710345763893E-5</v>
      </c>
      <c r="J189" s="15">
        <f t="shared" si="168"/>
        <v>1.2051484138305557E-4</v>
      </c>
      <c r="K189" s="10">
        <f t="shared" si="174"/>
        <v>8.223317482668975E-6</v>
      </c>
      <c r="L189" s="21">
        <f t="shared" si="165"/>
        <v>233</v>
      </c>
      <c r="M189" s="10">
        <f t="shared" si="175"/>
        <v>4.0144945966726379E-6</v>
      </c>
      <c r="N189" s="15"/>
      <c r="O189" s="8">
        <f t="shared" si="176"/>
        <v>6.0257420691527785E-7</v>
      </c>
      <c r="P189" s="15"/>
      <c r="Q189" s="1">
        <f t="shared" si="163"/>
        <v>21.15290975537307</v>
      </c>
      <c r="R189" s="7">
        <f t="shared" si="173"/>
        <v>6.8234894460269993E-2</v>
      </c>
      <c r="S189" s="7"/>
      <c r="T189" s="7">
        <f t="shared" si="164"/>
        <v>3.3311205081477023E-2</v>
      </c>
      <c r="U189" s="47">
        <f t="shared" si="162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72"/>
        <v>2.1334333799012226E-3</v>
      </c>
      <c r="G190" s="8"/>
      <c r="H190" s="15">
        <f t="shared" si="166"/>
        <v>2.1334333799012226E-3</v>
      </c>
      <c r="I190" s="8">
        <f t="shared" si="167"/>
        <v>2.3449512856762258E-5</v>
      </c>
      <c r="J190" s="15">
        <f t="shared" si="168"/>
        <v>9.3798051427049033E-5</v>
      </c>
      <c r="K190" s="10">
        <f t="shared" si="174"/>
        <v>6.4003001397036677E-6</v>
      </c>
      <c r="L190" s="21">
        <f t="shared" si="165"/>
        <v>234</v>
      </c>
      <c r="M190" s="10">
        <f t="shared" si="175"/>
        <v>3.1245261273293589E-6</v>
      </c>
      <c r="N190" s="15"/>
      <c r="O190" s="8">
        <f t="shared" si="176"/>
        <v>4.6899025713524517E-7</v>
      </c>
      <c r="P190" s="15"/>
      <c r="Q190" s="1">
        <f t="shared" si="163"/>
        <v>21.15290975537307</v>
      </c>
      <c r="R190" s="7">
        <f t="shared" si="173"/>
        <v>6.8234894460269993E-2</v>
      </c>
      <c r="S190" s="7"/>
      <c r="T190" s="7">
        <f t="shared" si="164"/>
        <v>3.3311205081477023E-2</v>
      </c>
      <c r="U190" s="47">
        <f t="shared" si="162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72"/>
        <v>1.6604751048719694E-3</v>
      </c>
      <c r="G191" s="8"/>
      <c r="H191" s="15">
        <f t="shared" si="166"/>
        <v>1.6604751048719694E-3</v>
      </c>
      <c r="I191" s="8">
        <f t="shared" si="167"/>
        <v>1.8251018610120225E-5</v>
      </c>
      <c r="J191" s="15">
        <f t="shared" si="168"/>
        <v>7.30040744404809E-5</v>
      </c>
      <c r="K191" s="10">
        <f t="shared" si="174"/>
        <v>4.9814253146159086E-6</v>
      </c>
      <c r="L191" s="21">
        <f t="shared" si="165"/>
        <v>235</v>
      </c>
      <c r="M191" s="10">
        <f t="shared" si="175"/>
        <v>2.4318536954702742E-6</v>
      </c>
      <c r="N191" s="15"/>
      <c r="O191" s="8">
        <f t="shared" si="176"/>
        <v>3.650203722024045E-7</v>
      </c>
      <c r="P191" s="15"/>
      <c r="Q191" s="1">
        <f t="shared" si="163"/>
        <v>21.15290975537307</v>
      </c>
      <c r="R191" s="7">
        <f t="shared" si="173"/>
        <v>6.8234894460269993E-2</v>
      </c>
      <c r="S191" s="7"/>
      <c r="T191" s="7">
        <f t="shared" si="164"/>
        <v>3.3311205081477023E-2</v>
      </c>
      <c r="U191" s="47">
        <f t="shared" si="162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72"/>
        <v>1.2923663798806945E-3</v>
      </c>
      <c r="G192" s="8"/>
      <c r="H192" s="15">
        <f t="shared" si="166"/>
        <v>1.2923663798806945E-3</v>
      </c>
      <c r="I192" s="8">
        <f t="shared" si="167"/>
        <v>1.4204972288407136E-5</v>
      </c>
      <c r="J192" s="15">
        <f t="shared" si="168"/>
        <v>5.6819889153628545E-5</v>
      </c>
      <c r="K192" s="10">
        <f t="shared" si="174"/>
        <v>3.8770991396420832E-6</v>
      </c>
      <c r="L192" s="21">
        <f t="shared" si="165"/>
        <v>236</v>
      </c>
      <c r="M192" s="10">
        <f t="shared" si="175"/>
        <v>1.8927389803033124E-6</v>
      </c>
      <c r="N192" s="15"/>
      <c r="O192" s="8">
        <f t="shared" si="176"/>
        <v>2.8409944576814274E-7</v>
      </c>
      <c r="P192" s="15"/>
      <c r="Q192" s="1">
        <f t="shared" si="163"/>
        <v>21.15290975537307</v>
      </c>
      <c r="R192" s="7">
        <f t="shared" si="173"/>
        <v>6.8234894460269993E-2</v>
      </c>
      <c r="S192" s="7"/>
      <c r="T192" s="7">
        <f t="shared" si="164"/>
        <v>3.3311205081477023E-2</v>
      </c>
      <c r="U192" s="47">
        <f t="shared" si="162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72"/>
        <v>1.0058632345317292E-3</v>
      </c>
      <c r="G193" s="8"/>
      <c r="H193" s="15">
        <f t="shared" si="166"/>
        <v>1.0058632345317292E-3</v>
      </c>
      <c r="I193" s="8">
        <f t="shared" si="167"/>
        <v>1.1055889099939144E-5</v>
      </c>
      <c r="J193" s="15">
        <f t="shared" si="168"/>
        <v>4.4223556399756577E-5</v>
      </c>
      <c r="K193" s="10">
        <f t="shared" si="174"/>
        <v>3.0175897035951878E-6</v>
      </c>
      <c r="L193" s="21">
        <f t="shared" si="165"/>
        <v>237</v>
      </c>
      <c r="M193" s="10">
        <f t="shared" si="175"/>
        <v>1.4731399566645571E-6</v>
      </c>
      <c r="N193" s="15"/>
      <c r="O193" s="8">
        <f t="shared" si="176"/>
        <v>2.2111778199878288E-7</v>
      </c>
      <c r="P193" s="15"/>
      <c r="Q193" s="1">
        <f t="shared" si="163"/>
        <v>21.15290975537307</v>
      </c>
      <c r="R193" s="7">
        <f t="shared" si="173"/>
        <v>6.8234894460269993E-2</v>
      </c>
      <c r="S193" s="7"/>
      <c r="T193" s="7">
        <f t="shared" si="164"/>
        <v>3.3311205081477023E-2</v>
      </c>
      <c r="U193" s="47">
        <f t="shared" si="162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72"/>
        <v>7.8287462621554234E-4</v>
      </c>
      <c r="G194" s="8"/>
      <c r="H194" s="15">
        <f t="shared" si="166"/>
        <v>7.8287462621554234E-4</v>
      </c>
      <c r="I194" s="8">
        <f t="shared" si="167"/>
        <v>8.6049223686208E-6</v>
      </c>
      <c r="J194" s="15">
        <f t="shared" si="168"/>
        <v>3.44196894744832E-5</v>
      </c>
      <c r="K194" s="10">
        <f t="shared" si="174"/>
        <v>2.3486238786466269E-6</v>
      </c>
      <c r="L194" s="21">
        <f t="shared" si="165"/>
        <v>238</v>
      </c>
      <c r="M194" s="10">
        <f t="shared" si="175"/>
        <v>1.1465613349252661E-6</v>
      </c>
      <c r="N194" s="15"/>
      <c r="O194" s="8">
        <f t="shared" si="176"/>
        <v>1.72098447372416E-7</v>
      </c>
      <c r="P194" s="15"/>
      <c r="Q194" s="1">
        <f t="shared" si="163"/>
        <v>21.15290975537307</v>
      </c>
      <c r="R194" s="7">
        <f t="shared" si="173"/>
        <v>6.8234894460269993E-2</v>
      </c>
      <c r="S194" s="7"/>
      <c r="T194" s="7">
        <f t="shared" si="164"/>
        <v>3.3311205081477023E-2</v>
      </c>
      <c r="U194" s="47">
        <f t="shared" si="162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72"/>
        <v>6.0932009375752974E-4</v>
      </c>
      <c r="G195" s="8"/>
      <c r="H195" s="15">
        <f t="shared" si="166"/>
        <v>6.0932009375752974E-4</v>
      </c>
      <c r="I195" s="8">
        <f t="shared" si="167"/>
        <v>6.6973074983538126E-6</v>
      </c>
      <c r="J195" s="15">
        <f t="shared" si="168"/>
        <v>2.678922999341525E-5</v>
      </c>
      <c r="K195" s="10">
        <f t="shared" si="174"/>
        <v>1.8279602812725891E-6</v>
      </c>
      <c r="L195" s="21">
        <f t="shared" si="165"/>
        <v>239</v>
      </c>
      <c r="M195" s="10">
        <f t="shared" si="175"/>
        <v>8.9238153428551073E-7</v>
      </c>
      <c r="N195" s="15"/>
      <c r="O195" s="8">
        <f t="shared" si="176"/>
        <v>1.3394614996707624E-7</v>
      </c>
      <c r="P195" s="15"/>
      <c r="Q195" s="1">
        <f t="shared" si="163"/>
        <v>21.15290975537307</v>
      </c>
      <c r="R195" s="7">
        <f t="shared" si="173"/>
        <v>6.8234894460269993E-2</v>
      </c>
      <c r="S195" s="7"/>
      <c r="T195" s="7">
        <f t="shared" si="164"/>
        <v>3.3311205081477023E-2</v>
      </c>
      <c r="U195" s="47">
        <f t="shared" si="162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72"/>
        <v>4.7424065645278147E-4</v>
      </c>
      <c r="G196" s="8"/>
      <c r="H196" s="15">
        <f t="shared" si="166"/>
        <v>4.7424065645278147E-4</v>
      </c>
      <c r="I196" s="8">
        <f t="shared" si="167"/>
        <v>5.2125894698449676E-6</v>
      </c>
      <c r="J196" s="15">
        <f t="shared" si="168"/>
        <v>2.085035787937987E-5</v>
      </c>
      <c r="K196" s="10">
        <f t="shared" si="174"/>
        <v>1.4227219693583444E-6</v>
      </c>
      <c r="L196" s="21">
        <f t="shared" si="165"/>
        <v>240</v>
      </c>
      <c r="M196" s="10">
        <f t="shared" si="175"/>
        <v>6.9455054734221323E-7</v>
      </c>
      <c r="N196" s="15"/>
      <c r="O196" s="8">
        <f t="shared" si="176"/>
        <v>1.0425178939689935E-7</v>
      </c>
      <c r="P196" s="15"/>
      <c r="Q196" s="1">
        <f t="shared" si="163"/>
        <v>21.15290975537307</v>
      </c>
      <c r="R196" s="7">
        <f t="shared" si="173"/>
        <v>6.8234894460269993E-2</v>
      </c>
      <c r="S196" s="7"/>
      <c r="T196" s="7">
        <f t="shared" si="164"/>
        <v>3.3311205081477023E-2</v>
      </c>
      <c r="U196" s="47">
        <f t="shared" si="162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72"/>
        <v>3.69106816822395E-4</v>
      </c>
      <c r="G197" s="8"/>
      <c r="H197" s="15">
        <f t="shared" si="166"/>
        <v>3.69106816822395E-4</v>
      </c>
      <c r="I197" s="8">
        <f t="shared" si="167"/>
        <v>4.0570167918700535E-6</v>
      </c>
      <c r="J197" s="15">
        <f t="shared" si="168"/>
        <v>1.6228067167480214E-5</v>
      </c>
      <c r="K197" s="10">
        <f t="shared" si="174"/>
        <v>1.1073204504671851E-6</v>
      </c>
      <c r="L197" s="21">
        <f t="shared" si="165"/>
        <v>241</v>
      </c>
      <c r="M197" s="10">
        <f t="shared" si="175"/>
        <v>5.405764734919173E-7</v>
      </c>
      <c r="N197" s="15"/>
      <c r="O197" s="8">
        <f t="shared" si="176"/>
        <v>8.1140335837401066E-8</v>
      </c>
      <c r="P197" s="15"/>
      <c r="Q197" s="1">
        <f t="shared" si="163"/>
        <v>21.15290975537307</v>
      </c>
      <c r="R197" s="7">
        <f t="shared" si="173"/>
        <v>6.8234894460269993E-2</v>
      </c>
      <c r="S197" s="7"/>
      <c r="T197" s="7">
        <f t="shared" si="164"/>
        <v>3.3311205081477023E-2</v>
      </c>
      <c r="U197" s="47">
        <f t="shared" ref="U197:U260" si="177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72"/>
        <v>2.8727997140482625E-4</v>
      </c>
      <c r="G198" s="8"/>
      <c r="H198" s="15">
        <f t="shared" si="166"/>
        <v>2.8727997140482625E-4</v>
      </c>
      <c r="I198" s="8">
        <f t="shared" si="167"/>
        <v>3.1576216283161692E-6</v>
      </c>
      <c r="J198" s="15">
        <f t="shared" si="168"/>
        <v>1.2630486513264677E-5</v>
      </c>
      <c r="K198" s="10">
        <f t="shared" si="174"/>
        <v>8.618399142144788E-7</v>
      </c>
      <c r="L198" s="21">
        <f t="shared" si="165"/>
        <v>242</v>
      </c>
      <c r="M198" s="10">
        <f t="shared" si="175"/>
        <v>4.2073672652218933E-7</v>
      </c>
      <c r="N198" s="15"/>
      <c r="O198" s="8">
        <f t="shared" si="176"/>
        <v>6.3152432566323384E-8</v>
      </c>
      <c r="P198" s="15"/>
      <c r="Q198" s="1">
        <f t="shared" ref="Q198:Q261" si="178">LOG(2)/LOG(1+T198)</f>
        <v>21.15290975537307</v>
      </c>
      <c r="R198" s="7">
        <f t="shared" si="173"/>
        <v>6.8234894460269993E-2</v>
      </c>
      <c r="S198" s="7"/>
      <c r="T198" s="7">
        <f t="shared" ref="T198:T261" si="179">+M198/J198</f>
        <v>3.3311205081477023E-2</v>
      </c>
      <c r="U198" s="47">
        <f t="shared" si="177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72"/>
        <v>2.235932207398626E-4</v>
      </c>
      <c r="G199" s="8"/>
      <c r="H199" s="15">
        <f t="shared" si="166"/>
        <v>2.235932207398626E-4</v>
      </c>
      <c r="I199" s="8">
        <f t="shared" si="167"/>
        <v>2.4576122947260935E-6</v>
      </c>
      <c r="J199" s="15">
        <f t="shared" si="168"/>
        <v>9.8304491789043739E-6</v>
      </c>
      <c r="K199" s="10">
        <f t="shared" si="174"/>
        <v>6.7077966221958781E-7</v>
      </c>
      <c r="L199" s="21">
        <f t="shared" si="165"/>
        <v>243</v>
      </c>
      <c r="M199" s="10">
        <f t="shared" si="175"/>
        <v>3.2746410864152102E-7</v>
      </c>
      <c r="N199" s="15"/>
      <c r="O199" s="8">
        <f t="shared" si="176"/>
        <v>4.9152245894521874E-8</v>
      </c>
      <c r="P199" s="15"/>
      <c r="Q199" s="1">
        <f t="shared" si="178"/>
        <v>21.15290975537307</v>
      </c>
      <c r="R199" s="7">
        <f t="shared" si="173"/>
        <v>6.8234894460269993E-2</v>
      </c>
      <c r="S199" s="7"/>
      <c r="T199" s="7">
        <f t="shared" si="179"/>
        <v>3.3311205081477023E-2</v>
      </c>
      <c r="U199" s="47">
        <f t="shared" si="177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72"/>
        <v>1.7402510908209114E-4</v>
      </c>
      <c r="G200" s="8"/>
      <c r="H200" s="15">
        <f t="shared" si="166"/>
        <v>1.7402510908209114E-4</v>
      </c>
      <c r="I200" s="8">
        <f t="shared" si="167"/>
        <v>1.9127871867313198E-6</v>
      </c>
      <c r="J200" s="15">
        <f t="shared" si="168"/>
        <v>7.6511487469252792E-6</v>
      </c>
      <c r="K200" s="10">
        <f t="shared" si="174"/>
        <v>5.2207532724627347E-7</v>
      </c>
      <c r="L200" s="21">
        <f t="shared" ref="L200:L263" si="180">+L199+1</f>
        <v>244</v>
      </c>
      <c r="M200" s="10">
        <f t="shared" si="175"/>
        <v>2.5486898501771392E-7</v>
      </c>
      <c r="N200" s="15"/>
      <c r="O200" s="8">
        <f t="shared" si="176"/>
        <v>3.8255743734626397E-8</v>
      </c>
      <c r="P200" s="15"/>
      <c r="Q200" s="1">
        <f t="shared" si="178"/>
        <v>21.15290975537307</v>
      </c>
      <c r="R200" s="7">
        <f t="shared" si="173"/>
        <v>6.8234894460269993E-2</v>
      </c>
      <c r="S200" s="7"/>
      <c r="T200" s="7">
        <f t="shared" si="179"/>
        <v>3.3311205081477023E-2</v>
      </c>
      <c r="U200" s="47">
        <f t="shared" si="177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72"/>
        <v>1.3544569236411788E-4</v>
      </c>
      <c r="G201" s="8"/>
      <c r="H201" s="15">
        <f t="shared" si="166"/>
        <v>1.3544569236411788E-4</v>
      </c>
      <c r="I201" s="8">
        <f t="shared" si="167"/>
        <v>1.4887437003692618E-6</v>
      </c>
      <c r="J201" s="15">
        <f t="shared" si="168"/>
        <v>5.9549748014770474E-6</v>
      </c>
      <c r="K201" s="10">
        <f t="shared" si="174"/>
        <v>4.063370770923536E-7</v>
      </c>
      <c r="L201" s="21">
        <f t="shared" si="180"/>
        <v>245</v>
      </c>
      <c r="M201" s="10">
        <f t="shared" si="175"/>
        <v>1.9836738686702985E-7</v>
      </c>
      <c r="N201" s="15"/>
      <c r="O201" s="8">
        <f t="shared" si="176"/>
        <v>2.9774874007385237E-8</v>
      </c>
      <c r="P201" s="15"/>
      <c r="Q201" s="1">
        <f t="shared" si="178"/>
        <v>21.15290975537307</v>
      </c>
      <c r="R201" s="7">
        <f t="shared" si="173"/>
        <v>6.8234894460269993E-2</v>
      </c>
      <c r="S201" s="7"/>
      <c r="T201" s="7">
        <f t="shared" si="179"/>
        <v>3.3311205081477023E-2</v>
      </c>
      <c r="U201" s="47">
        <f t="shared" si="177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72"/>
        <v>1.0541890004701158E-4</v>
      </c>
      <c r="G202" s="8"/>
      <c r="H202" s="15">
        <f t="shared" si="166"/>
        <v>1.0541890004701158E-4</v>
      </c>
      <c r="I202" s="8">
        <f t="shared" si="167"/>
        <v>1.1587059034918576E-6</v>
      </c>
      <c r="J202" s="15">
        <f t="shared" si="168"/>
        <v>4.6348236139674303E-6</v>
      </c>
      <c r="K202" s="10">
        <f t="shared" si="174"/>
        <v>3.1625670014103474E-7</v>
      </c>
      <c r="L202" s="21">
        <f t="shared" si="180"/>
        <v>246</v>
      </c>
      <c r="M202" s="10">
        <f t="shared" si="175"/>
        <v>1.5439155992134157E-7</v>
      </c>
      <c r="N202" s="15"/>
      <c r="O202" s="8">
        <f t="shared" si="176"/>
        <v>2.3174118069837153E-8</v>
      </c>
      <c r="P202" s="15"/>
      <c r="Q202" s="1">
        <f t="shared" si="178"/>
        <v>21.15290975537307</v>
      </c>
      <c r="R202" s="7">
        <f t="shared" si="173"/>
        <v>6.8234894460269993E-2</v>
      </c>
      <c r="S202" s="7"/>
      <c r="T202" s="7">
        <f t="shared" si="179"/>
        <v>3.3311205081477023E-2</v>
      </c>
      <c r="U202" s="47">
        <f t="shared" si="177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72"/>
        <v>8.2048711133953357E-5</v>
      </c>
      <c r="G203" s="8"/>
      <c r="H203" s="15">
        <f t="shared" si="166"/>
        <v>8.2048711133953357E-5</v>
      </c>
      <c r="I203" s="8">
        <f t="shared" si="167"/>
        <v>9.0183378808176933E-7</v>
      </c>
      <c r="J203" s="15">
        <f t="shared" si="168"/>
        <v>3.6073351523270773E-6</v>
      </c>
      <c r="K203" s="10">
        <f t="shared" si="174"/>
        <v>2.4614613340186008E-7</v>
      </c>
      <c r="L203" s="21">
        <f t="shared" si="180"/>
        <v>247</v>
      </c>
      <c r="M203" s="10">
        <f t="shared" si="175"/>
        <v>1.2016468105678842E-7</v>
      </c>
      <c r="N203" s="15"/>
      <c r="O203" s="8">
        <f t="shared" si="176"/>
        <v>1.8036675761635387E-8</v>
      </c>
      <c r="P203" s="15"/>
      <c r="Q203" s="1">
        <f t="shared" si="178"/>
        <v>21.15290975537307</v>
      </c>
      <c r="R203" s="7">
        <f t="shared" si="173"/>
        <v>6.8234894460269993E-2</v>
      </c>
      <c r="S203" s="7"/>
      <c r="T203" s="7">
        <f t="shared" si="179"/>
        <v>3.3311205081477023E-2</v>
      </c>
      <c r="U203" s="47">
        <f t="shared" si="177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72"/>
        <v>6.3859431238049244E-5</v>
      </c>
      <c r="G204" s="8"/>
      <c r="H204" s="15">
        <f t="shared" si="166"/>
        <v>6.3859431238049244E-5</v>
      </c>
      <c r="I204" s="8">
        <f t="shared" si="167"/>
        <v>7.0190734238511524E-7</v>
      </c>
      <c r="J204" s="15">
        <f t="shared" si="168"/>
        <v>2.807629369540461E-6</v>
      </c>
      <c r="K204" s="10">
        <f t="shared" si="174"/>
        <v>1.9157829371414772E-7</v>
      </c>
      <c r="L204" s="21">
        <f t="shared" si="180"/>
        <v>248</v>
      </c>
      <c r="M204" s="10">
        <f t="shared" si="175"/>
        <v>9.3525517721540339E-8</v>
      </c>
      <c r="N204" s="15"/>
      <c r="O204" s="8">
        <f t="shared" si="176"/>
        <v>1.4038146847702305E-8</v>
      </c>
      <c r="P204" s="15"/>
      <c r="Q204" s="1">
        <f t="shared" si="178"/>
        <v>21.15290975537307</v>
      </c>
      <c r="R204" s="7">
        <f t="shared" si="173"/>
        <v>6.8234894460269993E-2</v>
      </c>
      <c r="S204" s="7"/>
      <c r="T204" s="7">
        <f t="shared" si="179"/>
        <v>3.3311205081477023E-2</v>
      </c>
      <c r="U204" s="47">
        <f t="shared" si="177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72"/>
        <v>4.9702510882703823E-5</v>
      </c>
      <c r="G205" s="8"/>
      <c r="H205" s="15">
        <f t="shared" si="166"/>
        <v>4.9702510882703823E-5</v>
      </c>
      <c r="I205" s="8">
        <f t="shared" si="167"/>
        <v>5.4630234950729599E-7</v>
      </c>
      <c r="J205" s="15">
        <f t="shared" si="168"/>
        <v>2.1852093980291839E-6</v>
      </c>
      <c r="K205" s="10">
        <f t="shared" si="174"/>
        <v>1.4910753264811148E-7</v>
      </c>
      <c r="L205" s="21">
        <f t="shared" si="180"/>
        <v>249</v>
      </c>
      <c r="M205" s="10">
        <f t="shared" si="175"/>
        <v>7.2791958403721103E-8</v>
      </c>
      <c r="N205" s="15"/>
      <c r="O205" s="8">
        <f t="shared" si="176"/>
        <v>1.092604699014592E-8</v>
      </c>
      <c r="P205" s="15"/>
      <c r="Q205" s="1">
        <f t="shared" si="178"/>
        <v>21.15290975537307</v>
      </c>
      <c r="R205" s="7">
        <f t="shared" si="173"/>
        <v>6.8234894460269993E-2</v>
      </c>
      <c r="S205" s="7"/>
      <c r="T205" s="7">
        <f t="shared" si="179"/>
        <v>3.3311205081477023E-2</v>
      </c>
      <c r="U205" s="47">
        <f t="shared" si="177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72"/>
        <v>3.8684021140692439E-5</v>
      </c>
      <c r="G206" s="8"/>
      <c r="H206" s="15">
        <f t="shared" si="166"/>
        <v>3.8684021140692439E-5</v>
      </c>
      <c r="I206" s="8">
        <f t="shared" si="167"/>
        <v>4.2519323998386578E-7</v>
      </c>
      <c r="J206" s="15">
        <f t="shared" si="168"/>
        <v>1.7007729599354631E-6</v>
      </c>
      <c r="K206" s="10">
        <f t="shared" si="174"/>
        <v>1.1605206342207733E-7</v>
      </c>
      <c r="L206" s="21">
        <f t="shared" si="180"/>
        <v>250</v>
      </c>
      <c r="M206" s="10">
        <f t="shared" si="175"/>
        <v>5.6654796865440913E-8</v>
      </c>
      <c r="N206" s="15"/>
      <c r="O206" s="8">
        <f t="shared" si="176"/>
        <v>8.5038647996773163E-9</v>
      </c>
      <c r="P206" s="15"/>
      <c r="Q206" s="1">
        <f t="shared" si="178"/>
        <v>21.15290975537307</v>
      </c>
      <c r="R206" s="7">
        <f t="shared" si="173"/>
        <v>6.8234894460269993E-2</v>
      </c>
      <c r="S206" s="7"/>
      <c r="T206" s="7">
        <f t="shared" si="179"/>
        <v>3.3311205081477023E-2</v>
      </c>
      <c r="U206" s="47">
        <f t="shared" si="177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72"/>
        <v>3.0108207111409668E-5</v>
      </c>
      <c r="G207" s="8"/>
      <c r="H207" s="15">
        <f t="shared" si="166"/>
        <v>3.0108207111409668E-5</v>
      </c>
      <c r="I207" s="8">
        <f t="shared" si="167"/>
        <v>3.3093266300434023E-7</v>
      </c>
      <c r="J207" s="15">
        <f t="shared" si="168"/>
        <v>1.3237306520173609E-6</v>
      </c>
      <c r="K207" s="10">
        <f t="shared" si="174"/>
        <v>9.0324621334229008E-8</v>
      </c>
      <c r="L207" s="21">
        <f t="shared" si="180"/>
        <v>251</v>
      </c>
      <c r="M207" s="10">
        <f t="shared" si="175"/>
        <v>4.4095063221987605E-8</v>
      </c>
      <c r="N207" s="15"/>
      <c r="O207" s="8">
        <f t="shared" si="176"/>
        <v>6.6186532600868049E-9</v>
      </c>
      <c r="P207" s="15"/>
      <c r="Q207" s="1">
        <f t="shared" si="178"/>
        <v>21.15290975537307</v>
      </c>
      <c r="R207" s="7">
        <f t="shared" si="173"/>
        <v>6.8234894460269993E-2</v>
      </c>
      <c r="S207" s="7"/>
      <c r="T207" s="7">
        <f t="shared" si="179"/>
        <v>3.3311205081477023E-2</v>
      </c>
      <c r="U207" s="47">
        <f t="shared" si="177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72"/>
        <v>2.3433554959723952E-5</v>
      </c>
      <c r="G208" s="8"/>
      <c r="H208" s="15">
        <f t="shared" si="166"/>
        <v>2.3433554959723952E-5</v>
      </c>
      <c r="I208" s="8">
        <f t="shared" si="167"/>
        <v>2.5756859974373034E-7</v>
      </c>
      <c r="J208" s="15">
        <f t="shared" si="168"/>
        <v>1.0302743989749214E-6</v>
      </c>
      <c r="K208" s="10">
        <f t="shared" si="174"/>
        <v>7.0300664879171853E-8</v>
      </c>
      <c r="L208" s="21">
        <f t="shared" si="180"/>
        <v>252</v>
      </c>
      <c r="M208" s="10">
        <f t="shared" si="175"/>
        <v>3.4319681794449089E-8</v>
      </c>
      <c r="N208" s="15"/>
      <c r="O208" s="8">
        <f t="shared" si="176"/>
        <v>5.1513719948746065E-9</v>
      </c>
      <c r="P208" s="15"/>
      <c r="Q208" s="1">
        <f t="shared" si="178"/>
        <v>21.15290975537307</v>
      </c>
      <c r="R208" s="7">
        <f t="shared" si="173"/>
        <v>6.8234894460269993E-2</v>
      </c>
      <c r="S208" s="7"/>
      <c r="T208" s="7">
        <f t="shared" si="179"/>
        <v>3.3311205081477023E-2</v>
      </c>
      <c r="U208" s="47">
        <f t="shared" si="177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72"/>
        <v>1.8238598400045773E-5</v>
      </c>
      <c r="G209" s="8"/>
      <c r="H209" s="15">
        <f t="shared" si="166"/>
        <v>1.8238598400045773E-5</v>
      </c>
      <c r="I209" s="8">
        <f t="shared" si="167"/>
        <v>2.004685272576914E-7</v>
      </c>
      <c r="J209" s="15">
        <f t="shared" si="168"/>
        <v>8.0187410903076561E-7</v>
      </c>
      <c r="K209" s="10">
        <f t="shared" si="174"/>
        <v>5.4715795200137325E-8</v>
      </c>
      <c r="L209" s="21">
        <f t="shared" si="180"/>
        <v>253</v>
      </c>
      <c r="M209" s="10">
        <f t="shared" si="175"/>
        <v>2.6711392895450501E-8</v>
      </c>
      <c r="N209" s="15"/>
      <c r="O209" s="8">
        <f t="shared" si="176"/>
        <v>4.0093705451538279E-9</v>
      </c>
      <c r="P209" s="15"/>
      <c r="Q209" s="1">
        <f t="shared" si="178"/>
        <v>21.15290975537307</v>
      </c>
      <c r="R209" s="7">
        <f t="shared" si="173"/>
        <v>6.8234894460269993E-2</v>
      </c>
      <c r="S209" s="7"/>
      <c r="T209" s="7">
        <f t="shared" si="179"/>
        <v>3.3311205081477023E-2</v>
      </c>
      <c r="U209" s="47">
        <f t="shared" si="177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72"/>
        <v>1.4195305499736726E-5</v>
      </c>
      <c r="G210" s="8"/>
      <c r="H210" s="15">
        <f t="shared" si="166"/>
        <v>1.4195305499736726E-5</v>
      </c>
      <c r="I210" s="8">
        <f t="shared" si="167"/>
        <v>1.5602690103084273E-7</v>
      </c>
      <c r="J210" s="15">
        <f t="shared" si="168"/>
        <v>6.2410760412337092E-7</v>
      </c>
      <c r="K210" s="10">
        <f t="shared" si="174"/>
        <v>4.2585916499210178E-8</v>
      </c>
      <c r="L210" s="21">
        <f t="shared" si="180"/>
        <v>254</v>
      </c>
      <c r="M210" s="10">
        <f t="shared" si="175"/>
        <v>2.0789776393862883E-8</v>
      </c>
      <c r="N210" s="15"/>
      <c r="O210" s="8">
        <f t="shared" si="176"/>
        <v>3.1205380206168546E-9</v>
      </c>
      <c r="P210" s="15"/>
      <c r="Q210" s="1">
        <f t="shared" si="178"/>
        <v>21.15290975537307</v>
      </c>
      <c r="R210" s="7">
        <f t="shared" si="173"/>
        <v>6.8234894460269993E-2</v>
      </c>
      <c r="S210" s="7"/>
      <c r="T210" s="7">
        <f t="shared" si="179"/>
        <v>3.3311205081477023E-2</v>
      </c>
      <c r="U210" s="47">
        <f t="shared" si="177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72"/>
        <v>1.1048365329999808E-5</v>
      </c>
      <c r="G211" s="8"/>
      <c r="H211" s="15">
        <f t="shared" si="166"/>
        <v>1.1048365329999808E-5</v>
      </c>
      <c r="I211" s="8">
        <f t="shared" si="167"/>
        <v>1.2143748536644354E-7</v>
      </c>
      <c r="J211" s="15">
        <f t="shared" si="168"/>
        <v>4.8574994146577417E-7</v>
      </c>
      <c r="K211" s="10">
        <f t="shared" si="174"/>
        <v>3.3145095989999427E-8</v>
      </c>
      <c r="L211" s="21">
        <f t="shared" si="180"/>
        <v>255</v>
      </c>
      <c r="M211" s="10">
        <f t="shared" si="175"/>
        <v>1.6180915918481864E-8</v>
      </c>
      <c r="N211" s="15"/>
      <c r="O211" s="8">
        <f t="shared" si="176"/>
        <v>2.4287497073288709E-9</v>
      </c>
      <c r="P211" s="15"/>
      <c r="Q211" s="1">
        <f t="shared" si="178"/>
        <v>21.15290975537307</v>
      </c>
      <c r="R211" s="7">
        <f t="shared" si="173"/>
        <v>6.8234894460269993E-2</v>
      </c>
      <c r="S211" s="7"/>
      <c r="T211" s="7">
        <f t="shared" si="179"/>
        <v>3.3311205081477023E-2</v>
      </c>
      <c r="U211" s="47">
        <f t="shared" si="177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72"/>
        <v>8.5990665341725638E-6</v>
      </c>
      <c r="G212" s="8"/>
      <c r="H212" s="15">
        <f t="shared" si="166"/>
        <v>8.5990665341725638E-6</v>
      </c>
      <c r="I212" s="8">
        <f t="shared" si="167"/>
        <v>9.4516155577620914E-8</v>
      </c>
      <c r="J212" s="15">
        <f t="shared" si="168"/>
        <v>3.7806462231048366E-7</v>
      </c>
      <c r="K212" s="10">
        <f t="shared" si="174"/>
        <v>2.579719960251769E-8</v>
      </c>
      <c r="L212" s="21">
        <f t="shared" si="180"/>
        <v>256</v>
      </c>
      <c r="M212" s="10">
        <f t="shared" si="175"/>
        <v>1.2593788167835675E-8</v>
      </c>
      <c r="N212" s="15"/>
      <c r="O212" s="8">
        <f t="shared" si="176"/>
        <v>1.8903231115524184E-9</v>
      </c>
      <c r="P212" s="15"/>
      <c r="Q212" s="1">
        <f t="shared" si="178"/>
        <v>21.15290975537307</v>
      </c>
      <c r="R212" s="7">
        <f t="shared" si="173"/>
        <v>6.8234894460269993E-2</v>
      </c>
      <c r="S212" s="7"/>
      <c r="T212" s="7">
        <f t="shared" si="179"/>
        <v>3.3311205081477023E-2</v>
      </c>
      <c r="U212" s="47">
        <f t="shared" si="177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72"/>
        <v>6.6927498367876469E-6</v>
      </c>
      <c r="G213" s="8"/>
      <c r="H213" s="15">
        <f t="shared" si="166"/>
        <v>6.6927498367876469E-6</v>
      </c>
      <c r="I213" s="8">
        <f t="shared" si="167"/>
        <v>7.3562982947286492E-8</v>
      </c>
      <c r="J213" s="15">
        <f t="shared" si="168"/>
        <v>2.9425193178914597E-7</v>
      </c>
      <c r="K213" s="10">
        <f t="shared" si="174"/>
        <v>2.007824951036294E-8</v>
      </c>
      <c r="L213" s="21">
        <f t="shared" si="180"/>
        <v>257</v>
      </c>
      <c r="M213" s="10">
        <f t="shared" si="175"/>
        <v>9.8018864454490293E-9</v>
      </c>
      <c r="N213" s="15"/>
      <c r="O213" s="8">
        <f t="shared" si="176"/>
        <v>1.4712596589457299E-9</v>
      </c>
      <c r="P213" s="15"/>
      <c r="Q213" s="1">
        <f t="shared" si="178"/>
        <v>21.15290975537307</v>
      </c>
      <c r="R213" s="7">
        <f t="shared" si="173"/>
        <v>6.8234894460269993E-2</v>
      </c>
      <c r="S213" s="7"/>
      <c r="T213" s="7">
        <f t="shared" si="179"/>
        <v>3.3311205081477023E-2</v>
      </c>
      <c r="U213" s="47">
        <f t="shared" si="177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72"/>
        <v>5.2090421907790522E-6</v>
      </c>
      <c r="G214" s="8"/>
      <c r="H214" s="15">
        <f t="shared" si="166"/>
        <v>5.2090421907790522E-6</v>
      </c>
      <c r="I214" s="8">
        <f t="shared" si="167"/>
        <v>5.7254893907090695E-8</v>
      </c>
      <c r="J214" s="15">
        <f t="shared" si="168"/>
        <v>2.2901957562836278E-7</v>
      </c>
      <c r="K214" s="10">
        <f t="shared" si="174"/>
        <v>1.5627126572337157E-8</v>
      </c>
      <c r="L214" s="21">
        <f t="shared" si="180"/>
        <v>258</v>
      </c>
      <c r="M214" s="10">
        <f t="shared" si="175"/>
        <v>7.6289180514292303E-9</v>
      </c>
      <c r="N214" s="15"/>
      <c r="O214" s="8">
        <f t="shared" si="176"/>
        <v>1.145097878141814E-9</v>
      </c>
      <c r="P214" s="15"/>
      <c r="Q214" s="1">
        <f t="shared" si="178"/>
        <v>21.15290975537307</v>
      </c>
      <c r="R214" s="7">
        <f t="shared" si="173"/>
        <v>6.8234894460269993E-2</v>
      </c>
      <c r="S214" s="7"/>
      <c r="T214" s="7">
        <f t="shared" si="179"/>
        <v>3.3311205081477023E-2</v>
      </c>
      <c r="U214" s="47">
        <f t="shared" si="177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72"/>
        <v>4.0542559048255018E-6</v>
      </c>
      <c r="G215" s="8"/>
      <c r="H215" s="15">
        <f t="shared" si="166"/>
        <v>4.0542559048255018E-6</v>
      </c>
      <c r="I215" s="8">
        <f t="shared" si="167"/>
        <v>4.4562125473639882E-8</v>
      </c>
      <c r="J215" s="15">
        <f t="shared" si="168"/>
        <v>1.7824850189455953E-7</v>
      </c>
      <c r="K215" s="10">
        <f t="shared" si="174"/>
        <v>1.2162767714476506E-8</v>
      </c>
      <c r="L215" s="21">
        <f t="shared" si="180"/>
        <v>259</v>
      </c>
      <c r="M215" s="10">
        <f t="shared" si="175"/>
        <v>5.9376724020757185E-9</v>
      </c>
      <c r="N215" s="15"/>
      <c r="O215" s="8">
        <f t="shared" si="176"/>
        <v>8.9124250947279771E-10</v>
      </c>
      <c r="P215" s="15"/>
      <c r="Q215" s="1">
        <f t="shared" si="178"/>
        <v>21.15290975537307</v>
      </c>
      <c r="R215" s="7">
        <f t="shared" si="173"/>
        <v>6.8234894460269993E-2</v>
      </c>
      <c r="S215" s="7"/>
      <c r="T215" s="7">
        <f t="shared" si="179"/>
        <v>3.3311205081477023E-2</v>
      </c>
      <c r="U215" s="47">
        <f t="shared" si="177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72"/>
        <v>3.1554727989934302E-6</v>
      </c>
      <c r="G216" s="8"/>
      <c r="H216" s="15">
        <f t="shared" ref="H216:H279" si="181">+F216-G216</f>
        <v>3.1554727989934302E-6</v>
      </c>
      <c r="I216" s="8">
        <f t="shared" si="167"/>
        <v>3.468320157838064E-8</v>
      </c>
      <c r="J216" s="15">
        <f t="shared" si="168"/>
        <v>1.3873280631352256E-7</v>
      </c>
      <c r="K216" s="10">
        <f t="shared" si="174"/>
        <v>9.4664183969802907E-9</v>
      </c>
      <c r="L216" s="21">
        <f t="shared" si="180"/>
        <v>260</v>
      </c>
      <c r="M216" s="10">
        <f t="shared" si="175"/>
        <v>4.6213569626385804E-9</v>
      </c>
      <c r="N216" s="15"/>
      <c r="O216" s="8">
        <f t="shared" si="176"/>
        <v>6.9366403156761285E-10</v>
      </c>
      <c r="P216" s="15"/>
      <c r="Q216" s="1">
        <f t="shared" si="178"/>
        <v>21.15290975537307</v>
      </c>
      <c r="R216" s="7">
        <f t="shared" si="173"/>
        <v>6.8234894460269993E-2</v>
      </c>
      <c r="S216" s="7"/>
      <c r="T216" s="7">
        <f t="shared" si="179"/>
        <v>3.3311205081477023E-2</v>
      </c>
      <c r="U216" s="47">
        <f t="shared" si="177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72"/>
        <v>2.4559398367863978E-6</v>
      </c>
      <c r="G217" s="8"/>
      <c r="H217" s="15">
        <f t="shared" si="181"/>
        <v>2.4559398367863978E-6</v>
      </c>
      <c r="I217" s="8">
        <f t="shared" ref="I217:I280" si="182">+J217*$I$3</f>
        <v>2.6994324416553222E-8</v>
      </c>
      <c r="J217" s="15">
        <f t="shared" ref="J217:J280" si="183">+J216-I216-O216+M216</f>
        <v>1.0797729766621289E-7</v>
      </c>
      <c r="K217" s="10">
        <f t="shared" ref="K217:K248" si="184">+J217*$R$3</f>
        <v>7.3678195103591937E-9</v>
      </c>
      <c r="L217" s="21">
        <f t="shared" si="180"/>
        <v>261</v>
      </c>
      <c r="M217" s="10">
        <f t="shared" ref="M217:M248" si="185">+$T$3*J217</f>
        <v>3.596853906702908E-9</v>
      </c>
      <c r="N217" s="15"/>
      <c r="O217" s="8">
        <f t="shared" ref="O217:O248" si="186">+J217*$O$3</f>
        <v>5.3988648833106443E-10</v>
      </c>
      <c r="P217" s="15"/>
      <c r="Q217" s="1">
        <f t="shared" si="178"/>
        <v>21.15290975537307</v>
      </c>
      <c r="R217" s="7">
        <f t="shared" si="173"/>
        <v>6.8234894460269993E-2</v>
      </c>
      <c r="S217" s="7"/>
      <c r="T217" s="7">
        <f t="shared" si="179"/>
        <v>3.3311205081477023E-2</v>
      </c>
      <c r="U217" s="47">
        <f t="shared" si="177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72"/>
        <v>1.9114854939768272E-6</v>
      </c>
      <c r="G218" s="8"/>
      <c r="H218" s="15">
        <f t="shared" si="181"/>
        <v>1.9114854939768272E-6</v>
      </c>
      <c r="I218" s="8">
        <f t="shared" si="182"/>
        <v>2.1009985167007878E-8</v>
      </c>
      <c r="J218" s="15">
        <f t="shared" si="183"/>
        <v>8.403994066803151E-8</v>
      </c>
      <c r="K218" s="10">
        <f t="shared" si="184"/>
        <v>5.7344564819304821E-9</v>
      </c>
      <c r="L218" s="21">
        <f t="shared" si="180"/>
        <v>262</v>
      </c>
      <c r="M218" s="10">
        <f t="shared" si="185"/>
        <v>2.7994716986279586E-9</v>
      </c>
      <c r="N218" s="15"/>
      <c r="O218" s="8">
        <f t="shared" si="186"/>
        <v>4.2019970334015755E-10</v>
      </c>
      <c r="P218" s="15"/>
      <c r="Q218" s="1">
        <f t="shared" si="178"/>
        <v>21.15290975537307</v>
      </c>
      <c r="R218" s="7">
        <f t="shared" si="173"/>
        <v>6.8234894460269993E-2</v>
      </c>
      <c r="S218" s="7"/>
      <c r="T218" s="7">
        <f t="shared" si="179"/>
        <v>3.3311205081477023E-2</v>
      </c>
      <c r="U218" s="47">
        <f t="shared" si="177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72"/>
        <v>1.487730578312867E-6</v>
      </c>
      <c r="G219" s="8"/>
      <c r="H219" s="15">
        <f t="shared" si="181"/>
        <v>1.487730578312867E-6</v>
      </c>
      <c r="I219" s="8">
        <f t="shared" si="182"/>
        <v>1.635230687407786E-8</v>
      </c>
      <c r="J219" s="15">
        <f t="shared" si="183"/>
        <v>6.5409227496311441E-8</v>
      </c>
      <c r="K219" s="10">
        <f t="shared" si="184"/>
        <v>4.463191734938601E-9</v>
      </c>
      <c r="L219" s="21">
        <f t="shared" si="180"/>
        <v>263</v>
      </c>
      <c r="M219" s="10">
        <f t="shared" si="185"/>
        <v>2.1788601913506162E-9</v>
      </c>
      <c r="N219" s="15"/>
      <c r="O219" s="8">
        <f t="shared" si="186"/>
        <v>3.2704613748155721E-10</v>
      </c>
      <c r="P219" s="15"/>
      <c r="Q219" s="1">
        <f t="shared" si="178"/>
        <v>21.15290975537307</v>
      </c>
      <c r="R219" s="7">
        <f t="shared" si="173"/>
        <v>6.8234894460269993E-2</v>
      </c>
      <c r="S219" s="7"/>
      <c r="T219" s="7">
        <f t="shared" si="179"/>
        <v>3.3311205081477023E-2</v>
      </c>
      <c r="U219" s="47">
        <f t="shared" si="177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72"/>
        <v>1.1579173792432503E-6</v>
      </c>
      <c r="G220" s="8"/>
      <c r="H220" s="15">
        <f t="shared" si="181"/>
        <v>1.1579173792432503E-6</v>
      </c>
      <c r="I220" s="8">
        <f t="shared" si="182"/>
        <v>1.2727183669025661E-8</v>
      </c>
      <c r="J220" s="15">
        <f t="shared" si="183"/>
        <v>5.0908734676102642E-8</v>
      </c>
      <c r="K220" s="10">
        <f t="shared" si="184"/>
        <v>3.4737521377297511E-9</v>
      </c>
      <c r="L220" s="21">
        <f t="shared" si="180"/>
        <v>264</v>
      </c>
      <c r="M220" s="10">
        <f t="shared" si="185"/>
        <v>1.6958313012341559E-9</v>
      </c>
      <c r="N220" s="15"/>
      <c r="O220" s="8">
        <f t="shared" si="186"/>
        <v>2.5454367338051324E-10</v>
      </c>
      <c r="P220" s="15"/>
      <c r="Q220" s="1">
        <f t="shared" si="178"/>
        <v>21.15290975537307</v>
      </c>
      <c r="R220" s="7">
        <f t="shared" si="173"/>
        <v>6.8234894460269993E-2</v>
      </c>
      <c r="S220" s="7"/>
      <c r="T220" s="7">
        <f t="shared" si="179"/>
        <v>3.3311205081477023E-2</v>
      </c>
      <c r="U220" s="47">
        <f t="shared" si="177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72"/>
        <v>9.012200708235999E-7</v>
      </c>
      <c r="G221" s="8"/>
      <c r="H221" s="15">
        <f t="shared" si="181"/>
        <v>9.012200708235999E-7</v>
      </c>
      <c r="I221" s="8">
        <f t="shared" si="182"/>
        <v>9.905709658732657E-9</v>
      </c>
      <c r="J221" s="15">
        <f t="shared" si="183"/>
        <v>3.9622838634930628E-8</v>
      </c>
      <c r="K221" s="10">
        <f t="shared" si="184"/>
        <v>2.7036602124707997E-9</v>
      </c>
      <c r="L221" s="21">
        <f t="shared" si="180"/>
        <v>265</v>
      </c>
      <c r="M221" s="10">
        <f t="shared" si="185"/>
        <v>1.3198845036784453E-9</v>
      </c>
      <c r="N221" s="15"/>
      <c r="O221" s="8">
        <f t="shared" si="186"/>
        <v>1.9811419317465315E-10</v>
      </c>
      <c r="P221" s="15"/>
      <c r="Q221" s="1">
        <f t="shared" si="178"/>
        <v>21.15290975537307</v>
      </c>
      <c r="R221" s="7">
        <f t="shared" si="173"/>
        <v>6.8234894460269993E-2</v>
      </c>
      <c r="S221" s="7"/>
      <c r="T221" s="7">
        <f t="shared" si="179"/>
        <v>3.3311205081477023E-2</v>
      </c>
      <c r="U221" s="47">
        <f t="shared" si="177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72"/>
        <v>7.0142967936633005E-7</v>
      </c>
      <c r="G222" s="8"/>
      <c r="H222" s="15">
        <f t="shared" si="181"/>
        <v>7.0142967936633005E-7</v>
      </c>
      <c r="I222" s="8">
        <f t="shared" si="182"/>
        <v>7.70972482167544E-9</v>
      </c>
      <c r="J222" s="15">
        <f t="shared" si="183"/>
        <v>3.083889928670176E-8</v>
      </c>
      <c r="K222" s="10">
        <f t="shared" si="184"/>
        <v>2.1042890380989903E-9</v>
      </c>
      <c r="L222" s="21">
        <f t="shared" si="180"/>
        <v>266</v>
      </c>
      <c r="M222" s="10">
        <f t="shared" si="185"/>
        <v>1.0272808986263378E-9</v>
      </c>
      <c r="N222" s="15"/>
      <c r="O222" s="8">
        <f t="shared" si="186"/>
        <v>1.5419449643350881E-10</v>
      </c>
      <c r="P222" s="15"/>
      <c r="Q222" s="1">
        <f t="shared" si="178"/>
        <v>21.15290975537307</v>
      </c>
      <c r="R222" s="7">
        <f t="shared" si="173"/>
        <v>6.8234894460269993E-2</v>
      </c>
      <c r="S222" s="7"/>
      <c r="T222" s="7">
        <f t="shared" si="179"/>
        <v>3.3311205081477023E-2</v>
      </c>
      <c r="U222" s="47">
        <f t="shared" si="177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72"/>
        <v>5.4593057902752243E-7</v>
      </c>
      <c r="G223" s="8"/>
      <c r="H223" s="15">
        <f t="shared" si="181"/>
        <v>5.4593057902752243E-7</v>
      </c>
      <c r="I223" s="8">
        <f t="shared" si="182"/>
        <v>6.0005652168047877E-9</v>
      </c>
      <c r="J223" s="15">
        <f t="shared" si="183"/>
        <v>2.4002260867219151E-8</v>
      </c>
      <c r="K223" s="10">
        <f t="shared" si="184"/>
        <v>1.6377917370825674E-9</v>
      </c>
      <c r="L223" s="21">
        <f t="shared" si="180"/>
        <v>267</v>
      </c>
      <c r="M223" s="10">
        <f t="shared" si="185"/>
        <v>7.9954423416704769E-10</v>
      </c>
      <c r="N223" s="15"/>
      <c r="O223" s="8">
        <f t="shared" si="186"/>
        <v>1.2001130433609575E-10</v>
      </c>
      <c r="P223" s="15"/>
      <c r="Q223" s="1">
        <f t="shared" si="178"/>
        <v>21.15290975537307</v>
      </c>
      <c r="R223" s="7">
        <f t="shared" si="173"/>
        <v>6.8234894460269993E-2</v>
      </c>
      <c r="S223" s="7"/>
      <c r="T223" s="7">
        <f t="shared" si="179"/>
        <v>3.3311205081477023E-2</v>
      </c>
      <c r="U223" s="47">
        <f t="shared" si="177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72"/>
        <v>4.2490388685373945E-7</v>
      </c>
      <c r="G224" s="8"/>
      <c r="H224" s="15">
        <f t="shared" si="181"/>
        <v>4.2490388685373945E-7</v>
      </c>
      <c r="I224" s="8">
        <f t="shared" si="182"/>
        <v>4.6703071450613282E-9</v>
      </c>
      <c r="J224" s="15">
        <f t="shared" si="183"/>
        <v>1.8681228580245313E-8</v>
      </c>
      <c r="K224" s="10">
        <f t="shared" si="184"/>
        <v>1.2747116605612185E-9</v>
      </c>
      <c r="L224" s="21">
        <f t="shared" si="180"/>
        <v>268</v>
      </c>
      <c r="M224" s="10">
        <f t="shared" si="185"/>
        <v>6.2229423641050143E-10</v>
      </c>
      <c r="N224" s="15"/>
      <c r="O224" s="8">
        <f t="shared" si="186"/>
        <v>9.3406142901226564E-11</v>
      </c>
      <c r="P224" s="15"/>
      <c r="Q224" s="1">
        <f t="shared" si="178"/>
        <v>21.15290975537307</v>
      </c>
      <c r="R224" s="7">
        <f t="shared" si="173"/>
        <v>6.8234894460269993E-2</v>
      </c>
      <c r="S224" s="7"/>
      <c r="T224" s="7">
        <f t="shared" si="179"/>
        <v>3.3311205081477023E-2</v>
      </c>
      <c r="U224" s="47">
        <f t="shared" si="177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72"/>
        <v>3.3070745622093754E-7</v>
      </c>
      <c r="G225" s="8"/>
      <c r="H225" s="15">
        <f t="shared" si="181"/>
        <v>3.3070745622093754E-7</v>
      </c>
      <c r="I225" s="8">
        <f t="shared" si="182"/>
        <v>3.6349523821733153E-9</v>
      </c>
      <c r="J225" s="15">
        <f t="shared" si="183"/>
        <v>1.4539809528693261E-8</v>
      </c>
      <c r="K225" s="10">
        <f t="shared" si="184"/>
        <v>9.9212236866281259E-10</v>
      </c>
      <c r="L225" s="21">
        <f t="shared" si="180"/>
        <v>269</v>
      </c>
      <c r="M225" s="10">
        <f t="shared" si="185"/>
        <v>4.8433857705591498E-10</v>
      </c>
      <c r="N225" s="15"/>
      <c r="O225" s="8">
        <f t="shared" si="186"/>
        <v>7.269904764346631E-11</v>
      </c>
      <c r="P225" s="15"/>
      <c r="Q225" s="1">
        <f t="shared" si="178"/>
        <v>21.15290975537307</v>
      </c>
      <c r="R225" s="7">
        <f t="shared" si="173"/>
        <v>6.8234894460269993E-2</v>
      </c>
      <c r="S225" s="7"/>
      <c r="T225" s="7">
        <f t="shared" si="179"/>
        <v>3.3311205081477023E-2</v>
      </c>
      <c r="U225" s="47">
        <f t="shared" si="177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72"/>
        <v>2.5739331878074777E-7</v>
      </c>
      <c r="G226" s="8"/>
      <c r="H226" s="15">
        <f t="shared" si="181"/>
        <v>2.5739331878074777E-7</v>
      </c>
      <c r="I226" s="8">
        <f t="shared" si="182"/>
        <v>2.8291241689830989E-9</v>
      </c>
      <c r="J226" s="15">
        <f t="shared" si="183"/>
        <v>1.1316496675932396E-8</v>
      </c>
      <c r="K226" s="10">
        <f t="shared" si="184"/>
        <v>7.7217995634224325E-10</v>
      </c>
      <c r="L226" s="21">
        <f t="shared" si="180"/>
        <v>270</v>
      </c>
      <c r="M226" s="10">
        <f t="shared" si="185"/>
        <v>3.7696614157583703E-10</v>
      </c>
      <c r="N226" s="15"/>
      <c r="O226" s="8">
        <f t="shared" si="186"/>
        <v>5.658248337966198E-11</v>
      </c>
      <c r="P226" s="15"/>
      <c r="Q226" s="1">
        <f t="shared" si="178"/>
        <v>21.15290975537307</v>
      </c>
      <c r="R226" s="7">
        <f t="shared" si="173"/>
        <v>6.8234894460269993E-2</v>
      </c>
      <c r="S226" s="7"/>
      <c r="T226" s="7">
        <f t="shared" si="179"/>
        <v>3.3311205081477023E-2</v>
      </c>
      <c r="U226" s="47">
        <f t="shared" si="177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72"/>
        <v>2.0033210412016454E-7</v>
      </c>
      <c r="G227" s="8"/>
      <c r="H227" s="15">
        <f t="shared" si="181"/>
        <v>2.0033210412016454E-7</v>
      </c>
      <c r="I227" s="8">
        <f t="shared" si="182"/>
        <v>2.2019390412863682E-9</v>
      </c>
      <c r="J227" s="15">
        <f t="shared" si="183"/>
        <v>8.8077561651454729E-9</v>
      </c>
      <c r="K227" s="10">
        <f t="shared" si="184"/>
        <v>6.0099631236049367E-10</v>
      </c>
      <c r="L227" s="21">
        <f t="shared" si="180"/>
        <v>271</v>
      </c>
      <c r="M227" s="10">
        <f t="shared" si="185"/>
        <v>2.9339697192480445E-10</v>
      </c>
      <c r="N227" s="15"/>
      <c r="O227" s="8">
        <f t="shared" si="186"/>
        <v>4.4038780825727364E-11</v>
      </c>
      <c r="P227" s="15"/>
      <c r="Q227" s="1">
        <f t="shared" si="178"/>
        <v>21.15290975537307</v>
      </c>
      <c r="R227" s="7">
        <f t="shared" si="173"/>
        <v>6.8234894460269993E-2</v>
      </c>
      <c r="S227" s="7"/>
      <c r="T227" s="7">
        <f t="shared" si="179"/>
        <v>3.3311205081477023E-2</v>
      </c>
      <c r="U227" s="47">
        <f t="shared" si="177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72"/>
        <v>1.5592072137427324E-7</v>
      </c>
      <c r="G228" s="8"/>
      <c r="H228" s="15">
        <f t="shared" si="181"/>
        <v>1.5592072137427324E-7</v>
      </c>
      <c r="I228" s="8">
        <f t="shared" si="182"/>
        <v>1.7137938287395455E-9</v>
      </c>
      <c r="J228" s="15">
        <f t="shared" si="183"/>
        <v>6.8551753149581821E-9</v>
      </c>
      <c r="K228" s="10">
        <f t="shared" si="184"/>
        <v>4.677621641228197E-10</v>
      </c>
      <c r="L228" s="21">
        <f t="shared" si="180"/>
        <v>272</v>
      </c>
      <c r="M228" s="10">
        <f t="shared" si="185"/>
        <v>2.2835415078605084E-10</v>
      </c>
      <c r="N228" s="15"/>
      <c r="O228" s="8">
        <f t="shared" si="186"/>
        <v>3.4275876574790909E-11</v>
      </c>
      <c r="P228" s="15"/>
      <c r="Q228" s="1">
        <f t="shared" si="178"/>
        <v>21.15290975537307</v>
      </c>
      <c r="R228" s="7">
        <f t="shared" si="173"/>
        <v>6.8234894460269993E-2</v>
      </c>
      <c r="S228" s="7"/>
      <c r="T228" s="7">
        <f t="shared" si="179"/>
        <v>3.3311205081477023E-2</v>
      </c>
      <c r="U228" s="47">
        <f t="shared" si="177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72"/>
        <v>1.2135484454998379E-7</v>
      </c>
      <c r="G229" s="8"/>
      <c r="H229" s="15">
        <f t="shared" si="181"/>
        <v>1.2135484454998379E-7</v>
      </c>
      <c r="I229" s="8">
        <f t="shared" si="182"/>
        <v>1.3338649401074742E-9</v>
      </c>
      <c r="J229" s="15">
        <f t="shared" si="183"/>
        <v>5.3354597604298968E-9</v>
      </c>
      <c r="K229" s="10">
        <f t="shared" si="184"/>
        <v>3.6406453364995141E-10</v>
      </c>
      <c r="L229" s="21">
        <f t="shared" si="180"/>
        <v>273</v>
      </c>
      <c r="M229" s="10">
        <f t="shared" si="185"/>
        <v>1.7773059428364857E-10</v>
      </c>
      <c r="N229" s="15"/>
      <c r="O229" s="8">
        <f t="shared" si="186"/>
        <v>2.6677298802149484E-11</v>
      </c>
      <c r="P229" s="15"/>
      <c r="Q229" s="1">
        <f t="shared" si="178"/>
        <v>21.15290975537307</v>
      </c>
      <c r="R229" s="7">
        <f t="shared" si="173"/>
        <v>6.8234894460269993E-2</v>
      </c>
      <c r="S229" s="7"/>
      <c r="T229" s="7">
        <f t="shared" si="179"/>
        <v>3.3311205081477023E-2</v>
      </c>
      <c r="U229" s="47">
        <f t="shared" si="177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72"/>
        <v>9.4451835304173225E-8</v>
      </c>
      <c r="G230" s="8"/>
      <c r="H230" s="15">
        <f t="shared" si="181"/>
        <v>9.4451835304173225E-8</v>
      </c>
      <c r="I230" s="8">
        <f t="shared" si="182"/>
        <v>1.0381620289509805E-9</v>
      </c>
      <c r="J230" s="15">
        <f t="shared" si="183"/>
        <v>4.1526481158039221E-9</v>
      </c>
      <c r="K230" s="10">
        <f t="shared" si="184"/>
        <v>2.8335550591251967E-10</v>
      </c>
      <c r="L230" s="21">
        <f t="shared" si="180"/>
        <v>274</v>
      </c>
      <c r="M230" s="10">
        <f t="shared" si="185"/>
        <v>1.383297130167536E-10</v>
      </c>
      <c r="N230" s="15"/>
      <c r="O230" s="8">
        <f t="shared" si="186"/>
        <v>2.0763240579019612E-11</v>
      </c>
      <c r="P230" s="15"/>
      <c r="Q230" s="1">
        <f t="shared" si="178"/>
        <v>21.15290975537307</v>
      </c>
      <c r="R230" s="7">
        <f t="shared" si="173"/>
        <v>6.8234894460269993E-2</v>
      </c>
      <c r="S230" s="7"/>
      <c r="T230" s="7">
        <f t="shared" si="179"/>
        <v>3.3311205081477023E-2</v>
      </c>
      <c r="U230" s="47">
        <f t="shared" si="177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72"/>
        <v>7.3512921757748259E-8</v>
      </c>
      <c r="G231" s="8"/>
      <c r="H231" s="15">
        <f t="shared" si="181"/>
        <v>7.3512921757748259E-8</v>
      </c>
      <c r="I231" s="8">
        <f t="shared" si="182"/>
        <v>8.0801313982266893E-10</v>
      </c>
      <c r="J231" s="15">
        <f t="shared" si="183"/>
        <v>3.2320525592906757E-9</v>
      </c>
      <c r="K231" s="10">
        <f t="shared" si="184"/>
        <v>2.2053876527324479E-10</v>
      </c>
      <c r="L231" s="21">
        <f t="shared" si="180"/>
        <v>275</v>
      </c>
      <c r="M231" s="10">
        <f t="shared" si="185"/>
        <v>1.0766356563664437E-10</v>
      </c>
      <c r="N231" s="15"/>
      <c r="O231" s="8">
        <f t="shared" si="186"/>
        <v>1.6160262796453378E-11</v>
      </c>
      <c r="P231" s="15"/>
      <c r="Q231" s="1">
        <f t="shared" si="178"/>
        <v>21.15290975537307</v>
      </c>
      <c r="R231" s="7">
        <f t="shared" si="173"/>
        <v>6.8234894460269993E-2</v>
      </c>
      <c r="S231" s="7"/>
      <c r="T231" s="7">
        <f t="shared" si="179"/>
        <v>3.3311205081477023E-2</v>
      </c>
      <c r="U231" s="47">
        <f t="shared" si="177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72"/>
        <v>5.7215930722333377E-8</v>
      </c>
      <c r="G232" s="8"/>
      <c r="H232" s="15">
        <f t="shared" si="181"/>
        <v>5.7215930722333377E-8</v>
      </c>
      <c r="I232" s="8">
        <f t="shared" si="182"/>
        <v>6.2888568057704944E-10</v>
      </c>
      <c r="J232" s="15">
        <f t="shared" si="183"/>
        <v>2.5155427223081978E-9</v>
      </c>
      <c r="K232" s="10">
        <f t="shared" si="184"/>
        <v>1.7164779216700013E-10</v>
      </c>
      <c r="L232" s="21">
        <f t="shared" si="180"/>
        <v>276</v>
      </c>
      <c r="M232" s="10">
        <f t="shared" si="185"/>
        <v>8.3795759514025386E-11</v>
      </c>
      <c r="N232" s="15"/>
      <c r="O232" s="8">
        <f t="shared" si="186"/>
        <v>1.2577713611540989E-11</v>
      </c>
      <c r="P232" s="15"/>
      <c r="Q232" s="1">
        <f t="shared" si="178"/>
        <v>21.15290975537307</v>
      </c>
      <c r="R232" s="7">
        <f t="shared" si="173"/>
        <v>6.8234894460269993E-2</v>
      </c>
      <c r="S232" s="7"/>
      <c r="T232" s="7">
        <f t="shared" si="179"/>
        <v>3.3311205081477023E-2</v>
      </c>
      <c r="U232" s="47">
        <f t="shared" si="177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72"/>
        <v>4.4531799990357589E-8</v>
      </c>
      <c r="G233" s="8"/>
      <c r="H233" s="15">
        <f t="shared" si="181"/>
        <v>4.4531799990357589E-8</v>
      </c>
      <c r="I233" s="8">
        <f t="shared" si="182"/>
        <v>4.8946877190840811E-10</v>
      </c>
      <c r="J233" s="15">
        <f t="shared" si="183"/>
        <v>1.9578750876336324E-9</v>
      </c>
      <c r="K233" s="10">
        <f t="shared" si="184"/>
        <v>1.3359539997107276E-10</v>
      </c>
      <c r="L233" s="21">
        <f t="shared" si="180"/>
        <v>277</v>
      </c>
      <c r="M233" s="10">
        <f t="shared" si="185"/>
        <v>6.5219178568078731E-11</v>
      </c>
      <c r="N233" s="15"/>
      <c r="O233" s="8">
        <f t="shared" si="186"/>
        <v>9.7893754381681626E-12</v>
      </c>
      <c r="P233" s="15"/>
      <c r="Q233" s="1">
        <f t="shared" si="178"/>
        <v>21.15290975537307</v>
      </c>
      <c r="R233" s="7">
        <f t="shared" si="173"/>
        <v>6.8234894460269993E-2</v>
      </c>
      <c r="S233" s="7"/>
      <c r="T233" s="7">
        <f t="shared" si="179"/>
        <v>3.3311205081477023E-2</v>
      </c>
      <c r="U233" s="47">
        <f t="shared" si="177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72"/>
        <v>3.4659598914942522E-8</v>
      </c>
      <c r="G234" s="8"/>
      <c r="H234" s="15">
        <f t="shared" si="181"/>
        <v>3.4659598914942522E-8</v>
      </c>
      <c r="I234" s="8">
        <f t="shared" si="182"/>
        <v>3.8095902971378374E-10</v>
      </c>
      <c r="J234" s="15">
        <f t="shared" si="183"/>
        <v>1.523836118855135E-9</v>
      </c>
      <c r="K234" s="10">
        <f t="shared" si="184"/>
        <v>1.0397879674482757E-10</v>
      </c>
      <c r="L234" s="21">
        <f t="shared" si="180"/>
        <v>278</v>
      </c>
      <c r="M234" s="10">
        <f t="shared" si="185"/>
        <v>5.0760817465745395E-11</v>
      </c>
      <c r="N234" s="15"/>
      <c r="O234" s="8">
        <f t="shared" si="186"/>
        <v>7.6191805942756749E-12</v>
      </c>
      <c r="P234" s="15"/>
      <c r="Q234" s="1">
        <f t="shared" si="178"/>
        <v>21.15290975537307</v>
      </c>
      <c r="R234" s="7">
        <f t="shared" si="173"/>
        <v>6.8234894460269993E-2</v>
      </c>
      <c r="S234" s="7"/>
      <c r="T234" s="7">
        <f t="shared" si="179"/>
        <v>3.3311205081477023E-2</v>
      </c>
      <c r="U234" s="47">
        <f t="shared" si="177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87">+K235/$F$3</f>
        <v>2.6975954199129569E-8</v>
      </c>
      <c r="G235" s="8"/>
      <c r="H235" s="15">
        <f t="shared" si="181"/>
        <v>2.6975954199129569E-8</v>
      </c>
      <c r="I235" s="8">
        <f t="shared" si="182"/>
        <v>2.9650468150320521E-10</v>
      </c>
      <c r="J235" s="15">
        <f t="shared" si="183"/>
        <v>1.1860187260128208E-9</v>
      </c>
      <c r="K235" s="10">
        <f t="shared" si="184"/>
        <v>8.0927862597388706E-11</v>
      </c>
      <c r="L235" s="21">
        <f t="shared" si="180"/>
        <v>279</v>
      </c>
      <c r="M235" s="10">
        <f t="shared" si="185"/>
        <v>3.9507713012685182E-11</v>
      </c>
      <c r="N235" s="15"/>
      <c r="O235" s="8">
        <f t="shared" si="186"/>
        <v>5.9300936300641046E-12</v>
      </c>
      <c r="P235" s="15"/>
      <c r="Q235" s="1">
        <f t="shared" si="178"/>
        <v>21.15290975537307</v>
      </c>
      <c r="R235" s="7">
        <f t="shared" si="173"/>
        <v>6.8234894460269993E-2</v>
      </c>
      <c r="S235" s="7"/>
      <c r="T235" s="7">
        <f t="shared" si="179"/>
        <v>3.3311205081477023E-2</v>
      </c>
      <c r="U235" s="47">
        <f t="shared" si="177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87"/>
        <v>2.0995687420947262E-8</v>
      </c>
      <c r="G236" s="8"/>
      <c r="H236" s="15">
        <f t="shared" si="181"/>
        <v>2.0995687420947262E-8</v>
      </c>
      <c r="I236" s="8">
        <f t="shared" si="182"/>
        <v>2.3077291597305917E-10</v>
      </c>
      <c r="J236" s="15">
        <f t="shared" si="183"/>
        <v>9.2309166389223666E-10</v>
      </c>
      <c r="K236" s="10">
        <f t="shared" si="184"/>
        <v>6.2987062262841788E-11</v>
      </c>
      <c r="L236" s="21">
        <f t="shared" si="180"/>
        <v>280</v>
      </c>
      <c r="M236" s="10">
        <f t="shared" si="185"/>
        <v>3.0749295724916154E-11</v>
      </c>
      <c r="N236" s="15"/>
      <c r="O236" s="8">
        <f t="shared" si="186"/>
        <v>4.6154583194611837E-12</v>
      </c>
      <c r="P236" s="15"/>
      <c r="Q236" s="1">
        <f t="shared" si="178"/>
        <v>21.15290975537307</v>
      </c>
      <c r="R236" s="7">
        <f t="shared" si="173"/>
        <v>6.8234894460269993E-2</v>
      </c>
      <c r="S236" s="7"/>
      <c r="T236" s="7">
        <f t="shared" si="179"/>
        <v>3.3311205081477023E-2</v>
      </c>
      <c r="U236" s="47">
        <f t="shared" si="177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87"/>
        <v>1.6341178778111472E-8</v>
      </c>
      <c r="G237" s="8"/>
      <c r="H237" s="15">
        <f t="shared" si="181"/>
        <v>1.6341178778111472E-8</v>
      </c>
      <c r="I237" s="8">
        <f t="shared" si="182"/>
        <v>1.7961314633115812E-10</v>
      </c>
      <c r="J237" s="15">
        <f t="shared" si="183"/>
        <v>7.1845258532463248E-10</v>
      </c>
      <c r="K237" s="10">
        <f t="shared" si="184"/>
        <v>4.9023536334334417E-11</v>
      </c>
      <c r="L237" s="21">
        <f t="shared" si="180"/>
        <v>281</v>
      </c>
      <c r="M237" s="10">
        <f t="shared" si="185"/>
        <v>2.3932521411066203E-11</v>
      </c>
      <c r="N237" s="15"/>
      <c r="O237" s="8">
        <f t="shared" si="186"/>
        <v>3.5922629266231626E-12</v>
      </c>
      <c r="P237" s="15"/>
      <c r="Q237" s="1">
        <f t="shared" si="178"/>
        <v>21.15290975537307</v>
      </c>
      <c r="R237" s="7">
        <f t="shared" si="173"/>
        <v>6.8234894460269993E-2</v>
      </c>
      <c r="S237" s="7"/>
      <c r="T237" s="7">
        <f t="shared" si="179"/>
        <v>3.3311205081477023E-2</v>
      </c>
      <c r="U237" s="47">
        <f t="shared" si="177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87"/>
        <v>1.27185225472438E-8</v>
      </c>
      <c r="G238" s="8"/>
      <c r="H238" s="15">
        <f t="shared" si="181"/>
        <v>1.27185225472438E-8</v>
      </c>
      <c r="I238" s="8">
        <f t="shared" si="182"/>
        <v>1.3979492436947936E-10</v>
      </c>
      <c r="J238" s="15">
        <f t="shared" si="183"/>
        <v>5.5917969747791746E-10</v>
      </c>
      <c r="K238" s="10">
        <f t="shared" si="184"/>
        <v>3.8155567641731399E-11</v>
      </c>
      <c r="L238" s="21">
        <f t="shared" si="180"/>
        <v>282</v>
      </c>
      <c r="M238" s="10">
        <f t="shared" si="185"/>
        <v>1.8626949580085189E-11</v>
      </c>
      <c r="N238" s="15"/>
      <c r="O238" s="8">
        <f t="shared" si="186"/>
        <v>2.7958984873895873E-12</v>
      </c>
      <c r="P238" s="15"/>
      <c r="Q238" s="1">
        <f t="shared" si="178"/>
        <v>21.15290975537307</v>
      </c>
      <c r="R238" s="7">
        <f t="shared" si="173"/>
        <v>6.8234894460269993E-2</v>
      </c>
      <c r="S238" s="7"/>
      <c r="T238" s="7">
        <f t="shared" si="179"/>
        <v>3.3311205081477023E-2</v>
      </c>
      <c r="U238" s="47">
        <f t="shared" si="177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87"/>
        <v>9.898968610601259E-9</v>
      </c>
      <c r="G239" s="8"/>
      <c r="H239" s="15">
        <f t="shared" si="181"/>
        <v>9.898968610601259E-9</v>
      </c>
      <c r="I239" s="8">
        <f t="shared" si="182"/>
        <v>1.0880395605028343E-10</v>
      </c>
      <c r="J239" s="15">
        <f t="shared" si="183"/>
        <v>4.3521582420113371E-10</v>
      </c>
      <c r="K239" s="10">
        <f t="shared" si="184"/>
        <v>2.9696905831803778E-11</v>
      </c>
      <c r="L239" s="21">
        <f t="shared" si="180"/>
        <v>283</v>
      </c>
      <c r="M239" s="10">
        <f t="shared" si="185"/>
        <v>1.4497563574668016E-11</v>
      </c>
      <c r="N239" s="15"/>
      <c r="O239" s="8">
        <f t="shared" si="186"/>
        <v>2.1760791210056685E-12</v>
      </c>
      <c r="P239" s="15"/>
      <c r="Q239" s="1">
        <f t="shared" si="178"/>
        <v>21.15290975537307</v>
      </c>
      <c r="R239" s="7">
        <f t="shared" si="173"/>
        <v>6.8234894460269993E-2</v>
      </c>
      <c r="S239" s="7"/>
      <c r="T239" s="7">
        <f t="shared" si="179"/>
        <v>3.3311205081477023E-2</v>
      </c>
      <c r="U239" s="47">
        <f t="shared" si="177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87"/>
        <v>7.7044781883807802E-9</v>
      </c>
      <c r="G240" s="8"/>
      <c r="H240" s="15">
        <f t="shared" si="181"/>
        <v>7.7044781883807802E-9</v>
      </c>
      <c r="I240" s="8">
        <f t="shared" si="182"/>
        <v>8.468333815112816E-11</v>
      </c>
      <c r="J240" s="15">
        <f t="shared" si="183"/>
        <v>3.3873335260451264E-10</v>
      </c>
      <c r="K240" s="10">
        <f t="shared" si="184"/>
        <v>2.3113434565142341E-11</v>
      </c>
      <c r="L240" s="21">
        <f t="shared" si="180"/>
        <v>284</v>
      </c>
      <c r="M240" s="10">
        <f t="shared" si="185"/>
        <v>1.1283616176545189E-11</v>
      </c>
      <c r="N240" s="15"/>
      <c r="O240" s="8">
        <f t="shared" si="186"/>
        <v>1.6936667630225632E-12</v>
      </c>
      <c r="P240" s="15"/>
      <c r="Q240" s="1">
        <f t="shared" si="178"/>
        <v>21.15290975537307</v>
      </c>
      <c r="R240" s="7">
        <f t="shared" si="173"/>
        <v>6.8234894460269993E-2</v>
      </c>
      <c r="S240" s="7"/>
      <c r="T240" s="7">
        <f t="shared" si="179"/>
        <v>3.3311205081477023E-2</v>
      </c>
      <c r="U240" s="47">
        <f t="shared" si="177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87"/>
        <v>5.9964817033226001E-9</v>
      </c>
      <c r="G241" s="8"/>
      <c r="H241" s="15">
        <f t="shared" si="181"/>
        <v>5.9964817033226001E-9</v>
      </c>
      <c r="I241" s="8">
        <f t="shared" si="182"/>
        <v>6.5909990966726773E-11</v>
      </c>
      <c r="J241" s="15">
        <f t="shared" si="183"/>
        <v>2.6363996386690709E-10</v>
      </c>
      <c r="K241" s="10">
        <f t="shared" si="184"/>
        <v>1.7989445109967801E-11</v>
      </c>
      <c r="L241" s="21">
        <f t="shared" si="180"/>
        <v>285</v>
      </c>
      <c r="M241" s="10">
        <f t="shared" si="185"/>
        <v>8.782164904043734E-12</v>
      </c>
      <c r="N241" s="15"/>
      <c r="O241" s="8">
        <f t="shared" si="186"/>
        <v>1.3181998193345355E-12</v>
      </c>
      <c r="P241" s="15"/>
      <c r="Q241" s="1">
        <f t="shared" si="178"/>
        <v>21.15290975537307</v>
      </c>
      <c r="R241" s="7">
        <f t="shared" si="173"/>
        <v>6.8234894460269993E-2</v>
      </c>
      <c r="S241" s="7"/>
      <c r="T241" s="7">
        <f t="shared" si="179"/>
        <v>3.3311205081477023E-2</v>
      </c>
      <c r="U241" s="47">
        <f t="shared" si="177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87"/>
        <v>4.6671289007620412E-9</v>
      </c>
      <c r="G242" s="8"/>
      <c r="H242" s="15">
        <f t="shared" si="181"/>
        <v>4.6671289007620412E-9</v>
      </c>
      <c r="I242" s="8">
        <f t="shared" si="182"/>
        <v>5.1298484496222383E-11</v>
      </c>
      <c r="J242" s="15">
        <f t="shared" si="183"/>
        <v>2.0519393798488953E-10</v>
      </c>
      <c r="K242" s="10">
        <f t="shared" si="184"/>
        <v>1.4001386702286123E-11</v>
      </c>
      <c r="L242" s="21">
        <f t="shared" si="180"/>
        <v>286</v>
      </c>
      <c r="M242" s="10">
        <f t="shared" si="185"/>
        <v>6.8352573496905333E-12</v>
      </c>
      <c r="N242" s="15"/>
      <c r="O242" s="8">
        <f t="shared" si="186"/>
        <v>1.0259696899244477E-12</v>
      </c>
      <c r="P242" s="15"/>
      <c r="Q242" s="1">
        <f t="shared" si="178"/>
        <v>21.15290975537307</v>
      </c>
      <c r="R242" s="7">
        <f t="shared" si="173"/>
        <v>6.8234894460269993E-2</v>
      </c>
      <c r="S242" s="7"/>
      <c r="T242" s="7">
        <f t="shared" si="179"/>
        <v>3.3311205081477023E-2</v>
      </c>
      <c r="U242" s="47">
        <f t="shared" si="177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87"/>
        <v>3.6324787190226927E-9</v>
      </c>
      <c r="G243" s="8"/>
      <c r="H243" s="15">
        <f t="shared" si="181"/>
        <v>3.6324787190226927E-9</v>
      </c>
      <c r="I243" s="8">
        <f t="shared" si="182"/>
        <v>3.9926185287108303E-11</v>
      </c>
      <c r="J243" s="15">
        <f t="shared" si="183"/>
        <v>1.5970474114843321E-10</v>
      </c>
      <c r="K243" s="10">
        <f t="shared" si="184"/>
        <v>1.0897436157068078E-11</v>
      </c>
      <c r="L243" s="21">
        <f t="shared" si="180"/>
        <v>287</v>
      </c>
      <c r="M243" s="10">
        <f t="shared" si="185"/>
        <v>5.3199573848796606E-12</v>
      </c>
      <c r="N243" s="15"/>
      <c r="O243" s="8">
        <f t="shared" si="186"/>
        <v>7.9852370574216607E-13</v>
      </c>
      <c r="P243" s="15"/>
      <c r="Q243" s="1">
        <f t="shared" si="178"/>
        <v>21.15290975537307</v>
      </c>
      <c r="R243" s="7">
        <f t="shared" si="173"/>
        <v>6.8234894460269993E-2</v>
      </c>
      <c r="S243" s="7"/>
      <c r="T243" s="7">
        <f t="shared" si="179"/>
        <v>3.3311205081477023E-2</v>
      </c>
      <c r="U243" s="47">
        <f t="shared" si="177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87"/>
        <v>2.8271988892353722E-9</v>
      </c>
      <c r="G244" s="8"/>
      <c r="H244" s="15">
        <f t="shared" si="181"/>
        <v>2.8271988892353722E-9</v>
      </c>
      <c r="I244" s="8">
        <f t="shared" si="182"/>
        <v>3.1074997385115601E-11</v>
      </c>
      <c r="J244" s="15">
        <f t="shared" si="183"/>
        <v>1.242999895404624E-10</v>
      </c>
      <c r="K244" s="10">
        <f t="shared" si="184"/>
        <v>8.4815966677061163E-12</v>
      </c>
      <c r="L244" s="21">
        <f t="shared" si="180"/>
        <v>288</v>
      </c>
      <c r="M244" s="10">
        <f t="shared" si="185"/>
        <v>4.1405824432077921E-12</v>
      </c>
      <c r="N244" s="15"/>
      <c r="O244" s="8">
        <f t="shared" si="186"/>
        <v>6.2149994770231198E-13</v>
      </c>
      <c r="P244" s="15"/>
      <c r="Q244" s="1">
        <f t="shared" si="178"/>
        <v>21.15290975537307</v>
      </c>
      <c r="R244" s="7">
        <f t="shared" si="173"/>
        <v>6.8234894460269993E-2</v>
      </c>
      <c r="S244" s="7"/>
      <c r="T244" s="7">
        <f t="shared" si="179"/>
        <v>3.3311205081477023E-2</v>
      </c>
      <c r="U244" s="47">
        <f t="shared" si="177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87"/>
        <v>2.2004405744857952E-9</v>
      </c>
      <c r="G245" s="8"/>
      <c r="H245" s="15">
        <f t="shared" si="181"/>
        <v>2.2004405744857952E-9</v>
      </c>
      <c r="I245" s="8">
        <f t="shared" si="182"/>
        <v>2.4186018662713068E-11</v>
      </c>
      <c r="J245" s="15">
        <f t="shared" si="183"/>
        <v>9.6744074650852272E-11</v>
      </c>
      <c r="K245" s="10">
        <f t="shared" si="184"/>
        <v>6.6013217234573863E-12</v>
      </c>
      <c r="L245" s="21">
        <f t="shared" si="180"/>
        <v>289</v>
      </c>
      <c r="M245" s="10">
        <f t="shared" si="185"/>
        <v>3.2226617111122629E-12</v>
      </c>
      <c r="N245" s="15"/>
      <c r="O245" s="8">
        <f t="shared" si="186"/>
        <v>4.8372037325426137E-13</v>
      </c>
      <c r="P245" s="15"/>
      <c r="Q245" s="1">
        <f t="shared" si="178"/>
        <v>21.15290975537307</v>
      </c>
      <c r="R245" s="7">
        <f t="shared" ref="R245:R306" si="188">+K245/J245</f>
        <v>6.8234894460269993E-2</v>
      </c>
      <c r="S245" s="7"/>
      <c r="T245" s="7">
        <f t="shared" si="179"/>
        <v>3.3311205081477023E-2</v>
      </c>
      <c r="U245" s="47">
        <f t="shared" si="177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87"/>
        <v>1.7126275552382171E-9</v>
      </c>
      <c r="G246" s="8"/>
      <c r="H246" s="15">
        <f t="shared" si="181"/>
        <v>1.7126275552382171E-9</v>
      </c>
      <c r="I246" s="8">
        <f t="shared" si="182"/>
        <v>1.8824249331499303E-11</v>
      </c>
      <c r="J246" s="15">
        <f t="shared" si="183"/>
        <v>7.529699732599721E-11</v>
      </c>
      <c r="K246" s="10">
        <f t="shared" si="184"/>
        <v>5.1378826657146515E-12</v>
      </c>
      <c r="L246" s="21">
        <f t="shared" si="180"/>
        <v>290</v>
      </c>
      <c r="M246" s="10">
        <f t="shared" si="185"/>
        <v>2.5082337199457199E-12</v>
      </c>
      <c r="N246" s="15"/>
      <c r="O246" s="8">
        <f t="shared" si="186"/>
        <v>3.7648498662998606E-13</v>
      </c>
      <c r="P246" s="15"/>
      <c r="Q246" s="1">
        <f t="shared" si="178"/>
        <v>21.15290975537307</v>
      </c>
      <c r="R246" s="7">
        <f t="shared" si="188"/>
        <v>6.8234894460269993E-2</v>
      </c>
      <c r="S246" s="7"/>
      <c r="T246" s="7">
        <f t="shared" si="179"/>
        <v>3.3311205081477023E-2</v>
      </c>
      <c r="U246" s="47">
        <f t="shared" si="177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87"/>
        <v>1.3329572163732007E-9</v>
      </c>
      <c r="G247" s="8"/>
      <c r="H247" s="15">
        <f t="shared" si="181"/>
        <v>1.3329572163732007E-9</v>
      </c>
      <c r="I247" s="8">
        <f t="shared" si="182"/>
        <v>1.4651124181953412E-11</v>
      </c>
      <c r="J247" s="15">
        <f t="shared" si="183"/>
        <v>5.8604496727813649E-11</v>
      </c>
      <c r="K247" s="10">
        <f t="shared" si="184"/>
        <v>3.9988716491196024E-12</v>
      </c>
      <c r="L247" s="21">
        <f t="shared" si="180"/>
        <v>291</v>
      </c>
      <c r="M247" s="10">
        <f t="shared" si="185"/>
        <v>1.9521864091969494E-12</v>
      </c>
      <c r="N247" s="15"/>
      <c r="O247" s="8">
        <f t="shared" si="186"/>
        <v>2.9302248363906827E-13</v>
      </c>
      <c r="P247" s="15"/>
      <c r="Q247" s="1">
        <f t="shared" si="178"/>
        <v>21.15290975537307</v>
      </c>
      <c r="R247" s="7">
        <f t="shared" si="188"/>
        <v>6.8234894460269993E-2</v>
      </c>
      <c r="S247" s="7"/>
      <c r="T247" s="7">
        <f t="shared" si="179"/>
        <v>3.3311205081477023E-2</v>
      </c>
      <c r="U247" s="47">
        <f t="shared" si="177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87"/>
        <v>1.037455537397477E-9</v>
      </c>
      <c r="G248" s="8"/>
      <c r="H248" s="15">
        <f t="shared" si="181"/>
        <v>1.037455537397477E-9</v>
      </c>
      <c r="I248" s="8">
        <f t="shared" si="182"/>
        <v>1.1403134117854529E-11</v>
      </c>
      <c r="J248" s="15">
        <f t="shared" si="183"/>
        <v>4.5612536471418117E-11</v>
      </c>
      <c r="K248" s="10">
        <f t="shared" si="184"/>
        <v>3.112366612192431E-12</v>
      </c>
      <c r="L248" s="21">
        <f t="shared" si="180"/>
        <v>292</v>
      </c>
      <c r="M248" s="10">
        <f t="shared" si="185"/>
        <v>1.5194085566857593E-12</v>
      </c>
      <c r="N248" s="15"/>
      <c r="O248" s="8">
        <f t="shared" si="186"/>
        <v>2.280626823570906E-13</v>
      </c>
      <c r="P248" s="15"/>
      <c r="Q248" s="1">
        <f t="shared" si="178"/>
        <v>21.15290975537307</v>
      </c>
      <c r="R248" s="7">
        <f t="shared" si="188"/>
        <v>6.8234894460269993E-2</v>
      </c>
      <c r="S248" s="7"/>
      <c r="T248" s="7">
        <f t="shared" si="179"/>
        <v>3.3311205081477023E-2</v>
      </c>
      <c r="U248" s="47">
        <f t="shared" si="177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87"/>
        <v>8.0746326953028167E-10</v>
      </c>
      <c r="G249" s="8"/>
      <c r="H249" s="15">
        <f t="shared" si="181"/>
        <v>8.0746326953028167E-10</v>
      </c>
      <c r="I249" s="8">
        <f t="shared" si="182"/>
        <v>8.8751870569730645E-12</v>
      </c>
      <c r="J249" s="15">
        <f t="shared" si="183"/>
        <v>3.5500748227892258E-11</v>
      </c>
      <c r="K249" s="10">
        <f t="shared" ref="K249:K280" si="189">+J249*$R$3</f>
        <v>2.422389808590845E-12</v>
      </c>
      <c r="L249" s="21">
        <f t="shared" si="180"/>
        <v>293</v>
      </c>
      <c r="M249" s="10">
        <f t="shared" ref="M249:M280" si="190">+$T$3*J249</f>
        <v>1.1825727047652009E-12</v>
      </c>
      <c r="N249" s="15"/>
      <c r="O249" s="8">
        <f t="shared" ref="O249:O280" si="191">+J249*$O$3</f>
        <v>1.775037411394613E-13</v>
      </c>
      <c r="P249" s="15"/>
      <c r="Q249" s="1">
        <f t="shared" si="178"/>
        <v>21.15290975537307</v>
      </c>
      <c r="R249" s="7">
        <f t="shared" si="188"/>
        <v>6.8234894460269993E-2</v>
      </c>
      <c r="S249" s="7"/>
      <c r="T249" s="7">
        <f t="shared" si="179"/>
        <v>3.3311205081477023E-2</v>
      </c>
      <c r="U249" s="47">
        <f t="shared" si="177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87"/>
        <v>6.2845771036714303E-10</v>
      </c>
      <c r="G250" s="8"/>
      <c r="H250" s="15">
        <f t="shared" si="181"/>
        <v>6.2845771036714303E-10</v>
      </c>
      <c r="I250" s="8">
        <f t="shared" si="182"/>
        <v>6.9076575336362328E-12</v>
      </c>
      <c r="J250" s="15">
        <f t="shared" si="183"/>
        <v>2.7630630134544931E-11</v>
      </c>
      <c r="K250" s="10">
        <f t="shared" si="189"/>
        <v>1.8853731311014291E-12</v>
      </c>
      <c r="L250" s="21">
        <f t="shared" si="180"/>
        <v>294</v>
      </c>
      <c r="M250" s="10">
        <f t="shared" si="190"/>
        <v>9.2040958694226527E-13</v>
      </c>
      <c r="N250" s="15"/>
      <c r="O250" s="8">
        <f t="shared" si="191"/>
        <v>1.3815315067272465E-13</v>
      </c>
      <c r="P250" s="15"/>
      <c r="Q250" s="1">
        <f t="shared" si="178"/>
        <v>21.15290975537307</v>
      </c>
      <c r="R250" s="7">
        <f t="shared" si="188"/>
        <v>6.8234894460269993E-2</v>
      </c>
      <c r="S250" s="7"/>
      <c r="T250" s="7">
        <f t="shared" si="179"/>
        <v>3.3311205081477023E-2</v>
      </c>
      <c r="U250" s="47">
        <f t="shared" si="177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87"/>
        <v>4.8913567789859689E-10</v>
      </c>
      <c r="G251" s="8"/>
      <c r="H251" s="15">
        <f t="shared" si="181"/>
        <v>4.8913567789859689E-10</v>
      </c>
      <c r="I251" s="8">
        <f t="shared" si="182"/>
        <v>5.3763072592945594E-12</v>
      </c>
      <c r="J251" s="15">
        <f t="shared" si="183"/>
        <v>2.1505229037178238E-11</v>
      </c>
      <c r="K251" s="10">
        <f t="shared" si="189"/>
        <v>1.4674070336957907E-12</v>
      </c>
      <c r="L251" s="21">
        <f t="shared" si="180"/>
        <v>295</v>
      </c>
      <c r="M251" s="10">
        <f t="shared" si="190"/>
        <v>7.1636509478157894E-13</v>
      </c>
      <c r="N251" s="15"/>
      <c r="O251" s="8">
        <f t="shared" si="191"/>
        <v>1.0752614518589119E-13</v>
      </c>
      <c r="P251" s="15"/>
      <c r="Q251" s="1">
        <f t="shared" si="178"/>
        <v>21.15290975537307</v>
      </c>
      <c r="R251" s="7">
        <f t="shared" si="188"/>
        <v>6.8234894460269993E-2</v>
      </c>
      <c r="S251" s="7"/>
      <c r="T251" s="7">
        <f t="shared" si="179"/>
        <v>3.3311205081477023E-2</v>
      </c>
      <c r="U251" s="47">
        <f t="shared" si="177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87"/>
        <v>3.8069977891360207E-10</v>
      </c>
      <c r="G252" s="8"/>
      <c r="H252" s="15">
        <f t="shared" si="181"/>
        <v>3.8069977891360207E-10</v>
      </c>
      <c r="I252" s="8">
        <f t="shared" si="182"/>
        <v>4.1844401818698412E-12</v>
      </c>
      <c r="J252" s="15">
        <f t="shared" si="183"/>
        <v>1.6737760727479365E-11</v>
      </c>
      <c r="K252" s="10">
        <f t="shared" si="189"/>
        <v>1.1420993367408063E-12</v>
      </c>
      <c r="L252" s="21">
        <f t="shared" si="180"/>
        <v>296</v>
      </c>
      <c r="M252" s="10">
        <f t="shared" si="190"/>
        <v>5.5755498019775712E-13</v>
      </c>
      <c r="N252" s="15"/>
      <c r="O252" s="8">
        <f t="shared" si="191"/>
        <v>8.3688803637396824E-14</v>
      </c>
      <c r="P252" s="15"/>
      <c r="Q252" s="1">
        <f t="shared" si="178"/>
        <v>21.15290975537307</v>
      </c>
      <c r="R252" s="7">
        <f t="shared" si="188"/>
        <v>6.8234894460269993E-2</v>
      </c>
      <c r="S252" s="7"/>
      <c r="T252" s="7">
        <f t="shared" si="179"/>
        <v>3.3311205081477023E-2</v>
      </c>
      <c r="U252" s="47">
        <f t="shared" si="177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87"/>
        <v>2.9630290370049752E-10</v>
      </c>
      <c r="G253" s="8"/>
      <c r="H253" s="15">
        <f t="shared" si="181"/>
        <v>2.9630290370049752E-10</v>
      </c>
      <c r="I253" s="8">
        <f t="shared" si="182"/>
        <v>3.2567966805424705E-12</v>
      </c>
      <c r="J253" s="15">
        <f t="shared" si="183"/>
        <v>1.3027186722169882E-11</v>
      </c>
      <c r="K253" s="10">
        <f t="shared" si="189"/>
        <v>8.889087111014925E-13</v>
      </c>
      <c r="L253" s="21">
        <f t="shared" si="180"/>
        <v>297</v>
      </c>
      <c r="M253" s="10">
        <f t="shared" si="190"/>
        <v>4.3395128853689535E-13</v>
      </c>
      <c r="N253" s="15"/>
      <c r="O253" s="8">
        <f t="shared" si="191"/>
        <v>6.5135933610849413E-14</v>
      </c>
      <c r="P253" s="15"/>
      <c r="Q253" s="1">
        <f t="shared" si="178"/>
        <v>21.15290975537307</v>
      </c>
      <c r="R253" s="7">
        <f t="shared" si="188"/>
        <v>6.8234894460269993E-2</v>
      </c>
      <c r="S253" s="7"/>
      <c r="T253" s="7">
        <f t="shared" si="179"/>
        <v>3.3311205081477023E-2</v>
      </c>
      <c r="U253" s="47">
        <f t="shared" si="177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87"/>
        <v>2.3061587004827507E-10</v>
      </c>
      <c r="G254" s="8"/>
      <c r="H254" s="15">
        <f t="shared" si="181"/>
        <v>2.3061587004827507E-10</v>
      </c>
      <c r="I254" s="8">
        <f t="shared" si="182"/>
        <v>2.5348013491383646E-12</v>
      </c>
      <c r="J254" s="15">
        <f t="shared" si="183"/>
        <v>1.0139205396553458E-11</v>
      </c>
      <c r="K254" s="10">
        <f t="shared" si="189"/>
        <v>6.9184761014482521E-13</v>
      </c>
      <c r="L254" s="21">
        <f t="shared" si="180"/>
        <v>298</v>
      </c>
      <c r="M254" s="10">
        <f t="shared" si="190"/>
        <v>3.3774915032781082E-13</v>
      </c>
      <c r="N254" s="15"/>
      <c r="O254" s="8">
        <f t="shared" si="191"/>
        <v>5.0696026982767293E-14</v>
      </c>
      <c r="P254" s="15"/>
      <c r="Q254" s="1">
        <f t="shared" si="178"/>
        <v>21.15290975537307</v>
      </c>
      <c r="R254" s="7">
        <f t="shared" si="188"/>
        <v>6.8234894460269993E-2</v>
      </c>
      <c r="S254" s="7"/>
      <c r="T254" s="7">
        <f t="shared" si="179"/>
        <v>3.3311205081477023E-2</v>
      </c>
      <c r="U254" s="47">
        <f t="shared" si="177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87"/>
        <v>1.7949091572818626E-10</v>
      </c>
      <c r="G255" s="8"/>
      <c r="H255" s="15">
        <f t="shared" si="181"/>
        <v>1.7949091572818626E-10</v>
      </c>
      <c r="I255" s="8">
        <f t="shared" si="182"/>
        <v>1.9728642926900343E-12</v>
      </c>
      <c r="J255" s="15">
        <f t="shared" si="183"/>
        <v>7.8914571707601371E-12</v>
      </c>
      <c r="K255" s="10">
        <f t="shared" si="189"/>
        <v>5.3847274718455881E-13</v>
      </c>
      <c r="L255" s="21">
        <f t="shared" si="180"/>
        <v>299</v>
      </c>
      <c r="M255" s="10">
        <f t="shared" si="190"/>
        <v>2.628739482068834E-13</v>
      </c>
      <c r="N255" s="15"/>
      <c r="O255" s="8">
        <f t="shared" si="191"/>
        <v>3.9457285853800686E-14</v>
      </c>
      <c r="P255" s="15"/>
      <c r="Q255" s="1">
        <f t="shared" si="178"/>
        <v>21.15290975537307</v>
      </c>
      <c r="R255" s="7">
        <f t="shared" si="188"/>
        <v>6.8234894460269993E-2</v>
      </c>
      <c r="S255" s="7"/>
      <c r="T255" s="7">
        <f t="shared" si="179"/>
        <v>3.3311205081477023E-2</v>
      </c>
      <c r="U255" s="47">
        <f t="shared" si="177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87"/>
        <v>1.3969979092158248E-10</v>
      </c>
      <c r="G256" s="8"/>
      <c r="H256" s="15">
        <f t="shared" si="181"/>
        <v>1.3969979092158248E-10</v>
      </c>
      <c r="I256" s="8">
        <f t="shared" si="182"/>
        <v>1.5355023851057962E-12</v>
      </c>
      <c r="J256" s="15">
        <f t="shared" si="183"/>
        <v>6.1420095404231849E-12</v>
      </c>
      <c r="K256" s="10">
        <f t="shared" si="189"/>
        <v>4.1909937276474745E-13</v>
      </c>
      <c r="L256" s="21">
        <f t="shared" si="180"/>
        <v>300</v>
      </c>
      <c r="M256" s="10">
        <f t="shared" si="190"/>
        <v>2.0459773941342515E-13</v>
      </c>
      <c r="N256" s="15"/>
      <c r="O256" s="8">
        <f t="shared" si="191"/>
        <v>3.0710047702115924E-14</v>
      </c>
      <c r="P256" s="15"/>
      <c r="Q256" s="1">
        <f t="shared" si="178"/>
        <v>21.15290975537307</v>
      </c>
      <c r="R256" s="7">
        <f t="shared" si="188"/>
        <v>6.8234894460269993E-2</v>
      </c>
      <c r="S256" s="7"/>
      <c r="T256" s="7">
        <f t="shared" si="179"/>
        <v>3.3311205081477023E-2</v>
      </c>
      <c r="U256" s="47">
        <f t="shared" si="177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87"/>
        <v>1.0872991262180725E-10</v>
      </c>
      <c r="G257" s="8"/>
      <c r="H257" s="15">
        <f t="shared" si="181"/>
        <v>1.0872991262180725E-10</v>
      </c>
      <c r="I257" s="8">
        <f t="shared" si="182"/>
        <v>1.1950987117571747E-12</v>
      </c>
      <c r="J257" s="15">
        <f t="shared" si="183"/>
        <v>4.7803948470286989E-12</v>
      </c>
      <c r="K257" s="10">
        <f t="shared" si="189"/>
        <v>3.2618973786542177E-13</v>
      </c>
      <c r="L257" s="21">
        <f t="shared" si="180"/>
        <v>301</v>
      </c>
      <c r="M257" s="10">
        <f t="shared" si="190"/>
        <v>1.5924071311980897E-13</v>
      </c>
      <c r="N257" s="15"/>
      <c r="O257" s="8">
        <f t="shared" si="191"/>
        <v>2.3901974235143497E-14</v>
      </c>
      <c r="P257" s="15"/>
      <c r="Q257" s="1">
        <f t="shared" si="178"/>
        <v>21.15290975537307</v>
      </c>
      <c r="R257" s="7">
        <f t="shared" si="188"/>
        <v>6.8234894460269993E-2</v>
      </c>
      <c r="S257" s="7"/>
      <c r="T257" s="7">
        <f t="shared" si="179"/>
        <v>3.3311205081477023E-2</v>
      </c>
      <c r="U257" s="47">
        <f t="shared" si="177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87"/>
        <v>8.4625709321082518E-11</v>
      </c>
      <c r="G258" s="8"/>
      <c r="H258" s="15">
        <f t="shared" si="181"/>
        <v>8.4625709321082518E-11</v>
      </c>
      <c r="I258" s="8">
        <f t="shared" si="182"/>
        <v>9.3015871853904755E-13</v>
      </c>
      <c r="J258" s="15">
        <f t="shared" si="183"/>
        <v>3.7206348741561902E-12</v>
      </c>
      <c r="K258" s="10">
        <f t="shared" si="189"/>
        <v>2.5387712796324755E-13</v>
      </c>
      <c r="L258" s="21">
        <f t="shared" si="180"/>
        <v>302</v>
      </c>
      <c r="M258" s="10">
        <f t="shared" si="190"/>
        <v>1.2393883132631232E-13</v>
      </c>
      <c r="N258" s="15"/>
      <c r="O258" s="8">
        <f t="shared" si="191"/>
        <v>1.8603174370780952E-14</v>
      </c>
      <c r="P258" s="15"/>
      <c r="Q258" s="1">
        <f t="shared" si="178"/>
        <v>21.15290975537307</v>
      </c>
      <c r="R258" s="7">
        <f t="shared" si="188"/>
        <v>6.8234894460269993E-2</v>
      </c>
      <c r="S258" s="7"/>
      <c r="T258" s="7">
        <f t="shared" si="179"/>
        <v>3.3311205081477023E-2</v>
      </c>
      <c r="U258" s="47">
        <f t="shared" si="177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87"/>
        <v>6.5865137802566514E-11</v>
      </c>
      <c r="G259" s="8"/>
      <c r="H259" s="15">
        <f t="shared" si="181"/>
        <v>6.5865137802566514E-11</v>
      </c>
      <c r="I259" s="8">
        <f t="shared" si="182"/>
        <v>7.2395295314316844E-13</v>
      </c>
      <c r="J259" s="15">
        <f t="shared" si="183"/>
        <v>2.8958118125726737E-12</v>
      </c>
      <c r="K259" s="10">
        <f t="shared" si="189"/>
        <v>1.9759541340769955E-13</v>
      </c>
      <c r="L259" s="21">
        <f t="shared" si="180"/>
        <v>303</v>
      </c>
      <c r="M259" s="10">
        <f t="shared" si="190"/>
        <v>9.6462981165972043E-14</v>
      </c>
      <c r="N259" s="15"/>
      <c r="O259" s="8">
        <f t="shared" si="191"/>
        <v>1.447905906286337E-14</v>
      </c>
      <c r="P259" s="15"/>
      <c r="Q259" s="1">
        <f t="shared" si="178"/>
        <v>21.15290975537307</v>
      </c>
      <c r="R259" s="7">
        <f t="shared" si="188"/>
        <v>6.8234894460269993E-2</v>
      </c>
      <c r="S259" s="7"/>
      <c r="T259" s="7">
        <f t="shared" si="179"/>
        <v>3.3311205081477023E-2</v>
      </c>
      <c r="U259" s="47">
        <f t="shared" si="177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87"/>
        <v>5.1263574775973086E-11</v>
      </c>
      <c r="G260" s="8"/>
      <c r="H260" s="15">
        <f t="shared" si="181"/>
        <v>5.1263574775973086E-11</v>
      </c>
      <c r="I260" s="8">
        <f t="shared" si="182"/>
        <v>5.6346069538315351E-13</v>
      </c>
      <c r="J260" s="15">
        <f t="shared" si="183"/>
        <v>2.2538427815326141E-12</v>
      </c>
      <c r="K260" s="10">
        <f t="shared" si="189"/>
        <v>1.5379072432791927E-13</v>
      </c>
      <c r="L260" s="21">
        <f t="shared" si="180"/>
        <v>304</v>
      </c>
      <c r="M260" s="10">
        <f t="shared" si="190"/>
        <v>7.5078219117039524E-14</v>
      </c>
      <c r="N260" s="15"/>
      <c r="O260" s="8">
        <f t="shared" si="191"/>
        <v>1.1269213907663071E-14</v>
      </c>
      <c r="P260" s="15"/>
      <c r="Q260" s="1">
        <f t="shared" si="178"/>
        <v>21.15290975537307</v>
      </c>
      <c r="R260" s="7">
        <f t="shared" si="188"/>
        <v>6.8234894460269993E-2</v>
      </c>
      <c r="S260" s="7"/>
      <c r="T260" s="7">
        <f t="shared" si="179"/>
        <v>3.3311205081477023E-2</v>
      </c>
      <c r="U260" s="47">
        <f t="shared" si="177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87"/>
        <v>3.9899014660672023E-11</v>
      </c>
      <c r="G261" s="8"/>
      <c r="H261" s="15">
        <f t="shared" si="181"/>
        <v>3.9899014660672023E-11</v>
      </c>
      <c r="I261" s="8">
        <f t="shared" si="182"/>
        <v>4.3854777283970925E-13</v>
      </c>
      <c r="J261" s="15">
        <f t="shared" si="183"/>
        <v>1.754191091358837E-12</v>
      </c>
      <c r="K261" s="10">
        <f t="shared" si="189"/>
        <v>1.1969704398201608E-13</v>
      </c>
      <c r="L261" s="21">
        <f t="shared" si="180"/>
        <v>305</v>
      </c>
      <c r="M261" s="10">
        <f t="shared" si="190"/>
        <v>5.843421919635422E-14</v>
      </c>
      <c r="N261" s="15"/>
      <c r="O261" s="8">
        <f t="shared" si="191"/>
        <v>8.7709554567941845E-15</v>
      </c>
      <c r="P261" s="15"/>
      <c r="Q261" s="1">
        <f t="shared" si="178"/>
        <v>21.15290975537307</v>
      </c>
      <c r="R261" s="7">
        <f t="shared" si="188"/>
        <v>6.8234894460269993E-2</v>
      </c>
      <c r="S261" s="7"/>
      <c r="T261" s="7">
        <f t="shared" si="179"/>
        <v>3.3311205081477023E-2</v>
      </c>
      <c r="U261" s="47">
        <f t="shared" ref="U261:U306" si="192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87"/>
        <v>3.1053850182111164E-11</v>
      </c>
      <c r="G262" s="8"/>
      <c r="H262" s="15">
        <f t="shared" si="181"/>
        <v>3.1053850182111164E-11</v>
      </c>
      <c r="I262" s="8">
        <f t="shared" si="182"/>
        <v>3.4132664556467195E-13</v>
      </c>
      <c r="J262" s="15">
        <f t="shared" si="183"/>
        <v>1.3653065822586878E-12</v>
      </c>
      <c r="K262" s="10">
        <f t="shared" si="189"/>
        <v>9.3161550546333498E-14</v>
      </c>
      <c r="L262" s="21">
        <f t="shared" si="180"/>
        <v>306</v>
      </c>
      <c r="M262" s="10">
        <f t="shared" si="190"/>
        <v>4.5480007560709625E-14</v>
      </c>
      <c r="N262" s="15"/>
      <c r="O262" s="8">
        <f t="shared" si="191"/>
        <v>6.8265329112934388E-15</v>
      </c>
      <c r="P262" s="15"/>
      <c r="Q262" s="1">
        <f t="shared" ref="Q262:Q306" si="193">LOG(2)/LOG(1+T262)</f>
        <v>21.15290975537307</v>
      </c>
      <c r="R262" s="7">
        <f t="shared" si="188"/>
        <v>6.8234894460269993E-2</v>
      </c>
      <c r="S262" s="7"/>
      <c r="T262" s="7">
        <f t="shared" ref="T262:T306" si="194">+M262/J262</f>
        <v>3.3311205081477023E-2</v>
      </c>
      <c r="U262" s="47">
        <f t="shared" si="192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87"/>
        <v>2.4169559557658586E-11</v>
      </c>
      <c r="G263" s="8"/>
      <c r="H263" s="15">
        <f t="shared" si="181"/>
        <v>2.4169559557658586E-11</v>
      </c>
      <c r="I263" s="8">
        <f t="shared" si="182"/>
        <v>2.6565835283585803E-13</v>
      </c>
      <c r="J263" s="15">
        <f t="shared" si="183"/>
        <v>1.0626334113434321E-12</v>
      </c>
      <c r="K263" s="10">
        <f t="shared" si="189"/>
        <v>7.2508678672975758E-14</v>
      </c>
      <c r="L263" s="21">
        <f t="shared" si="180"/>
        <v>307</v>
      </c>
      <c r="M263" s="10">
        <f t="shared" si="190"/>
        <v>3.5397599491690599E-14</v>
      </c>
      <c r="N263" s="15"/>
      <c r="O263" s="8">
        <f t="shared" si="191"/>
        <v>5.3131670567171609E-15</v>
      </c>
      <c r="P263" s="15"/>
      <c r="Q263" s="1">
        <f t="shared" si="193"/>
        <v>21.15290975537307</v>
      </c>
      <c r="R263" s="7">
        <f t="shared" si="188"/>
        <v>6.8234894460269993E-2</v>
      </c>
      <c r="S263" s="7"/>
      <c r="T263" s="7">
        <f t="shared" si="194"/>
        <v>3.3311205081477023E-2</v>
      </c>
      <c r="U263" s="47">
        <f t="shared" si="192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87"/>
        <v>1.8811439025609784E-11</v>
      </c>
      <c r="G264" s="8"/>
      <c r="H264" s="15">
        <f t="shared" si="181"/>
        <v>1.8811439025609784E-11</v>
      </c>
      <c r="I264" s="8">
        <f t="shared" si="182"/>
        <v>2.0676487273563688E-13</v>
      </c>
      <c r="J264" s="15">
        <f t="shared" si="183"/>
        <v>8.2705949094254751E-13</v>
      </c>
      <c r="K264" s="10">
        <f t="shared" si="189"/>
        <v>5.6434317076829358E-14</v>
      </c>
      <c r="L264" s="21">
        <f t="shared" ref="L264:L306" si="195">+L263+1</f>
        <v>308</v>
      </c>
      <c r="M264" s="10">
        <f t="shared" si="190"/>
        <v>2.7550348317369187E-14</v>
      </c>
      <c r="N264" s="15"/>
      <c r="O264" s="8">
        <f t="shared" si="191"/>
        <v>4.1352974547127375E-15</v>
      </c>
      <c r="P264" s="15"/>
      <c r="Q264" s="1">
        <f t="shared" si="193"/>
        <v>21.15290975537307</v>
      </c>
      <c r="R264" s="7">
        <f t="shared" si="188"/>
        <v>6.8234894460269993E-2</v>
      </c>
      <c r="S264" s="7"/>
      <c r="T264" s="7">
        <f t="shared" si="194"/>
        <v>3.3311205081477023E-2</v>
      </c>
      <c r="U264" s="47">
        <f t="shared" si="192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87"/>
        <v>1.4641153777339075E-11</v>
      </c>
      <c r="G265" s="8"/>
      <c r="H265" s="15">
        <f t="shared" si="181"/>
        <v>1.4641153777339075E-11</v>
      </c>
      <c r="I265" s="8">
        <f t="shared" si="182"/>
        <v>1.6092741726739174E-13</v>
      </c>
      <c r="J265" s="15">
        <f t="shared" si="183"/>
        <v>6.4370966906956697E-13</v>
      </c>
      <c r="K265" s="10">
        <f t="shared" si="189"/>
        <v>4.3923461332017228E-14</v>
      </c>
      <c r="L265" s="21">
        <f t="shared" si="195"/>
        <v>309</v>
      </c>
      <c r="M265" s="10">
        <f t="shared" si="190"/>
        <v>2.1442744799306051E-14</v>
      </c>
      <c r="N265" s="15"/>
      <c r="O265" s="8">
        <f t="shared" si="191"/>
        <v>3.2185483453478349E-15</v>
      </c>
      <c r="P265" s="15"/>
      <c r="Q265" s="1">
        <f t="shared" si="193"/>
        <v>21.15290975537307</v>
      </c>
      <c r="R265" s="7">
        <f t="shared" si="188"/>
        <v>6.8234894460269993E-2</v>
      </c>
      <c r="S265" s="7"/>
      <c r="T265" s="7">
        <f t="shared" si="194"/>
        <v>3.3311205081477023E-2</v>
      </c>
      <c r="U265" s="47">
        <f t="shared" si="192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87"/>
        <v>1.1395374040223997E-11</v>
      </c>
      <c r="G266" s="8"/>
      <c r="H266" s="15">
        <f t="shared" si="181"/>
        <v>1.1395374040223997E-11</v>
      </c>
      <c r="I266" s="8">
        <f t="shared" si="182"/>
        <v>1.2525161206403338E-13</v>
      </c>
      <c r="J266" s="15">
        <f t="shared" si="183"/>
        <v>5.010064482561335E-13</v>
      </c>
      <c r="K266" s="10">
        <f t="shared" si="189"/>
        <v>3.4186122120671991E-14</v>
      </c>
      <c r="L266" s="21">
        <f t="shared" si="195"/>
        <v>310</v>
      </c>
      <c r="M266" s="10">
        <f t="shared" si="190"/>
        <v>1.6689128545002468E-14</v>
      </c>
      <c r="N266" s="15"/>
      <c r="O266" s="8">
        <f t="shared" si="191"/>
        <v>2.5050322412806676E-15</v>
      </c>
      <c r="P266" s="15"/>
      <c r="Q266" s="1">
        <f t="shared" si="193"/>
        <v>21.15290975537307</v>
      </c>
      <c r="R266" s="7">
        <f t="shared" si="188"/>
        <v>6.8234894460269993E-2</v>
      </c>
      <c r="S266" s="7"/>
      <c r="T266" s="7">
        <f t="shared" si="194"/>
        <v>3.3311205081477023E-2</v>
      </c>
      <c r="U266" s="47">
        <f t="shared" si="192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87"/>
        <v>8.8691473016009189E-12</v>
      </c>
      <c r="G267" s="8"/>
      <c r="H267" s="15">
        <f t="shared" si="181"/>
        <v>8.8691473016009189E-12</v>
      </c>
      <c r="I267" s="8">
        <f t="shared" si="182"/>
        <v>9.7484733123955486E-14</v>
      </c>
      <c r="J267" s="15">
        <f t="shared" si="183"/>
        <v>3.8993893249582194E-13</v>
      </c>
      <c r="K267" s="10">
        <f t="shared" si="189"/>
        <v>2.6607441904802755E-14</v>
      </c>
      <c r="L267" s="21">
        <f t="shared" si="195"/>
        <v>311</v>
      </c>
      <c r="M267" s="10">
        <f t="shared" si="190"/>
        <v>1.298933574962055E-14</v>
      </c>
      <c r="N267" s="15"/>
      <c r="O267" s="8">
        <f t="shared" si="191"/>
        <v>1.9496946624791097E-15</v>
      </c>
      <c r="P267" s="15"/>
      <c r="Q267" s="1">
        <f t="shared" si="193"/>
        <v>21.15290975537307</v>
      </c>
      <c r="R267" s="7">
        <f t="shared" si="188"/>
        <v>6.8234894460269993E-2</v>
      </c>
      <c r="S267" s="7"/>
      <c r="T267" s="7">
        <f t="shared" si="194"/>
        <v>3.3311205081477023E-2</v>
      </c>
      <c r="U267" s="47">
        <f t="shared" si="192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87"/>
        <v>6.9029567243541416E-12</v>
      </c>
      <c r="G268" s="8"/>
      <c r="H268" s="15">
        <f t="shared" si="181"/>
        <v>6.9029567243541416E-12</v>
      </c>
      <c r="I268" s="8">
        <f t="shared" si="182"/>
        <v>7.5873460114751978E-14</v>
      </c>
      <c r="J268" s="15">
        <f t="shared" si="183"/>
        <v>3.0349384045900791E-13</v>
      </c>
      <c r="K268" s="10">
        <f t="shared" si="189"/>
        <v>2.0708870173062425E-14</v>
      </c>
      <c r="L268" s="21">
        <f t="shared" si="195"/>
        <v>312</v>
      </c>
      <c r="M268" s="10">
        <f t="shared" si="190"/>
        <v>1.0109745560495082E-14</v>
      </c>
      <c r="N268" s="15"/>
      <c r="O268" s="8">
        <f t="shared" si="191"/>
        <v>1.5174692022950397E-15</v>
      </c>
      <c r="P268" s="15"/>
      <c r="Q268" s="1">
        <f t="shared" si="193"/>
        <v>21.15290975537307</v>
      </c>
      <c r="R268" s="7">
        <f t="shared" si="188"/>
        <v>6.8234894460269993E-2</v>
      </c>
      <c r="S268" s="7"/>
      <c r="T268" s="7">
        <f t="shared" si="194"/>
        <v>3.3311205081477023E-2</v>
      </c>
      <c r="U268" s="47">
        <f t="shared" si="192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87"/>
        <v>5.3726485667573566E-12</v>
      </c>
      <c r="G269" s="8"/>
      <c r="H269" s="15">
        <f t="shared" si="181"/>
        <v>5.3726485667573566E-12</v>
      </c>
      <c r="I269" s="8">
        <f t="shared" si="182"/>
        <v>5.905316417561399E-14</v>
      </c>
      <c r="J269" s="15">
        <f t="shared" si="183"/>
        <v>2.3621265670245596E-13</v>
      </c>
      <c r="K269" s="10">
        <f t="shared" si="189"/>
        <v>1.6117945700272071E-14</v>
      </c>
      <c r="L269" s="21">
        <f t="shared" si="195"/>
        <v>313</v>
      </c>
      <c r="M269" s="10">
        <f t="shared" si="190"/>
        <v>7.8685282502560378E-15</v>
      </c>
      <c r="N269" s="15"/>
      <c r="O269" s="8">
        <f t="shared" si="191"/>
        <v>1.1810632835122798E-15</v>
      </c>
      <c r="P269" s="15"/>
      <c r="Q269" s="1">
        <f t="shared" si="193"/>
        <v>21.15290975537307</v>
      </c>
      <c r="R269" s="7">
        <f t="shared" si="188"/>
        <v>6.8234894460269993E-2</v>
      </c>
      <c r="S269" s="7"/>
      <c r="T269" s="7">
        <f t="shared" si="194"/>
        <v>3.3311205081477023E-2</v>
      </c>
      <c r="U269" s="47">
        <f t="shared" si="192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87"/>
        <v>4.1815925804721887E-12</v>
      </c>
      <c r="G270" s="8"/>
      <c r="H270" s="15">
        <f t="shared" si="181"/>
        <v>4.1815925804721887E-12</v>
      </c>
      <c r="I270" s="8">
        <f t="shared" si="182"/>
        <v>4.5961739373396433E-14</v>
      </c>
      <c r="J270" s="15">
        <f t="shared" si="183"/>
        <v>1.8384695749358573E-13</v>
      </c>
      <c r="K270" s="10">
        <f t="shared" si="189"/>
        <v>1.2544777741416566E-14</v>
      </c>
      <c r="L270" s="21">
        <f t="shared" si="195"/>
        <v>314</v>
      </c>
      <c r="M270" s="10">
        <f t="shared" si="190"/>
        <v>6.1241637046744235E-15</v>
      </c>
      <c r="N270" s="15"/>
      <c r="O270" s="8">
        <f t="shared" si="191"/>
        <v>9.1923478746792874E-16</v>
      </c>
      <c r="P270" s="15"/>
      <c r="Q270" s="1">
        <f t="shared" si="193"/>
        <v>21.15290975537307</v>
      </c>
      <c r="R270" s="7">
        <f t="shared" si="188"/>
        <v>6.8234894460269993E-2</v>
      </c>
      <c r="S270" s="7"/>
      <c r="T270" s="7">
        <f t="shared" si="194"/>
        <v>3.3311205081477023E-2</v>
      </c>
      <c r="U270" s="47">
        <f t="shared" si="192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87"/>
        <v>3.2545803604670722E-12</v>
      </c>
      <c r="G271" s="8"/>
      <c r="H271" s="15">
        <f t="shared" si="181"/>
        <v>3.2545803604670722E-12</v>
      </c>
      <c r="I271" s="8">
        <f t="shared" si="182"/>
        <v>3.5772536759348949E-14</v>
      </c>
      <c r="J271" s="15">
        <f t="shared" si="183"/>
        <v>1.430901470373958E-13</v>
      </c>
      <c r="K271" s="10">
        <f t="shared" si="189"/>
        <v>9.7637410814012167E-15</v>
      </c>
      <c r="L271" s="21">
        <f t="shared" si="195"/>
        <v>315</v>
      </c>
      <c r="M271" s="10">
        <f t="shared" si="190"/>
        <v>4.7665052331013935E-15</v>
      </c>
      <c r="N271" s="15"/>
      <c r="O271" s="8">
        <f t="shared" si="191"/>
        <v>7.1545073518697905E-16</v>
      </c>
      <c r="P271" s="15"/>
      <c r="Q271" s="1">
        <f t="shared" si="193"/>
        <v>21.15290975537307</v>
      </c>
      <c r="R271" s="7">
        <f t="shared" si="188"/>
        <v>6.8234894460269993E-2</v>
      </c>
      <c r="S271" s="7"/>
      <c r="T271" s="7">
        <f t="shared" si="194"/>
        <v>3.3311205081477023E-2</v>
      </c>
      <c r="U271" s="47">
        <f t="shared" si="192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87"/>
        <v>2.5330763623896351E-12</v>
      </c>
      <c r="G272" s="8"/>
      <c r="H272" s="15">
        <f t="shared" si="181"/>
        <v>2.5330763623896351E-12</v>
      </c>
      <c r="I272" s="8">
        <f t="shared" si="182"/>
        <v>2.7842166193990315E-14</v>
      </c>
      <c r="J272" s="15">
        <f t="shared" si="183"/>
        <v>1.1136866477596126E-13</v>
      </c>
      <c r="K272" s="10">
        <f t="shared" si="189"/>
        <v>7.5992290871689048E-15</v>
      </c>
      <c r="L272" s="21">
        <f t="shared" si="195"/>
        <v>316</v>
      </c>
      <c r="M272" s="10">
        <f t="shared" si="190"/>
        <v>3.709824432002312E-15</v>
      </c>
      <c r="N272" s="15"/>
      <c r="O272" s="8">
        <f t="shared" si="191"/>
        <v>5.5684332387980636E-16</v>
      </c>
      <c r="P272" s="15"/>
      <c r="Q272" s="1">
        <f t="shared" si="193"/>
        <v>21.15290975537307</v>
      </c>
      <c r="R272" s="7">
        <f t="shared" si="188"/>
        <v>6.8234894460269993E-2</v>
      </c>
      <c r="S272" s="7"/>
      <c r="T272" s="7">
        <f t="shared" si="194"/>
        <v>3.3311205081477023E-2</v>
      </c>
      <c r="U272" s="47">
        <f t="shared" si="192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87"/>
        <v>1.9715217161748814E-12</v>
      </c>
      <c r="G273" s="8"/>
      <c r="H273" s="15">
        <f t="shared" si="181"/>
        <v>1.9715217161748814E-12</v>
      </c>
      <c r="I273" s="8">
        <f t="shared" si="182"/>
        <v>2.1669869922523366E-14</v>
      </c>
      <c r="J273" s="15">
        <f t="shared" si="183"/>
        <v>8.6679479690093464E-14</v>
      </c>
      <c r="K273" s="10">
        <f t="shared" si="189"/>
        <v>5.9145651485246442E-15</v>
      </c>
      <c r="L273" s="21">
        <f t="shared" si="195"/>
        <v>317</v>
      </c>
      <c r="M273" s="10">
        <f t="shared" si="190"/>
        <v>2.887397924312426E-15</v>
      </c>
      <c r="N273" s="15"/>
      <c r="O273" s="8">
        <f t="shared" si="191"/>
        <v>4.3339739845046732E-16</v>
      </c>
      <c r="P273" s="15"/>
      <c r="Q273" s="1">
        <f t="shared" si="193"/>
        <v>21.15290975537307</v>
      </c>
      <c r="R273" s="7">
        <f t="shared" si="188"/>
        <v>6.8234894460269993E-2</v>
      </c>
      <c r="S273" s="7"/>
      <c r="T273" s="7">
        <f t="shared" si="194"/>
        <v>3.3311205081477023E-2</v>
      </c>
      <c r="U273" s="47">
        <f t="shared" si="192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87"/>
        <v>1.5344574427603734E-12</v>
      </c>
      <c r="G274" s="8"/>
      <c r="H274" s="15">
        <f t="shared" si="181"/>
        <v>1.5344574427603734E-12</v>
      </c>
      <c r="I274" s="8">
        <f t="shared" si="182"/>
        <v>1.6865902573358013E-14</v>
      </c>
      <c r="J274" s="15">
        <f t="shared" si="183"/>
        <v>6.7463610293432052E-14</v>
      </c>
      <c r="K274" s="10">
        <f t="shared" si="189"/>
        <v>4.6033723282811203E-15</v>
      </c>
      <c r="L274" s="21">
        <f t="shared" si="195"/>
        <v>318</v>
      </c>
      <c r="M274" s="10">
        <f t="shared" si="190"/>
        <v>2.2472941580213593E-15</v>
      </c>
      <c r="N274" s="15"/>
      <c r="O274" s="8">
        <f t="shared" si="191"/>
        <v>3.3731805146716028E-16</v>
      </c>
      <c r="P274" s="15"/>
      <c r="Q274" s="1">
        <f t="shared" si="193"/>
        <v>21.15290975537307</v>
      </c>
      <c r="R274" s="7">
        <f t="shared" si="188"/>
        <v>6.8234894460269993E-2</v>
      </c>
      <c r="S274" s="7"/>
      <c r="T274" s="7">
        <f t="shared" si="194"/>
        <v>3.3311205081477023E-2</v>
      </c>
      <c r="U274" s="47">
        <f t="shared" si="192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87"/>
        <v>1.1942854214210677E-12</v>
      </c>
      <c r="G275" s="8"/>
      <c r="H275" s="15">
        <f t="shared" si="181"/>
        <v>1.1942854214210677E-12</v>
      </c>
      <c r="I275" s="8">
        <f t="shared" si="182"/>
        <v>1.3126920956657059E-14</v>
      </c>
      <c r="J275" s="15">
        <f t="shared" si="183"/>
        <v>5.2507683826628236E-14</v>
      </c>
      <c r="K275" s="10">
        <f t="shared" si="189"/>
        <v>3.582856264263203E-15</v>
      </c>
      <c r="L275" s="21">
        <f t="shared" si="195"/>
        <v>319</v>
      </c>
      <c r="M275" s="10">
        <f t="shared" si="190"/>
        <v>1.7490942243021673E-15</v>
      </c>
      <c r="N275" s="15"/>
      <c r="O275" s="8">
        <f t="shared" si="191"/>
        <v>2.6253841913314117E-16</v>
      </c>
      <c r="P275" s="15"/>
      <c r="Q275" s="1">
        <f t="shared" si="193"/>
        <v>21.15290975537307</v>
      </c>
      <c r="R275" s="7">
        <f t="shared" si="188"/>
        <v>6.8234894460269993E-2</v>
      </c>
      <c r="S275" s="7"/>
      <c r="T275" s="7">
        <f t="shared" si="194"/>
        <v>3.3311205081477023E-2</v>
      </c>
      <c r="U275" s="47">
        <f t="shared" si="192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87"/>
        <v>9.2952572555747059E-13</v>
      </c>
      <c r="G276" s="8"/>
      <c r="H276" s="15">
        <f t="shared" si="181"/>
        <v>9.2952572555747059E-13</v>
      </c>
      <c r="I276" s="8">
        <f t="shared" si="182"/>
        <v>1.0216829668785049E-14</v>
      </c>
      <c r="J276" s="15">
        <f t="shared" si="183"/>
        <v>4.0867318675140197E-14</v>
      </c>
      <c r="K276" s="10">
        <f t="shared" si="189"/>
        <v>2.7885771766724121E-15</v>
      </c>
      <c r="L276" s="21">
        <f t="shared" si="195"/>
        <v>320</v>
      </c>
      <c r="M276" s="10">
        <f t="shared" si="190"/>
        <v>1.361339633517671E-15</v>
      </c>
      <c r="N276" s="15"/>
      <c r="O276" s="8">
        <f t="shared" si="191"/>
        <v>2.0433659337570099E-16</v>
      </c>
      <c r="P276" s="15"/>
      <c r="Q276" s="1">
        <f t="shared" si="193"/>
        <v>21.15290975537307</v>
      </c>
      <c r="R276" s="7">
        <f t="shared" si="188"/>
        <v>6.8234894460269993E-2</v>
      </c>
      <c r="S276" s="7"/>
      <c r="T276" s="7">
        <f t="shared" si="194"/>
        <v>3.3311205081477023E-2</v>
      </c>
      <c r="U276" s="47">
        <f t="shared" si="192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87"/>
        <v>7.2346028761286935E-13</v>
      </c>
      <c r="G277" s="8"/>
      <c r="H277" s="15">
        <f t="shared" si="181"/>
        <v>7.2346028761286935E-13</v>
      </c>
      <c r="I277" s="8">
        <f t="shared" si="182"/>
        <v>7.9518730116242794E-15</v>
      </c>
      <c r="J277" s="15">
        <f t="shared" si="183"/>
        <v>3.1807492046497118E-14</v>
      </c>
      <c r="K277" s="10">
        <f t="shared" si="189"/>
        <v>2.1703808628386081E-15</v>
      </c>
      <c r="L277" s="21">
        <f t="shared" si="195"/>
        <v>321</v>
      </c>
      <c r="M277" s="10">
        <f t="shared" si="190"/>
        <v>1.0595458906883148E-15</v>
      </c>
      <c r="N277" s="15"/>
      <c r="O277" s="8">
        <f t="shared" si="191"/>
        <v>1.590374602324856E-16</v>
      </c>
      <c r="P277" s="15"/>
      <c r="Q277" s="1">
        <f t="shared" si="193"/>
        <v>21.15290975537307</v>
      </c>
      <c r="R277" s="7">
        <f t="shared" si="188"/>
        <v>6.8234894460269993E-2</v>
      </c>
      <c r="S277" s="7"/>
      <c r="T277" s="7">
        <f t="shared" si="194"/>
        <v>3.3311205081477023E-2</v>
      </c>
      <c r="U277" s="47">
        <f t="shared" si="192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87"/>
        <v>5.6307724828056433E-13</v>
      </c>
      <c r="G278" s="8"/>
      <c r="H278" s="15">
        <f t="shared" si="181"/>
        <v>5.6307724828056433E-13</v>
      </c>
      <c r="I278" s="8">
        <f t="shared" si="182"/>
        <v>6.1890318663321667E-15</v>
      </c>
      <c r="J278" s="15">
        <f t="shared" si="183"/>
        <v>2.4756127465328667E-14</v>
      </c>
      <c r="K278" s="10">
        <f t="shared" si="189"/>
        <v>1.6892317448416929E-15</v>
      </c>
      <c r="L278" s="21">
        <f t="shared" si="195"/>
        <v>322</v>
      </c>
      <c r="M278" s="10">
        <f t="shared" si="190"/>
        <v>8.2465643902074921E-16</v>
      </c>
      <c r="N278" s="15"/>
      <c r="O278" s="8">
        <f t="shared" si="191"/>
        <v>1.2378063732664335E-16</v>
      </c>
      <c r="P278" s="15"/>
      <c r="Q278" s="1">
        <f t="shared" si="193"/>
        <v>21.15290975537307</v>
      </c>
      <c r="R278" s="7">
        <f t="shared" si="188"/>
        <v>6.8234894460269993E-2</v>
      </c>
      <c r="S278" s="7"/>
      <c r="T278" s="7">
        <f t="shared" si="194"/>
        <v>3.3311205081477023E-2</v>
      </c>
      <c r="U278" s="47">
        <f t="shared" si="192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87"/>
        <v>4.3824933166320806E-13</v>
      </c>
      <c r="G279" s="8"/>
      <c r="H279" s="15">
        <f t="shared" si="181"/>
        <v>4.3824933166320806E-13</v>
      </c>
      <c r="I279" s="8">
        <f t="shared" si="182"/>
        <v>4.8169928501726522E-15</v>
      </c>
      <c r="J279" s="15">
        <f t="shared" si="183"/>
        <v>1.9267971400690609E-14</v>
      </c>
      <c r="K279" s="10">
        <f t="shared" si="189"/>
        <v>1.3147479949896242E-15</v>
      </c>
      <c r="L279" s="21">
        <f t="shared" si="195"/>
        <v>323</v>
      </c>
      <c r="M279" s="10">
        <f t="shared" si="190"/>
        <v>6.4183934683243899E-16</v>
      </c>
      <c r="N279" s="15"/>
      <c r="O279" s="8">
        <f t="shared" si="191"/>
        <v>9.6339857003453048E-17</v>
      </c>
      <c r="P279" s="15"/>
      <c r="Q279" s="1">
        <f t="shared" si="193"/>
        <v>21.15290975537307</v>
      </c>
      <c r="R279" s="7">
        <f t="shared" si="188"/>
        <v>6.8234894460269993E-2</v>
      </c>
      <c r="S279" s="7"/>
      <c r="T279" s="7">
        <f t="shared" si="194"/>
        <v>3.3311205081477023E-2</v>
      </c>
      <c r="U279" s="47">
        <f t="shared" si="192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87"/>
        <v>3.4109436545294341E-13</v>
      </c>
      <c r="G280" s="8"/>
      <c r="H280" s="15">
        <f t="shared" ref="H280:H306" si="196">+F280-G280</f>
        <v>3.4109436545294341E-13</v>
      </c>
      <c r="I280" s="8">
        <f t="shared" si="182"/>
        <v>3.7491195100867358E-15</v>
      </c>
      <c r="J280" s="15">
        <f t="shared" si="183"/>
        <v>1.4996478040346943E-14</v>
      </c>
      <c r="K280" s="10">
        <f t="shared" si="189"/>
        <v>1.0232830963588302E-15</v>
      </c>
      <c r="L280" s="21">
        <f t="shared" si="195"/>
        <v>324</v>
      </c>
      <c r="M280" s="10">
        <f t="shared" si="190"/>
        <v>4.9955075550186371E-16</v>
      </c>
      <c r="N280" s="15"/>
      <c r="O280" s="8">
        <f t="shared" si="191"/>
        <v>7.4982390201734723E-17</v>
      </c>
      <c r="P280" s="15"/>
      <c r="Q280" s="1">
        <f t="shared" si="193"/>
        <v>21.15290975537307</v>
      </c>
      <c r="R280" s="7">
        <f t="shared" si="188"/>
        <v>6.8234894460269993E-2</v>
      </c>
      <c r="S280" s="7"/>
      <c r="T280" s="7">
        <f t="shared" si="194"/>
        <v>3.3311205081477023E-2</v>
      </c>
      <c r="U280" s="47">
        <f t="shared" si="192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87"/>
        <v>2.6547756662218214E-13</v>
      </c>
      <c r="G281" s="8"/>
      <c r="H281" s="15">
        <f t="shared" si="196"/>
        <v>2.6547756662218214E-13</v>
      </c>
      <c r="I281" s="8">
        <f t="shared" ref="I281:I306" si="197">+J281*$I$3</f>
        <v>2.9179817238900844E-15</v>
      </c>
      <c r="J281" s="15">
        <f t="shared" ref="J281:J306" si="198">+J280-I280-O280+M280</f>
        <v>1.1671926895560337E-14</v>
      </c>
      <c r="K281" s="10">
        <f t="shared" ref="K281:K306" si="199">+J281*$R$3</f>
        <v>7.9643269986654644E-16</v>
      </c>
      <c r="L281" s="21">
        <f t="shared" si="195"/>
        <v>325</v>
      </c>
      <c r="M281" s="10">
        <f t="shared" ref="M281:M306" si="200">+$T$3*J281</f>
        <v>3.8880595051401786E-16</v>
      </c>
      <c r="N281" s="15"/>
      <c r="O281" s="8">
        <f t="shared" ref="O281:O306" si="201">+J281*$O$3</f>
        <v>5.8359634477801683E-17</v>
      </c>
      <c r="P281" s="15"/>
      <c r="Q281" s="1">
        <f t="shared" si="193"/>
        <v>21.15290975537307</v>
      </c>
      <c r="R281" s="7">
        <f t="shared" si="188"/>
        <v>6.8234894460269993E-2</v>
      </c>
      <c r="S281" s="7"/>
      <c r="T281" s="7">
        <f t="shared" si="194"/>
        <v>3.3311205081477023E-2</v>
      </c>
      <c r="U281" s="47">
        <f t="shared" si="192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87"/>
        <v>2.0662416479980869E-13</v>
      </c>
      <c r="G282" s="8"/>
      <c r="H282" s="15">
        <f t="shared" si="196"/>
        <v>2.0662416479980869E-13</v>
      </c>
      <c r="I282" s="8">
        <f t="shared" si="197"/>
        <v>2.2710978719266174E-15</v>
      </c>
      <c r="J282" s="15">
        <f t="shared" si="198"/>
        <v>9.0843914877064696E-15</v>
      </c>
      <c r="K282" s="10">
        <f t="shared" si="199"/>
        <v>6.1987249439942609E-16</v>
      </c>
      <c r="L282" s="21">
        <f t="shared" si="195"/>
        <v>326</v>
      </c>
      <c r="M282" s="10">
        <f t="shared" si="200"/>
        <v>3.0261202788741435E-16</v>
      </c>
      <c r="N282" s="15"/>
      <c r="O282" s="8">
        <f t="shared" si="201"/>
        <v>4.5421957438532352E-17</v>
      </c>
      <c r="P282" s="15"/>
      <c r="Q282" s="1">
        <f t="shared" si="193"/>
        <v>21.15290975537307</v>
      </c>
      <c r="R282" s="7">
        <f t="shared" si="188"/>
        <v>6.8234894460269993E-2</v>
      </c>
      <c r="S282" s="7"/>
      <c r="T282" s="7">
        <f t="shared" si="194"/>
        <v>3.3311205081477023E-2</v>
      </c>
      <c r="U282" s="47">
        <f t="shared" si="192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87"/>
        <v>1.608179027042928E-13</v>
      </c>
      <c r="G283" s="8"/>
      <c r="H283" s="15">
        <f t="shared" si="196"/>
        <v>1.608179027042928E-13</v>
      </c>
      <c r="I283" s="8">
        <f t="shared" si="197"/>
        <v>1.7676209215571834E-15</v>
      </c>
      <c r="J283" s="15">
        <f t="shared" si="198"/>
        <v>7.0704836862287335E-15</v>
      </c>
      <c r="K283" s="10">
        <f t="shared" si="199"/>
        <v>4.8245370811287837E-16</v>
      </c>
      <c r="L283" s="21">
        <f t="shared" si="195"/>
        <v>327</v>
      </c>
      <c r="M283" s="10">
        <f t="shared" si="200"/>
        <v>2.3552633209720296E-16</v>
      </c>
      <c r="N283" s="15"/>
      <c r="O283" s="8">
        <f t="shared" si="201"/>
        <v>3.5352418431143667E-17</v>
      </c>
      <c r="P283" s="15"/>
      <c r="Q283" s="1">
        <f t="shared" si="193"/>
        <v>21.15290975537307</v>
      </c>
      <c r="R283" s="7">
        <f t="shared" si="188"/>
        <v>6.8234894460269993E-2</v>
      </c>
      <c r="S283" s="7"/>
      <c r="T283" s="7">
        <f t="shared" si="194"/>
        <v>3.3311205081477023E-2</v>
      </c>
      <c r="U283" s="47">
        <f t="shared" si="192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87"/>
        <v>1.2516637565245384E-13</v>
      </c>
      <c r="G284" s="8"/>
      <c r="H284" s="15">
        <f t="shared" si="196"/>
        <v>1.2516637565245384E-13</v>
      </c>
      <c r="I284" s="8">
        <f t="shared" si="197"/>
        <v>1.3757591695844023E-15</v>
      </c>
      <c r="J284" s="15">
        <f t="shared" si="198"/>
        <v>5.5030366783376091E-15</v>
      </c>
      <c r="K284" s="10">
        <f t="shared" si="199"/>
        <v>3.7549912695736151E-16</v>
      </c>
      <c r="L284" s="21">
        <f t="shared" si="195"/>
        <v>328</v>
      </c>
      <c r="M284" s="10">
        <f t="shared" si="200"/>
        <v>1.8331278336299421E-16</v>
      </c>
      <c r="N284" s="15"/>
      <c r="O284" s="8">
        <f t="shared" si="201"/>
        <v>2.7515183391688046E-17</v>
      </c>
      <c r="P284" s="15"/>
      <c r="Q284" s="1">
        <f t="shared" si="193"/>
        <v>21.15290975537307</v>
      </c>
      <c r="R284" s="7">
        <f t="shared" si="188"/>
        <v>6.8234894460269993E-2</v>
      </c>
      <c r="S284" s="7"/>
      <c r="T284" s="7">
        <f t="shared" si="194"/>
        <v>3.3311205081477023E-2</v>
      </c>
      <c r="U284" s="47">
        <f t="shared" si="192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87"/>
        <v>9.7418392669742191E-14</v>
      </c>
      <c r="G285" s="8"/>
      <c r="H285" s="15">
        <f t="shared" si="196"/>
        <v>9.7418392669742191E-14</v>
      </c>
      <c r="I285" s="8">
        <f t="shared" si="197"/>
        <v>1.0707687771811283E-15</v>
      </c>
      <c r="J285" s="15">
        <f t="shared" si="198"/>
        <v>4.2830751087245132E-15</v>
      </c>
      <c r="K285" s="10">
        <f t="shared" si="199"/>
        <v>2.922551780092266E-16</v>
      </c>
      <c r="L285" s="21">
        <f t="shared" si="195"/>
        <v>329</v>
      </c>
      <c r="M285" s="10">
        <f t="shared" si="200"/>
        <v>1.4267439332609174E-16</v>
      </c>
      <c r="N285" s="15"/>
      <c r="O285" s="8">
        <f t="shared" si="201"/>
        <v>2.1415375543622566E-17</v>
      </c>
      <c r="P285" s="15"/>
      <c r="Q285" s="1">
        <f t="shared" si="193"/>
        <v>21.15290975537307</v>
      </c>
      <c r="R285" s="7">
        <f t="shared" si="188"/>
        <v>6.8234894460269993E-2</v>
      </c>
      <c r="S285" s="7"/>
      <c r="T285" s="7">
        <f t="shared" si="194"/>
        <v>3.3311205081477023E-2</v>
      </c>
      <c r="U285" s="47">
        <f t="shared" si="192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87"/>
        <v>7.5821826595887565E-14</v>
      </c>
      <c r="G286" s="8"/>
      <c r="H286" s="15">
        <f t="shared" si="196"/>
        <v>7.5821826595887565E-14</v>
      </c>
      <c r="I286" s="8">
        <f t="shared" si="197"/>
        <v>8.3339133733146349E-16</v>
      </c>
      <c r="J286" s="15">
        <f t="shared" si="198"/>
        <v>3.333565349325854E-15</v>
      </c>
      <c r="K286" s="10">
        <f t="shared" si="199"/>
        <v>2.2746547978766271E-16</v>
      </c>
      <c r="L286" s="21">
        <f t="shared" si="195"/>
        <v>330</v>
      </c>
      <c r="M286" s="10">
        <f t="shared" si="200"/>
        <v>1.1104507900389912E-16</v>
      </c>
      <c r="N286" s="15"/>
      <c r="O286" s="8">
        <f t="shared" si="201"/>
        <v>1.666782674662927E-17</v>
      </c>
      <c r="P286" s="15"/>
      <c r="Q286" s="1">
        <f t="shared" si="193"/>
        <v>21.15290975537307</v>
      </c>
      <c r="R286" s="7">
        <f t="shared" si="188"/>
        <v>6.8234894460269993E-2</v>
      </c>
      <c r="S286" s="7"/>
      <c r="T286" s="7">
        <f t="shared" si="194"/>
        <v>3.3311205081477023E-2</v>
      </c>
      <c r="U286" s="47">
        <f t="shared" si="192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87"/>
        <v>5.9012977229324042E-14</v>
      </c>
      <c r="G287" s="8"/>
      <c r="H287" s="15">
        <f t="shared" si="196"/>
        <v>5.9012977229324042E-14</v>
      </c>
      <c r="I287" s="8">
        <f t="shared" si="197"/>
        <v>6.4863781606291515E-16</v>
      </c>
      <c r="J287" s="15">
        <f t="shared" si="198"/>
        <v>2.5945512642516606E-15</v>
      </c>
      <c r="K287" s="10">
        <f t="shared" si="199"/>
        <v>1.7703893168797213E-16</v>
      </c>
      <c r="L287" s="21">
        <f t="shared" si="195"/>
        <v>331</v>
      </c>
      <c r="M287" s="10">
        <f t="shared" si="200"/>
        <v>8.6427629257892552E-17</v>
      </c>
      <c r="N287" s="15"/>
      <c r="O287" s="8">
        <f t="shared" si="201"/>
        <v>1.2972756321258303E-17</v>
      </c>
      <c r="P287" s="15"/>
      <c r="Q287" s="1">
        <f t="shared" si="193"/>
        <v>21.15290975537307</v>
      </c>
      <c r="R287" s="7">
        <f t="shared" si="188"/>
        <v>6.8234894460269993E-2</v>
      </c>
      <c r="S287" s="7"/>
      <c r="T287" s="7">
        <f t="shared" si="194"/>
        <v>3.3311205081477023E-2</v>
      </c>
      <c r="U287" s="47">
        <f t="shared" si="192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87"/>
        <v>4.5930461422800969E-14</v>
      </c>
      <c r="G288" s="8"/>
      <c r="H288" s="15">
        <f t="shared" si="196"/>
        <v>4.5930461422800969E-14</v>
      </c>
      <c r="I288" s="8">
        <f t="shared" si="197"/>
        <v>5.0484208028134503E-16</v>
      </c>
      <c r="J288" s="15">
        <f t="shared" si="198"/>
        <v>2.0193683211253801E-15</v>
      </c>
      <c r="K288" s="10">
        <f t="shared" si="199"/>
        <v>1.3779138426840292E-16</v>
      </c>
      <c r="L288" s="21">
        <f t="shared" si="195"/>
        <v>332</v>
      </c>
      <c r="M288" s="10">
        <f t="shared" si="200"/>
        <v>6.7267592280045484E-17</v>
      </c>
      <c r="N288" s="15"/>
      <c r="O288" s="8">
        <f t="shared" si="201"/>
        <v>1.0096841605626901E-17</v>
      </c>
      <c r="P288" s="15"/>
      <c r="Q288" s="1">
        <f t="shared" si="193"/>
        <v>21.15290975537307</v>
      </c>
      <c r="R288" s="7">
        <f t="shared" si="188"/>
        <v>6.8234894460269993E-2</v>
      </c>
      <c r="S288" s="7"/>
      <c r="T288" s="7">
        <f t="shared" si="194"/>
        <v>3.3311205081477023E-2</v>
      </c>
      <c r="U288" s="47">
        <f t="shared" si="192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87"/>
        <v>3.5748192779928516E-14</v>
      </c>
      <c r="G289" s="8"/>
      <c r="H289" s="15">
        <f t="shared" si="196"/>
        <v>3.5748192779928516E-14</v>
      </c>
      <c r="I289" s="8">
        <f t="shared" si="197"/>
        <v>3.9292424787961343E-16</v>
      </c>
      <c r="J289" s="15">
        <f t="shared" si="198"/>
        <v>1.5716969915184537E-15</v>
      </c>
      <c r="K289" s="10">
        <f t="shared" si="199"/>
        <v>1.0724457833978556E-16</v>
      </c>
      <c r="L289" s="21">
        <f t="shared" si="195"/>
        <v>333</v>
      </c>
      <c r="M289" s="10">
        <f t="shared" si="200"/>
        <v>5.2355120810411666E-17</v>
      </c>
      <c r="N289" s="15"/>
      <c r="O289" s="8">
        <f t="shared" si="201"/>
        <v>7.8584849575922689E-18</v>
      </c>
      <c r="P289" s="15"/>
      <c r="Q289" s="1">
        <f t="shared" si="193"/>
        <v>21.15290975537307</v>
      </c>
      <c r="R289" s="7">
        <f t="shared" si="188"/>
        <v>6.8234894460269993E-2</v>
      </c>
      <c r="S289" s="7"/>
      <c r="T289" s="7">
        <f t="shared" si="194"/>
        <v>3.3311205081477023E-2</v>
      </c>
      <c r="U289" s="47">
        <f t="shared" si="192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87"/>
        <v>2.7823219002031121E-14</v>
      </c>
      <c r="G290" s="8"/>
      <c r="H290" s="15">
        <f t="shared" si="196"/>
        <v>2.7823219002031121E-14</v>
      </c>
      <c r="I290" s="8">
        <f t="shared" si="197"/>
        <v>3.0581734487291494E-16</v>
      </c>
      <c r="J290" s="15">
        <f t="shared" si="198"/>
        <v>1.2232693794916598E-15</v>
      </c>
      <c r="K290" s="10">
        <f t="shared" si="199"/>
        <v>8.3469657006093365E-17</v>
      </c>
      <c r="L290" s="21">
        <f t="shared" si="195"/>
        <v>334</v>
      </c>
      <c r="M290" s="10">
        <f t="shared" si="200"/>
        <v>4.0748577170137825E-17</v>
      </c>
      <c r="N290" s="15"/>
      <c r="O290" s="8">
        <f t="shared" si="201"/>
        <v>6.1163468974582987E-18</v>
      </c>
      <c r="P290" s="15"/>
      <c r="Q290" s="1">
        <f t="shared" si="193"/>
        <v>21.15290975537307</v>
      </c>
      <c r="R290" s="7">
        <f t="shared" si="188"/>
        <v>6.8234894460269993E-2</v>
      </c>
      <c r="S290" s="7"/>
      <c r="T290" s="7">
        <f t="shared" si="194"/>
        <v>3.3311205081477023E-2</v>
      </c>
      <c r="U290" s="47">
        <f t="shared" si="192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87"/>
        <v>2.1655123110716695E-14</v>
      </c>
      <c r="G291" s="8"/>
      <c r="H291" s="15">
        <f t="shared" si="196"/>
        <v>2.1655123110716695E-14</v>
      </c>
      <c r="I291" s="8">
        <f t="shared" si="197"/>
        <v>2.3802106622285611E-16</v>
      </c>
      <c r="J291" s="15">
        <f t="shared" si="198"/>
        <v>9.5208426489142444E-16</v>
      </c>
      <c r="K291" s="10">
        <f t="shared" si="199"/>
        <v>6.4965369332150081E-17</v>
      </c>
      <c r="L291" s="21">
        <f t="shared" si="195"/>
        <v>335</v>
      </c>
      <c r="M291" s="10">
        <f t="shared" si="200"/>
        <v>3.1715074202645534E-17</v>
      </c>
      <c r="N291" s="15"/>
      <c r="O291" s="8">
        <f t="shared" si="201"/>
        <v>4.7604213244571224E-18</v>
      </c>
      <c r="P291" s="15"/>
      <c r="Q291" s="1">
        <f t="shared" si="193"/>
        <v>21.15290975537307</v>
      </c>
      <c r="R291" s="7">
        <f t="shared" si="188"/>
        <v>6.8234894460269993E-2</v>
      </c>
      <c r="S291" s="7"/>
      <c r="T291" s="7">
        <f t="shared" si="194"/>
        <v>3.3311205081477023E-2</v>
      </c>
      <c r="U291" s="47">
        <f t="shared" si="192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87"/>
        <v>1.6854424964489654E-14</v>
      </c>
      <c r="G292" s="8"/>
      <c r="H292" s="15">
        <f t="shared" si="196"/>
        <v>1.6854424964489654E-14</v>
      </c>
      <c r="I292" s="8">
        <f t="shared" si="197"/>
        <v>1.8525446288668918E-16</v>
      </c>
      <c r="J292" s="15">
        <f t="shared" si="198"/>
        <v>7.410178515467567E-16</v>
      </c>
      <c r="K292" s="10">
        <f t="shared" si="199"/>
        <v>5.0563274893468961E-17</v>
      </c>
      <c r="L292" s="21">
        <f t="shared" si="195"/>
        <v>336</v>
      </c>
      <c r="M292" s="10">
        <f t="shared" si="200"/>
        <v>2.4684197621909508E-17</v>
      </c>
      <c r="N292" s="15"/>
      <c r="O292" s="8">
        <f t="shared" si="201"/>
        <v>3.7050892577337834E-18</v>
      </c>
      <c r="P292" s="15"/>
      <c r="Q292" s="1">
        <f t="shared" si="193"/>
        <v>21.15290975537307</v>
      </c>
      <c r="R292" s="7">
        <f t="shared" si="188"/>
        <v>6.8234894460269993E-2</v>
      </c>
      <c r="S292" s="7"/>
      <c r="T292" s="7">
        <f t="shared" si="194"/>
        <v>3.3311205081477023E-2</v>
      </c>
      <c r="U292" s="47">
        <f t="shared" si="192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87"/>
        <v>1.3117987805067274E-14</v>
      </c>
      <c r="G293" s="8"/>
      <c r="H293" s="15">
        <f t="shared" si="196"/>
        <v>1.3117987805067274E-14</v>
      </c>
      <c r="I293" s="8">
        <f t="shared" si="197"/>
        <v>1.4418562425606083E-16</v>
      </c>
      <c r="J293" s="15">
        <f t="shared" si="198"/>
        <v>5.7674249702424334E-16</v>
      </c>
      <c r="K293" s="10">
        <f t="shared" si="199"/>
        <v>3.9353963415201826E-17</v>
      </c>
      <c r="L293" s="21">
        <f t="shared" si="195"/>
        <v>337</v>
      </c>
      <c r="M293" s="10">
        <f t="shared" si="200"/>
        <v>1.9211987597577723E-17</v>
      </c>
      <c r="N293" s="15"/>
      <c r="O293" s="8">
        <f t="shared" si="201"/>
        <v>2.8837124851212166E-18</v>
      </c>
      <c r="P293" s="15"/>
      <c r="Q293" s="1">
        <f t="shared" si="193"/>
        <v>21.15290975537307</v>
      </c>
      <c r="R293" s="7">
        <f t="shared" si="188"/>
        <v>6.8234894460269993E-2</v>
      </c>
      <c r="S293" s="7"/>
      <c r="T293" s="7">
        <f t="shared" si="194"/>
        <v>3.3311205081477023E-2</v>
      </c>
      <c r="U293" s="47">
        <f t="shared" si="192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87"/>
        <v>1.0209876896806028E-14</v>
      </c>
      <c r="G294" s="8"/>
      <c r="H294" s="15">
        <f t="shared" si="196"/>
        <v>1.0209876896806028E-14</v>
      </c>
      <c r="I294" s="8">
        <f t="shared" si="197"/>
        <v>1.1222128697015974E-16</v>
      </c>
      <c r="J294" s="15">
        <f t="shared" si="198"/>
        <v>4.4888514788063896E-16</v>
      </c>
      <c r="K294" s="10">
        <f t="shared" si="199"/>
        <v>3.0629630690418087E-17</v>
      </c>
      <c r="L294" s="21">
        <f t="shared" si="195"/>
        <v>338</v>
      </c>
      <c r="M294" s="10">
        <f t="shared" si="200"/>
        <v>1.4952905219081106E-17</v>
      </c>
      <c r="N294" s="15"/>
      <c r="O294" s="8">
        <f t="shared" si="201"/>
        <v>2.2444257394031948E-18</v>
      </c>
      <c r="P294" s="15"/>
      <c r="Q294" s="1">
        <f t="shared" si="193"/>
        <v>21.15290975537307</v>
      </c>
      <c r="R294" s="7">
        <f t="shared" si="188"/>
        <v>6.8234894460269993E-2</v>
      </c>
      <c r="S294" s="7"/>
      <c r="T294" s="7">
        <f t="shared" si="194"/>
        <v>3.3311205081477023E-2</v>
      </c>
      <c r="U294" s="47">
        <f t="shared" si="192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87"/>
        <v>7.946461591286632E-15</v>
      </c>
      <c r="G295" s="8"/>
      <c r="H295" s="15">
        <f t="shared" si="196"/>
        <v>7.946461591286632E-15</v>
      </c>
      <c r="I295" s="8">
        <f t="shared" si="197"/>
        <v>8.734308509753929E-17</v>
      </c>
      <c r="J295" s="15">
        <f t="shared" si="198"/>
        <v>3.4937234039015716E-16</v>
      </c>
      <c r="K295" s="10">
        <f t="shared" si="199"/>
        <v>2.3839384773859897E-17</v>
      </c>
      <c r="L295" s="21">
        <f t="shared" si="195"/>
        <v>339</v>
      </c>
      <c r="M295" s="10">
        <f t="shared" si="200"/>
        <v>1.1638013680532123E-17</v>
      </c>
      <c r="N295" s="15"/>
      <c r="O295" s="8">
        <f t="shared" si="201"/>
        <v>1.7468617019507859E-18</v>
      </c>
      <c r="P295" s="15"/>
      <c r="Q295" s="1">
        <f t="shared" si="193"/>
        <v>21.15290975537307</v>
      </c>
      <c r="R295" s="7">
        <f t="shared" si="188"/>
        <v>6.8234894460269993E-2</v>
      </c>
      <c r="S295" s="7"/>
      <c r="T295" s="7">
        <f t="shared" si="194"/>
        <v>3.3311205081477023E-2</v>
      </c>
      <c r="U295" s="47">
        <f t="shared" si="192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87"/>
        <v>6.1848200972479698E-15</v>
      </c>
      <c r="G296" s="8"/>
      <c r="H296" s="15">
        <f t="shared" si="196"/>
        <v>6.1848200972479698E-15</v>
      </c>
      <c r="I296" s="8">
        <f t="shared" si="197"/>
        <v>6.7980101817799798E-17</v>
      </c>
      <c r="J296" s="15">
        <f t="shared" si="198"/>
        <v>2.7192040727119919E-16</v>
      </c>
      <c r="K296" s="10">
        <f t="shared" si="199"/>
        <v>1.855446029174391E-17</v>
      </c>
      <c r="L296" s="21">
        <f t="shared" si="195"/>
        <v>340</v>
      </c>
      <c r="M296" s="10">
        <f t="shared" si="200"/>
        <v>9.0579964524496726E-18</v>
      </c>
      <c r="N296" s="15"/>
      <c r="O296" s="8">
        <f t="shared" si="201"/>
        <v>1.3596020363559959E-18</v>
      </c>
      <c r="P296" s="15"/>
      <c r="Q296" s="1">
        <f t="shared" si="193"/>
        <v>21.15290975537307</v>
      </c>
      <c r="R296" s="7">
        <f t="shared" si="188"/>
        <v>6.8234894460269993E-2</v>
      </c>
      <c r="S296" s="7"/>
      <c r="T296" s="7">
        <f t="shared" si="194"/>
        <v>3.3311205081477023E-2</v>
      </c>
      <c r="U296" s="47">
        <f t="shared" si="192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87"/>
        <v>4.8137147831012061E-15</v>
      </c>
      <c r="G297" s="8"/>
      <c r="H297" s="15">
        <f t="shared" si="196"/>
        <v>4.8137147831012061E-15</v>
      </c>
      <c r="I297" s="8">
        <f t="shared" si="197"/>
        <v>5.290967496737327E-17</v>
      </c>
      <c r="J297" s="15">
        <f t="shared" si="198"/>
        <v>2.1163869986949308E-16</v>
      </c>
      <c r="K297" s="10">
        <f t="shared" si="199"/>
        <v>1.4441144349303618E-17</v>
      </c>
      <c r="L297" s="21">
        <f t="shared" si="195"/>
        <v>341</v>
      </c>
      <c r="M297" s="10">
        <f t="shared" si="200"/>
        <v>7.0499401345298492E-18</v>
      </c>
      <c r="N297" s="15"/>
      <c r="O297" s="8">
        <f t="shared" si="201"/>
        <v>1.0581934993474654E-18</v>
      </c>
      <c r="P297" s="15"/>
      <c r="Q297" s="1">
        <f t="shared" si="193"/>
        <v>21.15290975537307</v>
      </c>
      <c r="R297" s="7">
        <f t="shared" si="188"/>
        <v>6.8234894460269993E-2</v>
      </c>
      <c r="S297" s="7"/>
      <c r="T297" s="7">
        <f t="shared" si="194"/>
        <v>3.3311205081477023E-2</v>
      </c>
      <c r="U297" s="47">
        <f t="shared" si="192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87"/>
        <v>3.7465681537540202E-15</v>
      </c>
      <c r="G298" s="8"/>
      <c r="H298" s="15">
        <f t="shared" si="196"/>
        <v>3.7465681537540202E-15</v>
      </c>
      <c r="I298" s="8">
        <f t="shared" si="197"/>
        <v>4.1180192884325545E-17</v>
      </c>
      <c r="J298" s="15">
        <f t="shared" si="198"/>
        <v>1.6472077153730218E-16</v>
      </c>
      <c r="K298" s="10">
        <f t="shared" si="199"/>
        <v>1.123970446126206E-17</v>
      </c>
      <c r="L298" s="21">
        <f t="shared" si="195"/>
        <v>342</v>
      </c>
      <c r="M298" s="10">
        <f t="shared" si="200"/>
        <v>5.4870474018581962E-18</v>
      </c>
      <c r="N298" s="15"/>
      <c r="O298" s="8">
        <f t="shared" si="201"/>
        <v>8.2360385768651094E-19</v>
      </c>
      <c r="P298" s="15"/>
      <c r="Q298" s="1">
        <f t="shared" si="193"/>
        <v>21.15290975537307</v>
      </c>
      <c r="R298" s="7">
        <f t="shared" si="188"/>
        <v>6.8234894460269993E-2</v>
      </c>
      <c r="S298" s="7"/>
      <c r="T298" s="7">
        <f t="shared" si="194"/>
        <v>3.3311205081477023E-2</v>
      </c>
      <c r="U298" s="47">
        <f t="shared" si="192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202">+K299/$F$3</f>
        <v>2.9159959746681755E-15</v>
      </c>
      <c r="G299" s="8"/>
      <c r="H299" s="15">
        <f t="shared" si="196"/>
        <v>2.9159959746681755E-15</v>
      </c>
      <c r="I299" s="8">
        <f t="shared" si="197"/>
        <v>3.205100554928708E-17</v>
      </c>
      <c r="J299" s="15">
        <f t="shared" si="198"/>
        <v>1.2820402219714832E-16</v>
      </c>
      <c r="K299" s="10">
        <f t="shared" si="199"/>
        <v>8.7479879240045266E-18</v>
      </c>
      <c r="L299" s="21">
        <f t="shared" si="195"/>
        <v>343</v>
      </c>
      <c r="M299" s="10">
        <f t="shared" si="200"/>
        <v>4.2706304756794398E-18</v>
      </c>
      <c r="N299" s="15"/>
      <c r="O299" s="8">
        <f t="shared" si="201"/>
        <v>6.4102011098574157E-19</v>
      </c>
      <c r="P299" s="15"/>
      <c r="Q299" s="1">
        <f t="shared" si="193"/>
        <v>21.15290975537307</v>
      </c>
      <c r="R299" s="7">
        <f t="shared" si="188"/>
        <v>6.8234894460269993E-2</v>
      </c>
      <c r="S299" s="7"/>
      <c r="T299" s="7">
        <f t="shared" si="194"/>
        <v>3.3311205081477023E-2</v>
      </c>
      <c r="U299" s="47">
        <f t="shared" si="192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202"/>
        <v>2.2695523410567241E-15</v>
      </c>
      <c r="G300" s="8"/>
      <c r="H300" s="15">
        <f t="shared" si="196"/>
        <v>2.2695523410567241E-15</v>
      </c>
      <c r="I300" s="8">
        <f t="shared" si="197"/>
        <v>2.4945656753138736E-17</v>
      </c>
      <c r="J300" s="15">
        <f t="shared" si="198"/>
        <v>9.9782627012554945E-17</v>
      </c>
      <c r="K300" s="10">
        <f t="shared" si="199"/>
        <v>6.8086570231701722E-18</v>
      </c>
      <c r="L300" s="21">
        <f t="shared" si="195"/>
        <v>344</v>
      </c>
      <c r="M300" s="10">
        <f t="shared" si="200"/>
        <v>3.3238795519837466E-18</v>
      </c>
      <c r="N300" s="15"/>
      <c r="O300" s="8">
        <f t="shared" si="201"/>
        <v>4.9891313506277475E-19</v>
      </c>
      <c r="P300" s="15"/>
      <c r="Q300" s="1">
        <f t="shared" si="193"/>
        <v>21.15290975537307</v>
      </c>
      <c r="R300" s="7">
        <f t="shared" si="188"/>
        <v>6.8234894460269993E-2</v>
      </c>
      <c r="S300" s="7"/>
      <c r="T300" s="7">
        <f t="shared" si="194"/>
        <v>3.3311205081477023E-2</v>
      </c>
      <c r="U300" s="47">
        <f t="shared" si="192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202"/>
        <v>1.7664180175633461E-15</v>
      </c>
      <c r="G301" s="8"/>
      <c r="H301" s="15">
        <f t="shared" si="196"/>
        <v>1.7664180175633461E-15</v>
      </c>
      <c r="I301" s="8">
        <f t="shared" si="197"/>
        <v>1.9415484169084294E-17</v>
      </c>
      <c r="J301" s="15">
        <f t="shared" si="198"/>
        <v>7.7661936676337175E-17</v>
      </c>
      <c r="K301" s="10">
        <f t="shared" si="199"/>
        <v>5.2992540526900383E-18</v>
      </c>
      <c r="L301" s="21">
        <f t="shared" si="195"/>
        <v>345</v>
      </c>
      <c r="M301" s="10">
        <f t="shared" si="200"/>
        <v>2.5870126996501497E-18</v>
      </c>
      <c r="N301" s="15"/>
      <c r="O301" s="8">
        <f t="shared" si="201"/>
        <v>3.883096833816859E-19</v>
      </c>
      <c r="P301" s="15"/>
      <c r="Q301" s="1">
        <f t="shared" si="193"/>
        <v>21.15290975537307</v>
      </c>
      <c r="R301" s="7">
        <f t="shared" si="188"/>
        <v>6.8234894460269993E-2</v>
      </c>
      <c r="S301" s="7"/>
      <c r="T301" s="7">
        <f t="shared" si="194"/>
        <v>3.3311205081477023E-2</v>
      </c>
      <c r="U301" s="47">
        <f t="shared" si="192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202"/>
        <v>1.3748229359273616E-15</v>
      </c>
      <c r="G302" s="8"/>
      <c r="H302" s="15">
        <f t="shared" si="196"/>
        <v>1.3748229359273616E-15</v>
      </c>
      <c r="I302" s="8">
        <f t="shared" si="197"/>
        <v>1.5111288880880335E-17</v>
      </c>
      <c r="J302" s="15">
        <f t="shared" si="198"/>
        <v>6.0445155523521338E-17</v>
      </c>
      <c r="K302" s="10">
        <f t="shared" si="199"/>
        <v>4.1244688077820847E-18</v>
      </c>
      <c r="L302" s="21">
        <f t="shared" si="195"/>
        <v>346</v>
      </c>
      <c r="M302" s="10">
        <f t="shared" si="200"/>
        <v>2.0135009718257931E-18</v>
      </c>
      <c r="N302" s="15"/>
      <c r="O302" s="8">
        <f t="shared" si="201"/>
        <v>3.0222577761760671E-19</v>
      </c>
      <c r="P302" s="15"/>
      <c r="Q302" s="1">
        <f t="shared" si="193"/>
        <v>21.15290975537307</v>
      </c>
      <c r="R302" s="7">
        <f t="shared" si="188"/>
        <v>6.8234894460269993E-2</v>
      </c>
      <c r="S302" s="7"/>
      <c r="T302" s="7">
        <f t="shared" si="194"/>
        <v>3.3311205081477023E-2</v>
      </c>
      <c r="U302" s="47">
        <f t="shared" si="192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202"/>
        <v>1.0700400960352789E-15</v>
      </c>
      <c r="G303" s="8"/>
      <c r="H303" s="15">
        <f t="shared" si="196"/>
        <v>1.0700400960352789E-15</v>
      </c>
      <c r="I303" s="8">
        <f t="shared" si="197"/>
        <v>1.1761285459212298E-17</v>
      </c>
      <c r="J303" s="15">
        <f t="shared" si="198"/>
        <v>4.704514183684919E-17</v>
      </c>
      <c r="K303" s="10">
        <f t="shared" si="199"/>
        <v>3.2101202881058368E-18</v>
      </c>
      <c r="L303" s="21">
        <f t="shared" si="195"/>
        <v>347</v>
      </c>
      <c r="M303" s="10">
        <f t="shared" si="200"/>
        <v>1.567130367814458E-18</v>
      </c>
      <c r="N303" s="15"/>
      <c r="O303" s="8">
        <f t="shared" si="201"/>
        <v>2.3522570918424596E-19</v>
      </c>
      <c r="P303" s="15"/>
      <c r="Q303" s="1">
        <f t="shared" si="193"/>
        <v>21.15290975537307</v>
      </c>
      <c r="R303" s="7">
        <f t="shared" si="188"/>
        <v>6.8234894460269993E-2</v>
      </c>
      <c r="S303" s="7"/>
      <c r="T303" s="7">
        <f t="shared" si="194"/>
        <v>3.3311205081477023E-2</v>
      </c>
      <c r="U303" s="47">
        <f t="shared" si="192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202"/>
        <v>8.3282419663071731E-16</v>
      </c>
      <c r="G304" s="8"/>
      <c r="H304" s="15">
        <f t="shared" si="196"/>
        <v>8.3282419663071731E-16</v>
      </c>
      <c r="I304" s="8">
        <f t="shared" si="197"/>
        <v>9.1539402590667754E-18</v>
      </c>
      <c r="J304" s="15">
        <f t="shared" si="198"/>
        <v>3.6615761036267102E-17</v>
      </c>
      <c r="K304" s="10">
        <f t="shared" si="199"/>
        <v>2.4984725898921521E-18</v>
      </c>
      <c r="L304" s="21">
        <f t="shared" si="195"/>
        <v>348</v>
      </c>
      <c r="M304" s="10">
        <f t="shared" si="200"/>
        <v>1.2197151250934491E-18</v>
      </c>
      <c r="N304" s="15"/>
      <c r="O304" s="8">
        <f t="shared" si="201"/>
        <v>1.8307880518133552E-19</v>
      </c>
      <c r="P304" s="15"/>
      <c r="Q304" s="1">
        <f t="shared" si="193"/>
        <v>21.15290975537307</v>
      </c>
      <c r="R304" s="7">
        <f t="shared" si="188"/>
        <v>6.8234894460269993E-2</v>
      </c>
      <c r="S304" s="7"/>
      <c r="T304" s="7">
        <f t="shared" si="194"/>
        <v>3.3311205081477023E-2</v>
      </c>
      <c r="U304" s="47">
        <f t="shared" si="192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202"/>
        <v>6.4819640410066654E-16</v>
      </c>
      <c r="G305" s="8"/>
      <c r="H305" s="15">
        <f t="shared" si="196"/>
        <v>6.4819640410066654E-16</v>
      </c>
      <c r="I305" s="8">
        <f t="shared" si="197"/>
        <v>7.1246142742781105E-18</v>
      </c>
      <c r="J305" s="15">
        <f t="shared" si="198"/>
        <v>2.8498457097112442E-17</v>
      </c>
      <c r="K305" s="10">
        <f t="shared" si="199"/>
        <v>1.9445892123019997E-18</v>
      </c>
      <c r="L305" s="21">
        <f t="shared" si="195"/>
        <v>349</v>
      </c>
      <c r="M305" s="10">
        <f t="shared" si="200"/>
        <v>9.4931794886758698E-19</v>
      </c>
      <c r="N305" s="15"/>
      <c r="O305" s="8">
        <f t="shared" si="201"/>
        <v>1.4249228548556221E-19</v>
      </c>
      <c r="P305" s="15"/>
      <c r="Q305" s="1">
        <f t="shared" si="193"/>
        <v>21.15290975537307</v>
      </c>
      <c r="R305" s="7">
        <f t="shared" si="188"/>
        <v>6.8234894460269993E-2</v>
      </c>
      <c r="S305" s="7"/>
      <c r="T305" s="7">
        <f t="shared" si="194"/>
        <v>3.3311205081477023E-2</v>
      </c>
      <c r="U305" s="47">
        <f t="shared" si="192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202"/>
        <v>5.0449852440506988E-16</v>
      </c>
      <c r="G306" s="8"/>
      <c r="H306" s="15">
        <f t="shared" si="196"/>
        <v>5.0449852440506988E-16</v>
      </c>
      <c r="I306" s="8">
        <f t="shared" si="197"/>
        <v>5.5451671215540896E-18</v>
      </c>
      <c r="J306" s="15">
        <f t="shared" si="198"/>
        <v>2.2180668486216358E-17</v>
      </c>
      <c r="K306" s="10">
        <f t="shared" si="199"/>
        <v>1.5134955732152098E-18</v>
      </c>
      <c r="L306" s="21">
        <f t="shared" si="195"/>
        <v>350</v>
      </c>
      <c r="M306" s="10">
        <f t="shared" si="200"/>
        <v>7.3886479678860759E-19</v>
      </c>
      <c r="N306" s="15"/>
      <c r="O306" s="8">
        <f t="shared" si="201"/>
        <v>1.1090334243108179E-19</v>
      </c>
      <c r="P306" s="15"/>
      <c r="Q306" s="1">
        <f t="shared" si="193"/>
        <v>21.15290975537307</v>
      </c>
      <c r="R306" s="7">
        <f t="shared" si="188"/>
        <v>6.8234894460269993E-2</v>
      </c>
      <c r="S306" s="7"/>
      <c r="T306" s="7">
        <f t="shared" si="194"/>
        <v>3.3311205081477023E-2</v>
      </c>
      <c r="U306" s="47">
        <f t="shared" si="192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selection activeCell="K4" sqref="K4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5.6640625" customWidth="1"/>
    <col min="8" max="8" width="10.5546875" bestFit="1" customWidth="1"/>
    <col min="9" max="9" width="12.44140625" customWidth="1"/>
    <col min="10" max="10" width="7.554687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7756137.7575249486</v>
      </c>
      <c r="F1" s="2">
        <v>90959.367958923089</v>
      </c>
      <c r="I1" s="2">
        <v>390215.42522772978</v>
      </c>
      <c r="K1" s="2">
        <v>456848.12641286373</v>
      </c>
    </row>
    <row r="2" spans="1:11" x14ac:dyDescent="0.3">
      <c r="B2" t="s">
        <v>1254</v>
      </c>
      <c r="C2" t="s">
        <v>1247</v>
      </c>
      <c r="D2" s="67">
        <v>109.69596897706811</v>
      </c>
      <c r="F2" s="67">
        <v>66.085098762585574</v>
      </c>
      <c r="I2" s="67">
        <v>98.199753390073056</v>
      </c>
      <c r="K2" s="67">
        <v>100.65095220228889</v>
      </c>
    </row>
    <row r="3" spans="1:11" x14ac:dyDescent="0.3">
      <c r="B3" t="s">
        <v>1255</v>
      </c>
      <c r="C3" t="s">
        <v>1248</v>
      </c>
      <c r="D3" s="67">
        <v>31.374698899581425</v>
      </c>
      <c r="F3" s="67">
        <v>10.679872620428164</v>
      </c>
      <c r="I3" s="67">
        <v>22.858073728472494</v>
      </c>
      <c r="K3" s="67">
        <v>28.853660853556594</v>
      </c>
    </row>
    <row r="4" spans="1:11" x14ac:dyDescent="0.3">
      <c r="B4" t="s">
        <v>1256</v>
      </c>
      <c r="C4" t="s">
        <v>1249</v>
      </c>
      <c r="D4" s="113">
        <f>SUMXMY2(C9:C97,D9:D97)</f>
        <v>1951262978576.5742</v>
      </c>
      <c r="F4" s="113">
        <f>SUMXMY2(E9:E97,F9:F97)</f>
        <v>15436888277.035336</v>
      </c>
      <c r="I4" s="113">
        <f>SUMXMY2(H9:H97,I9:I97)</f>
        <v>5206901015.8705416</v>
      </c>
      <c r="K4" s="113">
        <f>SUMXMY2(J9:J97,K9:K97)</f>
        <v>183658402.54921868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6">
        <f>D$1*_xlfn.NORM.DIST($B9,D$2,D$3,TRUE)</f>
        <v>221369.83830901235</v>
      </c>
      <c r="E9" s="6">
        <f>+'Global Status'!M6</f>
        <v>4105</v>
      </c>
      <c r="F9" s="66">
        <f>F$1*_xlfn.NORM.DIST($B9,F$2,F$3,TRUE)</f>
        <v>6005.0500297821727</v>
      </c>
      <c r="G9" s="21">
        <v>50</v>
      </c>
      <c r="H9" s="69">
        <f>+'Global Status'!K6</f>
        <v>872</v>
      </c>
      <c r="I9" s="66">
        <f>I$1*_xlfn.NORM.DIST($G9,I$2,I$3,TRUE)</f>
        <v>6823.7977379080503</v>
      </c>
      <c r="J9" s="2">
        <f>+'Global Status'!O6</f>
        <v>186</v>
      </c>
      <c r="K9" s="66">
        <f>K$1*_xlfn.NORM.DIST($B9,K$2,K$3,FALSE)</f>
        <v>1353.0831786300994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6">
        <f t="shared" ref="D10:D73" si="0">D$1*_xlfn.NORM.DIST($B10,D$2,D$3,TRUE)</f>
        <v>238004.85127097656</v>
      </c>
      <c r="E10" s="6">
        <f>+'Global Status'!M7</f>
        <v>4589</v>
      </c>
      <c r="F10" s="66">
        <f t="shared" ref="F10:F73" si="1">F$1*_xlfn.NORM.DIST($B10,F$2,F$3,TRUE)</f>
        <v>7177.0983604027197</v>
      </c>
      <c r="G10" s="21">
        <v>51</v>
      </c>
      <c r="H10" s="69">
        <f>+'Global Status'!K7</f>
        <v>1130</v>
      </c>
      <c r="I10" s="66">
        <f t="shared" ref="I10:I73" si="2">I$1*_xlfn.NORM.DIST($G10,I$2,I$3,TRUE)</f>
        <v>7595.9293537358535</v>
      </c>
      <c r="J10" s="2">
        <f>+'Global Status'!O7</f>
        <v>258</v>
      </c>
      <c r="K10" s="66">
        <f t="shared" ref="K10:K73" si="3">K$1*_xlfn.NORM.DIST($B10,K$2,K$3,FALSE)</f>
        <v>1437.0965117019639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6">
        <f t="shared" si="0"/>
        <v>255661.85453717288</v>
      </c>
      <c r="E11" s="6">
        <f>+'Global Status'!M8</f>
        <v>6915</v>
      </c>
      <c r="F11" s="66">
        <f t="shared" si="1"/>
        <v>8514.7459591811166</v>
      </c>
      <c r="G11" s="21">
        <v>52</v>
      </c>
      <c r="H11" s="69">
        <f>+'Global Status'!K8</f>
        <v>1440</v>
      </c>
      <c r="I11" s="66">
        <f t="shared" si="2"/>
        <v>8441.047585798211</v>
      </c>
      <c r="J11" s="2">
        <f>+'Global Status'!O8</f>
        <v>310</v>
      </c>
      <c r="K11" s="66">
        <f t="shared" si="3"/>
        <v>1524.4940073735161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6">
        <f t="shared" si="0"/>
        <v>274384.60715005436</v>
      </c>
      <c r="E12" s="6">
        <f>+'Global Status'!M9</f>
        <v>7488</v>
      </c>
      <c r="F12" s="66">
        <f t="shared" si="1"/>
        <v>10028.07400000429</v>
      </c>
      <c r="G12" s="21">
        <v>53</v>
      </c>
      <c r="H12" s="69">
        <f>+'Global Status'!K9</f>
        <v>1775</v>
      </c>
      <c r="I12" s="66">
        <f t="shared" si="2"/>
        <v>9364.2831802514302</v>
      </c>
      <c r="J12" s="2">
        <f>+'Global Status'!O9</f>
        <v>335</v>
      </c>
      <c r="K12" s="66">
        <f t="shared" si="3"/>
        <v>1615.265264781837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6">
        <f t="shared" si="0"/>
        <v>294217.28001387825</v>
      </c>
      <c r="E13" s="6">
        <f>+'Global Status'!M10</f>
        <v>9746</v>
      </c>
      <c r="F13" s="66">
        <f t="shared" si="1"/>
        <v>11725.221606517005</v>
      </c>
      <c r="G13" s="21">
        <v>54</v>
      </c>
      <c r="H13" s="69">
        <f>+'Global Status'!K10</f>
        <v>2198</v>
      </c>
      <c r="I13" s="66">
        <f t="shared" si="2"/>
        <v>10370.928647440674</v>
      </c>
      <c r="J13" s="2">
        <f>+'Global Status'!O10</f>
        <v>423</v>
      </c>
      <c r="K13" s="66">
        <f t="shared" si="3"/>
        <v>1709.3867467824357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6">
        <f t="shared" si="0"/>
        <v>315204.34201676742</v>
      </c>
      <c r="E14" s="6">
        <f>+'Global Status'!M11</f>
        <v>10955</v>
      </c>
      <c r="F14" s="66">
        <f t="shared" si="1"/>
        <v>13611.914982199674</v>
      </c>
      <c r="G14" s="21">
        <v>55</v>
      </c>
      <c r="H14" s="69">
        <f>+'Global Status'!K11</f>
        <v>2531</v>
      </c>
      <c r="I14" s="66">
        <f t="shared" si="2"/>
        <v>11466.421322670974</v>
      </c>
      <c r="J14" s="2">
        <f>+'Global Status'!O11</f>
        <v>333</v>
      </c>
      <c r="K14" s="66">
        <f t="shared" si="3"/>
        <v>1806.8211144273187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6">
        <f t="shared" si="0"/>
        <v>337390.43815888389</v>
      </c>
      <c r="E15" s="6">
        <f>+'Global Status'!M12</f>
        <v>13903</v>
      </c>
      <c r="F15" s="66">
        <f t="shared" si="1"/>
        <v>15691.028516109769</v>
      </c>
      <c r="G15" s="21">
        <v>56</v>
      </c>
      <c r="H15" s="69">
        <f>+'Global Status'!K12</f>
        <v>6606</v>
      </c>
      <c r="I15" s="66">
        <f t="shared" si="2"/>
        <v>12656.323741408523</v>
      </c>
      <c r="J15" s="2">
        <f>+'Global Status'!O12</f>
        <v>4075</v>
      </c>
      <c r="K15" s="66">
        <f t="shared" si="3"/>
        <v>1907.5166074735303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6">
        <f t="shared" si="0"/>
        <v>360820.25985371758</v>
      </c>
      <c r="E16" s="6">
        <f>+'Global Status'!M13</f>
        <v>11525</v>
      </c>
      <c r="F16" s="66">
        <f t="shared" si="1"/>
        <v>17962.20173640591</v>
      </c>
      <c r="G16" s="21">
        <v>57</v>
      </c>
      <c r="H16" s="69">
        <f>+'Global Status'!K13</f>
        <v>7426</v>
      </c>
      <c r="I16" s="66">
        <f t="shared" si="2"/>
        <v>13946.301284968411</v>
      </c>
      <c r="J16" s="2">
        <f>+'Global Status'!O13</f>
        <v>820</v>
      </c>
      <c r="K16" s="66">
        <f t="shared" si="3"/>
        <v>2011.4064781901027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6">
        <f t="shared" si="0"/>
        <v>385538.40762822377</v>
      </c>
      <c r="E17" s="6">
        <f>+'Global Status'!M14</f>
        <v>15123</v>
      </c>
      <c r="F17" s="66">
        <f t="shared" si="1"/>
        <v>20421.535570827367</v>
      </c>
      <c r="G17" s="21">
        <v>58</v>
      </c>
      <c r="H17" s="69">
        <f>+'Global Status'!K14</f>
        <v>7807</v>
      </c>
      <c r="I17" s="66">
        <f t="shared" si="2"/>
        <v>15342.097081504155</v>
      </c>
      <c r="J17" s="2">
        <f>+'Global Status'!O14</f>
        <v>381</v>
      </c>
      <c r="K17" s="66">
        <f t="shared" si="3"/>
        <v>2118.408485689763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6">
        <f t="shared" si="0"/>
        <v>411589.24650802714</v>
      </c>
      <c r="E18" s="6">
        <f>+'Global Status'!M15</f>
        <v>16556</v>
      </c>
      <c r="F18" s="66">
        <f t="shared" si="1"/>
        <v>23061.389419100298</v>
      </c>
      <c r="G18" s="21">
        <v>59</v>
      </c>
      <c r="H18" s="69">
        <f>+'Global Status'!K15</f>
        <v>8778</v>
      </c>
      <c r="I18" s="66">
        <f t="shared" si="2"/>
        <v>16849.504178590716</v>
      </c>
      <c r="J18" s="2">
        <f>+'Global Status'!O15</f>
        <v>971</v>
      </c>
      <c r="K18" s="66">
        <f t="shared" si="3"/>
        <v>2228.4244578963753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6">
        <f t="shared" si="0"/>
        <v>439016.75443571043</v>
      </c>
      <c r="E19" s="6">
        <f>+'Global Status'!M16</f>
        <v>24247</v>
      </c>
      <c r="F19" s="66">
        <f t="shared" si="1"/>
        <v>25870.297032583938</v>
      </c>
      <c r="G19" s="21">
        <v>60</v>
      </c>
      <c r="H19" s="69">
        <f>+'Global Status'!K16</f>
        <v>9840</v>
      </c>
      <c r="I19" s="66">
        <f t="shared" si="2"/>
        <v>18474.335037618188</v>
      </c>
      <c r="J19" s="2">
        <f>+'Global Status'!O16</f>
        <v>1062</v>
      </c>
      <c r="K19" s="66">
        <f t="shared" si="3"/>
        <v>2341.3399280673652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6">
        <f t="shared" si="0"/>
        <v>467864.36413290777</v>
      </c>
      <c r="E20" s="6">
        <f>+'Global Status'!M17</f>
        <v>32000</v>
      </c>
      <c r="F20" s="66">
        <f t="shared" si="1"/>
        <v>28833.014242492896</v>
      </c>
      <c r="G20" s="21">
        <v>61</v>
      </c>
      <c r="H20" s="69">
        <f>+'Global Status'!K17</f>
        <v>11183</v>
      </c>
      <c r="I20" s="66">
        <f t="shared" si="2"/>
        <v>20222.388436256777</v>
      </c>
      <c r="J20" s="2">
        <f>+'Global Status'!O17</f>
        <v>1343</v>
      </c>
      <c r="K20" s="66">
        <f t="shared" si="3"/>
        <v>2457.0238525198924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6">
        <f t="shared" si="0"/>
        <v>498174.79888002522</v>
      </c>
      <c r="E21" s="6">
        <f>+'Global Status'!M18</f>
        <v>26069</v>
      </c>
      <c r="F21" s="66">
        <f t="shared" si="1"/>
        <v>31930.705417680249</v>
      </c>
      <c r="G21" s="21">
        <v>62</v>
      </c>
      <c r="H21" s="69">
        <f>+'Global Status'!K18</f>
        <v>12783</v>
      </c>
      <c r="I21" s="66">
        <f t="shared" si="2"/>
        <v>22099.413903012126</v>
      </c>
      <c r="J21" s="2">
        <f>+'Global Status'!O18</f>
        <v>1600</v>
      </c>
      <c r="K21" s="66">
        <f t="shared" si="3"/>
        <v>2575.3284158593228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6">
        <f t="shared" si="0"/>
        <v>529989.90275045356</v>
      </c>
      <c r="E22" s="6">
        <f>+'Global Status'!M19</f>
        <v>40788</v>
      </c>
      <c r="F22" s="66">
        <f t="shared" si="1"/>
        <v>35141.268520053331</v>
      </c>
      <c r="G22" s="21">
        <v>63</v>
      </c>
      <c r="H22" s="69">
        <f>+'Global Status'!K19</f>
        <v>14509</v>
      </c>
      <c r="I22" s="66">
        <f t="shared" si="2"/>
        <v>24111.073846906023</v>
      </c>
      <c r="J22" s="2">
        <f>+'Global Status'!O19</f>
        <v>1726</v>
      </c>
      <c r="K22" s="66">
        <f t="shared" si="3"/>
        <v>2696.0889295781403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6">
        <f t="shared" si="0"/>
        <v>563350.46589852928</v>
      </c>
      <c r="E23" s="6">
        <f>+'Global Status'!M20</f>
        <v>39825</v>
      </c>
      <c r="F23" s="66">
        <f t="shared" si="1"/>
        <v>38439.791206720103</v>
      </c>
      <c r="G23" s="21">
        <v>64</v>
      </c>
      <c r="H23" s="69">
        <f>+'Global Status'!K20</f>
        <v>16231</v>
      </c>
      <c r="I23" s="66">
        <f t="shared" si="2"/>
        <v>26262.903585065185</v>
      </c>
      <c r="J23" s="2">
        <f>+'Global Status'!O20</f>
        <v>1722</v>
      </c>
      <c r="K23" s="66">
        <f t="shared" si="3"/>
        <v>2819.1238293835399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6">
        <f t="shared" si="0"/>
        <v>598296.04556175612</v>
      </c>
      <c r="E24" s="6">
        <f>+'Global Status'!M21</f>
        <v>40712</v>
      </c>
      <c r="F24" s="66">
        <f t="shared" si="1"/>
        <v>41799.123108263695</v>
      </c>
      <c r="G24" s="21">
        <v>65</v>
      </c>
      <c r="H24" s="69">
        <f>+'Global Status'!K21</f>
        <v>18433</v>
      </c>
      <c r="I24" s="66">
        <f t="shared" si="2"/>
        <v>28560.269510911177</v>
      </c>
      <c r="J24" s="2">
        <f>+'Global Status'!O21</f>
        <v>2202</v>
      </c>
      <c r="K24" s="66">
        <f t="shared" si="3"/>
        <v>2944.2347760242155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6">
        <f t="shared" si="0"/>
        <v>634864.78349729953</v>
      </c>
      <c r="E25" s="6">
        <f>+'Global Status'!M22</f>
        <v>49219</v>
      </c>
      <c r="F25" s="66">
        <f t="shared" si="1"/>
        <v>45190.542714714225</v>
      </c>
      <c r="G25" s="21">
        <v>66</v>
      </c>
      <c r="H25" s="69">
        <f>+'Global Status'!K22</f>
        <v>20834</v>
      </c>
      <c r="I25" s="66">
        <f t="shared" si="2"/>
        <v>31008.325685093219</v>
      </c>
      <c r="J25" s="2">
        <f>+'Global Status'!O22</f>
        <v>2401</v>
      </c>
      <c r="K25" s="66">
        <f t="shared" si="3"/>
        <v>3071.20686372399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6">
        <f t="shared" si="0"/>
        <v>673093.22062995262</v>
      </c>
      <c r="E26" s="6">
        <f>+'Global Status'!M23</f>
        <v>46484</v>
      </c>
      <c r="F26" s="66">
        <f t="shared" si="1"/>
        <v>48584.491719365615</v>
      </c>
      <c r="G26" s="21">
        <v>67</v>
      </c>
      <c r="H26" s="69">
        <f>+'Global Status'!K23</f>
        <v>23335</v>
      </c>
      <c r="I26" s="66">
        <f t="shared" si="2"/>
        <v>33611.96916964023</v>
      </c>
      <c r="J26" s="2">
        <f>+'Global Status'!O23</f>
        <v>2501</v>
      </c>
      <c r="K26" s="66">
        <f t="shared" si="3"/>
        <v>3199.808939595709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6">
        <f t="shared" si="0"/>
        <v>713016.10974306066</v>
      </c>
      <c r="E27" s="6">
        <f>+'Global Status'!M24</f>
        <v>62514</v>
      </c>
      <c r="F27" s="66">
        <f t="shared" si="1"/>
        <v>51951.345627592294</v>
      </c>
      <c r="G27" s="21">
        <v>68</v>
      </c>
      <c r="H27" s="69">
        <f>+'Global Status'!K24</f>
        <v>26487</v>
      </c>
      <c r="I27" s="66">
        <f t="shared" si="2"/>
        <v>36375.79446234247</v>
      </c>
      <c r="J27" s="2">
        <f>+'Global Status'!O24</f>
        <v>3152</v>
      </c>
      <c r="K27" s="66">
        <f t="shared" si="3"/>
        <v>3329.7940366079938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6">
        <f t="shared" si="0"/>
        <v>754666.22709467576</v>
      </c>
      <c r="E28" s="6">
        <f>+'Global Status'!M25</f>
        <v>63159</v>
      </c>
      <c r="F28" s="66">
        <f t="shared" si="1"/>
        <v>55262.187243888467</v>
      </c>
      <c r="G28" s="21">
        <v>69</v>
      </c>
      <c r="H28" s="69">
        <f>+'Global Status'!K25</f>
        <v>29957</v>
      </c>
      <c r="I28" s="66">
        <f t="shared" si="2"/>
        <v>39304.047422411633</v>
      </c>
      <c r="J28" s="2">
        <f>+'Global Status'!O25</f>
        <v>3398</v>
      </c>
      <c r="K28" s="66">
        <f t="shared" si="3"/>
        <v>3460.8999218159097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6">
        <f t="shared" si="0"/>
        <v>798074.18388793524</v>
      </c>
      <c r="E29" s="6">
        <f>+'Global Status'!M26</f>
        <v>58469</v>
      </c>
      <c r="F29" s="66">
        <f t="shared" si="1"/>
        <v>58489.549475635235</v>
      </c>
      <c r="G29" s="21">
        <v>70</v>
      </c>
      <c r="H29" s="69">
        <f>+'Global Status'!K26</f>
        <v>33106</v>
      </c>
      <c r="I29" s="66">
        <f t="shared" si="2"/>
        <v>42400.579109308339</v>
      </c>
      <c r="J29" s="2">
        <f>+'Global Status'!O26</f>
        <v>3149</v>
      </c>
      <c r="K29" s="66">
        <f t="shared" si="3"/>
        <v>3592.8497606511846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6">
        <f t="shared" si="0"/>
        <v>843268.23856670212</v>
      </c>
      <c r="E30" s="6">
        <f>+'Global Status'!M27</f>
        <v>57610</v>
      </c>
      <c r="F30" s="66">
        <f t="shared" si="1"/>
        <v>61608.095750195644</v>
      </c>
      <c r="G30" s="21">
        <v>71</v>
      </c>
      <c r="H30" s="69">
        <f>+'Global Status'!K27</f>
        <v>36405</v>
      </c>
      <c r="I30" s="66">
        <f t="shared" si="2"/>
        <v>45668.799983581725</v>
      </c>
      <c r="J30" s="2">
        <f>+'Global Status'!O27</f>
        <v>3299</v>
      </c>
      <c r="K30" s="66">
        <f t="shared" si="3"/>
        <v>3725.3528971060764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6">
        <f t="shared" si="0"/>
        <v>890274.11094438715</v>
      </c>
      <c r="E31" s="6">
        <f>+'Global Status'!M28</f>
        <v>72736</v>
      </c>
      <c r="F31" s="66">
        <f t="shared" si="1"/>
        <v>64595.210088593085</v>
      </c>
      <c r="G31" s="21">
        <v>72</v>
      </c>
      <c r="H31" s="69">
        <f>+'Global Status'!K28</f>
        <v>40598</v>
      </c>
      <c r="I31" s="66">
        <f t="shared" si="2"/>
        <v>49111.634940971904</v>
      </c>
      <c r="J31" s="2">
        <f>+'Global Status'!O28</f>
        <v>4193</v>
      </c>
      <c r="K31" s="66">
        <f t="shared" si="3"/>
        <v>3858.1057486460554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6">
        <f t="shared" si="0"/>
        <v>939114.79920497164</v>
      </c>
      <c r="E32" s="6">
        <f>+'Global Status'!M29</f>
        <v>72839</v>
      </c>
      <c r="F32" s="66">
        <f t="shared" si="1"/>
        <v>67431.474225792423</v>
      </c>
      <c r="G32" s="21">
        <v>73</v>
      </c>
      <c r="H32" s="69">
        <f>+'Global Status'!K29</f>
        <v>45526</v>
      </c>
      <c r="I32" s="66">
        <f t="shared" si="2"/>
        <v>52731.479668263019</v>
      </c>
      <c r="J32" s="2">
        <f>+'Global Status'!O29</f>
        <v>4928</v>
      </c>
      <c r="K32" s="66">
        <f t="shared" si="3"/>
        <v>3990.7928136596565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6">
        <f t="shared" si="0"/>
        <v>989810.40084015753</v>
      </c>
      <c r="E33" s="6">
        <f>+'Global Status'!M30</f>
        <v>75853</v>
      </c>
      <c r="F33" s="66">
        <f t="shared" si="1"/>
        <v>70101.015708887542</v>
      </c>
      <c r="G33" s="21">
        <v>74</v>
      </c>
      <c r="H33" s="69">
        <f>+'Global Status'!K30</f>
        <v>50322</v>
      </c>
      <c r="I33" s="66">
        <f t="shared" si="2"/>
        <v>56530.15882087138</v>
      </c>
      <c r="J33" s="2">
        <f>+'Global Status'!O30</f>
        <v>4796</v>
      </c>
      <c r="K33" s="66">
        <f t="shared" si="3"/>
        <v>4123.0877882092846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6">
        <f t="shared" si="0"/>
        <v>1042377.9386047387</v>
      </c>
      <c r="E34" s="6">
        <f>+'Global Status'!M31</f>
        <v>79394</v>
      </c>
      <c r="F34" s="66">
        <f t="shared" si="1"/>
        <v>72591.718155067705</v>
      </c>
      <c r="G34" s="21">
        <v>75</v>
      </c>
      <c r="H34" s="69">
        <f>+'Global Status'!K31</f>
        <v>56986</v>
      </c>
      <c r="I34" s="66">
        <f t="shared" si="2"/>
        <v>60508.886527415139</v>
      </c>
      <c r="J34" s="2">
        <f>+'Global Status'!O31</f>
        <v>6664</v>
      </c>
      <c r="K34" s="66">
        <f t="shared" si="3"/>
        <v>4254.6547877953917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6">
        <f t="shared" si="0"/>
        <v>1096831.1925833893</v>
      </c>
      <c r="E35" s="6">
        <f>+'Global Status'!M32</f>
        <v>82061</v>
      </c>
      <c r="F35" s="66">
        <f t="shared" si="1"/>
        <v>74895.292290027952</v>
      </c>
      <c r="G35" s="21">
        <v>76</v>
      </c>
      <c r="H35" s="69">
        <f>+'Global Status'!K32</f>
        <v>62784</v>
      </c>
      <c r="I35" s="66">
        <f t="shared" si="2"/>
        <v>64668.229725122779</v>
      </c>
      <c r="J35" s="2">
        <f>+'Global Status'!O32</f>
        <v>5798</v>
      </c>
      <c r="K35" s="66">
        <f t="shared" si="3"/>
        <v>4385.149668799434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6">
        <f t="shared" si="0"/>
        <v>1153180.5394656223</v>
      </c>
      <c r="E36" s="6">
        <f>+'Global Status'!M33</f>
        <v>77200</v>
      </c>
      <c r="F36" s="66">
        <f t="shared" si="1"/>
        <v>77007.213503140811</v>
      </c>
      <c r="G36" s="21">
        <v>77</v>
      </c>
      <c r="H36" s="69">
        <f>+'Global Status'!K33</f>
        <v>67594</v>
      </c>
      <c r="I36" s="66">
        <f t="shared" si="2"/>
        <v>69008.07482157441</v>
      </c>
      <c r="J36" s="2">
        <f>+'Global Status'!O33</f>
        <v>4810</v>
      </c>
      <c r="K36" s="66">
        <f t="shared" si="3"/>
        <v>4514.2214432400961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6">
        <f t="shared" si="0"/>
        <v>1211432.8001214843</v>
      </c>
      <c r="E37" s="6">
        <f>+'Global Status'!M34</f>
        <v>68766</v>
      </c>
      <c r="F37" s="66">
        <f t="shared" si="1"/>
        <v>78926.537989054923</v>
      </c>
      <c r="G37" s="21">
        <v>78</v>
      </c>
      <c r="H37" s="69">
        <f>+'Global Status'!K34</f>
        <v>72614</v>
      </c>
      <c r="I37" s="66">
        <f t="shared" si="2"/>
        <v>73527.598162727008</v>
      </c>
      <c r="J37" s="2">
        <f>+'Global Status'!O34</f>
        <v>5020</v>
      </c>
      <c r="K37" s="66">
        <f t="shared" si="3"/>
        <v>4641.5137794742977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6">
        <f t="shared" si="0"/>
        <v>1271591.0965582801</v>
      </c>
      <c r="E38" s="6">
        <f>+'Global Status'!M35</f>
        <v>73639</v>
      </c>
      <c r="F38" s="66">
        <f t="shared" si="1"/>
        <v>80655.614724886851</v>
      </c>
      <c r="G38" s="21">
        <v>79</v>
      </c>
      <c r="H38" s="69">
        <f>+'Global Status'!K35</f>
        <v>79235</v>
      </c>
      <c r="I38" s="66">
        <f t="shared" si="2"/>
        <v>78225.240764344562</v>
      </c>
      <c r="J38" s="2">
        <f>+'Global Status'!O35</f>
        <v>6695</v>
      </c>
      <c r="K38" s="66">
        <f t="shared" si="3"/>
        <v>4766.6665805113189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6">
        <f t="shared" si="0"/>
        <v>1333654.7193181068</v>
      </c>
      <c r="E39" s="6">
        <f>+'Global Status'!M36</f>
        <v>82837</v>
      </c>
      <c r="F39" s="66">
        <f t="shared" si="1"/>
        <v>82199.714299037965</v>
      </c>
      <c r="G39" s="21">
        <v>80</v>
      </c>
      <c r="H39" s="69">
        <f>+'Global Status'!K36</f>
        <v>85522</v>
      </c>
      <c r="I39" s="66">
        <f t="shared" si="2"/>
        <v>83098.68773387422</v>
      </c>
      <c r="J39" s="2">
        <f>+'Global Status'!O36</f>
        <v>6287</v>
      </c>
      <c r="K39" s="66">
        <f t="shared" si="3"/>
        <v>4889.3176306968317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6">
        <f t="shared" si="0"/>
        <v>1397619.0063471424</v>
      </c>
      <c r="E40" s="6">
        <f>+'Global Status'!M37</f>
        <v>85054</v>
      </c>
      <c r="F40" s="66">
        <f t="shared" si="1"/>
        <v>83566.597828951257</v>
      </c>
      <c r="G40" s="21">
        <v>81</v>
      </c>
      <c r="H40" s="69">
        <f>+'Global Status'!K37</f>
        <v>92798</v>
      </c>
      <c r="I40" s="66">
        <f t="shared" si="2"/>
        <v>88144.852772623679</v>
      </c>
      <c r="J40" s="2">
        <f>+'Global Status'!O37</f>
        <v>7277</v>
      </c>
      <c r="K40" s="66">
        <f t="shared" si="3"/>
        <v>5009.1043006752534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6">
        <f t="shared" si="0"/>
        <v>1463475.2343303422</v>
      </c>
      <c r="E41" s="6">
        <f>+'Global Status'!M38</f>
        <v>89657</v>
      </c>
      <c r="F41" s="66">
        <f t="shared" si="1"/>
        <v>84766.049874301287</v>
      </c>
      <c r="G41" s="21">
        <v>82</v>
      </c>
      <c r="H41" s="69">
        <f>+'Global Status'!K38</f>
        <v>99690</v>
      </c>
      <c r="I41" s="66">
        <f t="shared" si="2"/>
        <v>93359.868104099325</v>
      </c>
      <c r="J41" s="2">
        <f>+'Global Status'!O38</f>
        <v>6892</v>
      </c>
      <c r="K41" s="66">
        <f t="shared" si="3"/>
        <v>5125.6652997647279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6">
        <f t="shared" si="0"/>
        <v>1531210.5234395936</v>
      </c>
      <c r="E42" s="6">
        <f>+'Global Status'!M39</f>
        <v>85679</v>
      </c>
      <c r="F42" s="66">
        <f t="shared" si="1"/>
        <v>85809.39847818116</v>
      </c>
      <c r="G42" s="21">
        <v>83</v>
      </c>
      <c r="H42" s="69">
        <f>+'Global Status'!K39</f>
        <v>105952</v>
      </c>
      <c r="I42" s="66">
        <f t="shared" si="2"/>
        <v>98739.080123965658</v>
      </c>
      <c r="J42" s="2">
        <f>+'Global Status'!O39</f>
        <v>6262</v>
      </c>
      <c r="K42" s="66">
        <f t="shared" si="3"/>
        <v>5238.6424641896565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6">
        <f t="shared" si="0"/>
        <v>1600807.7563894696</v>
      </c>
      <c r="E43" s="6">
        <f>+'Global Status'!M40</f>
        <v>76498</v>
      </c>
      <c r="F43" s="66">
        <f t="shared" si="1"/>
        <v>86709.043456019106</v>
      </c>
      <c r="G43" s="21">
        <v>84</v>
      </c>
      <c r="H43" s="69">
        <f>+'Global Status'!K40</f>
        <v>111652</v>
      </c>
      <c r="I43" s="66">
        <f t="shared" si="2"/>
        <v>104277.05101083941</v>
      </c>
      <c r="J43" s="2">
        <f>+'Global Status'!O40</f>
        <v>5702</v>
      </c>
      <c r="K43" s="66">
        <f t="shared" si="3"/>
        <v>5347.6825690209434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6">
        <f t="shared" si="0"/>
        <v>1672245.5126327903</v>
      </c>
      <c r="E44" s="6">
        <f>+'Global Status'!M41</f>
        <v>71779</v>
      </c>
      <c r="F44" s="66">
        <f t="shared" si="1"/>
        <v>87478.011072863068</v>
      </c>
      <c r="G44" s="21">
        <v>85</v>
      </c>
      <c r="H44" s="69">
        <f>+'Global Status'!K41</f>
        <v>117021</v>
      </c>
      <c r="I44" s="66">
        <f t="shared" si="2"/>
        <v>109967.56647569101</v>
      </c>
      <c r="J44" s="2">
        <f>+'Global Status'!O41</f>
        <v>5369</v>
      </c>
      <c r="K44" s="66">
        <f t="shared" si="3"/>
        <v>5452.4391511826916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6">
        <f t="shared" si="0"/>
        <v>1745498.0184584374</v>
      </c>
      <c r="E45" s="6">
        <f>+'Global Status'!M42</f>
        <v>70082</v>
      </c>
      <c r="F45" s="66">
        <f t="shared" si="1"/>
        <v>88129.549615423108</v>
      </c>
      <c r="G45" s="21">
        <v>86</v>
      </c>
      <c r="H45" s="69">
        <f>+'Global Status'!K42</f>
        <v>123010</v>
      </c>
      <c r="I45" s="66">
        <f t="shared" si="2"/>
        <v>115803.64976178635</v>
      </c>
      <c r="J45" s="2">
        <f>+'Global Status'!O42</f>
        <v>5989</v>
      </c>
      <c r="K45" s="66">
        <f t="shared" si="3"/>
        <v>5552.5743305039678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6">
        <f t="shared" si="0"/>
        <v>1820535.1136766821</v>
      </c>
      <c r="E46" s="6">
        <f>+'Global Status'!M43</f>
        <v>76647</v>
      </c>
      <c r="F46" s="66">
        <f t="shared" si="1"/>
        <v>88676.776395588284</v>
      </c>
      <c r="G46" s="21">
        <v>87</v>
      </c>
      <c r="H46" s="69">
        <f>+'Global Status'!K43</f>
        <v>130885</v>
      </c>
      <c r="I46" s="66">
        <f t="shared" si="2"/>
        <v>121777.5819377296</v>
      </c>
      <c r="J46" s="2">
        <f>+'Global Status'!O43</f>
        <v>7875</v>
      </c>
      <c r="K46" s="66">
        <f t="shared" si="3"/>
        <v>5647.7606155319936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6">
        <f t="shared" si="0"/>
        <v>1897322.2354930919</v>
      </c>
      <c r="E47" s="6">
        <f>+'Global Status'!M44</f>
        <v>82967</v>
      </c>
      <c r="F47" s="66">
        <f t="shared" si="1"/>
        <v>89132.382718507972</v>
      </c>
      <c r="G47" s="21">
        <v>88</v>
      </c>
      <c r="H47" s="69">
        <f>+'Global Status'!K44</f>
        <v>139378</v>
      </c>
      <c r="I47" s="66">
        <f t="shared" si="2"/>
        <v>127880.92845424947</v>
      </c>
      <c r="J47" s="2">
        <f>+'Global Status'!O44</f>
        <v>8493</v>
      </c>
      <c r="K47" s="66">
        <f t="shared" si="3"/>
        <v>5737.6826806841955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6">
        <f t="shared" si="0"/>
        <v>1975820.4200813705</v>
      </c>
      <c r="E48" s="6">
        <f>+'Global Status'!M45</f>
        <v>85678</v>
      </c>
      <c r="F48" s="66">
        <f t="shared" si="1"/>
        <v>89508.399572264854</v>
      </c>
      <c r="G48" s="21">
        <v>89</v>
      </c>
      <c r="H48" s="69">
        <f>+'Global Status'!K45</f>
        <v>146088</v>
      </c>
      <c r="I48" s="66">
        <f t="shared" si="2"/>
        <v>134104.57186193622</v>
      </c>
      <c r="J48" s="2">
        <f>+'Global Status'!O45</f>
        <v>6710</v>
      </c>
      <c r="K48" s="66">
        <f t="shared" si="3"/>
        <v>5822.0391013049184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6">
        <f t="shared" si="0"/>
        <v>2055986.3222688383</v>
      </c>
      <c r="E49" s="6">
        <f>+'Global Status'!M46</f>
        <v>81572</v>
      </c>
      <c r="F49" s="66">
        <f t="shared" si="1"/>
        <v>89816.023454110895</v>
      </c>
      <c r="G49" s="21">
        <v>90</v>
      </c>
      <c r="H49" s="69">
        <f>+'Global Status'!K46</f>
        <v>152551</v>
      </c>
      <c r="I49" s="66">
        <f t="shared" si="2"/>
        <v>140438.75051329227</v>
      </c>
      <c r="J49" s="2">
        <f>+'Global Status'!O46</f>
        <v>6463</v>
      </c>
      <c r="K49" s="66">
        <f t="shared" si="3"/>
        <v>5900.5440333107517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6">
        <f t="shared" si="0"/>
        <v>2137772.2536463928</v>
      </c>
      <c r="E50" s="6">
        <f>+'Global Status'!M47</f>
        <v>72846</v>
      </c>
      <c r="F50" s="66">
        <f t="shared" si="1"/>
        <v>90065.498983476267</v>
      </c>
      <c r="G50" s="21">
        <v>91</v>
      </c>
      <c r="H50" s="69">
        <f>+'Global Status'!K47</f>
        <v>157847</v>
      </c>
      <c r="I50" s="66">
        <f t="shared" si="2"/>
        <v>146873.10299932843</v>
      </c>
      <c r="J50" s="2">
        <f>+'Global Status'!O47</f>
        <v>5296</v>
      </c>
      <c r="K50" s="66">
        <f t="shared" si="3"/>
        <v>5972.9288243575447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6">
        <f t="shared" si="0"/>
        <v>2221126.2393082757</v>
      </c>
      <c r="E51" s="6">
        <f>+'Global Status'!M48</f>
        <v>83006</v>
      </c>
      <c r="F51" s="66">
        <f t="shared" si="1"/>
        <v>90266.052843328362</v>
      </c>
      <c r="G51" s="21">
        <v>92</v>
      </c>
      <c r="H51" s="69">
        <f>+'Global Status'!K48</f>
        <v>162956</v>
      </c>
      <c r="I51" s="66">
        <f t="shared" si="2"/>
        <v>153396.71799966978</v>
      </c>
      <c r="J51" s="2">
        <f>+'Global Status'!O48</f>
        <v>5109</v>
      </c>
      <c r="K51" s="66">
        <f t="shared" si="3"/>
        <v>6038.943543841463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6">
        <f t="shared" si="0"/>
        <v>2305992.0933167385</v>
      </c>
      <c r="E52" s="6">
        <f>+'Global Status'!M49</f>
        <v>73920</v>
      </c>
      <c r="F52" s="66">
        <f t="shared" si="1"/>
        <v>90425.872157826147</v>
      </c>
      <c r="G52" s="21">
        <v>93</v>
      </c>
      <c r="H52" s="69">
        <f>+'Global Status'!K49</f>
        <v>169006</v>
      </c>
      <c r="I52" s="66">
        <f t="shared" si="2"/>
        <v>159998.18915686314</v>
      </c>
      <c r="J52" s="2">
        <f>+'Global Status'!O49</f>
        <v>6058</v>
      </c>
      <c r="K52" s="66">
        <f t="shared" si="3"/>
        <v>6098.3584195540316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6">
        <f t="shared" si="0"/>
        <v>2392309.5128734768</v>
      </c>
      <c r="E53" s="6">
        <f>+'Global Status'!M50</f>
        <v>73657</v>
      </c>
      <c r="F53" s="66">
        <f t="shared" si="1"/>
        <v>90552.11962342546</v>
      </c>
      <c r="G53" s="21">
        <v>94</v>
      </c>
      <c r="H53" s="69">
        <f>+'Global Status'!K50</f>
        <v>175694</v>
      </c>
      <c r="I53" s="66">
        <f t="shared" si="2"/>
        <v>166665.67452140717</v>
      </c>
      <c r="J53" s="2">
        <f>+'Global Status'!O50</f>
        <v>6689</v>
      </c>
      <c r="K53" s="66">
        <f t="shared" si="3"/>
        <v>6150.9651694430941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6">
        <f t="shared" si="0"/>
        <v>2480014.1910643666</v>
      </c>
      <c r="E54" s="6">
        <f>+'Global Status'!M51</f>
        <v>81529</v>
      </c>
      <c r="F54" s="66">
        <f t="shared" si="1"/>
        <v>90650.977491184298</v>
      </c>
      <c r="G54" s="21">
        <v>95</v>
      </c>
      <c r="H54" s="69">
        <f>+'Global Status'!K51</f>
        <v>181938</v>
      </c>
      <c r="I54" s="66">
        <f t="shared" si="2"/>
        <v>173386.96005500804</v>
      </c>
      <c r="J54" s="2">
        <f>+'Global Status'!O51</f>
        <v>6260</v>
      </c>
      <c r="K54" s="66">
        <f t="shared" si="3"/>
        <v>6196.5782176827852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6">
        <f t="shared" si="0"/>
        <v>2569037.9479275271</v>
      </c>
      <c r="E55" s="6">
        <f>+'Global Status'!M52</f>
        <v>93716</v>
      </c>
      <c r="F55" s="66">
        <f t="shared" si="1"/>
        <v>90727.71275218486</v>
      </c>
      <c r="G55" s="21">
        <v>96</v>
      </c>
      <c r="H55" s="69">
        <f>+'Global Status'!K52</f>
        <v>187705</v>
      </c>
      <c r="I55" s="66">
        <f t="shared" si="2"/>
        <v>180149.52662667874</v>
      </c>
      <c r="J55" s="2">
        <f>+'Global Status'!O52</f>
        <v>5767</v>
      </c>
      <c r="K55" s="66">
        <f t="shared" si="3"/>
        <v>6235.0357851192994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6">
        <f t="shared" si="0"/>
        <v>2659308.8794779568</v>
      </c>
      <c r="E56" s="6">
        <f>+'Global Status'!M53</f>
        <v>84900</v>
      </c>
      <c r="F56" s="66">
        <f t="shared" si="1"/>
        <v>90786.756494291258</v>
      </c>
      <c r="G56" s="21">
        <v>97</v>
      </c>
      <c r="H56" s="69">
        <f>+'Global Status'!K53</f>
        <v>193710</v>
      </c>
      <c r="I56" s="66">
        <f t="shared" si="2"/>
        <v>186940.61989043048</v>
      </c>
      <c r="J56" s="2">
        <f>+'Global Status'!O53</f>
        <v>6006</v>
      </c>
      <c r="K56" s="66">
        <f t="shared" si="3"/>
        <v>6266.2008451271222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6">
        <f t="shared" si="0"/>
        <v>2750751.5242059035</v>
      </c>
      <c r="E57" s="6">
        <f>+'Global Status'!M54</f>
        <v>85530</v>
      </c>
      <c r="F57" s="66">
        <f t="shared" si="1"/>
        <v>90831.791263188235</v>
      </c>
      <c r="G57" s="21">
        <v>98</v>
      </c>
      <c r="H57" s="69">
        <f>+'Global Status'!K54</f>
        <v>198668</v>
      </c>
      <c r="I57" s="66">
        <f t="shared" si="2"/>
        <v>193747.32239522896</v>
      </c>
      <c r="J57" s="2">
        <f>+'Global Status'!O54</f>
        <v>4982</v>
      </c>
      <c r="K57" s="66">
        <f t="shared" si="3"/>
        <v>6289.9619369729471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6">
        <f t="shared" si="0"/>
        <v>2843287.0464516892</v>
      </c>
      <c r="E58" s="6">
        <f>+'Global Status'!M55</f>
        <v>76026</v>
      </c>
      <c r="F58" s="66">
        <f t="shared" si="1"/>
        <v>90865.84126703853</v>
      </c>
      <c r="G58" s="21">
        <v>99</v>
      </c>
      <c r="H58" s="69">
        <f>+'Global Status'!K55</f>
        <v>202597</v>
      </c>
      <c r="I58" s="66">
        <f t="shared" si="2"/>
        <v>200556.62724824718</v>
      </c>
      <c r="J58" s="2">
        <f>+'Global Status'!O55</f>
        <v>3932</v>
      </c>
      <c r="K58" s="66">
        <f t="shared" si="3"/>
        <v>6306.233829931145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6">
        <f t="shared" si="0"/>
        <v>2936833.4359478834</v>
      </c>
      <c r="E59" s="6">
        <f>+'Global Status'!M56</f>
        <v>66276</v>
      </c>
      <c r="F59" s="66">
        <f t="shared" si="1"/>
        <v>90891.361319024174</v>
      </c>
      <c r="G59" s="21">
        <v>100</v>
      </c>
      <c r="H59" s="69">
        <f>+'Global Status'!K56</f>
        <v>207973</v>
      </c>
      <c r="I59" s="66">
        <f t="shared" si="2"/>
        <v>207355.51263175148</v>
      </c>
      <c r="J59" s="2">
        <f>+'Global Status'!O56</f>
        <v>5376</v>
      </c>
      <c r="K59" s="66">
        <f t="shared" si="3"/>
        <v>6314.9580326132727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6">
        <f t="shared" si="0"/>
        <v>3031305.7227114621</v>
      </c>
      <c r="E60" s="6">
        <f>+'Global Status'!M57</f>
        <v>71839</v>
      </c>
      <c r="F60" s="66">
        <f t="shared" si="1"/>
        <v>90910.321440078944</v>
      </c>
      <c r="G60" s="21">
        <v>101</v>
      </c>
      <c r="H60" s="69">
        <f>+'Global Status'!K57</f>
        <v>217769</v>
      </c>
      <c r="I60" s="66">
        <f t="shared" si="2"/>
        <v>214131.01646255818</v>
      </c>
      <c r="J60" s="2">
        <f>+'Global Status'!O57</f>
        <v>9797</v>
      </c>
      <c r="K60" s="66">
        <f t="shared" si="3"/>
        <v>6316.1031432521913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6">
        <f t="shared" si="0"/>
        <v>3126616.2063648156</v>
      </c>
      <c r="E61" s="6">
        <f>+'Global Status'!M58</f>
        <v>84771</v>
      </c>
      <c r="F61" s="66">
        <f t="shared" si="1"/>
        <v>90924.284989228327</v>
      </c>
      <c r="G61" s="21">
        <v>102</v>
      </c>
      <c r="H61" s="69">
        <f>+'Global Status'!K58</f>
        <v>224172</v>
      </c>
      <c r="I61" s="66">
        <f t="shared" si="2"/>
        <v>220870.31048109251</v>
      </c>
      <c r="J61" s="2">
        <f>+'Global Status'!O58</f>
        <v>6403</v>
      </c>
      <c r="K61" s="66">
        <f t="shared" si="3"/>
        <v>6309.6650380051342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6">
        <f t="shared" si="0"/>
        <v>3222674.698866074</v>
      </c>
      <c r="E62" s="6">
        <f>+'Global Status'!M59</f>
        <v>91977</v>
      </c>
      <c r="F62" s="66">
        <f t="shared" si="1"/>
        <v>90934.479014137425</v>
      </c>
      <c r="G62" s="21">
        <v>103</v>
      </c>
      <c r="H62" s="69">
        <f>+'Global Status'!K59</f>
        <v>229971</v>
      </c>
      <c r="I62" s="66">
        <f t="shared" si="2"/>
        <v>227560.77306470275</v>
      </c>
      <c r="J62" s="2">
        <f>+'Global Status'!O59</f>
        <v>5799</v>
      </c>
      <c r="K62" s="66">
        <f t="shared" si="3"/>
        <v>6295.6668956955336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6">
        <f t="shared" si="0"/>
        <v>3319388.7795371194</v>
      </c>
      <c r="E63" s="6">
        <f>+'Global Status'!M60</f>
        <v>82763</v>
      </c>
      <c r="F63" s="66">
        <f t="shared" si="1"/>
        <v>90941.85619995094</v>
      </c>
      <c r="G63" s="21">
        <v>104</v>
      </c>
      <c r="H63" s="69">
        <f>+'Global Status'!K60</f>
        <v>238628</v>
      </c>
      <c r="I63" s="66">
        <f t="shared" si="2"/>
        <v>234190.06007689759</v>
      </c>
      <c r="J63" s="2">
        <f>+'Global Status'!O60</f>
        <v>8657</v>
      </c>
      <c r="K63" s="66">
        <f t="shared" si="3"/>
        <v>6274.1590587858564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6">
        <f t="shared" si="0"/>
        <v>3416664.0611925782</v>
      </c>
      <c r="E64" s="6">
        <f>+'Global Status'!M61</f>
        <v>86108</v>
      </c>
      <c r="F64" s="66">
        <f t="shared" si="1"/>
        <v>90947.148334936719</v>
      </c>
      <c r="G64" s="21">
        <v>105</v>
      </c>
      <c r="H64" s="69">
        <f>+'Global Status'!K61</f>
        <v>239604</v>
      </c>
      <c r="I64" s="66">
        <f t="shared" si="2"/>
        <v>240746.17309029354</v>
      </c>
      <c r="J64" s="2">
        <f>+'Global Status'!O61</f>
        <v>976</v>
      </c>
      <c r="K64" s="66">
        <f t="shared" si="3"/>
        <v>6245.2187317484122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6">
        <f t="shared" si="0"/>
        <v>3514404.4660958471</v>
      </c>
      <c r="E65" s="6">
        <f>+'Global Status'!M62</f>
        <v>81454</v>
      </c>
      <c r="F65" s="66">
        <f t="shared" si="1"/>
        <v>90950.91161259191</v>
      </c>
      <c r="G65" s="21">
        <v>106</v>
      </c>
      <c r="H65" s="69">
        <f>+'Global Status'!K62</f>
        <v>243401</v>
      </c>
      <c r="I65" s="66">
        <f t="shared" si="2"/>
        <v>247217.52435583572</v>
      </c>
      <c r="J65" s="2">
        <f>+'Global Status'!O62</f>
        <v>3797</v>
      </c>
      <c r="K65" s="66">
        <f t="shared" si="3"/>
        <v>6208.9495193632847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6">
        <f t="shared" si="0"/>
        <v>3612512.5103995078</v>
      </c>
      <c r="E66" s="6">
        <f>+'Global Status'!M63</f>
        <v>71463</v>
      </c>
      <c r="F66" s="66">
        <f t="shared" si="1"/>
        <v>90953.564365306345</v>
      </c>
      <c r="G66" s="21">
        <v>107</v>
      </c>
      <c r="H66" s="69">
        <f>+'Global Status'!K63</f>
        <v>247503</v>
      </c>
      <c r="I66" s="66">
        <f t="shared" si="2"/>
        <v>253592.99793369768</v>
      </c>
      <c r="J66" s="2">
        <f>+'Global Status'!O63</f>
        <v>4102</v>
      </c>
      <c r="K66" s="66">
        <f t="shared" si="3"/>
        <v>6165.4808088072868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6">
        <f t="shared" si="0"/>
        <v>3710889.5956678721</v>
      </c>
      <c r="E67" s="6">
        <f>+'Global Status'!M64</f>
        <v>83465</v>
      </c>
      <c r="F67" s="66">
        <f t="shared" si="1"/>
        <v>90955.417992660121</v>
      </c>
      <c r="G67" s="21">
        <v>108</v>
      </c>
      <c r="H67" s="69">
        <f>+'Global Status'!K64</f>
        <v>254045</v>
      </c>
      <c r="I67" s="66">
        <f t="shared" si="2"/>
        <v>259862.00645144741</v>
      </c>
      <c r="J67" s="2">
        <f>+'Global Status'!O64</f>
        <v>6539</v>
      </c>
      <c r="K67" s="66">
        <f t="shared" si="3"/>
        <v>6114.9670006912993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6">
        <f t="shared" si="0"/>
        <v>3809436.306029493</v>
      </c>
      <c r="E68" s="6">
        <f>+'Global Status'!M65</f>
        <v>87729</v>
      </c>
      <c r="F68" s="66">
        <f t="shared" si="1"/>
        <v>90956.701928278795</v>
      </c>
      <c r="G68" s="21">
        <v>109</v>
      </c>
      <c r="H68" s="69">
        <f>+'Global Status'!K65</f>
        <v>259474</v>
      </c>
      <c r="I68" s="66">
        <f t="shared" si="2"/>
        <v>266014.54301174765</v>
      </c>
      <c r="J68" s="2">
        <f>+'Global Status'!O65</f>
        <v>5429</v>
      </c>
      <c r="K68" s="66">
        <f t="shared" si="3"/>
        <v>6057.5865954412184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6">
        <f t="shared" si="0"/>
        <v>3908052.7094676634</v>
      </c>
      <c r="E69" s="6">
        <f>+'Global Status'!M66</f>
        <v>95845</v>
      </c>
      <c r="F69" s="66">
        <f t="shared" si="1"/>
        <v>90957.58350318404</v>
      </c>
      <c r="G69" s="21">
        <v>110</v>
      </c>
      <c r="H69" s="69">
        <f>+'Global Status'!K66</f>
        <v>265862</v>
      </c>
      <c r="I69" s="66">
        <f t="shared" si="2"/>
        <v>272041.22783409385</v>
      </c>
      <c r="J69" s="2">
        <f>+'Global Status'!O66</f>
        <v>6388</v>
      </c>
      <c r="K69" s="66">
        <f t="shared" si="3"/>
        <v>5993.5411425874499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6">
        <f t="shared" si="0"/>
        <v>4006638.6617276324</v>
      </c>
      <c r="E70" s="6">
        <f>+'Global Status'!M67</f>
        <v>61563</v>
      </c>
      <c r="F70" s="66">
        <f t="shared" si="1"/>
        <v>90958.183529564471</v>
      </c>
      <c r="G70" s="21">
        <v>111</v>
      </c>
      <c r="H70" s="69">
        <f>+'Global Status'!K67</f>
        <v>274361</v>
      </c>
      <c r="I70" s="66">
        <f t="shared" si="2"/>
        <v>277933.3492818565</v>
      </c>
      <c r="J70" s="2">
        <f>+'Global Status'!O67</f>
        <v>8500</v>
      </c>
      <c r="K70" s="66">
        <f t="shared" si="3"/>
        <v>5923.0540616169901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6">
        <f t="shared" si="0"/>
        <v>4105094.1113006747</v>
      </c>
      <c r="E71" s="6">
        <f>+'Global Status'!M68</f>
        <v>88891</v>
      </c>
      <c r="F71" s="66">
        <f t="shared" si="1"/>
        <v>90958.588363232106</v>
      </c>
      <c r="G71" s="21">
        <v>112</v>
      </c>
      <c r="H71" s="69">
        <f>+'Global Status'!K68</f>
        <v>278892</v>
      </c>
      <c r="I71" s="66">
        <f t="shared" si="2"/>
        <v>283682.89899610006</v>
      </c>
      <c r="J71" s="2">
        <f>+'Global Status'!O68</f>
        <v>4531</v>
      </c>
      <c r="K71" s="66">
        <f t="shared" si="3"/>
        <v>5846.3693440397155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6">
        <f t="shared" si="0"/>
        <v>4203319.4039375242</v>
      </c>
      <c r="E72" s="6">
        <f>+'Global Status'!M69</f>
        <v>82591</v>
      </c>
      <c r="F72" s="66">
        <f t="shared" si="1"/>
        <v>90958.859119209446</v>
      </c>
      <c r="G72" s="21">
        <v>113</v>
      </c>
      <c r="H72" s="69">
        <f>+'Global Status'!K69</f>
        <v>283153</v>
      </c>
      <c r="I72" s="66">
        <f t="shared" si="2"/>
        <v>289282.60093017586</v>
      </c>
      <c r="J72" s="2">
        <f>+'Global Status'!O69</f>
        <v>4261</v>
      </c>
      <c r="K72" s="66">
        <f t="shared" si="3"/>
        <v>5763.7501472164849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6">
        <f t="shared" si="0"/>
        <v>4301215.5851470092</v>
      </c>
      <c r="E73" s="6">
        <f>+'Global Status'!M70</f>
        <v>81577</v>
      </c>
      <c r="F73" s="66">
        <f t="shared" si="1"/>
        <v>90959.038623417451</v>
      </c>
      <c r="G73" s="21">
        <v>114</v>
      </c>
      <c r="H73" s="69">
        <f>+'Global Status'!K70</f>
        <v>287399</v>
      </c>
      <c r="I73" s="66">
        <f t="shared" si="2"/>
        <v>294725.93415278144</v>
      </c>
      <c r="J73" s="2">
        <f>+'Global Status'!O70</f>
        <v>4245</v>
      </c>
      <c r="K73" s="66">
        <f t="shared" si="3"/>
        <v>5675.4772912826584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6">
        <f t="shared" ref="D74:D111" si="4">D$1*_xlfn.NORM.DIST($B74,D$2,D$3,TRUE)</f>
        <v>4398684.6991500426</v>
      </c>
      <c r="E74" s="6">
        <f>+'Global Status'!M71</f>
        <v>77965</v>
      </c>
      <c r="F74" s="66">
        <f t="shared" ref="F74:F137" si="5">F$1*_xlfn.NORM.DIST($B74,F$2,F$3,TRUE)</f>
        <v>90959.156592000916</v>
      </c>
      <c r="G74" s="21">
        <v>115</v>
      </c>
      <c r="H74" s="69">
        <f>+'Global Status'!K71</f>
        <v>292046</v>
      </c>
      <c r="I74" s="66">
        <f t="shared" ref="I74:I111" si="6">I$1*_xlfn.NORM.DIST($G74,I$2,I$3,TRUE)</f>
        <v>300007.14936091146</v>
      </c>
      <c r="J74" s="2">
        <f>+'Global Status'!O71</f>
        <v>4647</v>
      </c>
      <c r="K74" s="66">
        <f t="shared" ref="K74:K111" si="7">K$1*_xlfn.NORM.DIST($B74,K$2,K$3,FALSE)</f>
        <v>5581.8476711691828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6">
        <f t="shared" si="4"/>
        <v>4495630.0827842327</v>
      </c>
      <c r="E75" s="6">
        <f>+'Global Status'!M72</f>
        <v>90269</v>
      </c>
      <c r="F75" s="66">
        <f t="shared" si="5"/>
        <v>90959.233443659352</v>
      </c>
      <c r="G75" s="21">
        <v>116</v>
      </c>
      <c r="H75" s="69">
        <f>+'Global Status'!K72</f>
        <v>297119</v>
      </c>
      <c r="I75" s="66">
        <f t="shared" si="6"/>
        <v>305121.27911677927</v>
      </c>
      <c r="J75" s="2">
        <f>+'Global Status'!O72</f>
        <v>5073</v>
      </c>
      <c r="K75" s="66">
        <f t="shared" si="7"/>
        <v>5483.1725962690143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6">
        <f t="shared" si="4"/>
        <v>4591956.6528901281</v>
      </c>
      <c r="E76" s="6">
        <f>+'Global Status'!M73</f>
        <v>86827</v>
      </c>
      <c r="F76" s="66">
        <f t="shared" si="5"/>
        <v>90959.28307263038</v>
      </c>
      <c r="G76" s="21">
        <v>117</v>
      </c>
      <c r="H76" s="69">
        <f>+'Global Status'!K73</f>
        <v>302059</v>
      </c>
      <c r="I76" s="66">
        <f t="shared" si="6"/>
        <v>310064.14189329679</v>
      </c>
      <c r="J76" s="2">
        <f>+'Global Status'!O73</f>
        <v>4940</v>
      </c>
      <c r="K76" s="66">
        <f t="shared" si="7"/>
        <v>5379.7760707149682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6">
        <f t="shared" si="4"/>
        <v>4687571.1857560966</v>
      </c>
      <c r="E77" s="6">
        <f>+'Global Status'!M74</f>
        <v>100012</v>
      </c>
      <c r="F77" s="66">
        <f t="shared" si="5"/>
        <v>90959.314842281456</v>
      </c>
      <c r="G77" s="21">
        <v>118</v>
      </c>
      <c r="H77" s="69">
        <f>+'Global Status'!K74</f>
        <v>307395</v>
      </c>
      <c r="I77" s="66">
        <f t="shared" si="6"/>
        <v>314832.34008006385</v>
      </c>
      <c r="J77" s="2">
        <f>+'Global Status'!O74</f>
        <v>5336</v>
      </c>
      <c r="K77" s="66">
        <f t="shared" si="7"/>
        <v>5271.9930275236211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6">
        <f t="shared" si="4"/>
        <v>4782382.5872547049</v>
      </c>
      <c r="E78" s="6">
        <f>+'Global Status'!M75</f>
        <v>93324</v>
      </c>
      <c r="F78" s="66">
        <f t="shared" si="5"/>
        <v>90959.335002013919</v>
      </c>
      <c r="G78" s="21">
        <v>119</v>
      </c>
      <c r="H78" s="69">
        <f>+'Global Status'!K75</f>
        <v>311847</v>
      </c>
      <c r="I78" s="66">
        <f t="shared" si="6"/>
        <v>319423.25216511515</v>
      </c>
      <c r="J78" s="2">
        <f>+'Global Status'!O75</f>
        <v>4452</v>
      </c>
      <c r="K78" s="66">
        <f t="shared" si="7"/>
        <v>5160.1675300175502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6">
        <f t="shared" si="4"/>
        <v>4876302.1523686722</v>
      </c>
      <c r="E79" s="6">
        <f>+'Global Status'!M76</f>
        <v>112637</v>
      </c>
      <c r="F79" s="66">
        <f t="shared" si="5"/>
        <v>90959.347682976702</v>
      </c>
      <c r="G79" s="21">
        <v>120</v>
      </c>
      <c r="H79" s="69">
        <f>+'Global Status'!K76</f>
        <v>316169</v>
      </c>
      <c r="I79" s="66">
        <f t="shared" si="6"/>
        <v>323835.01936608198</v>
      </c>
      <c r="J79" s="2">
        <f>+'Global Status'!O76</f>
        <v>4322</v>
      </c>
      <c r="K79" s="66">
        <f t="shared" si="7"/>
        <v>5044.650953965559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6">
        <f t="shared" si="4"/>
        <v>4969243.8128784709</v>
      </c>
      <c r="E80" s="6">
        <f>+'Global Status'!M77</f>
        <v>57804</v>
      </c>
      <c r="F80" s="66">
        <f t="shared" si="5"/>
        <v>90959.355590033098</v>
      </c>
      <c r="G80" s="21">
        <v>121</v>
      </c>
      <c r="H80" s="69">
        <f>+'Global Status'!K77</f>
        <v>318789</v>
      </c>
      <c r="I80" s="66">
        <f t="shared" si="6"/>
        <v>328066.52703723247</v>
      </c>
      <c r="J80" s="2">
        <f>+'Global Status'!O77</f>
        <v>2621</v>
      </c>
      <c r="K80" s="66">
        <f t="shared" si="7"/>
        <v>4925.8001637796615</v>
      </c>
    </row>
    <row r="81" spans="1:11" x14ac:dyDescent="0.3">
      <c r="A81" s="23">
        <v>43972</v>
      </c>
      <c r="B81" s="21">
        <v>122</v>
      </c>
      <c r="C81" s="6">
        <f>+'Global Status'!J78</f>
        <v>4893186</v>
      </c>
      <c r="D81" s="66">
        <f t="shared" si="4"/>
        <v>5061124.3720656727</v>
      </c>
      <c r="E81" s="6">
        <f>+'Global Status'!M78</f>
        <v>103981</v>
      </c>
      <c r="F81" s="66">
        <f t="shared" si="5"/>
        <v>90959.360477373455</v>
      </c>
      <c r="G81" s="21">
        <v>122</v>
      </c>
      <c r="H81" s="69">
        <f>+'Global Status'!K78</f>
        <v>323256</v>
      </c>
      <c r="I81" s="66">
        <f t="shared" si="6"/>
        <v>332117.38122546795</v>
      </c>
      <c r="J81" s="2">
        <f>+'Global Status'!O78</f>
        <v>4467</v>
      </c>
      <c r="K81" s="66">
        <f t="shared" si="7"/>
        <v>4803.9756958821026</v>
      </c>
    </row>
    <row r="82" spans="1:11" x14ac:dyDescent="0.3">
      <c r="A82" s="23">
        <v>43973</v>
      </c>
      <c r="B82" s="21">
        <v>123</v>
      </c>
      <c r="C82" s="6">
        <f>+'Global Status'!J79</f>
        <v>4993470</v>
      </c>
      <c r="D82" s="66">
        <f t="shared" si="4"/>
        <v>5151863.725375656</v>
      </c>
      <c r="E82" s="6">
        <f>+'Global Status'!M79</f>
        <v>100284</v>
      </c>
      <c r="F82" s="66">
        <f t="shared" si="5"/>
        <v>90959.363471881457</v>
      </c>
      <c r="G82" s="21">
        <v>123</v>
      </c>
      <c r="H82" s="69">
        <f>+'Global Status'!K79</f>
        <v>327738</v>
      </c>
      <c r="I82" s="66">
        <f t="shared" si="6"/>
        <v>335987.88078829652</v>
      </c>
      <c r="J82" s="2">
        <f>+'Global Status'!O79</f>
        <v>4482</v>
      </c>
      <c r="K82" s="66">
        <f t="shared" si="7"/>
        <v>4679.5399620104617</v>
      </c>
    </row>
    <row r="83" spans="1:11" x14ac:dyDescent="0.3">
      <c r="A83" s="23">
        <v>43974</v>
      </c>
      <c r="B83" s="21">
        <v>124</v>
      </c>
      <c r="C83" s="6">
        <f>+'Global Status'!J80</f>
        <v>5103006</v>
      </c>
      <c r="D83" s="66">
        <f t="shared" si="4"/>
        <v>5241385.0660792729</v>
      </c>
      <c r="E83" s="6">
        <f>+'Global Status'!M80</f>
        <v>109536</v>
      </c>
      <c r="F83" s="66">
        <f t="shared" si="5"/>
        <v>90959.365290633548</v>
      </c>
      <c r="G83" s="21">
        <v>124</v>
      </c>
      <c r="H83" s="69">
        <f>+'Global Status'!K80</f>
        <v>333401</v>
      </c>
      <c r="I83" s="66">
        <f t="shared" si="6"/>
        <v>339678.98551975482</v>
      </c>
      <c r="J83" s="2">
        <f>+'Global Status'!O80</f>
        <v>5663</v>
      </c>
      <c r="K83" s="66">
        <f t="shared" si="7"/>
        <v>4552.8554847703426</v>
      </c>
    </row>
    <row r="84" spans="1:11" x14ac:dyDescent="0.3">
      <c r="A84" s="23">
        <v>43975</v>
      </c>
      <c r="B84" s="21">
        <v>125</v>
      </c>
      <c r="C84" s="6">
        <f>+'Global Status'!J81</f>
        <v>5204508</v>
      </c>
      <c r="D84" s="66">
        <f t="shared" si="4"/>
        <v>5329615.0750748357</v>
      </c>
      <c r="E84" s="6">
        <f>+'Global Status'!M81</f>
        <v>101502</v>
      </c>
      <c r="F84" s="66">
        <f t="shared" si="5"/>
        <v>90959.366385639994</v>
      </c>
      <c r="G84" s="21">
        <v>125</v>
      </c>
      <c r="H84" s="69">
        <f>+'Global Status'!K81</f>
        <v>337687</v>
      </c>
      <c r="I84" s="66">
        <f t="shared" si="6"/>
        <v>343192.28075598128</v>
      </c>
      <c r="J84" s="2">
        <f>+'Global Status'!O81</f>
        <v>4286</v>
      </c>
      <c r="K84" s="66">
        <f t="shared" si="7"/>
        <v>4424.2831771806595</v>
      </c>
    </row>
    <row r="85" spans="1:11" x14ac:dyDescent="0.3">
      <c r="A85" s="23">
        <v>43976</v>
      </c>
      <c r="B85" s="21">
        <v>126</v>
      </c>
      <c r="C85" s="6">
        <f>+'Global Status'!J82</f>
        <v>5304772</v>
      </c>
      <c r="D85" s="66">
        <f t="shared" si="4"/>
        <v>5416484.0940784384</v>
      </c>
      <c r="E85" s="6">
        <f>+'Global Status'!M82</f>
        <v>100264</v>
      </c>
      <c r="F85" s="66">
        <f t="shared" si="5"/>
        <v>90959.367039154124</v>
      </c>
      <c r="G85" s="21">
        <v>126</v>
      </c>
      <c r="H85" s="69">
        <f>+'Global Status'!K82</f>
        <v>342029</v>
      </c>
      <c r="I85" s="66">
        <f t="shared" si="6"/>
        <v>346529.93895059626</v>
      </c>
      <c r="J85" s="2">
        <f>+'Global Status'!O82</f>
        <v>4342</v>
      </c>
      <c r="K85" s="66">
        <f t="shared" si="7"/>
        <v>4294.1806772947402</v>
      </c>
    </row>
    <row r="86" spans="1:11" x14ac:dyDescent="0.3">
      <c r="A86" s="23">
        <v>43977</v>
      </c>
      <c r="B86" s="21">
        <v>127</v>
      </c>
      <c r="C86" s="6">
        <f>+'Global Status'!J83</f>
        <v>5404512</v>
      </c>
      <c r="D86" s="66">
        <f t="shared" si="4"/>
        <v>5501926.2815611213</v>
      </c>
      <c r="E86" s="6">
        <f>+'Global Status'!M83</f>
        <v>99780</v>
      </c>
      <c r="F86" s="66">
        <f t="shared" si="5"/>
        <v>90959.367425777789</v>
      </c>
      <c r="G86" s="21">
        <v>127</v>
      </c>
      <c r="H86" s="69">
        <f>+'Global Status'!K83</f>
        <v>343514</v>
      </c>
      <c r="I86" s="66">
        <f t="shared" si="6"/>
        <v>349694.67872125568</v>
      </c>
      <c r="J86" s="2">
        <f>+'Global Status'!O83</f>
        <v>1486</v>
      </c>
      <c r="K86" s="66">
        <f t="shared" si="7"/>
        <v>4162.9007482308616</v>
      </c>
    </row>
    <row r="87" spans="1:11" x14ac:dyDescent="0.3">
      <c r="A87" s="23">
        <v>43978</v>
      </c>
      <c r="B87" s="21">
        <v>128</v>
      </c>
      <c r="C87" s="6">
        <f>+'Global Status'!J84</f>
        <v>5488825</v>
      </c>
      <c r="D87" s="66">
        <f t="shared" si="4"/>
        <v>5585879.7509049438</v>
      </c>
      <c r="E87" s="6">
        <f>+'Global Status'!M84</f>
        <v>84314</v>
      </c>
      <c r="F87" s="66">
        <f t="shared" si="5"/>
        <v>90959.367652511966</v>
      </c>
      <c r="G87" s="21">
        <v>128</v>
      </c>
      <c r="H87" s="69">
        <f>+'Global Status'!K84</f>
        <v>349095</v>
      </c>
      <c r="I87" s="66">
        <f t="shared" si="6"/>
        <v>352689.72187288664</v>
      </c>
      <c r="J87" s="2">
        <f>+'Global Status'!O84</f>
        <v>5581</v>
      </c>
      <c r="K87" s="66">
        <f t="shared" si="7"/>
        <v>4030.789753118725</v>
      </c>
    </row>
    <row r="88" spans="1:11" x14ac:dyDescent="0.3">
      <c r="A88" s="23">
        <v>43979</v>
      </c>
      <c r="B88" s="21">
        <v>129</v>
      </c>
      <c r="C88" s="6">
        <f>+'Global Status'!J85</f>
        <v>5593631</v>
      </c>
      <c r="D88" s="66">
        <f t="shared" si="4"/>
        <v>5668286.6903655725</v>
      </c>
      <c r="E88" s="6">
        <f>+'Global Status'!M85</f>
        <v>104505</v>
      </c>
      <c r="F88" s="66">
        <f t="shared" si="5"/>
        <v>90959.367784319649</v>
      </c>
      <c r="G88" s="21">
        <v>129</v>
      </c>
      <c r="H88" s="69">
        <f>+'Global Status'!K85</f>
        <v>353334</v>
      </c>
      <c r="I88" s="66">
        <f t="shared" si="6"/>
        <v>355518.74890046695</v>
      </c>
      <c r="J88" s="2">
        <f>+'Global Status'!O85</f>
        <v>4221</v>
      </c>
      <c r="K88" s="66">
        <f t="shared" si="7"/>
        <v>3898.1862135747087</v>
      </c>
    </row>
    <row r="89" spans="1:11" x14ac:dyDescent="0.3">
      <c r="A89" s="23">
        <v>43980</v>
      </c>
      <c r="B89" s="21">
        <v>130</v>
      </c>
      <c r="C89" s="6">
        <f>+'Global Status'!J86</f>
        <v>5701337</v>
      </c>
      <c r="D89" s="66">
        <f t="shared" si="4"/>
        <v>5749093.4645456318</v>
      </c>
      <c r="E89" s="6">
        <f>+'Global Status'!M86</f>
        <v>107740</v>
      </c>
      <c r="F89" s="66">
        <f t="shared" si="5"/>
        <v>90959.367860275219</v>
      </c>
      <c r="G89" s="21">
        <v>130</v>
      </c>
      <c r="H89" s="69">
        <f>+'Global Status'!K86</f>
        <v>357688</v>
      </c>
      <c r="I89" s="66">
        <f t="shared" si="6"/>
        <v>358185.85346514505</v>
      </c>
      <c r="J89" s="2">
        <f>+'Global Status'!O86</f>
        <v>4354</v>
      </c>
      <c r="K89" s="66">
        <f t="shared" si="7"/>
        <v>3765.4194593699231</v>
      </c>
    </row>
    <row r="90" spans="1:11" x14ac:dyDescent="0.3">
      <c r="A90" s="23">
        <v>43981</v>
      </c>
      <c r="B90" s="21">
        <v>131</v>
      </c>
      <c r="C90" s="6">
        <f>+'Global Status'!J87</f>
        <v>5817385</v>
      </c>
      <c r="D90" s="66">
        <f t="shared" si="4"/>
        <v>5828250.6971997553</v>
      </c>
      <c r="E90" s="6">
        <f>+'Global Status'!M87</f>
        <v>116048</v>
      </c>
      <c r="F90" s="66">
        <f t="shared" si="5"/>
        <v>90959.367903663602</v>
      </c>
      <c r="G90" s="21">
        <v>131</v>
      </c>
      <c r="H90" s="69">
        <f>+'Global Status'!K87</f>
        <v>362705</v>
      </c>
      <c r="I90" s="66">
        <f t="shared" si="6"/>
        <v>360695.49632249202</v>
      </c>
      <c r="J90" s="2">
        <f>+'Global Status'!O87</f>
        <v>5017</v>
      </c>
      <c r="K90" s="66">
        <f t="shared" si="7"/>
        <v>3632.8083759628512</v>
      </c>
    </row>
    <row r="91" spans="1:11" x14ac:dyDescent="0.3">
      <c r="A91" s="23">
        <v>43982</v>
      </c>
      <c r="B91" s="21">
        <v>132</v>
      </c>
      <c r="C91" s="6">
        <f>+'Global Status'!J88</f>
        <v>5934936</v>
      </c>
      <c r="D91" s="66">
        <f t="shared" si="4"/>
        <v>5905713.3353082305</v>
      </c>
      <c r="E91" s="6">
        <f>+'Global Status'!M88</f>
        <v>117551</v>
      </c>
      <c r="F91" s="66">
        <f t="shared" si="5"/>
        <v>90959.367928232328</v>
      </c>
      <c r="G91" s="21">
        <v>132</v>
      </c>
      <c r="H91" s="69">
        <f>+'Global Status'!K88</f>
        <v>367166</v>
      </c>
      <c r="I91" s="66">
        <f t="shared" si="6"/>
        <v>363052.45916126331</v>
      </c>
      <c r="J91" s="2">
        <f>+'Global Status'!O88</f>
        <v>4461</v>
      </c>
      <c r="K91" s="66">
        <f t="shared" si="7"/>
        <v>3500.6602555446475</v>
      </c>
    </row>
    <row r="92" spans="1:11" x14ac:dyDescent="0.3">
      <c r="A92" s="23">
        <v>43983</v>
      </c>
      <c r="B92" s="21">
        <v>133</v>
      </c>
      <c r="C92" s="6">
        <f>+'Global Status'!J89</f>
        <v>6057853</v>
      </c>
      <c r="D92" s="66">
        <f t="shared" si="4"/>
        <v>5981440.6944702342</v>
      </c>
      <c r="E92" s="6">
        <f>+'Global Status'!M89</f>
        <v>122917</v>
      </c>
      <c r="F92" s="66">
        <f t="shared" si="5"/>
        <v>90959.367942023047</v>
      </c>
      <c r="G92" s="21">
        <v>133</v>
      </c>
      <c r="H92" s="69">
        <f>+'Global Status'!K89</f>
        <v>371166</v>
      </c>
      <c r="I92" s="66">
        <f t="shared" si="6"/>
        <v>365261.79878583114</v>
      </c>
      <c r="J92" s="2">
        <f>+'Global Status'!O89</f>
        <v>4000</v>
      </c>
      <c r="K92" s="66">
        <f t="shared" si="7"/>
        <v>3369.2697562017825</v>
      </c>
    </row>
    <row r="93" spans="1:11" x14ac:dyDescent="0.3">
      <c r="A93" s="23">
        <v>43984</v>
      </c>
      <c r="B93" s="21">
        <v>134</v>
      </c>
      <c r="C93" s="6">
        <f>+'Global Status'!J90</f>
        <v>6194533</v>
      </c>
      <c r="D93" s="66">
        <f t="shared" si="4"/>
        <v>6055396.4857792025</v>
      </c>
      <c r="E93" s="6">
        <f>+'Global Status'!M90</f>
        <v>113198</v>
      </c>
      <c r="F93" s="66">
        <f t="shared" si="5"/>
        <v>90959.367949696418</v>
      </c>
      <c r="G93" s="21">
        <v>134</v>
      </c>
      <c r="H93" s="69">
        <f>+'Global Status'!K90</f>
        <v>376320</v>
      </c>
      <c r="I93" s="66">
        <f t="shared" si="6"/>
        <v>367328.80204608041</v>
      </c>
      <c r="J93" s="2">
        <f>+'Global Status'!O90</f>
        <v>4242</v>
      </c>
      <c r="K93" s="66">
        <f t="shared" si="7"/>
        <v>3238.9179727494102</v>
      </c>
    </row>
    <row r="94" spans="1:11" x14ac:dyDescent="0.3">
      <c r="A94" s="23">
        <v>43985</v>
      </c>
      <c r="B94" s="21">
        <v>135</v>
      </c>
      <c r="C94" s="6">
        <f>+'Global Status'!J91</f>
        <v>6287771</v>
      </c>
      <c r="D94" s="66">
        <f t="shared" si="4"/>
        <v>6127548.8244509306</v>
      </c>
      <c r="E94" s="6">
        <f>+'Global Status'!M91</f>
        <v>93246</v>
      </c>
      <c r="F94" s="66">
        <f t="shared" si="5"/>
        <v>90959.367953928755</v>
      </c>
      <c r="G94" s="21">
        <v>135</v>
      </c>
      <c r="H94" s="69">
        <f>+'Global Status'!K91</f>
        <v>379941</v>
      </c>
      <c r="I94" s="66">
        <f t="shared" si="6"/>
        <v>369258.94188571587</v>
      </c>
      <c r="J94" s="2">
        <f>+'Global Status'!O91</f>
        <v>3621</v>
      </c>
      <c r="K94" s="66">
        <f t="shared" si="7"/>
        <v>3109.8716217411129</v>
      </c>
    </row>
    <row r="95" spans="1:11" x14ac:dyDescent="0.3">
      <c r="A95" s="23">
        <v>43986</v>
      </c>
      <c r="B95" s="21">
        <v>136</v>
      </c>
      <c r="C95" s="6">
        <f>+'Global Status'!J92</f>
        <v>6416828</v>
      </c>
      <c r="D95" s="66">
        <f t="shared" si="4"/>
        <v>6197870.2205787618</v>
      </c>
      <c r="E95" s="6">
        <f>+'Global Status'!M92</f>
        <v>129281</v>
      </c>
      <c r="F95" s="66">
        <f t="shared" si="5"/>
        <v>90959.367956242801</v>
      </c>
      <c r="G95" s="21">
        <v>136</v>
      </c>
      <c r="H95" s="69">
        <f>+'Global Status'!K92</f>
        <v>382867</v>
      </c>
      <c r="I95" s="66">
        <f t="shared" si="6"/>
        <v>371057.83484430658</v>
      </c>
      <c r="J95" s="2">
        <f>+'Global Status'!O92</f>
        <v>4842</v>
      </c>
      <c r="K95" s="66">
        <f t="shared" si="7"/>
        <v>2982.3823421273687</v>
      </c>
    </row>
    <row r="96" spans="1:11" x14ac:dyDescent="0.3">
      <c r="A96" s="23">
        <v>43987</v>
      </c>
      <c r="B96" s="21">
        <v>137</v>
      </c>
      <c r="C96" s="6">
        <f>+'Global Status'!J93</f>
        <v>6535354</v>
      </c>
      <c r="D96" s="66">
        <f t="shared" si="4"/>
        <v>6266337.5524890283</v>
      </c>
      <c r="E96" s="6">
        <f>+'Global Status'!M93</f>
        <v>118526</v>
      </c>
      <c r="F96" s="66">
        <f t="shared" si="5"/>
        <v>90959.367957496972</v>
      </c>
      <c r="G96" s="21">
        <v>137</v>
      </c>
      <c r="H96" s="69">
        <f>+'Global Status'!K93</f>
        <v>387155</v>
      </c>
      <c r="I96" s="66">
        <f t="shared" si="6"/>
        <v>372731.20031069644</v>
      </c>
      <c r="J96" s="2">
        <f>+'Global Status'!O93</f>
        <v>4288</v>
      </c>
      <c r="K96" s="66">
        <f t="shared" si="7"/>
        <v>2856.6861120266699</v>
      </c>
    </row>
    <row r="97" spans="1:11" x14ac:dyDescent="0.3">
      <c r="A97" s="23">
        <v>43988</v>
      </c>
      <c r="B97" s="21">
        <v>138</v>
      </c>
      <c r="C97" s="6">
        <f>+'Global Status'!J94</f>
        <v>6663304</v>
      </c>
      <c r="D97" s="66">
        <f t="shared" si="4"/>
        <v>6332932.023262986</v>
      </c>
      <c r="E97" s="6">
        <f>+'Global Status'!M94</f>
        <v>127950</v>
      </c>
      <c r="F97" s="66">
        <f t="shared" si="5"/>
        <v>90959.367958170769</v>
      </c>
      <c r="G97" s="21">
        <v>138</v>
      </c>
      <c r="H97" s="69">
        <f>+'Global Status'!K94</f>
        <v>392802</v>
      </c>
      <c r="I97" s="66">
        <f t="shared" si="6"/>
        <v>374284.82178632496</v>
      </c>
      <c r="J97" s="2">
        <f>+'Global Status'!O94</f>
        <v>5647</v>
      </c>
      <c r="K97" s="66">
        <f t="shared" si="7"/>
        <v>2733.0027810995266</v>
      </c>
    </row>
    <row r="98" spans="1:11" x14ac:dyDescent="0.3">
      <c r="A98" s="23">
        <v>43989</v>
      </c>
      <c r="B98" s="21">
        <v>139</v>
      </c>
      <c r="D98" s="66">
        <f t="shared" si="4"/>
        <v>6397639.1010783315</v>
      </c>
      <c r="F98" s="66">
        <f t="shared" si="5"/>
        <v>90959.36795852962</v>
      </c>
      <c r="G98" s="21">
        <v>139</v>
      </c>
      <c r="I98" s="66">
        <f t="shared" si="6"/>
        <v>375724.51037719962</v>
      </c>
      <c r="K98" s="66">
        <f t="shared" si="7"/>
        <v>2611.5357170852776</v>
      </c>
    </row>
    <row r="99" spans="1:11" x14ac:dyDescent="0.3">
      <c r="A99" s="23">
        <v>43990</v>
      </c>
      <c r="B99" s="21">
        <v>140</v>
      </c>
      <c r="D99" s="66">
        <f t="shared" si="4"/>
        <v>6460448.4441033313</v>
      </c>
      <c r="F99" s="66">
        <f t="shared" si="5"/>
        <v>90959.367958719056</v>
      </c>
      <c r="G99" s="21">
        <v>140</v>
      </c>
      <c r="I99" s="66">
        <f t="shared" si="6"/>
        <v>377056.07069337781</v>
      </c>
      <c r="K99" s="66">
        <f t="shared" si="7"/>
        <v>2492.4715641831422</v>
      </c>
    </row>
    <row r="100" spans="1:11" x14ac:dyDescent="0.3">
      <c r="A100" s="23">
        <v>43991</v>
      </c>
      <c r="B100" s="21">
        <v>141</v>
      </c>
      <c r="D100" s="66">
        <f t="shared" si="4"/>
        <v>6521353.8107493762</v>
      </c>
      <c r="F100" s="66">
        <f t="shared" si="5"/>
        <v>90959.367958818199</v>
      </c>
      <c r="G100" s="21">
        <v>141</v>
      </c>
      <c r="I100" s="66">
        <f t="shared" si="6"/>
        <v>378285.2692954411</v>
      </c>
      <c r="K100" s="66">
        <f t="shared" si="7"/>
        <v>2375.9801101390831</v>
      </c>
    </row>
    <row r="101" spans="1:11" x14ac:dyDescent="0.3">
      <c r="A101" s="23">
        <v>43992</v>
      </c>
      <c r="B101" s="21">
        <v>142</v>
      </c>
      <c r="D101" s="66">
        <f t="shared" si="4"/>
        <v>6580352.9561527446</v>
      </c>
      <c r="F101" s="66">
        <f t="shared" si="5"/>
        <v>90959.367958869625</v>
      </c>
      <c r="G101" s="21">
        <v>142</v>
      </c>
      <c r="I101" s="66">
        <f t="shared" si="6"/>
        <v>379417.80578912655</v>
      </c>
      <c r="K101" s="66">
        <f t="shared" si="7"/>
        <v>2262.2142581451772</v>
      </c>
    </row>
    <row r="102" spans="1:11" x14ac:dyDescent="0.3">
      <c r="A102" s="23">
        <v>43993</v>
      </c>
      <c r="B102" s="21">
        <v>143</v>
      </c>
      <c r="D102" s="66">
        <f t="shared" si="4"/>
        <v>6637447.5158134913</v>
      </c>
      <c r="F102" s="66">
        <f t="shared" si="5"/>
        <v>90959.36795889608</v>
      </c>
      <c r="G102" s="21">
        <v>143</v>
      </c>
      <c r="I102" s="66">
        <f t="shared" si="6"/>
        <v>380459.2866324982</v>
      </c>
      <c r="K102" s="66">
        <f t="shared" si="7"/>
        <v>2151.3100989733389</v>
      </c>
    </row>
    <row r="103" spans="1:11" x14ac:dyDescent="0.3">
      <c r="A103" s="23">
        <v>43994</v>
      </c>
      <c r="B103" s="21">
        <v>144</v>
      </c>
      <c r="D103" s="66">
        <f t="shared" si="4"/>
        <v>6692642.8773682211</v>
      </c>
      <c r="F103" s="66">
        <f t="shared" si="5"/>
        <v>90959.367958909555</v>
      </c>
      <c r="G103" s="21">
        <v>144</v>
      </c>
      <c r="I103" s="66">
        <f t="shared" si="6"/>
        <v>381415.20168522774</v>
      </c>
      <c r="K103" s="66">
        <f t="shared" si="7"/>
        <v>2043.3870781544972</v>
      </c>
    </row>
    <row r="104" spans="1:11" x14ac:dyDescent="0.3">
      <c r="A104" s="23">
        <v>43995</v>
      </c>
      <c r="B104" s="21">
        <v>145</v>
      </c>
      <c r="D104" s="66">
        <f t="shared" si="4"/>
        <v>6745948.0415140893</v>
      </c>
      <c r="F104" s="66">
        <f t="shared" si="5"/>
        <v>90959.367958916366</v>
      </c>
      <c r="G104" s="21">
        <v>145</v>
      </c>
      <c r="I104" s="66">
        <f t="shared" si="6"/>
        <v>382290.90349706198</v>
      </c>
      <c r="K104" s="66">
        <f t="shared" si="7"/>
        <v>1938.5482524807007</v>
      </c>
    </row>
    <row r="105" spans="1:11" x14ac:dyDescent="0.3">
      <c r="A105" s="23">
        <v>43996</v>
      </c>
      <c r="B105" s="21">
        <v>146</v>
      </c>
      <c r="D105" s="66">
        <f t="shared" si="4"/>
        <v>6797375.4731334923</v>
      </c>
      <c r="F105" s="66">
        <f t="shared" si="5"/>
        <v>90959.367958919771</v>
      </c>
      <c r="G105" s="21">
        <v>146</v>
      </c>
      <c r="I105" s="66">
        <f t="shared" si="6"/>
        <v>383091.58930268208</v>
      </c>
      <c r="K105" s="66">
        <f t="shared" si="7"/>
        <v>1836.8806296531009</v>
      </c>
    </row>
    <row r="106" spans="1:11" x14ac:dyDescent="0.3">
      <c r="A106" s="23">
        <v>43997</v>
      </c>
      <c r="B106" s="21">
        <v>147</v>
      </c>
      <c r="D106" s="66">
        <f t="shared" si="4"/>
        <v>6846940.943692714</v>
      </c>
      <c r="F106" s="66">
        <f t="shared" si="5"/>
        <v>90959.367958921473</v>
      </c>
      <c r="G106" s="21">
        <v>147</v>
      </c>
      <c r="I106" s="66">
        <f t="shared" si="6"/>
        <v>383822.28566313483</v>
      </c>
      <c r="K106" s="66">
        <f t="shared" si="7"/>
        <v>1738.4555845243503</v>
      </c>
    </row>
    <row r="107" spans="1:11" x14ac:dyDescent="0.3">
      <c r="A107" s="23">
        <v>43998</v>
      </c>
      <c r="B107" s="21">
        <v>148</v>
      </c>
      <c r="D107" s="66">
        <f t="shared" si="4"/>
        <v>6894663.3660032284</v>
      </c>
      <c r="F107" s="66">
        <f t="shared" si="5"/>
        <v>90959.367958922317</v>
      </c>
      <c r="G107" s="21">
        <v>148</v>
      </c>
      <c r="I107" s="66">
        <f t="shared" si="6"/>
        <v>384487.83566999336</v>
      </c>
      <c r="K107" s="66">
        <f t="shared" si="7"/>
        <v>1643.3293450894603</v>
      </c>
    </row>
    <row r="108" spans="1:11" x14ac:dyDescent="0.3">
      <c r="A108" s="23">
        <v>43999</v>
      </c>
      <c r="B108" s="21">
        <v>149</v>
      </c>
      <c r="D108" s="66">
        <f t="shared" si="4"/>
        <v>6940564.6224417323</v>
      </c>
      <c r="F108" s="66">
        <f t="shared" si="5"/>
        <v>90959.36795892271</v>
      </c>
      <c r="G108" s="21">
        <v>149</v>
      </c>
      <c r="I108" s="66">
        <f t="shared" si="6"/>
        <v>385092.8886074961</v>
      </c>
      <c r="K108" s="66">
        <f t="shared" si="7"/>
        <v>1551.5435411638391</v>
      </c>
    </row>
    <row r="109" spans="1:11" x14ac:dyDescent="0.3">
      <c r="A109" s="23">
        <v>44000</v>
      </c>
      <c r="B109" s="21">
        <v>150</v>
      </c>
      <c r="D109" s="66">
        <f t="shared" si="4"/>
        <v>6984669.3877244145</v>
      </c>
      <c r="F109" s="66">
        <f t="shared" si="5"/>
        <v>90959.367958922914</v>
      </c>
      <c r="G109" s="21">
        <v>150</v>
      </c>
      <c r="I109" s="66">
        <f t="shared" si="6"/>
        <v>385641.89195014379</v>
      </c>
      <c r="K109" s="66">
        <f t="shared" si="7"/>
        <v>1463.1258085491186</v>
      </c>
    </row>
    <row r="110" spans="1:11" x14ac:dyDescent="0.3">
      <c r="A110" s="23">
        <v>44001</v>
      </c>
      <c r="B110" s="21">
        <v>151</v>
      </c>
      <c r="D110" s="66">
        <f t="shared" si="4"/>
        <v>7027004.9473227514</v>
      </c>
      <c r="F110" s="66">
        <f t="shared" si="5"/>
        <v>90959.367958923001</v>
      </c>
      <c r="G110" s="21">
        <v>151</v>
      </c>
      <c r="I110" s="66">
        <f t="shared" si="6"/>
        <v>386139.08555859973</v>
      </c>
      <c r="K110" s="66">
        <f t="shared" si="7"/>
        <v>1378.09044142379</v>
      </c>
    </row>
    <row r="111" spans="1:11" x14ac:dyDescent="0.3">
      <c r="A111" s="23">
        <v>44002</v>
      </c>
      <c r="B111" s="21">
        <v>152</v>
      </c>
      <c r="D111" s="66">
        <f t="shared" si="4"/>
        <v>7067601.0125927273</v>
      </c>
      <c r="F111" s="66">
        <f t="shared" si="5"/>
        <v>90959.367958923045</v>
      </c>
      <c r="G111" s="21">
        <v>152</v>
      </c>
      <c r="I111" s="66">
        <f t="shared" si="6"/>
        <v>386588.49792516814</v>
      </c>
      <c r="K111" s="66">
        <f t="shared" si="7"/>
        <v>1296.4390857034186</v>
      </c>
    </row>
    <row r="112" spans="1:11" x14ac:dyDescent="0.3">
      <c r="A112" s="23">
        <v>44003</v>
      </c>
      <c r="B112" s="21">
        <v>153</v>
      </c>
      <c r="F112" s="66">
        <f t="shared" si="5"/>
        <v>90959.367958923074</v>
      </c>
      <c r="G112" s="21">
        <v>153</v>
      </c>
    </row>
    <row r="113" spans="1:7" x14ac:dyDescent="0.3">
      <c r="A113" s="23">
        <v>44004</v>
      </c>
      <c r="B113" s="21">
        <v>154</v>
      </c>
      <c r="F113" s="66">
        <f t="shared" si="5"/>
        <v>90959.367958923074</v>
      </c>
      <c r="G113" s="21">
        <v>154</v>
      </c>
    </row>
    <row r="114" spans="1:7" x14ac:dyDescent="0.3">
      <c r="A114" s="23">
        <v>44005</v>
      </c>
      <c r="B114" s="21">
        <v>155</v>
      </c>
      <c r="F114" s="66">
        <f t="shared" si="5"/>
        <v>90959.367958923089</v>
      </c>
      <c r="G114" s="21">
        <v>155</v>
      </c>
    </row>
    <row r="115" spans="1:7" x14ac:dyDescent="0.3">
      <c r="A115" s="23">
        <v>44006</v>
      </c>
      <c r="B115" s="21">
        <v>156</v>
      </c>
      <c r="F115" s="66">
        <f t="shared" si="5"/>
        <v>90959.367958923089</v>
      </c>
      <c r="G115" s="21">
        <v>156</v>
      </c>
    </row>
    <row r="116" spans="1:7" x14ac:dyDescent="0.3">
      <c r="A116" s="23">
        <v>44007</v>
      </c>
      <c r="B116" s="21">
        <v>157</v>
      </c>
      <c r="F116" s="66">
        <f t="shared" si="5"/>
        <v>90959.367958923089</v>
      </c>
      <c r="G116" s="21">
        <v>157</v>
      </c>
    </row>
    <row r="117" spans="1:7" x14ac:dyDescent="0.3">
      <c r="A117" s="23">
        <v>44008</v>
      </c>
      <c r="B117" s="21">
        <v>158</v>
      </c>
      <c r="F117" s="66">
        <f t="shared" si="5"/>
        <v>90959.367958923089</v>
      </c>
      <c r="G117" s="21">
        <v>158</v>
      </c>
    </row>
    <row r="118" spans="1:7" x14ac:dyDescent="0.3">
      <c r="A118" s="23">
        <v>44009</v>
      </c>
      <c r="B118" s="21">
        <v>159</v>
      </c>
      <c r="F118" s="66">
        <f t="shared" si="5"/>
        <v>90959.367958923089</v>
      </c>
      <c r="G118" s="21">
        <v>159</v>
      </c>
    </row>
    <row r="119" spans="1:7" x14ac:dyDescent="0.3">
      <c r="A119" s="23">
        <v>44010</v>
      </c>
      <c r="B119" s="21">
        <v>160</v>
      </c>
      <c r="F119" s="66">
        <f t="shared" si="5"/>
        <v>90959.367958923089</v>
      </c>
      <c r="G119" s="21">
        <v>160</v>
      </c>
    </row>
    <row r="120" spans="1:7" x14ac:dyDescent="0.3">
      <c r="A120" s="23">
        <v>44011</v>
      </c>
      <c r="B120" s="21">
        <v>161</v>
      </c>
      <c r="F120" s="66">
        <f t="shared" si="5"/>
        <v>90959.367958923089</v>
      </c>
      <c r="G120" s="21">
        <v>161</v>
      </c>
    </row>
    <row r="121" spans="1:7" x14ac:dyDescent="0.3">
      <c r="A121" s="23">
        <v>44012</v>
      </c>
      <c r="B121" s="21">
        <v>162</v>
      </c>
      <c r="F121" s="66">
        <f t="shared" si="5"/>
        <v>90959.367958923089</v>
      </c>
      <c r="G121" s="21">
        <v>162</v>
      </c>
    </row>
    <row r="122" spans="1:7" x14ac:dyDescent="0.3">
      <c r="A122" s="23">
        <v>44013</v>
      </c>
      <c r="B122" s="21">
        <v>163</v>
      </c>
      <c r="F122" s="66">
        <f t="shared" si="5"/>
        <v>90959.367958923089</v>
      </c>
      <c r="G122" s="21">
        <v>163</v>
      </c>
    </row>
    <row r="123" spans="1:7" x14ac:dyDescent="0.3">
      <c r="A123" s="23">
        <v>44014</v>
      </c>
      <c r="B123" s="21">
        <v>164</v>
      </c>
      <c r="F123" s="66">
        <f t="shared" si="5"/>
        <v>90959.367958923089</v>
      </c>
      <c r="G123" s="21">
        <v>164</v>
      </c>
    </row>
    <row r="124" spans="1:7" x14ac:dyDescent="0.3">
      <c r="A124" s="23">
        <v>44015</v>
      </c>
      <c r="B124" s="21">
        <v>165</v>
      </c>
      <c r="F124" s="66">
        <f t="shared" si="5"/>
        <v>90959.367958923089</v>
      </c>
      <c r="G124" s="21">
        <v>165</v>
      </c>
    </row>
    <row r="125" spans="1:7" x14ac:dyDescent="0.3">
      <c r="A125" s="23">
        <v>44016</v>
      </c>
      <c r="B125" s="21">
        <v>166</v>
      </c>
      <c r="F125" s="66">
        <f t="shared" si="5"/>
        <v>90959.367958923089</v>
      </c>
      <c r="G125" s="21">
        <v>166</v>
      </c>
    </row>
    <row r="126" spans="1:7" x14ac:dyDescent="0.3">
      <c r="A126" s="23">
        <v>44017</v>
      </c>
      <c r="B126" s="21">
        <v>167</v>
      </c>
      <c r="F126" s="66">
        <f t="shared" si="5"/>
        <v>90959.367958923089</v>
      </c>
      <c r="G126" s="21">
        <v>167</v>
      </c>
    </row>
    <row r="127" spans="1:7" x14ac:dyDescent="0.3">
      <c r="A127" s="23">
        <v>44018</v>
      </c>
      <c r="B127" s="21">
        <v>168</v>
      </c>
      <c r="F127" s="66">
        <f t="shared" si="5"/>
        <v>90959.367958923089</v>
      </c>
      <c r="G127" s="21">
        <v>168</v>
      </c>
    </row>
    <row r="128" spans="1:7" x14ac:dyDescent="0.3">
      <c r="A128" s="23">
        <v>44019</v>
      </c>
      <c r="B128" s="21">
        <v>169</v>
      </c>
      <c r="F128" s="66">
        <f t="shared" si="5"/>
        <v>90959.367958923089</v>
      </c>
      <c r="G128" s="21">
        <v>169</v>
      </c>
    </row>
    <row r="129" spans="1:7" x14ac:dyDescent="0.3">
      <c r="A129" s="23">
        <v>44020</v>
      </c>
      <c r="B129" s="21">
        <v>170</v>
      </c>
      <c r="F129" s="66">
        <f t="shared" si="5"/>
        <v>90959.367958923089</v>
      </c>
      <c r="G129" s="21">
        <v>170</v>
      </c>
    </row>
    <row r="130" spans="1:7" x14ac:dyDescent="0.3">
      <c r="A130" s="23">
        <v>44021</v>
      </c>
      <c r="B130" s="21">
        <v>171</v>
      </c>
      <c r="F130" s="66">
        <f t="shared" si="5"/>
        <v>90959.367958923089</v>
      </c>
      <c r="G130" s="21">
        <v>171</v>
      </c>
    </row>
    <row r="131" spans="1:7" x14ac:dyDescent="0.3">
      <c r="A131" s="23">
        <v>44022</v>
      </c>
      <c r="B131" s="21">
        <v>172</v>
      </c>
      <c r="F131" s="66">
        <f t="shared" si="5"/>
        <v>90959.367958923089</v>
      </c>
      <c r="G131" s="21">
        <v>172</v>
      </c>
    </row>
    <row r="132" spans="1:7" x14ac:dyDescent="0.3">
      <c r="A132" s="23">
        <v>44023</v>
      </c>
      <c r="B132" s="21">
        <v>173</v>
      </c>
      <c r="F132" s="66">
        <f t="shared" si="5"/>
        <v>90959.367958923089</v>
      </c>
      <c r="G132" s="21">
        <v>173</v>
      </c>
    </row>
    <row r="133" spans="1:7" x14ac:dyDescent="0.3">
      <c r="A133" s="23">
        <v>44024</v>
      </c>
      <c r="B133" s="21">
        <v>174</v>
      </c>
      <c r="F133" s="66">
        <f t="shared" si="5"/>
        <v>90959.367958923089</v>
      </c>
      <c r="G133" s="21">
        <v>174</v>
      </c>
    </row>
    <row r="134" spans="1:7" x14ac:dyDescent="0.3">
      <c r="A134" s="23">
        <v>44025</v>
      </c>
      <c r="B134" s="21">
        <v>175</v>
      </c>
      <c r="F134" s="66">
        <f t="shared" si="5"/>
        <v>90959.367958923089</v>
      </c>
      <c r="G134" s="21">
        <v>175</v>
      </c>
    </row>
    <row r="135" spans="1:7" x14ac:dyDescent="0.3">
      <c r="A135" s="23">
        <v>44026</v>
      </c>
      <c r="B135" s="21">
        <v>176</v>
      </c>
      <c r="F135" s="66">
        <f t="shared" si="5"/>
        <v>90959.367958923089</v>
      </c>
      <c r="G135" s="21">
        <v>176</v>
      </c>
    </row>
    <row r="136" spans="1:7" x14ac:dyDescent="0.3">
      <c r="A136" s="23">
        <v>44027</v>
      </c>
      <c r="B136" s="21">
        <v>177</v>
      </c>
      <c r="F136" s="66">
        <f t="shared" si="5"/>
        <v>90959.367958923089</v>
      </c>
      <c r="G136" s="21">
        <v>177</v>
      </c>
    </row>
    <row r="137" spans="1:7" x14ac:dyDescent="0.3">
      <c r="A137" s="23">
        <v>44028</v>
      </c>
      <c r="B137" s="21">
        <v>178</v>
      </c>
      <c r="F137" s="66">
        <f t="shared" si="5"/>
        <v>90959.367958923089</v>
      </c>
      <c r="G137" s="21">
        <v>178</v>
      </c>
    </row>
    <row r="138" spans="1:7" x14ac:dyDescent="0.3">
      <c r="A138" s="23">
        <v>44029</v>
      </c>
      <c r="B138" s="21">
        <v>179</v>
      </c>
      <c r="F138" s="66">
        <f t="shared" ref="F138:F201" si="8">F$1*_xlfn.NORM.DIST($B138,F$2,F$3,TRUE)</f>
        <v>90959.367958923089</v>
      </c>
      <c r="G138" s="21">
        <v>179</v>
      </c>
    </row>
    <row r="139" spans="1:7" x14ac:dyDescent="0.3">
      <c r="A139" s="23">
        <v>44030</v>
      </c>
      <c r="B139" s="21">
        <v>180</v>
      </c>
      <c r="F139" s="66">
        <f t="shared" si="8"/>
        <v>90959.367958923089</v>
      </c>
      <c r="G139" s="21">
        <v>180</v>
      </c>
    </row>
    <row r="140" spans="1:7" x14ac:dyDescent="0.3">
      <c r="A140" s="23">
        <v>44031</v>
      </c>
      <c r="B140" s="21">
        <v>181</v>
      </c>
      <c r="F140" s="66">
        <f t="shared" si="8"/>
        <v>90959.367958923089</v>
      </c>
      <c r="G140" s="21">
        <v>181</v>
      </c>
    </row>
    <row r="141" spans="1:7" x14ac:dyDescent="0.3">
      <c r="A141" s="23">
        <v>44032</v>
      </c>
      <c r="B141" s="21">
        <v>182</v>
      </c>
      <c r="F141" s="66">
        <f t="shared" si="8"/>
        <v>90959.367958923089</v>
      </c>
      <c r="G141" s="21">
        <v>182</v>
      </c>
    </row>
    <row r="142" spans="1:7" x14ac:dyDescent="0.3">
      <c r="A142" s="23">
        <v>44033</v>
      </c>
      <c r="B142" s="21">
        <v>183</v>
      </c>
      <c r="F142" s="66">
        <f t="shared" si="8"/>
        <v>90959.367958923089</v>
      </c>
      <c r="G142" s="21">
        <v>183</v>
      </c>
    </row>
    <row r="143" spans="1:7" x14ac:dyDescent="0.3">
      <c r="A143" s="23">
        <v>44034</v>
      </c>
      <c r="B143" s="21">
        <v>184</v>
      </c>
      <c r="F143" s="66">
        <f t="shared" si="8"/>
        <v>90959.367958923089</v>
      </c>
      <c r="G143" s="21">
        <v>184</v>
      </c>
    </row>
    <row r="144" spans="1:7" x14ac:dyDescent="0.3">
      <c r="A144" s="23">
        <v>44035</v>
      </c>
      <c r="B144" s="21">
        <v>185</v>
      </c>
      <c r="F144" s="66">
        <f t="shared" si="8"/>
        <v>90959.367958923089</v>
      </c>
      <c r="G144" s="21">
        <v>185</v>
      </c>
    </row>
    <row r="145" spans="1:7" x14ac:dyDescent="0.3">
      <c r="A145" s="23">
        <v>44036</v>
      </c>
      <c r="B145" s="21">
        <v>186</v>
      </c>
      <c r="F145" s="66">
        <f t="shared" si="8"/>
        <v>90959.367958923089</v>
      </c>
      <c r="G145" s="21">
        <v>186</v>
      </c>
    </row>
    <row r="146" spans="1:7" x14ac:dyDescent="0.3">
      <c r="A146" s="23">
        <v>44037</v>
      </c>
      <c r="B146" s="21">
        <v>187</v>
      </c>
      <c r="F146" s="66">
        <f t="shared" si="8"/>
        <v>90959.367958923089</v>
      </c>
      <c r="G146" s="21">
        <v>187</v>
      </c>
    </row>
    <row r="147" spans="1:7" x14ac:dyDescent="0.3">
      <c r="A147" s="23">
        <v>44038</v>
      </c>
      <c r="B147" s="21">
        <v>188</v>
      </c>
      <c r="F147" s="66">
        <f t="shared" si="8"/>
        <v>90959.367958923089</v>
      </c>
      <c r="G147" s="21">
        <v>188</v>
      </c>
    </row>
    <row r="148" spans="1:7" x14ac:dyDescent="0.3">
      <c r="A148" s="23">
        <v>44039</v>
      </c>
      <c r="B148" s="21">
        <v>189</v>
      </c>
      <c r="F148" s="66">
        <f t="shared" si="8"/>
        <v>90959.367958923089</v>
      </c>
      <c r="G148" s="21">
        <v>189</v>
      </c>
    </row>
    <row r="149" spans="1:7" x14ac:dyDescent="0.3">
      <c r="A149" s="23">
        <v>44040</v>
      </c>
      <c r="B149" s="21">
        <v>190</v>
      </c>
      <c r="F149" s="66">
        <f t="shared" si="8"/>
        <v>90959.367958923089</v>
      </c>
      <c r="G149" s="21">
        <v>190</v>
      </c>
    </row>
    <row r="150" spans="1:7" x14ac:dyDescent="0.3">
      <c r="A150" s="23">
        <v>44041</v>
      </c>
      <c r="B150" s="21">
        <v>191</v>
      </c>
      <c r="F150" s="66">
        <f t="shared" si="8"/>
        <v>90959.367958923089</v>
      </c>
      <c r="G150" s="21">
        <v>191</v>
      </c>
    </row>
    <row r="151" spans="1:7" x14ac:dyDescent="0.3">
      <c r="A151" s="23">
        <v>44042</v>
      </c>
      <c r="B151" s="21">
        <v>192</v>
      </c>
      <c r="F151" s="66">
        <f t="shared" si="8"/>
        <v>90959.367958923089</v>
      </c>
      <c r="G151" s="21">
        <v>192</v>
      </c>
    </row>
    <row r="152" spans="1:7" x14ac:dyDescent="0.3">
      <c r="A152" s="23">
        <v>44043</v>
      </c>
      <c r="B152" s="21">
        <v>193</v>
      </c>
      <c r="F152" s="66">
        <f t="shared" si="8"/>
        <v>90959.367958923089</v>
      </c>
      <c r="G152" s="21">
        <v>193</v>
      </c>
    </row>
    <row r="153" spans="1:7" x14ac:dyDescent="0.3">
      <c r="A153" s="23">
        <v>44044</v>
      </c>
      <c r="B153" s="21">
        <v>194</v>
      </c>
      <c r="F153" s="66">
        <f t="shared" si="8"/>
        <v>90959.367958923089</v>
      </c>
      <c r="G153" s="21">
        <v>194</v>
      </c>
    </row>
    <row r="154" spans="1:7" x14ac:dyDescent="0.3">
      <c r="A154" s="23">
        <v>44045</v>
      </c>
      <c r="B154" s="21">
        <v>195</v>
      </c>
      <c r="F154" s="66">
        <f t="shared" si="8"/>
        <v>90959.367958923089</v>
      </c>
      <c r="G154" s="21">
        <v>195</v>
      </c>
    </row>
    <row r="155" spans="1:7" x14ac:dyDescent="0.3">
      <c r="A155" s="23">
        <v>44046</v>
      </c>
      <c r="B155" s="21">
        <v>196</v>
      </c>
      <c r="F155" s="66">
        <f t="shared" si="8"/>
        <v>90959.367958923089</v>
      </c>
      <c r="G155" s="21">
        <v>196</v>
      </c>
    </row>
    <row r="156" spans="1:7" x14ac:dyDescent="0.3">
      <c r="A156" s="23">
        <v>44047</v>
      </c>
      <c r="B156" s="21">
        <v>197</v>
      </c>
      <c r="F156" s="66">
        <f t="shared" si="8"/>
        <v>90959.367958923089</v>
      </c>
      <c r="G156" s="21">
        <v>197</v>
      </c>
    </row>
    <row r="157" spans="1:7" x14ac:dyDescent="0.3">
      <c r="A157" s="23">
        <v>44048</v>
      </c>
      <c r="B157" s="21">
        <v>198</v>
      </c>
      <c r="F157" s="66">
        <f t="shared" si="8"/>
        <v>90959.367958923089</v>
      </c>
      <c r="G157" s="21">
        <v>198</v>
      </c>
    </row>
    <row r="158" spans="1:7" x14ac:dyDescent="0.3">
      <c r="A158" s="23">
        <v>44049</v>
      </c>
      <c r="B158" s="21">
        <v>199</v>
      </c>
      <c r="F158" s="66">
        <f t="shared" si="8"/>
        <v>90959.367958923089</v>
      </c>
      <c r="G158" s="21">
        <v>199</v>
      </c>
    </row>
    <row r="159" spans="1:7" x14ac:dyDescent="0.3">
      <c r="A159" s="23">
        <v>44050</v>
      </c>
      <c r="B159" s="21">
        <v>200</v>
      </c>
      <c r="F159" s="66">
        <f t="shared" si="8"/>
        <v>90959.367958923089</v>
      </c>
      <c r="G159" s="21">
        <v>200</v>
      </c>
    </row>
    <row r="160" spans="1:7" x14ac:dyDescent="0.3">
      <c r="A160" s="23">
        <v>44051</v>
      </c>
      <c r="B160" s="21">
        <v>201</v>
      </c>
      <c r="F160" s="66">
        <f t="shared" si="8"/>
        <v>90959.367958923089</v>
      </c>
      <c r="G160" s="21">
        <v>201</v>
      </c>
    </row>
    <row r="161" spans="1:7" x14ac:dyDescent="0.3">
      <c r="A161" s="23">
        <v>44052</v>
      </c>
      <c r="B161" s="21">
        <v>202</v>
      </c>
      <c r="F161" s="66">
        <f t="shared" si="8"/>
        <v>90959.367958923089</v>
      </c>
      <c r="G161" s="21">
        <v>202</v>
      </c>
    </row>
    <row r="162" spans="1:7" x14ac:dyDescent="0.3">
      <c r="A162" s="23">
        <v>44053</v>
      </c>
      <c r="B162" s="21">
        <v>203</v>
      </c>
      <c r="F162" s="66">
        <f t="shared" si="8"/>
        <v>90959.367958923089</v>
      </c>
      <c r="G162" s="21">
        <v>203</v>
      </c>
    </row>
    <row r="163" spans="1:7" x14ac:dyDescent="0.3">
      <c r="A163" s="23">
        <v>44054</v>
      </c>
      <c r="B163" s="21">
        <v>204</v>
      </c>
      <c r="F163" s="66">
        <f t="shared" si="8"/>
        <v>90959.367958923089</v>
      </c>
      <c r="G163" s="21">
        <v>204</v>
      </c>
    </row>
    <row r="164" spans="1:7" x14ac:dyDescent="0.3">
      <c r="A164" s="23">
        <v>44055</v>
      </c>
      <c r="B164" s="21">
        <v>205</v>
      </c>
      <c r="F164" s="66">
        <f t="shared" si="8"/>
        <v>90959.367958923089</v>
      </c>
      <c r="G164" s="21">
        <v>205</v>
      </c>
    </row>
    <row r="165" spans="1:7" x14ac:dyDescent="0.3">
      <c r="A165" s="23">
        <v>44056</v>
      </c>
      <c r="B165" s="21">
        <v>206</v>
      </c>
      <c r="F165" s="66">
        <f t="shared" si="8"/>
        <v>90959.367958923089</v>
      </c>
      <c r="G165" s="21">
        <v>206</v>
      </c>
    </row>
    <row r="166" spans="1:7" x14ac:dyDescent="0.3">
      <c r="A166" s="23">
        <v>44057</v>
      </c>
      <c r="B166" s="21">
        <v>207</v>
      </c>
      <c r="F166" s="66">
        <f t="shared" si="8"/>
        <v>90959.367958923089</v>
      </c>
      <c r="G166" s="21">
        <v>207</v>
      </c>
    </row>
    <row r="167" spans="1:7" x14ac:dyDescent="0.3">
      <c r="A167" s="23">
        <v>44058</v>
      </c>
      <c r="B167" s="21">
        <v>208</v>
      </c>
      <c r="F167" s="66">
        <f t="shared" si="8"/>
        <v>90959.367958923089</v>
      </c>
      <c r="G167" s="21">
        <v>208</v>
      </c>
    </row>
    <row r="168" spans="1:7" x14ac:dyDescent="0.3">
      <c r="A168" s="23">
        <v>44059</v>
      </c>
      <c r="B168" s="21">
        <v>209</v>
      </c>
      <c r="F168" s="66">
        <f t="shared" si="8"/>
        <v>90959.367958923089</v>
      </c>
      <c r="G168" s="21">
        <v>209</v>
      </c>
    </row>
    <row r="169" spans="1:7" x14ac:dyDescent="0.3">
      <c r="A169" s="23">
        <v>44060</v>
      </c>
      <c r="B169" s="21">
        <v>210</v>
      </c>
      <c r="F169" s="66">
        <f t="shared" si="8"/>
        <v>90959.367958923089</v>
      </c>
      <c r="G169" s="21">
        <v>210</v>
      </c>
    </row>
    <row r="170" spans="1:7" x14ac:dyDescent="0.3">
      <c r="A170" s="23">
        <v>44061</v>
      </c>
      <c r="B170" s="21">
        <v>211</v>
      </c>
      <c r="F170" s="66">
        <f t="shared" si="8"/>
        <v>90959.367958923089</v>
      </c>
      <c r="G170" s="21">
        <v>211</v>
      </c>
    </row>
    <row r="171" spans="1:7" x14ac:dyDescent="0.3">
      <c r="A171" s="23">
        <v>44062</v>
      </c>
      <c r="B171" s="21">
        <v>212</v>
      </c>
      <c r="F171" s="66">
        <f t="shared" si="8"/>
        <v>90959.367958923089</v>
      </c>
      <c r="G171" s="21">
        <v>212</v>
      </c>
    </row>
    <row r="172" spans="1:7" x14ac:dyDescent="0.3">
      <c r="A172" s="23">
        <v>44063</v>
      </c>
      <c r="B172" s="21">
        <v>213</v>
      </c>
      <c r="F172" s="66">
        <f t="shared" si="8"/>
        <v>90959.367958923089</v>
      </c>
      <c r="G172" s="21">
        <v>213</v>
      </c>
    </row>
    <row r="173" spans="1:7" x14ac:dyDescent="0.3">
      <c r="A173" s="23">
        <v>44064</v>
      </c>
      <c r="B173" s="21">
        <v>214</v>
      </c>
      <c r="F173" s="66">
        <f t="shared" si="8"/>
        <v>90959.367958923089</v>
      </c>
      <c r="G173" s="21">
        <v>214</v>
      </c>
    </row>
    <row r="174" spans="1:7" x14ac:dyDescent="0.3">
      <c r="A174" s="23">
        <v>44065</v>
      </c>
      <c r="B174" s="21">
        <v>215</v>
      </c>
      <c r="F174" s="66">
        <f t="shared" si="8"/>
        <v>90959.367958923089</v>
      </c>
      <c r="G174" s="21">
        <v>215</v>
      </c>
    </row>
    <row r="175" spans="1:7" x14ac:dyDescent="0.3">
      <c r="A175" s="23">
        <v>44066</v>
      </c>
      <c r="B175" s="21">
        <v>216</v>
      </c>
      <c r="F175" s="66">
        <f t="shared" si="8"/>
        <v>90959.367958923089</v>
      </c>
      <c r="G175" s="21">
        <v>216</v>
      </c>
    </row>
    <row r="176" spans="1:7" x14ac:dyDescent="0.3">
      <c r="A176" s="23">
        <v>44067</v>
      </c>
      <c r="B176" s="21">
        <v>217</v>
      </c>
      <c r="F176" s="66">
        <f t="shared" si="8"/>
        <v>90959.367958923089</v>
      </c>
      <c r="G176" s="21">
        <v>217</v>
      </c>
    </row>
    <row r="177" spans="1:7" x14ac:dyDescent="0.3">
      <c r="A177" s="23">
        <v>44068</v>
      </c>
      <c r="B177" s="21">
        <v>218</v>
      </c>
      <c r="F177" s="66">
        <f t="shared" si="8"/>
        <v>90959.367958923089</v>
      </c>
      <c r="G177" s="21">
        <v>218</v>
      </c>
    </row>
    <row r="178" spans="1:7" x14ac:dyDescent="0.3">
      <c r="A178" s="23">
        <v>44069</v>
      </c>
      <c r="B178" s="21">
        <v>219</v>
      </c>
      <c r="F178" s="66">
        <f t="shared" si="8"/>
        <v>90959.367958923089</v>
      </c>
      <c r="G178" s="21">
        <v>219</v>
      </c>
    </row>
    <row r="179" spans="1:7" x14ac:dyDescent="0.3">
      <c r="A179" s="23">
        <v>44070</v>
      </c>
      <c r="B179" s="21">
        <v>220</v>
      </c>
      <c r="F179" s="66">
        <f t="shared" si="8"/>
        <v>90959.367958923089</v>
      </c>
      <c r="G179" s="21">
        <v>220</v>
      </c>
    </row>
    <row r="180" spans="1:7" x14ac:dyDescent="0.3">
      <c r="A180" s="23">
        <v>44071</v>
      </c>
      <c r="B180" s="21">
        <v>221</v>
      </c>
      <c r="F180" s="66">
        <f t="shared" si="8"/>
        <v>90959.367958923089</v>
      </c>
      <c r="G180" s="21">
        <v>221</v>
      </c>
    </row>
    <row r="181" spans="1:7" x14ac:dyDescent="0.3">
      <c r="A181" s="23">
        <v>44072</v>
      </c>
      <c r="B181" s="21">
        <v>222</v>
      </c>
      <c r="F181" s="66">
        <f t="shared" si="8"/>
        <v>90959.367958923089</v>
      </c>
      <c r="G181" s="21">
        <v>222</v>
      </c>
    </row>
    <row r="182" spans="1:7" x14ac:dyDescent="0.3">
      <c r="A182" s="23">
        <v>44073</v>
      </c>
      <c r="B182" s="21">
        <v>223</v>
      </c>
      <c r="F182" s="66">
        <f t="shared" si="8"/>
        <v>90959.367958923089</v>
      </c>
      <c r="G182" s="21">
        <v>223</v>
      </c>
    </row>
    <row r="183" spans="1:7" x14ac:dyDescent="0.3">
      <c r="A183" s="23">
        <v>44074</v>
      </c>
      <c r="B183" s="21">
        <v>224</v>
      </c>
      <c r="F183" s="66">
        <f t="shared" si="8"/>
        <v>90959.367958923089</v>
      </c>
      <c r="G183" s="21">
        <v>224</v>
      </c>
    </row>
    <row r="184" spans="1:7" x14ac:dyDescent="0.3">
      <c r="A184" s="23">
        <v>44075</v>
      </c>
      <c r="B184" s="21">
        <v>225</v>
      </c>
      <c r="F184" s="66">
        <f t="shared" si="8"/>
        <v>90959.367958923089</v>
      </c>
      <c r="G184" s="21">
        <v>225</v>
      </c>
    </row>
    <row r="185" spans="1:7" x14ac:dyDescent="0.3">
      <c r="A185" s="23">
        <v>44076</v>
      </c>
      <c r="B185" s="21">
        <v>226</v>
      </c>
      <c r="F185" s="66">
        <f t="shared" si="8"/>
        <v>90959.367958923089</v>
      </c>
      <c r="G185" s="21">
        <v>226</v>
      </c>
    </row>
    <row r="186" spans="1:7" x14ac:dyDescent="0.3">
      <c r="A186" s="23">
        <v>44077</v>
      </c>
      <c r="B186" s="21">
        <v>227</v>
      </c>
      <c r="F186" s="66">
        <f t="shared" si="8"/>
        <v>90959.367958923089</v>
      </c>
      <c r="G186" s="21">
        <v>227</v>
      </c>
    </row>
    <row r="187" spans="1:7" x14ac:dyDescent="0.3">
      <c r="A187" s="23">
        <v>44078</v>
      </c>
      <c r="B187" s="21">
        <v>228</v>
      </c>
      <c r="F187" s="66">
        <f t="shared" si="8"/>
        <v>90959.367958923089</v>
      </c>
      <c r="G187" s="21">
        <v>228</v>
      </c>
    </row>
    <row r="188" spans="1:7" x14ac:dyDescent="0.3">
      <c r="A188" s="23">
        <v>44079</v>
      </c>
      <c r="B188" s="21">
        <v>229</v>
      </c>
      <c r="F188" s="66">
        <f t="shared" si="8"/>
        <v>90959.367958923089</v>
      </c>
      <c r="G188" s="21">
        <v>229</v>
      </c>
    </row>
    <row r="189" spans="1:7" x14ac:dyDescent="0.3">
      <c r="A189" s="23">
        <v>44080</v>
      </c>
      <c r="B189" s="21">
        <v>230</v>
      </c>
      <c r="F189" s="66">
        <f t="shared" si="8"/>
        <v>90959.367958923089</v>
      </c>
      <c r="G189" s="21">
        <v>230</v>
      </c>
    </row>
    <row r="190" spans="1:7" x14ac:dyDescent="0.3">
      <c r="A190" s="23">
        <v>44081</v>
      </c>
      <c r="B190" s="21">
        <v>231</v>
      </c>
      <c r="F190" s="66">
        <f t="shared" si="8"/>
        <v>90959.367958923089</v>
      </c>
      <c r="G190" s="21">
        <v>231</v>
      </c>
    </row>
    <row r="191" spans="1:7" x14ac:dyDescent="0.3">
      <c r="A191" s="23">
        <v>44082</v>
      </c>
      <c r="B191" s="21">
        <v>232</v>
      </c>
      <c r="F191" s="66">
        <f t="shared" si="8"/>
        <v>90959.367958923089</v>
      </c>
      <c r="G191" s="21">
        <v>232</v>
      </c>
    </row>
    <row r="192" spans="1:7" x14ac:dyDescent="0.3">
      <c r="A192" s="23">
        <v>44083</v>
      </c>
      <c r="B192" s="21">
        <v>233</v>
      </c>
      <c r="F192" s="66">
        <f t="shared" si="8"/>
        <v>90959.367958923089</v>
      </c>
      <c r="G192" s="21">
        <v>233</v>
      </c>
    </row>
    <row r="193" spans="1:7" x14ac:dyDescent="0.3">
      <c r="A193" s="23">
        <v>44084</v>
      </c>
      <c r="B193" s="21">
        <v>234</v>
      </c>
      <c r="F193" s="66">
        <f t="shared" si="8"/>
        <v>90959.367958923089</v>
      </c>
      <c r="G193" s="21">
        <v>234</v>
      </c>
    </row>
    <row r="194" spans="1:7" x14ac:dyDescent="0.3">
      <c r="A194" s="23">
        <v>44085</v>
      </c>
      <c r="B194" s="21">
        <v>235</v>
      </c>
      <c r="F194" s="66">
        <f t="shared" si="8"/>
        <v>90959.367958923089</v>
      </c>
      <c r="G194" s="21">
        <v>235</v>
      </c>
    </row>
    <row r="195" spans="1:7" x14ac:dyDescent="0.3">
      <c r="A195" s="23">
        <v>44086</v>
      </c>
      <c r="B195" s="21">
        <v>236</v>
      </c>
      <c r="F195" s="66">
        <f t="shared" si="8"/>
        <v>90959.367958923089</v>
      </c>
      <c r="G195" s="21">
        <v>236</v>
      </c>
    </row>
    <row r="196" spans="1:7" x14ac:dyDescent="0.3">
      <c r="A196" s="23">
        <v>44087</v>
      </c>
      <c r="B196" s="21">
        <v>237</v>
      </c>
      <c r="F196" s="66">
        <f t="shared" si="8"/>
        <v>90959.367958923089</v>
      </c>
      <c r="G196" s="21">
        <v>237</v>
      </c>
    </row>
    <row r="197" spans="1:7" x14ac:dyDescent="0.3">
      <c r="A197" s="23">
        <v>44088</v>
      </c>
      <c r="B197" s="21">
        <v>238</v>
      </c>
      <c r="F197" s="66">
        <f t="shared" si="8"/>
        <v>90959.367958923089</v>
      </c>
      <c r="G197" s="21">
        <v>238</v>
      </c>
    </row>
    <row r="198" spans="1:7" x14ac:dyDescent="0.3">
      <c r="A198" s="23">
        <v>44089</v>
      </c>
      <c r="B198" s="21">
        <v>239</v>
      </c>
      <c r="F198" s="66">
        <f t="shared" si="8"/>
        <v>90959.367958923089</v>
      </c>
      <c r="G198" s="21">
        <v>239</v>
      </c>
    </row>
    <row r="199" spans="1:7" x14ac:dyDescent="0.3">
      <c r="A199" s="23">
        <v>44090</v>
      </c>
      <c r="B199" s="21">
        <v>240</v>
      </c>
      <c r="F199" s="66">
        <f t="shared" si="8"/>
        <v>90959.367958923089</v>
      </c>
      <c r="G199" s="21">
        <v>240</v>
      </c>
    </row>
    <row r="200" spans="1:7" x14ac:dyDescent="0.3">
      <c r="A200" s="23">
        <v>44091</v>
      </c>
      <c r="B200" s="21">
        <v>241</v>
      </c>
      <c r="F200" s="66">
        <f t="shared" si="8"/>
        <v>90959.367958923089</v>
      </c>
      <c r="G200" s="21">
        <v>241</v>
      </c>
    </row>
    <row r="201" spans="1:7" x14ac:dyDescent="0.3">
      <c r="A201" s="23">
        <v>44092</v>
      </c>
      <c r="B201" s="21">
        <v>242</v>
      </c>
      <c r="F201" s="66">
        <f t="shared" si="8"/>
        <v>90959.367958923089</v>
      </c>
      <c r="G201" s="21">
        <v>242</v>
      </c>
    </row>
    <row r="202" spans="1:7" x14ac:dyDescent="0.3">
      <c r="A202" s="23">
        <v>44093</v>
      </c>
      <c r="B202" s="21">
        <v>243</v>
      </c>
      <c r="F202" s="66">
        <f t="shared" ref="F202:F265" si="9">F$1*_xlfn.NORM.DIST($B202,F$2,F$3,TRUE)</f>
        <v>90959.367958923089</v>
      </c>
      <c r="G202" s="21">
        <v>243</v>
      </c>
    </row>
    <row r="203" spans="1:7" x14ac:dyDescent="0.3">
      <c r="A203" s="23">
        <v>44094</v>
      </c>
      <c r="B203" s="21">
        <v>244</v>
      </c>
      <c r="F203" s="66">
        <f t="shared" si="9"/>
        <v>90959.367958923089</v>
      </c>
      <c r="G203" s="21">
        <v>244</v>
      </c>
    </row>
    <row r="204" spans="1:7" x14ac:dyDescent="0.3">
      <c r="A204" s="23">
        <v>44095</v>
      </c>
      <c r="B204" s="21">
        <v>245</v>
      </c>
      <c r="F204" s="66">
        <f t="shared" si="9"/>
        <v>90959.367958923089</v>
      </c>
      <c r="G204" s="21">
        <v>245</v>
      </c>
    </row>
    <row r="205" spans="1:7" x14ac:dyDescent="0.3">
      <c r="A205" s="23">
        <v>44096</v>
      </c>
      <c r="B205" s="21">
        <v>246</v>
      </c>
      <c r="F205" s="66">
        <f t="shared" si="9"/>
        <v>90959.367958923089</v>
      </c>
      <c r="G205" s="21">
        <v>246</v>
      </c>
    </row>
    <row r="206" spans="1:7" x14ac:dyDescent="0.3">
      <c r="A206" s="23">
        <v>44097</v>
      </c>
      <c r="B206" s="21">
        <v>247</v>
      </c>
      <c r="F206" s="66">
        <f t="shared" si="9"/>
        <v>90959.367958923089</v>
      </c>
      <c r="G206" s="21">
        <v>247</v>
      </c>
    </row>
    <row r="207" spans="1:7" x14ac:dyDescent="0.3">
      <c r="A207" s="23">
        <v>44098</v>
      </c>
      <c r="B207" s="21">
        <v>248</v>
      </c>
      <c r="F207" s="66">
        <f t="shared" si="9"/>
        <v>90959.367958923089</v>
      </c>
      <c r="G207" s="21">
        <v>248</v>
      </c>
    </row>
    <row r="208" spans="1:7" x14ac:dyDescent="0.3">
      <c r="A208" s="23">
        <v>44099</v>
      </c>
      <c r="B208" s="21">
        <v>249</v>
      </c>
      <c r="F208" s="66">
        <f t="shared" si="9"/>
        <v>90959.367958923089</v>
      </c>
      <c r="G208" s="21">
        <v>249</v>
      </c>
    </row>
    <row r="209" spans="1:7" x14ac:dyDescent="0.3">
      <c r="A209" s="23">
        <v>44100</v>
      </c>
      <c r="B209" s="21">
        <v>250</v>
      </c>
      <c r="F209" s="66">
        <f t="shared" si="9"/>
        <v>90959.367958923089</v>
      </c>
      <c r="G209" s="21">
        <v>250</v>
      </c>
    </row>
    <row r="210" spans="1:7" x14ac:dyDescent="0.3">
      <c r="A210" s="23">
        <v>44101</v>
      </c>
      <c r="B210" s="21">
        <v>251</v>
      </c>
      <c r="F210" s="66">
        <f t="shared" si="9"/>
        <v>90959.367958923089</v>
      </c>
      <c r="G210" s="21">
        <v>251</v>
      </c>
    </row>
    <row r="211" spans="1:7" x14ac:dyDescent="0.3">
      <c r="A211" s="23">
        <v>44102</v>
      </c>
      <c r="B211" s="21">
        <v>252</v>
      </c>
      <c r="F211" s="66">
        <f t="shared" si="9"/>
        <v>90959.367958923089</v>
      </c>
      <c r="G211" s="21">
        <v>252</v>
      </c>
    </row>
    <row r="212" spans="1:7" x14ac:dyDescent="0.3">
      <c r="A212" s="23">
        <v>44103</v>
      </c>
      <c r="B212" s="21">
        <v>253</v>
      </c>
      <c r="F212" s="66">
        <f t="shared" si="9"/>
        <v>90959.367958923089</v>
      </c>
      <c r="G212" s="21">
        <v>253</v>
      </c>
    </row>
    <row r="213" spans="1:7" x14ac:dyDescent="0.3">
      <c r="A213" s="23">
        <v>44104</v>
      </c>
      <c r="B213" s="21">
        <v>254</v>
      </c>
      <c r="F213" s="66">
        <f t="shared" si="9"/>
        <v>90959.367958923089</v>
      </c>
      <c r="G213" s="21">
        <v>254</v>
      </c>
    </row>
    <row r="214" spans="1:7" x14ac:dyDescent="0.3">
      <c r="A214" s="23">
        <v>44105</v>
      </c>
      <c r="B214" s="21">
        <v>255</v>
      </c>
      <c r="F214" s="66">
        <f t="shared" si="9"/>
        <v>90959.367958923089</v>
      </c>
      <c r="G214" s="21">
        <v>255</v>
      </c>
    </row>
    <row r="215" spans="1:7" x14ac:dyDescent="0.3">
      <c r="A215" s="23">
        <v>44106</v>
      </c>
      <c r="B215" s="21">
        <v>256</v>
      </c>
      <c r="F215" s="66">
        <f t="shared" si="9"/>
        <v>90959.367958923089</v>
      </c>
      <c r="G215" s="21">
        <v>256</v>
      </c>
    </row>
    <row r="216" spans="1:7" x14ac:dyDescent="0.3">
      <c r="A216" s="23">
        <v>44107</v>
      </c>
      <c r="B216" s="21">
        <v>257</v>
      </c>
      <c r="F216" s="66">
        <f t="shared" si="9"/>
        <v>90959.367958923089</v>
      </c>
      <c r="G216" s="21">
        <v>257</v>
      </c>
    </row>
    <row r="217" spans="1:7" x14ac:dyDescent="0.3">
      <c r="A217" s="23">
        <v>44108</v>
      </c>
      <c r="B217" s="21">
        <v>258</v>
      </c>
      <c r="F217" s="66">
        <f t="shared" si="9"/>
        <v>90959.367958923089</v>
      </c>
      <c r="G217" s="21">
        <v>258</v>
      </c>
    </row>
    <row r="218" spans="1:7" x14ac:dyDescent="0.3">
      <c r="A218" s="23">
        <v>44109</v>
      </c>
      <c r="B218" s="21">
        <v>259</v>
      </c>
      <c r="F218" s="66">
        <f t="shared" si="9"/>
        <v>90959.367958923089</v>
      </c>
      <c r="G218" s="21">
        <v>259</v>
      </c>
    </row>
    <row r="219" spans="1:7" x14ac:dyDescent="0.3">
      <c r="A219" s="23">
        <v>44110</v>
      </c>
      <c r="B219" s="21">
        <v>260</v>
      </c>
      <c r="F219" s="66">
        <f t="shared" si="9"/>
        <v>90959.367958923089</v>
      </c>
      <c r="G219" s="21">
        <v>260</v>
      </c>
    </row>
    <row r="220" spans="1:7" x14ac:dyDescent="0.3">
      <c r="A220" s="23">
        <v>44111</v>
      </c>
      <c r="B220" s="21">
        <v>261</v>
      </c>
      <c r="F220" s="66">
        <f t="shared" si="9"/>
        <v>90959.367958923089</v>
      </c>
      <c r="G220" s="21">
        <v>261</v>
      </c>
    </row>
    <row r="221" spans="1:7" x14ac:dyDescent="0.3">
      <c r="A221" s="23">
        <v>44112</v>
      </c>
      <c r="B221" s="21">
        <v>262</v>
      </c>
      <c r="F221" s="66">
        <f t="shared" si="9"/>
        <v>90959.367958923089</v>
      </c>
      <c r="G221" s="21">
        <v>262</v>
      </c>
    </row>
    <row r="222" spans="1:7" x14ac:dyDescent="0.3">
      <c r="A222" s="23">
        <v>44113</v>
      </c>
      <c r="B222" s="21">
        <v>263</v>
      </c>
      <c r="F222" s="66">
        <f t="shared" si="9"/>
        <v>90959.367958923089</v>
      </c>
      <c r="G222" s="21">
        <v>263</v>
      </c>
    </row>
    <row r="223" spans="1:7" x14ac:dyDescent="0.3">
      <c r="A223" s="23">
        <v>44114</v>
      </c>
      <c r="B223" s="21">
        <v>264</v>
      </c>
      <c r="F223" s="66">
        <f t="shared" si="9"/>
        <v>90959.367958923089</v>
      </c>
      <c r="G223" s="21">
        <v>264</v>
      </c>
    </row>
    <row r="224" spans="1:7" x14ac:dyDescent="0.3">
      <c r="A224" s="23">
        <v>44115</v>
      </c>
      <c r="B224" s="21">
        <v>265</v>
      </c>
      <c r="F224" s="66">
        <f t="shared" si="9"/>
        <v>90959.367958923089</v>
      </c>
      <c r="G224" s="21">
        <v>265</v>
      </c>
    </row>
    <row r="225" spans="1:7" x14ac:dyDescent="0.3">
      <c r="A225" s="23">
        <v>44116</v>
      </c>
      <c r="B225" s="21">
        <v>266</v>
      </c>
      <c r="F225" s="66">
        <f t="shared" si="9"/>
        <v>90959.367958923089</v>
      </c>
      <c r="G225" s="21">
        <v>266</v>
      </c>
    </row>
    <row r="226" spans="1:7" x14ac:dyDescent="0.3">
      <c r="A226" s="23">
        <v>44117</v>
      </c>
      <c r="B226" s="21">
        <v>267</v>
      </c>
      <c r="F226" s="66">
        <f t="shared" si="9"/>
        <v>90959.367958923089</v>
      </c>
      <c r="G226" s="21">
        <v>267</v>
      </c>
    </row>
    <row r="227" spans="1:7" x14ac:dyDescent="0.3">
      <c r="A227" s="23">
        <v>44118</v>
      </c>
      <c r="B227" s="21">
        <v>268</v>
      </c>
      <c r="F227" s="66">
        <f t="shared" si="9"/>
        <v>90959.367958923089</v>
      </c>
      <c r="G227" s="21">
        <v>268</v>
      </c>
    </row>
    <row r="228" spans="1:7" x14ac:dyDescent="0.3">
      <c r="A228" s="23">
        <v>44119</v>
      </c>
      <c r="B228" s="21">
        <v>269</v>
      </c>
      <c r="F228" s="66">
        <f t="shared" si="9"/>
        <v>90959.367958923089</v>
      </c>
      <c r="G228" s="21">
        <v>269</v>
      </c>
    </row>
    <row r="229" spans="1:7" x14ac:dyDescent="0.3">
      <c r="A229" s="23">
        <v>44120</v>
      </c>
      <c r="B229" s="21">
        <v>270</v>
      </c>
      <c r="F229" s="66">
        <f t="shared" si="9"/>
        <v>90959.367958923089</v>
      </c>
      <c r="G229" s="21">
        <v>270</v>
      </c>
    </row>
    <row r="230" spans="1:7" x14ac:dyDescent="0.3">
      <c r="A230" s="23">
        <v>44121</v>
      </c>
      <c r="B230" s="21">
        <v>271</v>
      </c>
      <c r="F230" s="66">
        <f t="shared" si="9"/>
        <v>90959.367958923089</v>
      </c>
      <c r="G230" s="21">
        <v>271</v>
      </c>
    </row>
    <row r="231" spans="1:7" x14ac:dyDescent="0.3">
      <c r="A231" s="23">
        <v>44122</v>
      </c>
      <c r="B231" s="21">
        <v>272</v>
      </c>
      <c r="F231" s="66">
        <f t="shared" si="9"/>
        <v>90959.367958923089</v>
      </c>
      <c r="G231" s="21">
        <v>272</v>
      </c>
    </row>
    <row r="232" spans="1:7" x14ac:dyDescent="0.3">
      <c r="A232" s="23">
        <v>44123</v>
      </c>
      <c r="B232" s="21">
        <v>273</v>
      </c>
      <c r="F232" s="66">
        <f t="shared" si="9"/>
        <v>90959.367958923089</v>
      </c>
      <c r="G232" s="21">
        <v>273</v>
      </c>
    </row>
    <row r="233" spans="1:7" x14ac:dyDescent="0.3">
      <c r="A233" s="23">
        <v>44124</v>
      </c>
      <c r="B233" s="21">
        <v>274</v>
      </c>
      <c r="F233" s="66">
        <f t="shared" si="9"/>
        <v>90959.367958923089</v>
      </c>
      <c r="G233" s="21">
        <v>274</v>
      </c>
    </row>
    <row r="234" spans="1:7" x14ac:dyDescent="0.3">
      <c r="A234" s="23">
        <v>44125</v>
      </c>
      <c r="B234" s="21">
        <v>275</v>
      </c>
      <c r="F234" s="66">
        <f t="shared" si="9"/>
        <v>90959.367958923089</v>
      </c>
      <c r="G234" s="21">
        <v>275</v>
      </c>
    </row>
    <row r="235" spans="1:7" x14ac:dyDescent="0.3">
      <c r="A235" s="23">
        <v>44126</v>
      </c>
      <c r="B235" s="21">
        <v>276</v>
      </c>
      <c r="F235" s="66">
        <f t="shared" si="9"/>
        <v>90959.367958923089</v>
      </c>
      <c r="G235" s="21">
        <v>276</v>
      </c>
    </row>
    <row r="236" spans="1:7" x14ac:dyDescent="0.3">
      <c r="A236" s="23">
        <v>44127</v>
      </c>
      <c r="B236" s="21">
        <v>277</v>
      </c>
      <c r="F236" s="66">
        <f t="shared" si="9"/>
        <v>90959.367958923089</v>
      </c>
      <c r="G236" s="21">
        <v>277</v>
      </c>
    </row>
    <row r="237" spans="1:7" x14ac:dyDescent="0.3">
      <c r="A237" s="23">
        <v>44128</v>
      </c>
      <c r="B237" s="21">
        <v>278</v>
      </c>
      <c r="F237" s="66">
        <f t="shared" si="9"/>
        <v>90959.367958923089</v>
      </c>
      <c r="G237" s="21">
        <v>278</v>
      </c>
    </row>
    <row r="238" spans="1:7" x14ac:dyDescent="0.3">
      <c r="A238" s="23">
        <v>44129</v>
      </c>
      <c r="B238" s="21">
        <v>279</v>
      </c>
      <c r="F238" s="66">
        <f t="shared" si="9"/>
        <v>90959.367958923089</v>
      </c>
      <c r="G238" s="21">
        <v>279</v>
      </c>
    </row>
    <row r="239" spans="1:7" x14ac:dyDescent="0.3">
      <c r="A239" s="23">
        <v>44130</v>
      </c>
      <c r="B239" s="21">
        <v>280</v>
      </c>
      <c r="F239" s="66">
        <f t="shared" si="9"/>
        <v>90959.367958923089</v>
      </c>
      <c r="G239" s="21">
        <v>280</v>
      </c>
    </row>
    <row r="240" spans="1:7" x14ac:dyDescent="0.3">
      <c r="A240" s="23">
        <v>44131</v>
      </c>
      <c r="B240" s="21">
        <v>281</v>
      </c>
      <c r="F240" s="66">
        <f t="shared" si="9"/>
        <v>90959.367958923089</v>
      </c>
      <c r="G240" s="21">
        <v>281</v>
      </c>
    </row>
    <row r="241" spans="1:7" x14ac:dyDescent="0.3">
      <c r="A241" s="23">
        <v>44132</v>
      </c>
      <c r="B241" s="21">
        <v>282</v>
      </c>
      <c r="F241" s="66">
        <f t="shared" si="9"/>
        <v>90959.367958923089</v>
      </c>
      <c r="G241" s="21">
        <v>282</v>
      </c>
    </row>
    <row r="242" spans="1:7" x14ac:dyDescent="0.3">
      <c r="A242" s="23">
        <v>44133</v>
      </c>
      <c r="B242" s="21">
        <v>283</v>
      </c>
      <c r="F242" s="66">
        <f t="shared" si="9"/>
        <v>90959.367958923089</v>
      </c>
      <c r="G242" s="21">
        <v>283</v>
      </c>
    </row>
    <row r="243" spans="1:7" x14ac:dyDescent="0.3">
      <c r="A243" s="23">
        <v>44134</v>
      </c>
      <c r="B243" s="21">
        <v>284</v>
      </c>
      <c r="F243" s="66">
        <f t="shared" si="9"/>
        <v>90959.367958923089</v>
      </c>
      <c r="G243" s="21">
        <v>284</v>
      </c>
    </row>
    <row r="244" spans="1:7" x14ac:dyDescent="0.3">
      <c r="A244" s="23">
        <v>44135</v>
      </c>
      <c r="B244" s="21">
        <v>285</v>
      </c>
      <c r="F244" s="66">
        <f t="shared" si="9"/>
        <v>90959.367958923089</v>
      </c>
      <c r="G244" s="21">
        <v>285</v>
      </c>
    </row>
    <row r="245" spans="1:7" x14ac:dyDescent="0.3">
      <c r="A245" s="23">
        <v>44136</v>
      </c>
      <c r="B245" s="21">
        <v>286</v>
      </c>
      <c r="F245" s="66">
        <f t="shared" si="9"/>
        <v>90959.367958923089</v>
      </c>
      <c r="G245" s="21">
        <v>286</v>
      </c>
    </row>
    <row r="246" spans="1:7" x14ac:dyDescent="0.3">
      <c r="A246" s="23">
        <v>44137</v>
      </c>
      <c r="B246" s="21">
        <v>287</v>
      </c>
      <c r="F246" s="66">
        <f t="shared" si="9"/>
        <v>90959.367958923089</v>
      </c>
      <c r="G246" s="21">
        <v>287</v>
      </c>
    </row>
    <row r="247" spans="1:7" x14ac:dyDescent="0.3">
      <c r="A247" s="23">
        <v>44138</v>
      </c>
      <c r="B247" s="21">
        <v>288</v>
      </c>
      <c r="F247" s="66">
        <f t="shared" si="9"/>
        <v>90959.367958923089</v>
      </c>
      <c r="G247" s="21">
        <v>288</v>
      </c>
    </row>
    <row r="248" spans="1:7" x14ac:dyDescent="0.3">
      <c r="A248" s="23">
        <v>44139</v>
      </c>
      <c r="B248" s="21">
        <v>289</v>
      </c>
      <c r="F248" s="66">
        <f t="shared" si="9"/>
        <v>90959.367958923089</v>
      </c>
      <c r="G248" s="21">
        <v>289</v>
      </c>
    </row>
    <row r="249" spans="1:7" x14ac:dyDescent="0.3">
      <c r="A249" s="23">
        <v>44140</v>
      </c>
      <c r="B249" s="21">
        <v>290</v>
      </c>
      <c r="F249" s="66">
        <f t="shared" si="9"/>
        <v>90959.367958923089</v>
      </c>
      <c r="G249" s="21">
        <v>290</v>
      </c>
    </row>
    <row r="250" spans="1:7" x14ac:dyDescent="0.3">
      <c r="A250" s="23">
        <v>44141</v>
      </c>
      <c r="B250" s="21">
        <v>291</v>
      </c>
      <c r="F250" s="66">
        <f t="shared" si="9"/>
        <v>90959.367958923089</v>
      </c>
      <c r="G250" s="21">
        <v>291</v>
      </c>
    </row>
    <row r="251" spans="1:7" x14ac:dyDescent="0.3">
      <c r="A251" s="23">
        <v>44142</v>
      </c>
      <c r="B251" s="21">
        <v>292</v>
      </c>
      <c r="F251" s="66">
        <f t="shared" si="9"/>
        <v>90959.367958923089</v>
      </c>
      <c r="G251" s="21">
        <v>292</v>
      </c>
    </row>
    <row r="252" spans="1:7" x14ac:dyDescent="0.3">
      <c r="A252" s="23">
        <v>44143</v>
      </c>
      <c r="B252" s="21">
        <v>293</v>
      </c>
      <c r="F252" s="66">
        <f t="shared" si="9"/>
        <v>90959.367958923089</v>
      </c>
      <c r="G252" s="21">
        <v>293</v>
      </c>
    </row>
    <row r="253" spans="1:7" x14ac:dyDescent="0.3">
      <c r="A253" s="23">
        <v>44144</v>
      </c>
      <c r="B253" s="21">
        <v>294</v>
      </c>
      <c r="F253" s="66">
        <f t="shared" si="9"/>
        <v>90959.367958923089</v>
      </c>
      <c r="G253" s="21">
        <v>294</v>
      </c>
    </row>
    <row r="254" spans="1:7" x14ac:dyDescent="0.3">
      <c r="A254" s="23">
        <v>44145</v>
      </c>
      <c r="B254" s="21">
        <v>295</v>
      </c>
      <c r="F254" s="66">
        <f t="shared" si="9"/>
        <v>90959.367958923089</v>
      </c>
      <c r="G254" s="21">
        <v>295</v>
      </c>
    </row>
    <row r="255" spans="1:7" x14ac:dyDescent="0.3">
      <c r="A255" s="23">
        <v>44146</v>
      </c>
      <c r="B255" s="21">
        <v>296</v>
      </c>
      <c r="F255" s="66">
        <f t="shared" si="9"/>
        <v>90959.367958923089</v>
      </c>
      <c r="G255" s="21">
        <v>296</v>
      </c>
    </row>
    <row r="256" spans="1:7" x14ac:dyDescent="0.3">
      <c r="A256" s="23">
        <v>44147</v>
      </c>
      <c r="B256" s="21">
        <v>297</v>
      </c>
      <c r="F256" s="66">
        <f t="shared" si="9"/>
        <v>90959.367958923089</v>
      </c>
      <c r="G256" s="21">
        <v>297</v>
      </c>
    </row>
    <row r="257" spans="1:7" x14ac:dyDescent="0.3">
      <c r="A257" s="23">
        <v>44148</v>
      </c>
      <c r="B257" s="21">
        <v>298</v>
      </c>
      <c r="F257" s="66">
        <f t="shared" si="9"/>
        <v>90959.367958923089</v>
      </c>
      <c r="G257" s="21">
        <v>298</v>
      </c>
    </row>
    <row r="258" spans="1:7" x14ac:dyDescent="0.3">
      <c r="A258" s="23">
        <v>44149</v>
      </c>
      <c r="B258" s="21">
        <v>299</v>
      </c>
      <c r="F258" s="66">
        <f t="shared" si="9"/>
        <v>90959.367958923089</v>
      </c>
      <c r="G258" s="21">
        <v>299</v>
      </c>
    </row>
    <row r="259" spans="1:7" x14ac:dyDescent="0.3">
      <c r="A259" s="23">
        <v>44150</v>
      </c>
      <c r="B259" s="21">
        <v>300</v>
      </c>
      <c r="F259" s="66">
        <f t="shared" si="9"/>
        <v>90959.367958923089</v>
      </c>
      <c r="G259" s="21">
        <v>300</v>
      </c>
    </row>
    <row r="260" spans="1:7" x14ac:dyDescent="0.3">
      <c r="A260" s="23">
        <v>44151</v>
      </c>
      <c r="B260" s="21">
        <v>301</v>
      </c>
      <c r="F260" s="66">
        <f t="shared" si="9"/>
        <v>90959.367958923089</v>
      </c>
      <c r="G260" s="21">
        <v>301</v>
      </c>
    </row>
    <row r="261" spans="1:7" x14ac:dyDescent="0.3">
      <c r="A261" s="23">
        <v>44152</v>
      </c>
      <c r="B261" s="21">
        <v>302</v>
      </c>
      <c r="F261" s="66">
        <f t="shared" si="9"/>
        <v>90959.367958923089</v>
      </c>
      <c r="G261" s="21">
        <v>302</v>
      </c>
    </row>
    <row r="262" spans="1:7" x14ac:dyDescent="0.3">
      <c r="A262" s="23">
        <v>44153</v>
      </c>
      <c r="B262" s="21">
        <v>303</v>
      </c>
      <c r="F262" s="66">
        <f t="shared" si="9"/>
        <v>90959.367958923089</v>
      </c>
      <c r="G262" s="21">
        <v>303</v>
      </c>
    </row>
    <row r="263" spans="1:7" x14ac:dyDescent="0.3">
      <c r="A263" s="23">
        <v>44154</v>
      </c>
      <c r="B263" s="21">
        <v>304</v>
      </c>
      <c r="F263" s="66">
        <f t="shared" si="9"/>
        <v>90959.367958923089</v>
      </c>
      <c r="G263" s="21">
        <v>304</v>
      </c>
    </row>
    <row r="264" spans="1:7" x14ac:dyDescent="0.3">
      <c r="A264" s="23">
        <v>44155</v>
      </c>
      <c r="B264" s="21">
        <v>305</v>
      </c>
      <c r="F264" s="66">
        <f t="shared" si="9"/>
        <v>90959.367958923089</v>
      </c>
      <c r="G264" s="21">
        <v>305</v>
      </c>
    </row>
    <row r="265" spans="1:7" x14ac:dyDescent="0.3">
      <c r="A265" s="23">
        <v>44156</v>
      </c>
      <c r="B265" s="21">
        <v>306</v>
      </c>
      <c r="F265" s="66">
        <f t="shared" si="9"/>
        <v>90959.367958923089</v>
      </c>
      <c r="G265" s="21">
        <v>306</v>
      </c>
    </row>
    <row r="266" spans="1:7" x14ac:dyDescent="0.3">
      <c r="A266" s="23">
        <v>44157</v>
      </c>
      <c r="B266" s="21">
        <v>307</v>
      </c>
      <c r="F266" s="66">
        <f t="shared" ref="F266:F305" si="10">F$1*_xlfn.NORM.DIST($B266,F$2,F$3,TRUE)</f>
        <v>90959.367958923089</v>
      </c>
      <c r="G266" s="21">
        <v>307</v>
      </c>
    </row>
    <row r="267" spans="1:7" x14ac:dyDescent="0.3">
      <c r="A267" s="23">
        <v>44158</v>
      </c>
      <c r="B267" s="21">
        <v>308</v>
      </c>
      <c r="F267" s="66">
        <f t="shared" si="10"/>
        <v>90959.367958923089</v>
      </c>
      <c r="G267" s="21">
        <v>308</v>
      </c>
    </row>
    <row r="268" spans="1:7" x14ac:dyDescent="0.3">
      <c r="A268" s="23">
        <v>44159</v>
      </c>
      <c r="B268" s="21">
        <v>309</v>
      </c>
      <c r="F268" s="66">
        <f t="shared" si="10"/>
        <v>90959.367958923089</v>
      </c>
      <c r="G268" s="21">
        <v>309</v>
      </c>
    </row>
    <row r="269" spans="1:7" x14ac:dyDescent="0.3">
      <c r="A269" s="23">
        <v>44160</v>
      </c>
      <c r="B269" s="21">
        <v>310</v>
      </c>
      <c r="F269" s="66">
        <f t="shared" si="10"/>
        <v>90959.367958923089</v>
      </c>
      <c r="G269" s="21">
        <v>310</v>
      </c>
    </row>
    <row r="270" spans="1:7" x14ac:dyDescent="0.3">
      <c r="A270" s="23">
        <v>44161</v>
      </c>
      <c r="B270" s="21">
        <v>311</v>
      </c>
      <c r="F270" s="66">
        <f t="shared" si="10"/>
        <v>90959.367958923089</v>
      </c>
      <c r="G270" s="21">
        <v>311</v>
      </c>
    </row>
    <row r="271" spans="1:7" x14ac:dyDescent="0.3">
      <c r="A271" s="23">
        <v>44162</v>
      </c>
      <c r="B271" s="21">
        <v>312</v>
      </c>
      <c r="F271" s="66">
        <f t="shared" si="10"/>
        <v>90959.367958923089</v>
      </c>
      <c r="G271" s="21">
        <v>312</v>
      </c>
    </row>
    <row r="272" spans="1:7" x14ac:dyDescent="0.3">
      <c r="A272" s="23">
        <v>44163</v>
      </c>
      <c r="B272" s="21">
        <v>313</v>
      </c>
      <c r="F272" s="66">
        <f t="shared" si="10"/>
        <v>90959.367958923089</v>
      </c>
      <c r="G272" s="21">
        <v>313</v>
      </c>
    </row>
    <row r="273" spans="1:7" x14ac:dyDescent="0.3">
      <c r="A273" s="23">
        <v>44164</v>
      </c>
      <c r="B273" s="21">
        <v>314</v>
      </c>
      <c r="F273" s="66">
        <f t="shared" si="10"/>
        <v>90959.367958923089</v>
      </c>
      <c r="G273" s="21">
        <v>314</v>
      </c>
    </row>
    <row r="274" spans="1:7" x14ac:dyDescent="0.3">
      <c r="A274" s="23">
        <v>44165</v>
      </c>
      <c r="B274" s="21">
        <v>315</v>
      </c>
      <c r="F274" s="66">
        <f t="shared" si="10"/>
        <v>90959.367958923089</v>
      </c>
      <c r="G274" s="21">
        <v>315</v>
      </c>
    </row>
    <row r="275" spans="1:7" x14ac:dyDescent="0.3">
      <c r="A275" s="23">
        <v>44166</v>
      </c>
      <c r="B275" s="21">
        <v>316</v>
      </c>
      <c r="F275" s="66">
        <f t="shared" si="10"/>
        <v>90959.367958923089</v>
      </c>
      <c r="G275" s="21">
        <v>316</v>
      </c>
    </row>
    <row r="276" spans="1:7" x14ac:dyDescent="0.3">
      <c r="A276" s="23">
        <v>44167</v>
      </c>
      <c r="B276" s="21">
        <v>317</v>
      </c>
      <c r="F276" s="66">
        <f t="shared" si="10"/>
        <v>90959.367958923089</v>
      </c>
      <c r="G276" s="21">
        <v>317</v>
      </c>
    </row>
    <row r="277" spans="1:7" x14ac:dyDescent="0.3">
      <c r="A277" s="23">
        <v>44168</v>
      </c>
      <c r="B277" s="21">
        <v>318</v>
      </c>
      <c r="F277" s="66">
        <f t="shared" si="10"/>
        <v>90959.367958923089</v>
      </c>
      <c r="G277" s="21">
        <v>318</v>
      </c>
    </row>
    <row r="278" spans="1:7" x14ac:dyDescent="0.3">
      <c r="A278" s="23">
        <v>44169</v>
      </c>
      <c r="B278" s="21">
        <v>319</v>
      </c>
      <c r="F278" s="66">
        <f t="shared" si="10"/>
        <v>90959.367958923089</v>
      </c>
      <c r="G278" s="21">
        <v>319</v>
      </c>
    </row>
    <row r="279" spans="1:7" x14ac:dyDescent="0.3">
      <c r="A279" s="23">
        <v>44170</v>
      </c>
      <c r="B279" s="21">
        <v>320</v>
      </c>
      <c r="F279" s="66">
        <f t="shared" si="10"/>
        <v>90959.367958923089</v>
      </c>
      <c r="G279" s="21">
        <v>320</v>
      </c>
    </row>
    <row r="280" spans="1:7" x14ac:dyDescent="0.3">
      <c r="A280" s="23">
        <v>44171</v>
      </c>
      <c r="B280" s="21">
        <v>321</v>
      </c>
      <c r="F280" s="66">
        <f t="shared" si="10"/>
        <v>90959.367958923089</v>
      </c>
      <c r="G280" s="21">
        <v>321</v>
      </c>
    </row>
    <row r="281" spans="1:7" x14ac:dyDescent="0.3">
      <c r="A281" s="23">
        <v>44172</v>
      </c>
      <c r="B281" s="21">
        <v>322</v>
      </c>
      <c r="F281" s="66">
        <f t="shared" si="10"/>
        <v>90959.367958923089</v>
      </c>
      <c r="G281" s="21">
        <v>322</v>
      </c>
    </row>
    <row r="282" spans="1:7" x14ac:dyDescent="0.3">
      <c r="A282" s="23">
        <v>44173</v>
      </c>
      <c r="B282" s="21">
        <v>323</v>
      </c>
      <c r="F282" s="66">
        <f t="shared" si="10"/>
        <v>90959.367958923089</v>
      </c>
      <c r="G282" s="21">
        <v>323</v>
      </c>
    </row>
    <row r="283" spans="1:7" x14ac:dyDescent="0.3">
      <c r="A283" s="23">
        <v>44174</v>
      </c>
      <c r="B283" s="21">
        <v>324</v>
      </c>
      <c r="F283" s="66">
        <f t="shared" si="10"/>
        <v>90959.367958923089</v>
      </c>
      <c r="G283" s="21">
        <v>324</v>
      </c>
    </row>
    <row r="284" spans="1:7" x14ac:dyDescent="0.3">
      <c r="A284" s="23">
        <v>44175</v>
      </c>
      <c r="B284" s="21">
        <v>325</v>
      </c>
      <c r="F284" s="66">
        <f t="shared" si="10"/>
        <v>90959.367958923089</v>
      </c>
      <c r="G284" s="21">
        <v>325</v>
      </c>
    </row>
    <row r="285" spans="1:7" x14ac:dyDescent="0.3">
      <c r="A285" s="23">
        <v>44176</v>
      </c>
      <c r="B285" s="21">
        <v>326</v>
      </c>
      <c r="F285" s="66">
        <f t="shared" si="10"/>
        <v>90959.367958923089</v>
      </c>
      <c r="G285" s="21">
        <v>326</v>
      </c>
    </row>
    <row r="286" spans="1:7" x14ac:dyDescent="0.3">
      <c r="A286" s="23">
        <v>44177</v>
      </c>
      <c r="B286" s="21">
        <v>327</v>
      </c>
      <c r="F286" s="66">
        <f t="shared" si="10"/>
        <v>90959.367958923089</v>
      </c>
      <c r="G286" s="21">
        <v>327</v>
      </c>
    </row>
    <row r="287" spans="1:7" x14ac:dyDescent="0.3">
      <c r="A287" s="23">
        <v>44178</v>
      </c>
      <c r="B287" s="21">
        <v>328</v>
      </c>
      <c r="F287" s="66">
        <f t="shared" si="10"/>
        <v>90959.367958923089</v>
      </c>
      <c r="G287" s="21">
        <v>328</v>
      </c>
    </row>
    <row r="288" spans="1:7" x14ac:dyDescent="0.3">
      <c r="A288" s="23">
        <v>44179</v>
      </c>
      <c r="B288" s="21">
        <v>329</v>
      </c>
      <c r="F288" s="66">
        <f t="shared" si="10"/>
        <v>90959.367958923089</v>
      </c>
      <c r="G288" s="21">
        <v>329</v>
      </c>
    </row>
    <row r="289" spans="1:7" x14ac:dyDescent="0.3">
      <c r="A289" s="23">
        <v>44180</v>
      </c>
      <c r="B289" s="21">
        <v>330</v>
      </c>
      <c r="F289" s="66">
        <f t="shared" si="10"/>
        <v>90959.367958923089</v>
      </c>
      <c r="G289" s="21">
        <v>330</v>
      </c>
    </row>
    <row r="290" spans="1:7" x14ac:dyDescent="0.3">
      <c r="A290" s="23">
        <v>44181</v>
      </c>
      <c r="B290" s="21">
        <v>331</v>
      </c>
      <c r="F290" s="66">
        <f t="shared" si="10"/>
        <v>90959.367958923089</v>
      </c>
      <c r="G290" s="21">
        <v>331</v>
      </c>
    </row>
    <row r="291" spans="1:7" x14ac:dyDescent="0.3">
      <c r="A291" s="23">
        <v>44182</v>
      </c>
      <c r="B291" s="21">
        <v>332</v>
      </c>
      <c r="F291" s="66">
        <f t="shared" si="10"/>
        <v>90959.367958923089</v>
      </c>
      <c r="G291" s="21">
        <v>332</v>
      </c>
    </row>
    <row r="292" spans="1:7" x14ac:dyDescent="0.3">
      <c r="A292" s="23">
        <v>44183</v>
      </c>
      <c r="B292" s="21">
        <v>333</v>
      </c>
      <c r="F292" s="66">
        <f t="shared" si="10"/>
        <v>90959.367958923089</v>
      </c>
      <c r="G292" s="21">
        <v>333</v>
      </c>
    </row>
    <row r="293" spans="1:7" x14ac:dyDescent="0.3">
      <c r="A293" s="23">
        <v>44184</v>
      </c>
      <c r="B293" s="21">
        <v>334</v>
      </c>
      <c r="F293" s="66">
        <f t="shared" si="10"/>
        <v>90959.367958923089</v>
      </c>
      <c r="G293" s="21">
        <v>334</v>
      </c>
    </row>
    <row r="294" spans="1:7" x14ac:dyDescent="0.3">
      <c r="A294" s="23">
        <v>44185</v>
      </c>
      <c r="B294" s="21">
        <v>335</v>
      </c>
      <c r="F294" s="66">
        <f t="shared" si="10"/>
        <v>90959.367958923089</v>
      </c>
      <c r="G294" s="21">
        <v>335</v>
      </c>
    </row>
    <row r="295" spans="1:7" x14ac:dyDescent="0.3">
      <c r="A295" s="23">
        <v>44186</v>
      </c>
      <c r="B295" s="21">
        <v>336</v>
      </c>
      <c r="F295" s="66">
        <f t="shared" si="10"/>
        <v>90959.367958923089</v>
      </c>
      <c r="G295" s="21">
        <v>336</v>
      </c>
    </row>
    <row r="296" spans="1:7" x14ac:dyDescent="0.3">
      <c r="A296" s="23">
        <v>44187</v>
      </c>
      <c r="B296" s="21">
        <v>337</v>
      </c>
      <c r="F296" s="66">
        <f t="shared" si="10"/>
        <v>90959.367958923089</v>
      </c>
      <c r="G296" s="21">
        <v>337</v>
      </c>
    </row>
    <row r="297" spans="1:7" x14ac:dyDescent="0.3">
      <c r="A297" s="23">
        <v>44188</v>
      </c>
      <c r="B297" s="21">
        <v>338</v>
      </c>
      <c r="F297" s="66">
        <f t="shared" si="10"/>
        <v>90959.367958923089</v>
      </c>
      <c r="G297" s="21">
        <v>338</v>
      </c>
    </row>
    <row r="298" spans="1:7" x14ac:dyDescent="0.3">
      <c r="A298" s="23">
        <v>44189</v>
      </c>
      <c r="B298" s="21">
        <v>339</v>
      </c>
      <c r="F298" s="66">
        <f t="shared" si="10"/>
        <v>90959.367958923089</v>
      </c>
      <c r="G298" s="21">
        <v>339</v>
      </c>
    </row>
    <row r="299" spans="1:7" x14ac:dyDescent="0.3">
      <c r="A299" s="23">
        <v>44190</v>
      </c>
      <c r="B299" s="21">
        <v>340</v>
      </c>
      <c r="F299" s="66">
        <f t="shared" si="10"/>
        <v>90959.367958923089</v>
      </c>
      <c r="G299" s="21">
        <v>340</v>
      </c>
    </row>
    <row r="300" spans="1:7" x14ac:dyDescent="0.3">
      <c r="A300" s="23">
        <v>44191</v>
      </c>
      <c r="B300" s="21">
        <v>341</v>
      </c>
      <c r="F300" s="66">
        <f t="shared" si="10"/>
        <v>90959.367958923089</v>
      </c>
      <c r="G300" s="21">
        <v>341</v>
      </c>
    </row>
    <row r="301" spans="1:7" x14ac:dyDescent="0.3">
      <c r="A301" s="23">
        <v>44192</v>
      </c>
      <c r="B301" s="21">
        <v>342</v>
      </c>
      <c r="F301" s="66">
        <f t="shared" si="10"/>
        <v>90959.367958923089</v>
      </c>
      <c r="G301" s="21">
        <v>342</v>
      </c>
    </row>
    <row r="302" spans="1:7" x14ac:dyDescent="0.3">
      <c r="A302" s="23">
        <v>44193</v>
      </c>
      <c r="B302" s="21">
        <v>343</v>
      </c>
      <c r="F302" s="66">
        <f t="shared" si="10"/>
        <v>90959.367958923089</v>
      </c>
      <c r="G302" s="21">
        <v>343</v>
      </c>
    </row>
    <row r="303" spans="1:7" x14ac:dyDescent="0.3">
      <c r="A303" s="23">
        <v>44194</v>
      </c>
      <c r="B303" s="21">
        <v>344</v>
      </c>
      <c r="F303" s="66">
        <f t="shared" si="10"/>
        <v>90959.367958923089</v>
      </c>
      <c r="G303" s="21">
        <v>344</v>
      </c>
    </row>
    <row r="304" spans="1:7" x14ac:dyDescent="0.3">
      <c r="A304" s="23">
        <v>44195</v>
      </c>
      <c r="B304" s="21">
        <v>345</v>
      </c>
      <c r="F304" s="66">
        <f t="shared" si="10"/>
        <v>90959.367958923089</v>
      </c>
      <c r="G304" s="21">
        <v>345</v>
      </c>
    </row>
    <row r="305" spans="1:7" x14ac:dyDescent="0.3">
      <c r="A305" s="23">
        <v>44196</v>
      </c>
      <c r="B305" s="21">
        <v>346</v>
      </c>
      <c r="F305" s="66">
        <f t="shared" si="10"/>
        <v>90959.367958923089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1" bestFit="1" customWidth="1"/>
    <col min="2" max="2" width="24.33203125" style="92" hidden="1" customWidth="1"/>
    <col min="3" max="3" width="21" style="92" bestFit="1" customWidth="1"/>
    <col min="4" max="4" width="20.21875" style="92" customWidth="1"/>
    <col min="5" max="5" width="19" style="91" bestFit="1" customWidth="1"/>
    <col min="6" max="16384" width="8.88671875" style="91"/>
  </cols>
  <sheetData>
    <row r="1" spans="1:5" x14ac:dyDescent="0.3">
      <c r="C1" s="91"/>
    </row>
    <row r="2" spans="1:5" x14ac:dyDescent="0.3">
      <c r="A2" s="91" t="s">
        <v>1404</v>
      </c>
      <c r="C2" s="99">
        <f>+C4/C3</f>
        <v>62.81553081017536</v>
      </c>
      <c r="D2" s="102">
        <f>D3/1000000</f>
        <v>1E-3</v>
      </c>
      <c r="E2" s="91" t="s">
        <v>1400</v>
      </c>
    </row>
    <row r="3" spans="1:5" x14ac:dyDescent="0.3">
      <c r="A3" s="91" t="s">
        <v>1403</v>
      </c>
      <c r="C3" s="100">
        <f>SUM('Global Status'!M58:M66)</f>
        <v>765575</v>
      </c>
      <c r="D3" s="111">
        <v>1000</v>
      </c>
      <c r="E3" s="91" t="s">
        <v>1401</v>
      </c>
    </row>
    <row r="4" spans="1:5" x14ac:dyDescent="0.3">
      <c r="A4" s="91" t="s">
        <v>1261</v>
      </c>
      <c r="C4" s="106">
        <f>C5/D2</f>
        <v>48090000</v>
      </c>
      <c r="D4" s="103">
        <f>1/D2</f>
        <v>1000</v>
      </c>
      <c r="E4" s="91" t="s">
        <v>1402</v>
      </c>
    </row>
    <row r="5" spans="1:5" x14ac:dyDescent="0.3">
      <c r="A5" s="91" t="s">
        <v>1399</v>
      </c>
      <c r="C5" s="101">
        <f>SUM('Global Status'!O58:O66)</f>
        <v>48090</v>
      </c>
      <c r="D5" s="109">
        <v>120</v>
      </c>
    </row>
    <row r="6" spans="1:5" x14ac:dyDescent="0.3">
      <c r="A6" s="91" t="s">
        <v>1296</v>
      </c>
      <c r="C6" s="97">
        <f>SUM(C10:C110)</f>
        <v>7794.7987290000001</v>
      </c>
      <c r="D6" s="104">
        <v>25</v>
      </c>
    </row>
    <row r="8" spans="1:5" x14ac:dyDescent="0.3">
      <c r="E8" s="100">
        <f>SUM(E10:E110)</f>
        <v>3273.8024758400288</v>
      </c>
    </row>
    <row r="9" spans="1:5" ht="31.2" x14ac:dyDescent="0.3">
      <c r="A9" s="107" t="s">
        <v>1294</v>
      </c>
      <c r="B9" s="93" t="s">
        <v>1295</v>
      </c>
      <c r="C9" s="93" t="s">
        <v>1296</v>
      </c>
      <c r="D9" s="96" t="s">
        <v>1398</v>
      </c>
      <c r="E9" s="96" t="s">
        <v>1399</v>
      </c>
    </row>
    <row r="10" spans="1:5" x14ac:dyDescent="0.3">
      <c r="A10" s="108" t="s">
        <v>1297</v>
      </c>
      <c r="B10" s="94">
        <f t="shared" ref="B10:B41" si="0">A10*C10</f>
        <v>0</v>
      </c>
      <c r="C10" s="103">
        <v>136.07771299999999</v>
      </c>
      <c r="D10" s="110">
        <f>$D$3*_xlfn.NORM.DIST(A10,$D$5,$D$6,FALSE)</f>
        <v>1.5845196364128303E-4</v>
      </c>
      <c r="E10" s="98">
        <f>C10*D10</f>
        <v>2.1561780832664943E-2</v>
      </c>
    </row>
    <row r="11" spans="1:5" x14ac:dyDescent="0.3">
      <c r="A11" s="108" t="s">
        <v>1298</v>
      </c>
      <c r="B11" s="94">
        <f t="shared" si="0"/>
        <v>135.94356999999999</v>
      </c>
      <c r="C11" s="103">
        <v>135.94356999999999</v>
      </c>
      <c r="D11" s="95">
        <f t="shared" ref="D11:D74" si="1">$D$3*_xlfn.NORM.DIST(A11,$D$5,$D$6,FALSE)</f>
        <v>1.9183804086210087E-4</v>
      </c>
      <c r="E11" s="98">
        <f t="shared" ref="E11:E74" si="2">C11*D11</f>
        <v>2.607914813659987E-2</v>
      </c>
    </row>
    <row r="12" spans="1:5" x14ac:dyDescent="0.3">
      <c r="A12" s="108" t="s">
        <v>1299</v>
      </c>
      <c r="B12" s="94">
        <f t="shared" si="0"/>
        <v>271.39176400000002</v>
      </c>
      <c r="C12" s="103">
        <v>135.69588200000001</v>
      </c>
      <c r="D12" s="95">
        <f t="shared" si="1"/>
        <v>2.3188730025429149E-4</v>
      </c>
      <c r="E12" s="98">
        <f t="shared" si="2"/>
        <v>3.1466151732604912E-2</v>
      </c>
    </row>
    <row r="13" spans="1:5" x14ac:dyDescent="0.3">
      <c r="A13" s="108" t="s">
        <v>1300</v>
      </c>
      <c r="B13" s="94">
        <f t="shared" si="0"/>
        <v>406.021995</v>
      </c>
      <c r="C13" s="103">
        <v>135.340665</v>
      </c>
      <c r="D13" s="95">
        <f t="shared" si="1"/>
        <v>2.7984936573081622E-4</v>
      </c>
      <c r="E13" s="98">
        <f t="shared" si="2"/>
        <v>3.7874999257836876E-2</v>
      </c>
    </row>
    <row r="14" spans="1:5" x14ac:dyDescent="0.3">
      <c r="A14" s="108" t="s">
        <v>1301</v>
      </c>
      <c r="B14" s="94">
        <f t="shared" si="0"/>
        <v>539.53584000000001</v>
      </c>
      <c r="C14" s="103">
        <v>134.88396</v>
      </c>
      <c r="D14" s="95">
        <f t="shared" si="1"/>
        <v>3.3719165532915084E-4</v>
      </c>
      <c r="E14" s="98">
        <f t="shared" si="2"/>
        <v>4.5481745749750967E-2</v>
      </c>
    </row>
    <row r="15" spans="1:5" x14ac:dyDescent="0.3">
      <c r="A15" s="108" t="s">
        <v>1302</v>
      </c>
      <c r="B15" s="94">
        <f t="shared" si="0"/>
        <v>671.65902000000006</v>
      </c>
      <c r="C15" s="103">
        <v>134.33180400000001</v>
      </c>
      <c r="D15" s="95">
        <f t="shared" si="1"/>
        <v>4.0563408261947039E-4</v>
      </c>
      <c r="E15" s="98">
        <f t="shared" si="2"/>
        <v>5.4489558082158503E-2</v>
      </c>
    </row>
    <row r="16" spans="1:5" x14ac:dyDescent="0.3">
      <c r="A16" s="108" t="s">
        <v>1303</v>
      </c>
      <c r="B16" s="94">
        <f t="shared" si="0"/>
        <v>802.14132599999994</v>
      </c>
      <c r="C16" s="103">
        <v>133.69022099999998</v>
      </c>
      <c r="D16" s="95">
        <f t="shared" si="1"/>
        <v>4.8718867881074795E-4</v>
      </c>
      <c r="E16" s="98">
        <f t="shared" si="2"/>
        <v>6.5132362138906899E-2</v>
      </c>
    </row>
    <row r="17" spans="1:5" x14ac:dyDescent="0.3">
      <c r="A17" s="108" t="s">
        <v>1304</v>
      </c>
      <c r="B17" s="94">
        <f t="shared" si="0"/>
        <v>930.75664499999982</v>
      </c>
      <c r="C17" s="103">
        <v>132.96523499999998</v>
      </c>
      <c r="D17" s="95">
        <f t="shared" si="1"/>
        <v>5.8420472556611766E-4</v>
      </c>
      <c r="E17" s="98">
        <f t="shared" si="2"/>
        <v>7.7678918623009324E-2</v>
      </c>
    </row>
    <row r="18" spans="1:5" x14ac:dyDescent="0.3">
      <c r="A18" s="108" t="s">
        <v>1305</v>
      </c>
      <c r="B18" s="94">
        <f t="shared" si="0"/>
        <v>1057.303392</v>
      </c>
      <c r="C18" s="103">
        <v>132.162924</v>
      </c>
      <c r="D18" s="95">
        <f t="shared" si="1"/>
        <v>6.9942004106556541E-4</v>
      </c>
      <c r="E18" s="98">
        <f t="shared" si="2"/>
        <v>9.2437397731425203E-2</v>
      </c>
    </row>
    <row r="19" spans="1:5" x14ac:dyDescent="0.3">
      <c r="A19" s="108" t="s">
        <v>1306</v>
      </c>
      <c r="B19" s="94">
        <f t="shared" si="0"/>
        <v>1181.6033400000001</v>
      </c>
      <c r="C19" s="103">
        <v>131.28926000000001</v>
      </c>
      <c r="D19" s="95">
        <f t="shared" si="1"/>
        <v>8.3601911601801618E-4</v>
      </c>
      <c r="E19" s="98">
        <f t="shared" si="2"/>
        <v>0.1097603310878595</v>
      </c>
    </row>
    <row r="20" spans="1:5" x14ac:dyDescent="0.3">
      <c r="A20" s="108" t="s">
        <v>1307</v>
      </c>
      <c r="B20" s="94">
        <f t="shared" si="0"/>
        <v>1303.7654</v>
      </c>
      <c r="C20" s="103">
        <v>130.37654000000001</v>
      </c>
      <c r="D20" s="95">
        <f t="shared" si="1"/>
        <v>9.9769885160214144E-4</v>
      </c>
      <c r="E20" s="98">
        <f t="shared" si="2"/>
        <v>0.13007652423386065</v>
      </c>
    </row>
    <row r="21" spans="1:5" x14ac:dyDescent="0.3">
      <c r="A21" s="108" t="s">
        <v>1308</v>
      </c>
      <c r="B21" s="94">
        <f t="shared" si="0"/>
        <v>1424.0271319999999</v>
      </c>
      <c r="C21" s="103">
        <v>129.45701199999999</v>
      </c>
      <c r="D21" s="95">
        <f t="shared" si="1"/>
        <v>1.1887427070576878E-3</v>
      </c>
      <c r="E21" s="98">
        <f t="shared" si="2"/>
        <v>0.15389107889247958</v>
      </c>
    </row>
    <row r="22" spans="1:5" x14ac:dyDescent="0.3">
      <c r="A22" s="108" t="s">
        <v>1309</v>
      </c>
      <c r="B22" s="94">
        <f t="shared" si="0"/>
        <v>1540.8669960000002</v>
      </c>
      <c r="C22" s="103">
        <v>128.40558300000001</v>
      </c>
      <c r="D22" s="95">
        <f t="shared" si="1"/>
        <v>1.4141041200709239E-3</v>
      </c>
      <c r="E22" s="98">
        <f t="shared" si="2"/>
        <v>0.18157886396040901</v>
      </c>
    </row>
    <row r="23" spans="1:5" x14ac:dyDescent="0.3">
      <c r="A23" s="108" t="s">
        <v>1310</v>
      </c>
      <c r="B23" s="94">
        <f t="shared" si="0"/>
        <v>1653.285621</v>
      </c>
      <c r="C23" s="103">
        <v>127.175817</v>
      </c>
      <c r="D23" s="95">
        <f t="shared" si="1"/>
        <v>1.679500117264693E-3</v>
      </c>
      <c r="E23" s="98">
        <f t="shared" si="2"/>
        <v>0.21359179956473312</v>
      </c>
    </row>
    <row r="24" spans="1:5" x14ac:dyDescent="0.3">
      <c r="A24" s="108" t="s">
        <v>1311</v>
      </c>
      <c r="B24" s="94">
        <f t="shared" si="0"/>
        <v>1761.93416</v>
      </c>
      <c r="C24" s="103">
        <v>125.85244</v>
      </c>
      <c r="D24" s="95">
        <f t="shared" si="1"/>
        <v>1.9915160839204839E-3</v>
      </c>
      <c r="E24" s="98">
        <f t="shared" si="2"/>
        <v>0.25063715846063767</v>
      </c>
    </row>
    <row r="25" spans="1:5" x14ac:dyDescent="0.3">
      <c r="A25" s="108" t="s">
        <v>1312</v>
      </c>
      <c r="B25" s="94">
        <f t="shared" si="0"/>
        <v>1868.44695</v>
      </c>
      <c r="C25" s="103">
        <v>124.56313</v>
      </c>
      <c r="D25" s="95">
        <f t="shared" si="1"/>
        <v>2.3577227102615939E-3</v>
      </c>
      <c r="E25" s="98">
        <f t="shared" si="2"/>
        <v>0.29368532046226725</v>
      </c>
    </row>
    <row r="26" spans="1:5" x14ac:dyDescent="0.3">
      <c r="A26" s="108" t="s">
        <v>1313</v>
      </c>
      <c r="B26" s="94">
        <f t="shared" si="0"/>
        <v>1972.4517760000001</v>
      </c>
      <c r="C26" s="103">
        <v>123.27823600000001</v>
      </c>
      <c r="D26" s="95">
        <f t="shared" si="1"/>
        <v>2.7868061747685735E-3</v>
      </c>
      <c r="E26" s="98">
        <f t="shared" si="2"/>
        <v>0.34355254929937745</v>
      </c>
    </row>
    <row r="27" spans="1:5" x14ac:dyDescent="0.3">
      <c r="A27" s="108" t="s">
        <v>1314</v>
      </c>
      <c r="B27" s="94">
        <f t="shared" si="0"/>
        <v>2077.098845</v>
      </c>
      <c r="C27" s="103">
        <v>122.18228500000001</v>
      </c>
      <c r="D27" s="95">
        <f t="shared" si="1"/>
        <v>3.2887126614514401E-3</v>
      </c>
      <c r="E27" s="98">
        <f t="shared" si="2"/>
        <v>0.40182242768456838</v>
      </c>
    </row>
    <row r="28" spans="1:5" x14ac:dyDescent="0.3">
      <c r="A28" s="108" t="s">
        <v>1315</v>
      </c>
      <c r="B28" s="94">
        <f t="shared" si="0"/>
        <v>2184.8211719999999</v>
      </c>
      <c r="C28" s="103">
        <v>121.37895399999999</v>
      </c>
      <c r="D28" s="95">
        <f t="shared" si="1"/>
        <v>3.874808335948771E-3</v>
      </c>
      <c r="E28" s="98">
        <f t="shared" si="2"/>
        <v>0.47032018276794241</v>
      </c>
    </row>
    <row r="29" spans="1:5" x14ac:dyDescent="0.3">
      <c r="A29" s="108" t="s">
        <v>1316</v>
      </c>
      <c r="B29" s="94">
        <f t="shared" si="0"/>
        <v>2295.0741250000001</v>
      </c>
      <c r="C29" s="103">
        <v>120.793375</v>
      </c>
      <c r="D29" s="95">
        <f t="shared" si="1"/>
        <v>4.5580559227545838E-3</v>
      </c>
      <c r="E29" s="98">
        <f t="shared" si="2"/>
        <v>0.55058295834826543</v>
      </c>
    </row>
    <row r="30" spans="1:5" x14ac:dyDescent="0.3">
      <c r="A30" s="108" t="s">
        <v>1317</v>
      </c>
      <c r="B30" s="94">
        <f t="shared" si="0"/>
        <v>2404.9869600000002</v>
      </c>
      <c r="C30" s="103">
        <v>120.249348</v>
      </c>
      <c r="D30" s="95">
        <f t="shared" si="1"/>
        <v>5.3532090305954145E-3</v>
      </c>
      <c r="E30" s="98">
        <f t="shared" si="2"/>
        <v>0.64371989563681065</v>
      </c>
    </row>
    <row r="31" spans="1:5" x14ac:dyDescent="0.3">
      <c r="A31" s="108" t="s">
        <v>1318</v>
      </c>
      <c r="B31" s="94">
        <f t="shared" si="0"/>
        <v>2515.4808419999999</v>
      </c>
      <c r="C31" s="103">
        <v>119.784802</v>
      </c>
      <c r="D31" s="95">
        <f t="shared" si="1"/>
        <v>6.2770253626212909E-3</v>
      </c>
      <c r="E31" s="98">
        <f t="shared" si="2"/>
        <v>0.75189224021056955</v>
      </c>
    </row>
    <row r="32" spans="1:5" x14ac:dyDescent="0.3">
      <c r="A32" s="108" t="s">
        <v>1319</v>
      </c>
      <c r="B32" s="94">
        <f t="shared" si="0"/>
        <v>2626.877</v>
      </c>
      <c r="C32" s="103">
        <v>119.40349999999999</v>
      </c>
      <c r="D32" s="95">
        <f t="shared" si="1"/>
        <v>7.3484999200982837E-3</v>
      </c>
      <c r="E32" s="98">
        <f t="shared" si="2"/>
        <v>0.8774366102094554</v>
      </c>
    </row>
    <row r="33" spans="1:5" x14ac:dyDescent="0.3">
      <c r="A33" s="108" t="s">
        <v>1320</v>
      </c>
      <c r="B33" s="94">
        <f t="shared" si="0"/>
        <v>2739.0814769999997</v>
      </c>
      <c r="C33" s="103">
        <v>119.09049899999999</v>
      </c>
      <c r="D33" s="95">
        <f t="shared" si="1"/>
        <v>8.5891192600146826E-3</v>
      </c>
      <c r="E33" s="98">
        <f t="shared" si="2"/>
        <v>1.0228824986456593</v>
      </c>
    </row>
    <row r="34" spans="1:5" x14ac:dyDescent="0.3">
      <c r="A34" s="108" t="s">
        <v>1321</v>
      </c>
      <c r="B34" s="94">
        <f t="shared" si="0"/>
        <v>2852.6286959999998</v>
      </c>
      <c r="C34" s="103">
        <v>118.85952899999999</v>
      </c>
      <c r="D34" s="95">
        <f t="shared" si="1"/>
        <v>1.002313779563443E-2</v>
      </c>
      <c r="E34" s="98">
        <f t="shared" si="2"/>
        <v>1.1913454374912065</v>
      </c>
    </row>
    <row r="35" spans="1:5" x14ac:dyDescent="0.3">
      <c r="A35" s="108" t="s">
        <v>1322</v>
      </c>
      <c r="B35" s="94">
        <f t="shared" si="0"/>
        <v>2965.076</v>
      </c>
      <c r="C35" s="103">
        <v>118.60303999999999</v>
      </c>
      <c r="D35" s="95">
        <f t="shared" si="1"/>
        <v>1.1677877031658412E-2</v>
      </c>
      <c r="E35" s="98">
        <f t="shared" si="2"/>
        <v>1.3850317167008639</v>
      </c>
    </row>
    <row r="36" spans="1:5" x14ac:dyDescent="0.3">
      <c r="A36" s="108" t="s">
        <v>1323</v>
      </c>
      <c r="B36" s="94">
        <f t="shared" si="0"/>
        <v>3072.658238</v>
      </c>
      <c r="C36" s="103">
        <v>118.179163</v>
      </c>
      <c r="D36" s="95">
        <f t="shared" si="1"/>
        <v>1.3584048499346192E-2</v>
      </c>
      <c r="E36" s="98">
        <f t="shared" si="2"/>
        <v>1.605351481804139</v>
      </c>
    </row>
    <row r="37" spans="1:5" x14ac:dyDescent="0.3">
      <c r="A37" s="108" t="s">
        <v>1324</v>
      </c>
      <c r="B37" s="94">
        <f t="shared" si="0"/>
        <v>3193.4659859999997</v>
      </c>
      <c r="C37" s="103">
        <v>118.276518</v>
      </c>
      <c r="D37" s="95">
        <f t="shared" si="1"/>
        <v>1.5776100998766248E-2</v>
      </c>
      <c r="E37" s="98">
        <f t="shared" si="2"/>
        <v>1.865942293750394</v>
      </c>
    </row>
    <row r="38" spans="1:5" x14ac:dyDescent="0.3">
      <c r="A38" s="108" t="s">
        <v>1325</v>
      </c>
      <c r="B38" s="94">
        <f t="shared" si="0"/>
        <v>3336.8774600000002</v>
      </c>
      <c r="C38" s="103">
        <v>119.17419500000001</v>
      </c>
      <c r="D38" s="95">
        <f t="shared" si="1"/>
        <v>1.829259256239427E-2</v>
      </c>
      <c r="E38" s="98">
        <f t="shared" si="2"/>
        <v>2.1800049930863246</v>
      </c>
    </row>
    <row r="39" spans="1:5" x14ac:dyDescent="0.3">
      <c r="A39" s="108" t="s">
        <v>1326</v>
      </c>
      <c r="B39" s="94">
        <f t="shared" si="0"/>
        <v>3493.3178729999995</v>
      </c>
      <c r="C39" s="103">
        <v>120.45923699999999</v>
      </c>
      <c r="D39" s="95">
        <f t="shared" si="1"/>
        <v>2.1176587323797388E-2</v>
      </c>
      <c r="E39" s="98">
        <f t="shared" si="2"/>
        <v>2.5509155512885049</v>
      </c>
    </row>
    <row r="40" spans="1:5" x14ac:dyDescent="0.3">
      <c r="A40" s="108" t="s">
        <v>1327</v>
      </c>
      <c r="B40" s="94">
        <f t="shared" si="0"/>
        <v>3647.0870400000003</v>
      </c>
      <c r="C40" s="103">
        <v>121.569568</v>
      </c>
      <c r="D40" s="95">
        <f t="shared" si="1"/>
        <v>2.4476077204550879E-2</v>
      </c>
      <c r="E40" s="98">
        <f t="shared" si="2"/>
        <v>2.9755461320918979</v>
      </c>
    </row>
    <row r="41" spans="1:5" x14ac:dyDescent="0.3">
      <c r="A41" s="108" t="s">
        <v>1328</v>
      </c>
      <c r="B41" s="94">
        <f t="shared" si="0"/>
        <v>3805.9801119999997</v>
      </c>
      <c r="C41" s="103">
        <v>122.773552</v>
      </c>
      <c r="D41" s="95">
        <f t="shared" si="1"/>
        <v>2.8244428019521449E-2</v>
      </c>
      <c r="E41" s="98">
        <f t="shared" si="2"/>
        <v>3.4676687521649736</v>
      </c>
    </row>
    <row r="42" spans="1:5" x14ac:dyDescent="0.3">
      <c r="A42" s="108" t="s">
        <v>1329</v>
      </c>
      <c r="B42" s="94">
        <f t="shared" ref="B42:B73" si="3">A42*C42</f>
        <v>3927.775584</v>
      </c>
      <c r="C42" s="103">
        <v>122.742987</v>
      </c>
      <c r="D42" s="95">
        <f t="shared" si="1"/>
        <v>3.2540849243272343E-2</v>
      </c>
      <c r="E42" s="98">
        <f t="shared" si="2"/>
        <v>3.9941610356359369</v>
      </c>
    </row>
    <row r="43" spans="1:5" x14ac:dyDescent="0.3">
      <c r="A43" s="108" t="s">
        <v>1330</v>
      </c>
      <c r="B43" s="94">
        <f t="shared" si="3"/>
        <v>3986.7117840000001</v>
      </c>
      <c r="C43" s="103">
        <v>120.809448</v>
      </c>
      <c r="D43" s="95">
        <f t="shared" si="1"/>
        <v>3.7430886277099187E-2</v>
      </c>
      <c r="E43" s="98">
        <f t="shared" si="2"/>
        <v>4.5220047092871276</v>
      </c>
    </row>
    <row r="44" spans="1:5" x14ac:dyDescent="0.3">
      <c r="A44" s="108" t="s">
        <v>1331</v>
      </c>
      <c r="B44" s="94">
        <f t="shared" si="3"/>
        <v>3999.5960180000002</v>
      </c>
      <c r="C44" s="103">
        <v>117.635177</v>
      </c>
      <c r="D44" s="95">
        <f t="shared" si="1"/>
        <v>4.2986933606149427E-2</v>
      </c>
      <c r="E44" s="98">
        <f t="shared" si="2"/>
        <v>5.0567755434466362</v>
      </c>
    </row>
    <row r="45" spans="1:5" x14ac:dyDescent="0.3">
      <c r="A45" s="108" t="s">
        <v>1332</v>
      </c>
      <c r="B45" s="94">
        <f t="shared" si="3"/>
        <v>4010.78125</v>
      </c>
      <c r="C45" s="103">
        <v>114.59375</v>
      </c>
      <c r="D45" s="95">
        <f t="shared" si="1"/>
        <v>4.9288766738920797E-2</v>
      </c>
      <c r="E45" s="98">
        <f t="shared" si="2"/>
        <v>5.6481846134882048</v>
      </c>
    </row>
    <row r="46" spans="1:5" x14ac:dyDescent="0.3">
      <c r="A46" s="108" t="s">
        <v>1333</v>
      </c>
      <c r="B46" s="94">
        <f t="shared" si="3"/>
        <v>4012.6377240000002</v>
      </c>
      <c r="C46" s="103">
        <v>111.462159</v>
      </c>
      <c r="D46" s="95">
        <f t="shared" si="1"/>
        <v>5.6424090277655395E-2</v>
      </c>
      <c r="E46" s="98">
        <f t="shared" si="2"/>
        <v>6.2891509219583801</v>
      </c>
    </row>
    <row r="47" spans="1:5" x14ac:dyDescent="0.3">
      <c r="A47" s="108" t="s">
        <v>1334</v>
      </c>
      <c r="B47" s="94">
        <f t="shared" si="3"/>
        <v>4015.9333059999999</v>
      </c>
      <c r="C47" s="103">
        <v>108.538738</v>
      </c>
      <c r="D47" s="95">
        <f t="shared" si="1"/>
        <v>6.4489098879084966E-2</v>
      </c>
      <c r="E47" s="98">
        <f t="shared" si="2"/>
        <v>6.9995654070930966</v>
      </c>
    </row>
    <row r="48" spans="1:5" x14ac:dyDescent="0.3">
      <c r="A48" s="108" t="s">
        <v>1335</v>
      </c>
      <c r="B48" s="94">
        <f t="shared" si="3"/>
        <v>4032.8343599999998</v>
      </c>
      <c r="C48" s="103">
        <v>106.12721999999999</v>
      </c>
      <c r="D48" s="95">
        <f t="shared" si="1"/>
        <v>7.3589047232971244E-2</v>
      </c>
      <c r="E48" s="98">
        <f t="shared" si="2"/>
        <v>7.80980100528393</v>
      </c>
    </row>
    <row r="49" spans="1:5" x14ac:dyDescent="0.3">
      <c r="A49" s="108" t="s">
        <v>1336</v>
      </c>
      <c r="B49" s="94">
        <f t="shared" si="3"/>
        <v>4059.7800360000001</v>
      </c>
      <c r="C49" s="103">
        <v>104.096924</v>
      </c>
      <c r="D49" s="95">
        <f t="shared" si="1"/>
        <v>8.3838824514317664E-2</v>
      </c>
      <c r="E49" s="98">
        <f t="shared" si="2"/>
        <v>8.7273637437162623</v>
      </c>
    </row>
    <row r="50" spans="1:5" x14ac:dyDescent="0.3">
      <c r="A50" s="108" t="s">
        <v>1337</v>
      </c>
      <c r="B50" s="94">
        <f t="shared" si="3"/>
        <v>4076.9652799999999</v>
      </c>
      <c r="C50" s="103">
        <v>101.924132</v>
      </c>
      <c r="D50" s="95">
        <f t="shared" si="1"/>
        <v>9.5363528058593605E-2</v>
      </c>
      <c r="E50" s="98">
        <f t="shared" si="2"/>
        <v>9.719844821829799</v>
      </c>
    </row>
    <row r="51" spans="1:5" x14ac:dyDescent="0.3">
      <c r="A51" s="108" t="s">
        <v>1338</v>
      </c>
      <c r="B51" s="94">
        <f t="shared" si="3"/>
        <v>4083.8660489999997</v>
      </c>
      <c r="C51" s="103">
        <v>99.606488999999996</v>
      </c>
      <c r="D51" s="95">
        <f t="shared" si="1"/>
        <v>0.108299030273628</v>
      </c>
      <c r="E51" s="98">
        <f t="shared" si="2"/>
        <v>10.787286167660794</v>
      </c>
    </row>
    <row r="52" spans="1:5" x14ac:dyDescent="0.3">
      <c r="A52" s="108" t="s">
        <v>1339</v>
      </c>
      <c r="B52" s="94">
        <f t="shared" si="3"/>
        <v>4113.2962079999998</v>
      </c>
      <c r="C52" s="103">
        <v>97.93562399999999</v>
      </c>
      <c r="D52" s="95">
        <f t="shared" si="1"/>
        <v>0.12279253204418962</v>
      </c>
      <c r="E52" s="98">
        <f t="shared" si="2"/>
        <v>12.025763248287705</v>
      </c>
    </row>
    <row r="53" spans="1:5" x14ac:dyDescent="0.3">
      <c r="A53" s="108" t="s">
        <v>1340</v>
      </c>
      <c r="B53" s="94">
        <f t="shared" si="3"/>
        <v>4180.4260300000005</v>
      </c>
      <c r="C53" s="103">
        <v>97.219210000000004</v>
      </c>
      <c r="D53" s="95">
        <f t="shared" si="1"/>
        <v>0.13900309511419751</v>
      </c>
      <c r="E53" s="98">
        <f t="shared" si="2"/>
        <v>13.513771094557141</v>
      </c>
    </row>
    <row r="54" spans="1:5" x14ac:dyDescent="0.3">
      <c r="A54" s="108" t="s">
        <v>1341</v>
      </c>
      <c r="B54" s="94">
        <f t="shared" si="3"/>
        <v>4272.5499959999997</v>
      </c>
      <c r="C54" s="103">
        <v>97.103408999999999</v>
      </c>
      <c r="D54" s="95">
        <f t="shared" si="1"/>
        <v>0.15710214515699117</v>
      </c>
      <c r="E54" s="98">
        <f t="shared" si="2"/>
        <v>15.255153855956683</v>
      </c>
    </row>
    <row r="55" spans="1:5" x14ac:dyDescent="0.3">
      <c r="A55" s="108" t="s">
        <v>1342</v>
      </c>
      <c r="B55" s="94">
        <f t="shared" si="3"/>
        <v>4361.32359</v>
      </c>
      <c r="C55" s="103">
        <v>96.918301999999997</v>
      </c>
      <c r="D55" s="95">
        <f t="shared" si="1"/>
        <v>0.17727393647752029</v>
      </c>
      <c r="E55" s="98">
        <f t="shared" si="2"/>
        <v>17.181088912257128</v>
      </c>
    </row>
    <row r="56" spans="1:5" x14ac:dyDescent="0.3">
      <c r="A56" s="108" t="s">
        <v>1343</v>
      </c>
      <c r="B56" s="94">
        <f t="shared" si="3"/>
        <v>4452.2468500000004</v>
      </c>
      <c r="C56" s="103">
        <v>96.787975000000003</v>
      </c>
      <c r="D56" s="95">
        <f t="shared" si="1"/>
        <v>0.19971596854449505</v>
      </c>
      <c r="E56" s="98">
        <f t="shared" si="2"/>
        <v>19.330104170585376</v>
      </c>
    </row>
    <row r="57" spans="1:5" x14ac:dyDescent="0.3">
      <c r="A57" s="108" t="s">
        <v>1344</v>
      </c>
      <c r="B57" s="94">
        <f t="shared" si="3"/>
        <v>4528.4762729999993</v>
      </c>
      <c r="C57" s="103">
        <v>96.35055899999999</v>
      </c>
      <c r="D57" s="95">
        <f t="shared" si="1"/>
        <v>0.22463934383963874</v>
      </c>
      <c r="E57" s="98">
        <f t="shared" si="2"/>
        <v>21.644126352342397</v>
      </c>
    </row>
    <row r="58" spans="1:5" x14ac:dyDescent="0.3">
      <c r="A58" s="108" t="s">
        <v>1345</v>
      </c>
      <c r="B58" s="94">
        <f t="shared" si="3"/>
        <v>4577.0315040000005</v>
      </c>
      <c r="C58" s="103">
        <v>95.35482300000001</v>
      </c>
      <c r="D58" s="95">
        <f t="shared" si="1"/>
        <v>0.25226905585063708</v>
      </c>
      <c r="E58" s="98">
        <f t="shared" si="2"/>
        <v>24.055071169014617</v>
      </c>
    </row>
    <row r="59" spans="1:5" x14ac:dyDescent="0.3">
      <c r="A59" s="108" t="s">
        <v>1346</v>
      </c>
      <c r="B59" s="94">
        <f t="shared" si="3"/>
        <v>4603.7704999999996</v>
      </c>
      <c r="C59" s="103">
        <v>93.954499999999996</v>
      </c>
      <c r="D59" s="95">
        <f t="shared" si="1"/>
        <v>0.28284419544077788</v>
      </c>
      <c r="E59" s="98">
        <f t="shared" si="2"/>
        <v>26.574484960540563</v>
      </c>
    </row>
    <row r="60" spans="1:5" x14ac:dyDescent="0.3">
      <c r="A60" s="108" t="s">
        <v>1347</v>
      </c>
      <c r="B60" s="94">
        <f t="shared" si="3"/>
        <v>4629.0506999999998</v>
      </c>
      <c r="C60" s="103">
        <v>92.581013999999996</v>
      </c>
      <c r="D60" s="95">
        <f t="shared" si="1"/>
        <v>0.31661806331919873</v>
      </c>
      <c r="E60" s="98">
        <f t="shared" si="2"/>
        <v>29.312821352807624</v>
      </c>
    </row>
    <row r="61" spans="1:5" x14ac:dyDescent="0.3">
      <c r="A61" s="108" t="s">
        <v>1348</v>
      </c>
      <c r="B61" s="94">
        <f t="shared" si="3"/>
        <v>4650.171585000001</v>
      </c>
      <c r="C61" s="103">
        <v>91.179835000000011</v>
      </c>
      <c r="D61" s="95">
        <f t="shared" si="1"/>
        <v>0.35385817592948926</v>
      </c>
      <c r="E61" s="98">
        <f t="shared" si="2"/>
        <v>32.264730094651803</v>
      </c>
    </row>
    <row r="62" spans="1:5" x14ac:dyDescent="0.3">
      <c r="A62" s="108" t="s">
        <v>1349</v>
      </c>
      <c r="B62" s="94">
        <f t="shared" si="3"/>
        <v>4653.3809920000058</v>
      </c>
      <c r="C62" s="103">
        <v>89.488096000000112</v>
      </c>
      <c r="D62" s="95">
        <f t="shared" si="1"/>
        <v>0.39484615179004523</v>
      </c>
      <c r="E62" s="98">
        <f t="shared" si="2"/>
        <v>35.334030336618184</v>
      </c>
    </row>
    <row r="63" spans="1:5" x14ac:dyDescent="0.3">
      <c r="A63" s="108" t="s">
        <v>1350</v>
      </c>
      <c r="B63" s="94">
        <f t="shared" si="3"/>
        <v>4633.686278999995</v>
      </c>
      <c r="C63" s="103">
        <v>87.428042999999903</v>
      </c>
      <c r="D63" s="95">
        <f t="shared" si="1"/>
        <v>0.43987746517622295</v>
      </c>
      <c r="E63" s="98">
        <f t="shared" si="2"/>
        <v>38.457625940157783</v>
      </c>
    </row>
    <row r="64" spans="1:5" x14ac:dyDescent="0.3">
      <c r="A64" s="108" t="s">
        <v>1351</v>
      </c>
      <c r="B64" s="94">
        <f t="shared" si="3"/>
        <v>4595.1669899999997</v>
      </c>
      <c r="C64" s="103">
        <v>85.095685000000003</v>
      </c>
      <c r="D64" s="95">
        <f t="shared" si="1"/>
        <v>0.48926105405111892</v>
      </c>
      <c r="E64" s="98">
        <f t="shared" si="2"/>
        <v>41.634004538301994</v>
      </c>
    </row>
    <row r="65" spans="1:5" x14ac:dyDescent="0.3">
      <c r="A65" s="108" t="s">
        <v>1352</v>
      </c>
      <c r="B65" s="94">
        <f t="shared" si="3"/>
        <v>4548.399570000005</v>
      </c>
      <c r="C65" s="103">
        <v>82.698174000000094</v>
      </c>
      <c r="D65" s="95">
        <f t="shared" si="1"/>
        <v>0.54331876934742451</v>
      </c>
      <c r="E65" s="98">
        <f t="shared" si="2"/>
        <v>44.931470124959233</v>
      </c>
    </row>
    <row r="66" spans="1:5" x14ac:dyDescent="0.3">
      <c r="A66" s="108" t="s">
        <v>1353</v>
      </c>
      <c r="B66" s="94">
        <f t="shared" si="3"/>
        <v>4493.1279119999999</v>
      </c>
      <c r="C66" s="103">
        <v>80.234426999999997</v>
      </c>
      <c r="D66" s="95">
        <f t="shared" si="1"/>
        <v>0.60238465309509792</v>
      </c>
      <c r="E66" s="98">
        <f t="shared" si="2"/>
        <v>48.331987474678954</v>
      </c>
    </row>
    <row r="67" spans="1:5" x14ac:dyDescent="0.3">
      <c r="A67" s="108" t="s">
        <v>1354</v>
      </c>
      <c r="B67" s="94">
        <f t="shared" si="3"/>
        <v>4426.6523189999998</v>
      </c>
      <c r="C67" s="103">
        <v>77.660567</v>
      </c>
      <c r="D67" s="95">
        <f t="shared" si="1"/>
        <v>0.66680403349524231</v>
      </c>
      <c r="E67" s="98">
        <f t="shared" si="2"/>
        <v>51.78437931912751</v>
      </c>
    </row>
    <row r="68" spans="1:5" x14ac:dyDescent="0.3">
      <c r="A68" s="108" t="s">
        <v>1355</v>
      </c>
      <c r="B68" s="94">
        <f t="shared" si="3"/>
        <v>4349.3538219999991</v>
      </c>
      <c r="C68" s="103">
        <v>74.988858999999991</v>
      </c>
      <c r="D68" s="95">
        <f t="shared" si="1"/>
        <v>0.73693242587448182</v>
      </c>
      <c r="E68" s="98">
        <f t="shared" si="2"/>
        <v>55.261721776429461</v>
      </c>
    </row>
    <row r="69" spans="1:5" x14ac:dyDescent="0.3">
      <c r="A69" s="108" t="s">
        <v>1356</v>
      </c>
      <c r="B69" s="94">
        <f t="shared" si="3"/>
        <v>4263.7595490000003</v>
      </c>
      <c r="C69" s="103">
        <v>72.267111</v>
      </c>
      <c r="D69" s="95">
        <f t="shared" si="1"/>
        <v>0.81313422952903369</v>
      </c>
      <c r="E69" s="98">
        <f t="shared" si="2"/>
        <v>58.762861623274155</v>
      </c>
    </row>
    <row r="70" spans="1:5" x14ac:dyDescent="0.3">
      <c r="A70" s="108" t="s">
        <v>1357</v>
      </c>
      <c r="B70" s="94">
        <f t="shared" si="3"/>
        <v>4167.8548200000005</v>
      </c>
      <c r="C70" s="103">
        <v>69.464247</v>
      </c>
      <c r="D70" s="95">
        <f t="shared" si="1"/>
        <v>0.89578121179371595</v>
      </c>
      <c r="E70" s="98">
        <f t="shared" si="2"/>
        <v>62.224767353997997</v>
      </c>
    </row>
    <row r="71" spans="1:5" x14ac:dyDescent="0.3">
      <c r="A71" s="108" t="s">
        <v>1358</v>
      </c>
      <c r="B71" s="94">
        <f t="shared" si="3"/>
        <v>4056.8930230000001</v>
      </c>
      <c r="C71" s="103">
        <v>66.506443000000004</v>
      </c>
      <c r="D71" s="95">
        <f t="shared" si="1"/>
        <v>0.98525077225530033</v>
      </c>
      <c r="E71" s="98">
        <f t="shared" si="2"/>
        <v>65.525524325703117</v>
      </c>
    </row>
    <row r="72" spans="1:5" x14ac:dyDescent="0.3">
      <c r="A72" s="108" t="s">
        <v>1359</v>
      </c>
      <c r="B72" s="94">
        <f t="shared" si="3"/>
        <v>3963.1350460000003</v>
      </c>
      <c r="C72" s="103">
        <v>63.921533000000004</v>
      </c>
      <c r="D72" s="95">
        <f t="shared" si="1"/>
        <v>1.0819239818752715</v>
      </c>
      <c r="E72" s="98">
        <f t="shared" si="2"/>
        <v>69.15823951093158</v>
      </c>
    </row>
    <row r="73" spans="1:5" x14ac:dyDescent="0.3">
      <c r="A73" s="108" t="s">
        <v>1360</v>
      </c>
      <c r="B73" s="94">
        <f t="shared" si="3"/>
        <v>3902.4529109999999</v>
      </c>
      <c r="C73" s="103">
        <v>61.943697</v>
      </c>
      <c r="D73" s="95">
        <f t="shared" si="1"/>
        <v>1.1861833938936512</v>
      </c>
      <c r="E73" s="98">
        <f t="shared" si="2"/>
        <v>73.476584737779987</v>
      </c>
    </row>
    <row r="74" spans="1:5" x14ac:dyDescent="0.3">
      <c r="A74" s="108" t="s">
        <v>1361</v>
      </c>
      <c r="B74" s="94">
        <f t="shared" ref="B74:B105" si="4">A74*C74</f>
        <v>3859.56288</v>
      </c>
      <c r="C74" s="103">
        <v>60.305669999999999</v>
      </c>
      <c r="D74" s="95">
        <f t="shared" si="1"/>
        <v>1.2984106257478978</v>
      </c>
      <c r="E74" s="98">
        <f t="shared" si="2"/>
        <v>78.301522720846222</v>
      </c>
    </row>
    <row r="75" spans="1:5" x14ac:dyDescent="0.3">
      <c r="A75" s="108" t="s">
        <v>1362</v>
      </c>
      <c r="B75" s="94">
        <f t="shared" si="4"/>
        <v>3807.52801</v>
      </c>
      <c r="C75" s="103">
        <v>58.577354</v>
      </c>
      <c r="D75" s="95">
        <f t="shared" ref="D75:D110" si="5">$D$3*_xlfn.NORM.DIST(A75,$D$5,$D$6,FALSE)</f>
        <v>1.4189837138492569</v>
      </c>
      <c r="E75" s="98">
        <f t="shared" ref="E75:E110" si="6">C75*D75</f>
        <v>83.12031132638262</v>
      </c>
    </row>
    <row r="76" spans="1:5" x14ac:dyDescent="0.3">
      <c r="A76" s="108" t="s">
        <v>1363</v>
      </c>
      <c r="B76" s="94">
        <f t="shared" si="4"/>
        <v>3757.396698</v>
      </c>
      <c r="C76" s="105">
        <v>56.930253</v>
      </c>
      <c r="D76" s="95">
        <f t="shared" si="5"/>
        <v>1.5482742458982244</v>
      </c>
      <c r="E76" s="98">
        <f t="shared" si="6"/>
        <v>88.143644532370132</v>
      </c>
    </row>
    <row r="77" spans="1:5" x14ac:dyDescent="0.3">
      <c r="A77" s="108" t="s">
        <v>1364</v>
      </c>
      <c r="B77" s="94">
        <f t="shared" si="4"/>
        <v>3665.4552289999997</v>
      </c>
      <c r="C77" s="105">
        <v>54.708286999999999</v>
      </c>
      <c r="D77" s="95">
        <f t="shared" si="5"/>
        <v>1.6866442784708122</v>
      </c>
      <c r="E77" s="98">
        <f t="shared" si="6"/>
        <v>92.273419253489109</v>
      </c>
    </row>
    <row r="78" spans="1:5" x14ac:dyDescent="0.3">
      <c r="A78" s="108" t="s">
        <v>1365</v>
      </c>
      <c r="B78" s="94">
        <f t="shared" si="4"/>
        <v>3506.6793520000069</v>
      </c>
      <c r="C78" s="105">
        <v>51.568814000000103</v>
      </c>
      <c r="D78" s="95">
        <f t="shared" si="5"/>
        <v>1.8344430508421956</v>
      </c>
      <c r="E78" s="98">
        <f t="shared" si="6"/>
        <v>94.600052482473913</v>
      </c>
    </row>
    <row r="79" spans="1:5" x14ac:dyDescent="0.3">
      <c r="A79" s="108" t="s">
        <v>1366</v>
      </c>
      <c r="B79" s="94">
        <f t="shared" si="4"/>
        <v>3302.2712759999999</v>
      </c>
      <c r="C79" s="105">
        <v>47.859003999999999</v>
      </c>
      <c r="D79" s="95">
        <f t="shared" si="5"/>
        <v>1.9920035094028308</v>
      </c>
      <c r="E79" s="98">
        <f t="shared" si="6"/>
        <v>95.335303924524112</v>
      </c>
    </row>
    <row r="80" spans="1:5" x14ac:dyDescent="0.3">
      <c r="A80" s="108" t="s">
        <v>1367</v>
      </c>
      <c r="B80" s="94">
        <f t="shared" si="4"/>
        <v>3099.5836200000003</v>
      </c>
      <c r="C80" s="105">
        <v>44.279766000000002</v>
      </c>
      <c r="D80" s="95">
        <f t="shared" si="5"/>
        <v>2.1596386605275222</v>
      </c>
      <c r="E80" s="98">
        <f t="shared" si="6"/>
        <v>95.628294532712118</v>
      </c>
    </row>
    <row r="81" spans="1:5" x14ac:dyDescent="0.3">
      <c r="A81" s="108" t="s">
        <v>1368</v>
      </c>
      <c r="B81" s="94">
        <f t="shared" si="4"/>
        <v>2890.0065070000001</v>
      </c>
      <c r="C81" s="105">
        <v>40.704317000000003</v>
      </c>
      <c r="D81" s="95">
        <f t="shared" si="5"/>
        <v>2.3376377733380584</v>
      </c>
      <c r="E81" s="98">
        <f t="shared" si="6"/>
        <v>95.151948957126493</v>
      </c>
    </row>
    <row r="82" spans="1:5" x14ac:dyDescent="0.3">
      <c r="A82" s="108" t="s">
        <v>1369</v>
      </c>
      <c r="B82" s="94">
        <f t="shared" si="4"/>
        <v>2690.3864160000003</v>
      </c>
      <c r="C82" s="105">
        <v>37.366478000000001</v>
      </c>
      <c r="D82" s="95">
        <f t="shared" si="5"/>
        <v>2.5262624574079462</v>
      </c>
      <c r="E82" s="98">
        <f t="shared" si="6"/>
        <v>94.397530536959962</v>
      </c>
    </row>
    <row r="83" spans="1:5" x14ac:dyDescent="0.3">
      <c r="A83" s="108" t="s">
        <v>1370</v>
      </c>
      <c r="B83" s="94">
        <f t="shared" si="4"/>
        <v>2515.4151659999998</v>
      </c>
      <c r="C83" s="105">
        <v>34.457741999999996</v>
      </c>
      <c r="D83" s="95">
        <f t="shared" si="5"/>
        <v>2.7257426440417833</v>
      </c>
      <c r="E83" s="98">
        <f t="shared" si="6"/>
        <v>93.922936786789592</v>
      </c>
    </row>
    <row r="84" spans="1:5" x14ac:dyDescent="0.3">
      <c r="A84" s="108" t="s">
        <v>1371</v>
      </c>
      <c r="B84" s="94">
        <f t="shared" si="4"/>
        <v>2358.3079240000002</v>
      </c>
      <c r="C84" s="105">
        <v>31.869026000000002</v>
      </c>
      <c r="D84" s="95">
        <f t="shared" si="5"/>
        <v>2.9362725032662755</v>
      </c>
      <c r="E84" s="98">
        <f t="shared" si="6"/>
        <v>93.576144749678022</v>
      </c>
    </row>
    <row r="85" spans="1:5" x14ac:dyDescent="0.3">
      <c r="A85" s="108" t="s">
        <v>1372</v>
      </c>
      <c r="B85" s="94">
        <f t="shared" si="4"/>
        <v>2194.9760999999999</v>
      </c>
      <c r="C85" s="105">
        <v>29.266348000000001</v>
      </c>
      <c r="D85" s="95">
        <f t="shared" si="5"/>
        <v>3.1580063320357659</v>
      </c>
      <c r="E85" s="98">
        <f t="shared" si="6"/>
        <v>92.423312299562269</v>
      </c>
    </row>
    <row r="86" spans="1:5" x14ac:dyDescent="0.3">
      <c r="A86" s="108" t="s">
        <v>1373</v>
      </c>
      <c r="B86" s="94">
        <f t="shared" si="4"/>
        <v>2027.39842</v>
      </c>
      <c r="C86" s="103">
        <v>26.676295</v>
      </c>
      <c r="D86" s="95">
        <f t="shared" si="5"/>
        <v>3.3910544523208892</v>
      </c>
      <c r="E86" s="98">
        <f t="shared" si="6"/>
        <v>90.46076893117548</v>
      </c>
    </row>
    <row r="87" spans="1:5" x14ac:dyDescent="0.3">
      <c r="A87" s="108" t="s">
        <v>1374</v>
      </c>
      <c r="B87" s="94">
        <f t="shared" si="4"/>
        <v>1878.289644</v>
      </c>
      <c r="C87" s="103">
        <v>24.393371999999999</v>
      </c>
      <c r="D87" s="95">
        <f t="shared" si="5"/>
        <v>3.6354791606513146</v>
      </c>
      <c r="E87" s="98">
        <f t="shared" si="6"/>
        <v>88.681595564015282</v>
      </c>
    </row>
    <row r="88" spans="1:5" x14ac:dyDescent="0.3">
      <c r="A88" s="108" t="s">
        <v>1375</v>
      </c>
      <c r="B88" s="94">
        <f t="shared" si="4"/>
        <v>1756.4120339999999</v>
      </c>
      <c r="C88" s="103">
        <v>22.518103</v>
      </c>
      <c r="D88" s="95">
        <f t="shared" si="5"/>
        <v>3.8912907732587003</v>
      </c>
      <c r="E88" s="98">
        <f t="shared" si="6"/>
        <v>87.624486435189056</v>
      </c>
    </row>
    <row r="89" spans="1:5" x14ac:dyDescent="0.3">
      <c r="A89" s="108" t="s">
        <v>1376</v>
      </c>
      <c r="B89" s="94">
        <f t="shared" si="4"/>
        <v>1653.2846659999998</v>
      </c>
      <c r="C89" s="103">
        <v>20.927653999999997</v>
      </c>
      <c r="D89" s="95">
        <f t="shared" si="5"/>
        <v>4.1584438131505701</v>
      </c>
      <c r="E89" s="98">
        <f t="shared" si="6"/>
        <v>87.02647330005577</v>
      </c>
    </row>
    <row r="90" spans="1:5" x14ac:dyDescent="0.3">
      <c r="A90" s="108" t="s">
        <v>1377</v>
      </c>
      <c r="B90" s="94">
        <f t="shared" si="4"/>
        <v>1553.45064</v>
      </c>
      <c r="C90" s="103">
        <v>19.418133000000001</v>
      </c>
      <c r="D90" s="95">
        <f t="shared" si="5"/>
        <v>4.436833387178222</v>
      </c>
      <c r="E90" s="98">
        <f t="shared" si="6"/>
        <v>86.155020811067217</v>
      </c>
    </row>
    <row r="91" spans="1:5" x14ac:dyDescent="0.3">
      <c r="A91" s="108" t="s">
        <v>1378</v>
      </c>
      <c r="B91" s="94">
        <f t="shared" si="4"/>
        <v>1462.3461360000001</v>
      </c>
      <c r="C91" s="103">
        <v>18.053656</v>
      </c>
      <c r="D91" s="95">
        <f t="shared" si="5"/>
        <v>4.7262918023832903</v>
      </c>
      <c r="E91" s="98">
        <f t="shared" si="6"/>
        <v>85.326846355847906</v>
      </c>
    </row>
    <row r="92" spans="1:5" x14ac:dyDescent="0.3">
      <c r="A92" s="108" t="s">
        <v>1379</v>
      </c>
      <c r="B92" s="94">
        <f t="shared" si="4"/>
        <v>1359.62519</v>
      </c>
      <c r="C92" s="103">
        <v>16.580794999999998</v>
      </c>
      <c r="D92" s="95">
        <f t="shared" si="5"/>
        <v>5.0265854715635259</v>
      </c>
      <c r="E92" s="98">
        <f t="shared" si="6"/>
        <v>83.344783253973148</v>
      </c>
    </row>
    <row r="93" spans="1:5" x14ac:dyDescent="0.3">
      <c r="A93" s="108" t="s">
        <v>1380</v>
      </c>
      <c r="B93" s="94">
        <f t="shared" si="4"/>
        <v>1233.402161</v>
      </c>
      <c r="C93" s="103">
        <v>14.860267</v>
      </c>
      <c r="D93" s="95">
        <f t="shared" si="5"/>
        <v>5.3374121580400926</v>
      </c>
      <c r="E93" s="98">
        <f t="shared" si="6"/>
        <v>79.315369757521978</v>
      </c>
    </row>
    <row r="94" spans="1:5" x14ac:dyDescent="0.3">
      <c r="A94" s="108" t="s">
        <v>1381</v>
      </c>
      <c r="B94" s="94">
        <f t="shared" si="4"/>
        <v>1093.453452</v>
      </c>
      <c r="C94" s="103">
        <v>13.017303</v>
      </c>
      <c r="D94" s="95">
        <f t="shared" si="5"/>
        <v>5.6583986089935507</v>
      </c>
      <c r="E94" s="98">
        <f t="shared" si="6"/>
        <v>73.657089188047578</v>
      </c>
    </row>
    <row r="95" spans="1:5" x14ac:dyDescent="0.3">
      <c r="A95" s="108" t="s">
        <v>1382</v>
      </c>
      <c r="B95" s="94">
        <f t="shared" si="4"/>
        <v>961.72247000000004</v>
      </c>
      <c r="C95" s="103">
        <v>11.314382</v>
      </c>
      <c r="D95" s="95">
        <f t="shared" si="5"/>
        <v>5.9890986254297944</v>
      </c>
      <c r="E95" s="98">
        <f t="shared" si="6"/>
        <v>67.76294968378761</v>
      </c>
    </row>
    <row r="96" spans="1:5" x14ac:dyDescent="0.3">
      <c r="A96" s="108" t="s">
        <v>1383</v>
      </c>
      <c r="B96" s="94">
        <f t="shared" si="4"/>
        <v>833.90158000000008</v>
      </c>
      <c r="C96" s="103">
        <v>9.696530000000001</v>
      </c>
      <c r="D96" s="95">
        <f t="shared" si="5"/>
        <v>6.3289916148153216</v>
      </c>
      <c r="E96" s="98">
        <f t="shared" si="6"/>
        <v>61.369257062805218</v>
      </c>
    </row>
    <row r="97" spans="1:5" x14ac:dyDescent="0.3">
      <c r="A97" s="108" t="s">
        <v>1384</v>
      </c>
      <c r="B97" s="94">
        <f t="shared" si="4"/>
        <v>716.66641500000003</v>
      </c>
      <c r="C97" s="103">
        <v>8.2375450000000008</v>
      </c>
      <c r="D97" s="95">
        <f t="shared" si="5"/>
        <v>6.6774816696685519</v>
      </c>
      <c r="E97" s="98">
        <f t="shared" si="6"/>
        <v>55.006055740569835</v>
      </c>
    </row>
    <row r="98" spans="1:5" x14ac:dyDescent="0.3">
      <c r="A98" s="108" t="s">
        <v>1385</v>
      </c>
      <c r="B98" s="94">
        <f t="shared" si="4"/>
        <v>615.97588799999994</v>
      </c>
      <c r="C98" s="103">
        <v>6.9997259999999999</v>
      </c>
      <c r="D98" s="95">
        <f t="shared" si="5"/>
        <v>7.0338972119064938</v>
      </c>
      <c r="E98" s="98">
        <f t="shared" si="6"/>
        <v>49.23535319550939</v>
      </c>
    </row>
    <row r="99" spans="1:5" x14ac:dyDescent="0.3">
      <c r="A99" s="108" t="s">
        <v>1386</v>
      </c>
      <c r="B99" s="94">
        <f t="shared" si="4"/>
        <v>528.48983199999998</v>
      </c>
      <c r="C99" s="103">
        <v>5.9380879999999996</v>
      </c>
      <c r="D99" s="95">
        <f t="shared" si="5"/>
        <v>7.3974912385322122</v>
      </c>
      <c r="E99" s="98">
        <f t="shared" si="6"/>
        <v>43.926953953633266</v>
      </c>
    </row>
    <row r="100" spans="1:5" x14ac:dyDescent="0.3">
      <c r="A100" s="108" t="s">
        <v>1387</v>
      </c>
      <c r="B100" s="94">
        <f t="shared" si="4"/>
        <v>434.58678000000003</v>
      </c>
      <c r="C100" s="103">
        <v>4.8287420000000001</v>
      </c>
      <c r="D100" s="95">
        <f t="shared" si="5"/>
        <v>7.7674421993285172</v>
      </c>
      <c r="E100" s="98">
        <f t="shared" si="6"/>
        <v>37.506974380469984</v>
      </c>
    </row>
    <row r="101" spans="1:5" x14ac:dyDescent="0.3">
      <c r="A101" s="108" t="s">
        <v>1388</v>
      </c>
      <c r="B101" s="94">
        <f t="shared" si="4"/>
        <v>363.41341399999999</v>
      </c>
      <c r="C101" s="103">
        <v>3.993554</v>
      </c>
      <c r="D101" s="95">
        <f t="shared" si="5"/>
        <v>8.1428555316303779</v>
      </c>
      <c r="E101" s="98">
        <f t="shared" si="6"/>
        <v>32.518933279764624</v>
      </c>
    </row>
    <row r="102" spans="1:5" x14ac:dyDescent="0.3">
      <c r="A102" s="108" t="s">
        <v>1389</v>
      </c>
      <c r="B102" s="94">
        <f t="shared" si="4"/>
        <v>313.60582799999997</v>
      </c>
      <c r="C102" s="103">
        <v>3.4087589999999999</v>
      </c>
      <c r="D102" s="95">
        <f t="shared" si="5"/>
        <v>8.5227658710287137</v>
      </c>
      <c r="E102" s="98">
        <f t="shared" si="6"/>
        <v>29.052054867761967</v>
      </c>
    </row>
    <row r="103" spans="1:5" x14ac:dyDescent="0.3">
      <c r="A103" s="108" t="s">
        <v>1390</v>
      </c>
      <c r="B103" s="94">
        <f t="shared" si="4"/>
        <v>248.34933899999999</v>
      </c>
      <c r="C103" s="103">
        <v>2.670423</v>
      </c>
      <c r="D103" s="95">
        <f t="shared" si="5"/>
        <v>8.9061399500704468</v>
      </c>
      <c r="E103" s="98">
        <f t="shared" si="6"/>
        <v>23.783160963886974</v>
      </c>
    </row>
    <row r="104" spans="1:5" x14ac:dyDescent="0.3">
      <c r="A104" s="108" t="s">
        <v>1391</v>
      </c>
      <c r="B104" s="94">
        <f t="shared" si="4"/>
        <v>167.18557999999999</v>
      </c>
      <c r="C104" s="103">
        <v>1.77857</v>
      </c>
      <c r="D104" s="95">
        <f t="shared" si="5"/>
        <v>9.2918801897346484</v>
      </c>
      <c r="E104" s="98">
        <f t="shared" si="6"/>
        <v>16.526259349056353</v>
      </c>
    </row>
    <row r="105" spans="1:5" x14ac:dyDescent="0.3">
      <c r="A105" s="108" t="s">
        <v>1392</v>
      </c>
      <c r="B105" s="94">
        <f t="shared" si="4"/>
        <v>117.47481500000001</v>
      </c>
      <c r="C105" s="103">
        <v>1.236577</v>
      </c>
      <c r="D105" s="95">
        <f t="shared" si="5"/>
        <v>9.6788289807657346</v>
      </c>
      <c r="E105" s="98">
        <f t="shared" si="6"/>
        <v>11.968617304548351</v>
      </c>
    </row>
    <row r="106" spans="1:5" x14ac:dyDescent="0.3">
      <c r="A106" s="108" t="s">
        <v>1393</v>
      </c>
      <c r="B106" s="94">
        <f t="shared" ref="B106:B110" si="7">A106*C106</f>
        <v>102.358464</v>
      </c>
      <c r="C106" s="103">
        <v>1.0662339999999999</v>
      </c>
      <c r="D106" s="95">
        <f t="shared" si="5"/>
        <v>10.065773643924684</v>
      </c>
      <c r="E106" s="98">
        <f t="shared" si="6"/>
        <v>10.732470095456391</v>
      </c>
    </row>
    <row r="107" spans="1:5" x14ac:dyDescent="0.3">
      <c r="A107" s="108" t="s">
        <v>1394</v>
      </c>
      <c r="B107" s="94">
        <f t="shared" si="7"/>
        <v>83.546779000000001</v>
      </c>
      <c r="C107" s="103">
        <v>0.86130700000000004</v>
      </c>
      <c r="D107" s="95">
        <f t="shared" si="5"/>
        <v>10.451452049982127</v>
      </c>
      <c r="E107" s="98">
        <f t="shared" si="6"/>
        <v>9.0019088108139567</v>
      </c>
    </row>
    <row r="108" spans="1:5" x14ac:dyDescent="0.3">
      <c r="A108" s="108" t="s">
        <v>1395</v>
      </c>
      <c r="B108" s="94">
        <f t="shared" si="7"/>
        <v>60.936889999999991</v>
      </c>
      <c r="C108" s="103">
        <v>0.62180499999999994</v>
      </c>
      <c r="D108" s="95">
        <f t="shared" si="5"/>
        <v>10.83455887193352</v>
      </c>
      <c r="E108" s="98">
        <f t="shared" si="6"/>
        <v>6.7369828793626221</v>
      </c>
    </row>
    <row r="109" spans="1:5" x14ac:dyDescent="0.3">
      <c r="A109" s="108" t="s">
        <v>1396</v>
      </c>
      <c r="B109" s="94">
        <f t="shared" si="7"/>
        <v>34.423587000000005</v>
      </c>
      <c r="C109" s="103">
        <v>0.34771300000000005</v>
      </c>
      <c r="D109" s="95">
        <f t="shared" si="5"/>
        <v>11.213752433584823</v>
      </c>
      <c r="E109" s="98">
        <f t="shared" si="6"/>
        <v>3.8991674999390802</v>
      </c>
    </row>
    <row r="110" spans="1:5" x14ac:dyDescent="0.3">
      <c r="A110" s="108" t="s">
        <v>1397</v>
      </c>
      <c r="B110" s="94">
        <f t="shared" si="7"/>
        <v>57.342300000000002</v>
      </c>
      <c r="C110" s="103">
        <v>0.57342300000000002</v>
      </c>
      <c r="D110" s="95">
        <f t="shared" si="5"/>
        <v>11.587662110459309</v>
      </c>
      <c r="E110" s="98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2">
        <v>93</v>
      </c>
    </row>
    <row r="8" spans="1:2" x14ac:dyDescent="0.3">
      <c r="A8" t="s">
        <v>1088</v>
      </c>
      <c r="B8" s="54">
        <v>43943</v>
      </c>
    </row>
    <row r="9" spans="1:2" x14ac:dyDescent="0.3">
      <c r="A9" t="s">
        <v>1087</v>
      </c>
      <c r="B9" s="52" t="s">
        <v>0</v>
      </c>
    </row>
    <row r="10" spans="1:2" x14ac:dyDescent="0.3">
      <c r="A10" t="s">
        <v>1089</v>
      </c>
      <c r="B10" s="53">
        <v>93</v>
      </c>
    </row>
    <row r="11" spans="1:2" x14ac:dyDescent="0.3">
      <c r="A11" t="s">
        <v>1119</v>
      </c>
      <c r="B11" s="53">
        <v>7800000000</v>
      </c>
    </row>
    <row r="12" spans="1:2" x14ac:dyDescent="0.3">
      <c r="A12" t="s">
        <v>1091</v>
      </c>
      <c r="B12" s="53">
        <v>5698600</v>
      </c>
    </row>
    <row r="13" spans="1:2" x14ac:dyDescent="0.3">
      <c r="A13" t="s">
        <v>1098</v>
      </c>
      <c r="B13" s="53">
        <v>16912331.025593668</v>
      </c>
    </row>
    <row r="14" spans="1:2" x14ac:dyDescent="0.3">
      <c r="A14" t="s">
        <v>1092</v>
      </c>
      <c r="B14" s="53">
        <v>11213731.025593668</v>
      </c>
    </row>
    <row r="15" spans="1:2" x14ac:dyDescent="0.3">
      <c r="A15" t="s">
        <v>1090</v>
      </c>
      <c r="B15" s="53">
        <v>1051697</v>
      </c>
    </row>
    <row r="16" spans="1:2" x14ac:dyDescent="0.3">
      <c r="A16" t="s">
        <v>1096</v>
      </c>
      <c r="B16" s="53">
        <v>2471136</v>
      </c>
    </row>
    <row r="17" spans="1:2" x14ac:dyDescent="0.3">
      <c r="A17" t="s">
        <v>1093</v>
      </c>
      <c r="B17" s="53">
        <v>169006</v>
      </c>
    </row>
    <row r="18" spans="1:2" x14ac:dyDescent="0.3">
      <c r="B18" s="53"/>
    </row>
    <row r="19" spans="1:2" x14ac:dyDescent="0.3">
      <c r="A19" t="s">
        <v>1105</v>
      </c>
      <c r="B19" s="53">
        <v>6058</v>
      </c>
    </row>
    <row r="20" spans="1:2" x14ac:dyDescent="0.3">
      <c r="A20" t="s">
        <v>1117</v>
      </c>
      <c r="B20" s="53">
        <v>73920</v>
      </c>
    </row>
    <row r="21" spans="1:2" x14ac:dyDescent="0.3">
      <c r="A21" t="s">
        <v>1115</v>
      </c>
      <c r="B21" s="53">
        <v>2469421.9276100043</v>
      </c>
    </row>
    <row r="22" spans="1:2" x14ac:dyDescent="0.3">
      <c r="A22" t="s">
        <v>1094</v>
      </c>
      <c r="B22" s="52">
        <v>23.516691317093837</v>
      </c>
    </row>
    <row r="23" spans="1:2" x14ac:dyDescent="0.3">
      <c r="A23" t="s">
        <v>1116</v>
      </c>
      <c r="B23" s="53">
        <v>57354.147400000249</v>
      </c>
    </row>
    <row r="24" spans="1:2" x14ac:dyDescent="0.3">
      <c r="A24" t="s">
        <v>1108</v>
      </c>
      <c r="B24" s="52">
        <v>6.8439499184155261E-2</v>
      </c>
    </row>
    <row r="25" spans="1:2" x14ac:dyDescent="0.3">
      <c r="A25" t="s">
        <v>1112</v>
      </c>
      <c r="B25" s="52">
        <v>8.1953463203463209E-2</v>
      </c>
    </row>
    <row r="26" spans="1:2" x14ac:dyDescent="0.3">
      <c r="A26" t="s">
        <v>1107</v>
      </c>
      <c r="B26" s="52">
        <v>2.9913367779029563E-2</v>
      </c>
    </row>
    <row r="27" spans="1:2" x14ac:dyDescent="0.3">
      <c r="A27" t="s">
        <v>1089</v>
      </c>
      <c r="B27" s="52">
        <v>93</v>
      </c>
    </row>
    <row r="28" spans="1:2" x14ac:dyDescent="0.3">
      <c r="A28" t="s">
        <v>1106</v>
      </c>
      <c r="B28" s="52">
        <v>-9086</v>
      </c>
    </row>
    <row r="29" spans="1:2" x14ac:dyDescent="0.3">
      <c r="A29" t="s">
        <v>1097</v>
      </c>
      <c r="B29" s="52">
        <v>2.4515040855703613E-3</v>
      </c>
    </row>
    <row r="30" spans="1:2" x14ac:dyDescent="0.3">
      <c r="A30" t="s">
        <v>1095</v>
      </c>
      <c r="B30" s="52">
        <v>0.42559252101057976</v>
      </c>
    </row>
    <row r="32" spans="1:2" x14ac:dyDescent="0.3">
      <c r="A32" t="s">
        <v>1120</v>
      </c>
      <c r="B32" s="55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7">
        <v>0.12</v>
      </c>
    </row>
    <row r="41" spans="1:2" x14ac:dyDescent="0.3">
      <c r="A41" s="19" t="s">
        <v>1122</v>
      </c>
      <c r="B41" s="56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58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5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7">
        <v>0.12</v>
      </c>
    </row>
    <row r="59" spans="1:2" x14ac:dyDescent="0.3">
      <c r="A59" s="19" t="s">
        <v>1122</v>
      </c>
      <c r="B59" s="56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58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5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7">
        <v>0.12</v>
      </c>
    </row>
    <row r="76" spans="1:3" x14ac:dyDescent="0.3">
      <c r="A76" s="19" t="s">
        <v>1122</v>
      </c>
      <c r="B76" s="56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58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68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7">
        <v>0.12</v>
      </c>
    </row>
    <row r="94" spans="1:4" x14ac:dyDescent="0.3">
      <c r="A94" s="19" t="s">
        <v>1122</v>
      </c>
      <c r="B94" s="56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58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68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7">
        <v>0.12</v>
      </c>
    </row>
    <row r="111" spans="1:3" x14ac:dyDescent="0.3">
      <c r="A111" s="19" t="s">
        <v>1122</v>
      </c>
      <c r="B111" s="56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58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68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7">
        <v>0.12</v>
      </c>
    </row>
    <row r="128" spans="1:3" x14ac:dyDescent="0.3">
      <c r="A128" s="19" t="s">
        <v>1122</v>
      </c>
      <c r="B128" s="56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58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68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7">
        <v>0.05</v>
      </c>
    </row>
    <row r="145" spans="1:2" x14ac:dyDescent="0.3">
      <c r="A145" s="19" t="s">
        <v>1122</v>
      </c>
      <c r="B145" s="56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58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68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7">
        <v>0.05</v>
      </c>
    </row>
    <row r="162" spans="1:2" x14ac:dyDescent="0.3">
      <c r="A162" s="19" t="s">
        <v>1122</v>
      </c>
      <c r="B162" s="56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58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7">
        <v>332000000</v>
      </c>
      <c r="J1" t="s">
        <v>1278</v>
      </c>
    </row>
    <row r="2" spans="1:14" x14ac:dyDescent="0.3">
      <c r="A2" t="s">
        <v>1268</v>
      </c>
      <c r="C2" s="77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78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3">
        <v>0.9</v>
      </c>
      <c r="E5" s="82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1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4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5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6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88">
        <f>+C10/C8</f>
        <v>5.7170685427467165E-2</v>
      </c>
      <c r="K12" s="82"/>
      <c r="N12" s="11"/>
    </row>
    <row r="13" spans="1:14" x14ac:dyDescent="0.3">
      <c r="A13" t="s">
        <v>1270</v>
      </c>
      <c r="C13" s="87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0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4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7">
        <v>18</v>
      </c>
      <c r="D16" t="s">
        <v>1254</v>
      </c>
      <c r="E16" s="73">
        <v>3.5</v>
      </c>
      <c r="F16" s="58">
        <f>+Peak_Day+E16</f>
        <v>21.5</v>
      </c>
      <c r="G16" t="s">
        <v>1247</v>
      </c>
    </row>
    <row r="17" spans="1:7" x14ac:dyDescent="0.3">
      <c r="A17" t="s">
        <v>1263</v>
      </c>
      <c r="C17" s="67">
        <v>11</v>
      </c>
      <c r="D17" t="s">
        <v>1255</v>
      </c>
      <c r="F17" s="58">
        <v>14.352181700400948</v>
      </c>
      <c r="G17" t="s">
        <v>1263</v>
      </c>
    </row>
    <row r="18" spans="1:7" x14ac:dyDescent="0.3">
      <c r="A18" t="s">
        <v>1249</v>
      </c>
      <c r="C18" s="65"/>
      <c r="D18" t="s">
        <v>1256</v>
      </c>
      <c r="F18" s="65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5">
        <f t="shared" ref="B25:B56" si="3">Total_Cases*_xlfn.NORM.DIST($A25,Peak_Day,Speed,TRUE)</f>
        <v>0.4135780011515704</v>
      </c>
      <c r="C25" s="75">
        <f t="shared" ref="C25:C56" si="4">Total_Cases*_xlfn.NORM.DIST($A25,Peak_Day,Speed,FALSE)</f>
        <v>0.19169763931382514</v>
      </c>
      <c r="D25" s="76">
        <f>+A25</f>
        <v>-36</v>
      </c>
      <c r="E25" s="75">
        <f t="shared" ref="E25:E56" si="5">F$15*_xlfn.NORM.DIST($A25,F$16,F$17,TRUE)</f>
        <v>1.3733248423934878</v>
      </c>
      <c r="F25" s="75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5">
        <f t="shared" si="3"/>
        <v>0.65482291381643387</v>
      </c>
      <c r="C26" s="75">
        <f t="shared" si="4"/>
        <v>0.29829057515271024</v>
      </c>
      <c r="D26" s="76">
        <f t="shared" ref="D26:D89" si="7">+A26</f>
        <v>-35</v>
      </c>
      <c r="E26" s="75">
        <f t="shared" si="5"/>
        <v>1.8400016081623316</v>
      </c>
      <c r="F26" s="75">
        <f t="shared" si="6"/>
        <v>1.8400016081623316</v>
      </c>
    </row>
    <row r="27" spans="1:7" x14ac:dyDescent="0.3">
      <c r="A27" s="21">
        <f t="shared" si="2"/>
        <v>-34</v>
      </c>
      <c r="B27" s="75">
        <f t="shared" si="3"/>
        <v>1.0285510258620412</v>
      </c>
      <c r="C27" s="75">
        <f t="shared" si="4"/>
        <v>0.46033403700122671</v>
      </c>
      <c r="D27" s="76">
        <f t="shared" si="7"/>
        <v>-34</v>
      </c>
      <c r="E27" s="75">
        <f t="shared" si="5"/>
        <v>2.4538928090324212</v>
      </c>
      <c r="F27" s="75">
        <f t="shared" si="6"/>
        <v>2.4538928090324212</v>
      </c>
    </row>
    <row r="28" spans="1:7" x14ac:dyDescent="0.3">
      <c r="A28" s="21">
        <f t="shared" si="2"/>
        <v>-33</v>
      </c>
      <c r="B28" s="75">
        <f t="shared" si="3"/>
        <v>1.6027555470044634</v>
      </c>
      <c r="C28" s="75">
        <f t="shared" si="4"/>
        <v>0.70455910771666952</v>
      </c>
      <c r="D28" s="76">
        <f t="shared" si="7"/>
        <v>-33</v>
      </c>
      <c r="E28" s="75">
        <f t="shared" si="5"/>
        <v>3.2575283021094736</v>
      </c>
      <c r="F28" s="75">
        <f t="shared" si="6"/>
        <v>3.2575283021094736</v>
      </c>
    </row>
    <row r="29" spans="1:7" x14ac:dyDescent="0.3">
      <c r="A29" s="21">
        <f t="shared" si="2"/>
        <v>-32</v>
      </c>
      <c r="B29" s="75">
        <f t="shared" si="3"/>
        <v>2.4777205590159097</v>
      </c>
      <c r="C29" s="75">
        <f t="shared" si="4"/>
        <v>1.0694797560905256</v>
      </c>
      <c r="D29" s="76">
        <f t="shared" si="7"/>
        <v>-32</v>
      </c>
      <c r="E29" s="75">
        <f t="shared" si="5"/>
        <v>4.3044622491664253</v>
      </c>
      <c r="F29" s="75">
        <f t="shared" si="6"/>
        <v>4.3044622491664253</v>
      </c>
    </row>
    <row r="30" spans="1:7" x14ac:dyDescent="0.3">
      <c r="A30" s="21">
        <f t="shared" si="2"/>
        <v>-31</v>
      </c>
      <c r="B30" s="75">
        <f t="shared" si="3"/>
        <v>3.8000144919826866</v>
      </c>
      <c r="C30" s="75">
        <f t="shared" si="4"/>
        <v>1.6100467729006742</v>
      </c>
      <c r="D30" s="76">
        <f t="shared" si="7"/>
        <v>-31</v>
      </c>
      <c r="E30" s="75">
        <f t="shared" si="5"/>
        <v>5.6617499909488878</v>
      </c>
      <c r="F30" s="75">
        <f t="shared" si="6"/>
        <v>5.6617499909488878</v>
      </c>
    </row>
    <row r="31" spans="1:7" x14ac:dyDescent="0.3">
      <c r="A31" s="21">
        <f t="shared" ref="A31:A41" si="8">A32-1</f>
        <v>-30</v>
      </c>
      <c r="B31" s="75">
        <f t="shared" si="3"/>
        <v>5.7819000081626122</v>
      </c>
      <c r="C31" s="75">
        <f t="shared" si="4"/>
        <v>2.4038934082183103</v>
      </c>
      <c r="D31" s="76">
        <f t="shared" si="7"/>
        <v>-30</v>
      </c>
      <c r="E31" s="75">
        <f t="shared" si="5"/>
        <v>7.4128745687659174</v>
      </c>
      <c r="F31" s="75">
        <f t="shared" si="6"/>
        <v>7.4128745687659174</v>
      </c>
    </row>
    <row r="32" spans="1:7" x14ac:dyDescent="0.3">
      <c r="A32" s="21">
        <f t="shared" si="8"/>
        <v>-29</v>
      </c>
      <c r="B32" s="75">
        <f t="shared" si="3"/>
        <v>8.7279652703864059</v>
      </c>
      <c r="C32" s="75">
        <f t="shared" si="4"/>
        <v>3.5596123903376951</v>
      </c>
      <c r="D32" s="76">
        <f t="shared" si="7"/>
        <v>-29</v>
      </c>
      <c r="E32" s="75">
        <f t="shared" si="5"/>
        <v>9.6611764948779264</v>
      </c>
      <c r="F32" s="75">
        <f t="shared" si="6"/>
        <v>9.6611764948779264</v>
      </c>
    </row>
    <row r="33" spans="1:6" x14ac:dyDescent="0.3">
      <c r="A33" s="21">
        <f t="shared" si="8"/>
        <v>-28</v>
      </c>
      <c r="B33" s="75">
        <f t="shared" si="3"/>
        <v>13.071261034661902</v>
      </c>
      <c r="C33" s="75">
        <f t="shared" si="4"/>
        <v>5.2275837878677294</v>
      </c>
      <c r="D33" s="76">
        <f t="shared" si="7"/>
        <v>-28</v>
      </c>
      <c r="E33" s="75">
        <f t="shared" si="5"/>
        <v>12.53383958130501</v>
      </c>
      <c r="F33" s="75">
        <f t="shared" si="6"/>
        <v>12.53383958130501</v>
      </c>
    </row>
    <row r="34" spans="1:6" x14ac:dyDescent="0.3">
      <c r="A34" s="21">
        <f t="shared" si="8"/>
        <v>-27</v>
      </c>
      <c r="B34" s="75">
        <f t="shared" si="3"/>
        <v>19.421786883047545</v>
      </c>
      <c r="C34" s="75">
        <f t="shared" si="4"/>
        <v>7.613951121091346</v>
      </c>
      <c r="D34" s="76">
        <f t="shared" si="7"/>
        <v>-27</v>
      </c>
      <c r="E34" s="75">
        <f t="shared" si="5"/>
        <v>16.186482580664546</v>
      </c>
      <c r="F34" s="75">
        <f t="shared" si="6"/>
        <v>16.186482580664546</v>
      </c>
    </row>
    <row r="35" spans="1:6" x14ac:dyDescent="0.3">
      <c r="A35" s="21">
        <f t="shared" si="8"/>
        <v>-26</v>
      </c>
      <c r="B35" s="75">
        <f t="shared" si="3"/>
        <v>28.63080261714035</v>
      </c>
      <c r="C35" s="75">
        <f t="shared" si="4"/>
        <v>10.998411281041488</v>
      </c>
      <c r="D35" s="76">
        <f t="shared" si="7"/>
        <v>-26</v>
      </c>
      <c r="E35" s="75">
        <f t="shared" si="5"/>
        <v>20.808400552084404</v>
      </c>
      <c r="F35" s="75">
        <f t="shared" si="6"/>
        <v>20.808400552084404</v>
      </c>
    </row>
    <row r="36" spans="1:6" x14ac:dyDescent="0.3">
      <c r="A36" s="21">
        <f t="shared" si="8"/>
        <v>-25</v>
      </c>
      <c r="B36" s="75">
        <f t="shared" si="3"/>
        <v>41.875132394185989</v>
      </c>
      <c r="C36" s="75">
        <f t="shared" si="4"/>
        <v>15.756531309061664</v>
      </c>
      <c r="D36" s="76">
        <f t="shared" si="7"/>
        <v>-25</v>
      </c>
      <c r="E36" s="75">
        <f t="shared" si="5"/>
        <v>26.62849070814341</v>
      </c>
      <c r="F36" s="75">
        <f t="shared" si="6"/>
        <v>26.62849070814341</v>
      </c>
    </row>
    <row r="37" spans="1:6" x14ac:dyDescent="0.3">
      <c r="A37" s="21">
        <f t="shared" si="8"/>
        <v>-24</v>
      </c>
      <c r="B37" s="75">
        <f t="shared" si="3"/>
        <v>60.766352217430793</v>
      </c>
      <c r="C37" s="75">
        <f t="shared" si="4"/>
        <v>22.387317937471067</v>
      </c>
      <c r="D37" s="76">
        <f t="shared" si="7"/>
        <v>-24</v>
      </c>
      <c r="E37" s="75">
        <f t="shared" si="5"/>
        <v>33.921884507434996</v>
      </c>
      <c r="F37" s="75">
        <f t="shared" si="6"/>
        <v>33.921884507434996</v>
      </c>
    </row>
    <row r="38" spans="1:6" x14ac:dyDescent="0.3">
      <c r="A38" s="21">
        <f t="shared" si="8"/>
        <v>-23</v>
      </c>
      <c r="B38" s="75">
        <f t="shared" si="3"/>
        <v>87.490462960711085</v>
      </c>
      <c r="C38" s="75">
        <f t="shared" si="4"/>
        <v>31.546726940849098</v>
      </c>
      <c r="D38" s="76">
        <f t="shared" si="7"/>
        <v>-23</v>
      </c>
      <c r="E38" s="75">
        <f t="shared" si="5"/>
        <v>43.017290460397739</v>
      </c>
      <c r="F38" s="75">
        <f t="shared" si="6"/>
        <v>43.017290460397739</v>
      </c>
    </row>
    <row r="39" spans="1:6" x14ac:dyDescent="0.3">
      <c r="A39" s="21">
        <f t="shared" si="8"/>
        <v>-22</v>
      </c>
      <c r="B39" s="75">
        <f t="shared" si="3"/>
        <v>124.98428986842798</v>
      </c>
      <c r="C39" s="75">
        <f t="shared" si="4"/>
        <v>44.087689130279273</v>
      </c>
      <c r="D39" s="76">
        <f t="shared" si="7"/>
        <v>-22</v>
      </c>
      <c r="E39" s="75">
        <f t="shared" si="5"/>
        <v>54.305030126735609</v>
      </c>
      <c r="F39" s="75">
        <f t="shared" si="6"/>
        <v>54.305030126735609</v>
      </c>
    </row>
    <row r="40" spans="1:6" x14ac:dyDescent="0.3">
      <c r="A40" s="21">
        <f t="shared" si="8"/>
        <v>-21</v>
      </c>
      <c r="B40" s="75">
        <f t="shared" si="3"/>
        <v>177.1553334818953</v>
      </c>
      <c r="C40" s="75">
        <f t="shared" si="4"/>
        <v>61.107026919412029</v>
      </c>
      <c r="D40" s="76">
        <f t="shared" si="7"/>
        <v>-21</v>
      </c>
      <c r="E40" s="75">
        <f t="shared" si="5"/>
        <v>68.245722842175269</v>
      </c>
      <c r="F40" s="75">
        <f t="shared" si="6"/>
        <v>68.245722842175269</v>
      </c>
    </row>
    <row r="41" spans="1:6" x14ac:dyDescent="0.3">
      <c r="A41" s="21">
        <f t="shared" si="8"/>
        <v>-20</v>
      </c>
      <c r="B41" s="75">
        <f t="shared" si="3"/>
        <v>249.1520227406844</v>
      </c>
      <c r="C41" s="75">
        <f t="shared" si="4"/>
        <v>83.999318407245894</v>
      </c>
      <c r="D41" s="76">
        <f t="shared" si="7"/>
        <v>-20</v>
      </c>
      <c r="E41" s="75">
        <f t="shared" si="5"/>
        <v>85.379542736456983</v>
      </c>
      <c r="F41" s="75">
        <f t="shared" si="6"/>
        <v>85.379542736456983</v>
      </c>
    </row>
    <row r="42" spans="1:6" x14ac:dyDescent="0.3">
      <c r="A42" s="21">
        <f t="shared" ref="A42:A60" si="9">A43-1</f>
        <v>-19</v>
      </c>
      <c r="B42" s="75">
        <f t="shared" si="3"/>
        <v>347.6911646153635</v>
      </c>
      <c r="C42" s="75">
        <f t="shared" si="4"/>
        <v>114.51731565436603</v>
      </c>
      <c r="D42" s="76">
        <f t="shared" si="7"/>
        <v>-19</v>
      </c>
      <c r="E42" s="75">
        <f t="shared" si="5"/>
        <v>106.33593473280233</v>
      </c>
      <c r="F42" s="75">
        <f t="shared" si="6"/>
        <v>106.33593473280233</v>
      </c>
    </row>
    <row r="43" spans="1:6" x14ac:dyDescent="0.3">
      <c r="A43" s="21">
        <f t="shared" si="9"/>
        <v>-18</v>
      </c>
      <c r="B43" s="75">
        <f t="shared" si="3"/>
        <v>481.44870516269214</v>
      </c>
      <c r="C43" s="75">
        <f t="shared" si="4"/>
        <v>154.83792621627688</v>
      </c>
      <c r="D43" s="76">
        <f t="shared" si="7"/>
        <v>-18</v>
      </c>
      <c r="E43" s="75">
        <f t="shared" si="5"/>
        <v>131.84363486206496</v>
      </c>
      <c r="F43" s="75">
        <f t="shared" si="6"/>
        <v>131.84363486206496</v>
      </c>
    </row>
    <row r="44" spans="1:6" x14ac:dyDescent="0.3">
      <c r="A44" s="21">
        <f t="shared" si="9"/>
        <v>-17</v>
      </c>
      <c r="B44" s="75">
        <f t="shared" si="3"/>
        <v>661.51856344290229</v>
      </c>
      <c r="C44" s="75">
        <f t="shared" si="4"/>
        <v>207.63201667326879</v>
      </c>
      <c r="D44" s="76">
        <f t="shared" si="7"/>
        <v>-17</v>
      </c>
      <c r="E44" s="75">
        <f t="shared" si="5"/>
        <v>162.74079510668406</v>
      </c>
      <c r="F44" s="75">
        <f t="shared" si="6"/>
        <v>162.74079510668406</v>
      </c>
    </row>
    <row r="45" spans="1:6" x14ac:dyDescent="0.3">
      <c r="A45" s="21">
        <f t="shared" si="9"/>
        <v>-16</v>
      </c>
      <c r="B45" s="75">
        <f t="shared" si="3"/>
        <v>901.94212200427137</v>
      </c>
      <c r="C45" s="75">
        <f t="shared" si="4"/>
        <v>276.13540113398562</v>
      </c>
      <c r="D45" s="76">
        <f t="shared" si="7"/>
        <v>-16</v>
      </c>
      <c r="E45" s="75">
        <f t="shared" si="5"/>
        <v>199.98496518336773</v>
      </c>
      <c r="F45" s="75">
        <f t="shared" si="6"/>
        <v>199.98496518336773</v>
      </c>
    </row>
    <row r="46" spans="1:6" x14ac:dyDescent="0.3">
      <c r="A46" s="21">
        <f t="shared" si="9"/>
        <v>-15</v>
      </c>
      <c r="B46" s="75">
        <f t="shared" si="3"/>
        <v>1220.3078205936042</v>
      </c>
      <c r="C46" s="75">
        <f t="shared" si="4"/>
        <v>364.21736039926901</v>
      </c>
      <c r="D46" s="76">
        <f t="shared" si="7"/>
        <v>-15</v>
      </c>
      <c r="E46" s="75">
        <f t="shared" si="5"/>
        <v>244.66263462283098</v>
      </c>
      <c r="F46" s="75">
        <f t="shared" si="6"/>
        <v>244.66263462283098</v>
      </c>
    </row>
    <row r="47" spans="1:6" x14ac:dyDescent="0.3">
      <c r="A47" s="21">
        <f t="shared" si="9"/>
        <v>-14</v>
      </c>
      <c r="B47" s="75">
        <f t="shared" si="3"/>
        <v>1638.4161021131501</v>
      </c>
      <c r="C47" s="75">
        <f t="shared" si="4"/>
        <v>476.44194277424145</v>
      </c>
      <c r="D47" s="76">
        <f t="shared" si="7"/>
        <v>-14</v>
      </c>
      <c r="E47" s="75">
        <f t="shared" si="5"/>
        <v>297.99799002979074</v>
      </c>
      <c r="F47" s="75">
        <f t="shared" si="6"/>
        <v>297.99799002979074</v>
      </c>
    </row>
    <row r="48" spans="1:6" x14ac:dyDescent="0.3">
      <c r="A48" s="21">
        <f t="shared" si="9"/>
        <v>-13</v>
      </c>
      <c r="B48" s="75">
        <f t="shared" si="3"/>
        <v>2182.9996556848496</v>
      </c>
      <c r="C48" s="75">
        <f t="shared" si="4"/>
        <v>618.11619229392954</v>
      </c>
      <c r="D48" s="76">
        <f t="shared" si="7"/>
        <v>-13</v>
      </c>
      <c r="E48" s="75">
        <f t="shared" si="5"/>
        <v>361.36049668748205</v>
      </c>
      <c r="F48" s="75">
        <f t="shared" si="6"/>
        <v>361.36049668748205</v>
      </c>
    </row>
    <row r="49" spans="1:6" x14ac:dyDescent="0.3">
      <c r="A49" s="21">
        <f t="shared" si="9"/>
        <v>-12</v>
      </c>
      <c r="B49" s="75">
        <f t="shared" si="3"/>
        <v>2886.4825237835898</v>
      </c>
      <c r="C49" s="75">
        <f t="shared" si="4"/>
        <v>795.31842488507709</v>
      </c>
      <c r="D49" s="76">
        <f t="shared" si="7"/>
        <v>-12</v>
      </c>
      <c r="E49" s="75">
        <f t="shared" si="5"/>
        <v>436.27087320996543</v>
      </c>
      <c r="F49" s="75">
        <f t="shared" si="6"/>
        <v>436.27087320996543</v>
      </c>
    </row>
    <row r="50" spans="1:6" x14ac:dyDescent="0.3">
      <c r="A50" s="21">
        <f t="shared" si="9"/>
        <v>-11</v>
      </c>
      <c r="B50" s="75">
        <f t="shared" si="3"/>
        <v>3787.7543233381743</v>
      </c>
      <c r="C50" s="75">
        <f t="shared" si="4"/>
        <v>1014.8988403213718</v>
      </c>
      <c r="D50" s="76">
        <f t="shared" si="7"/>
        <v>-11</v>
      </c>
      <c r="E50" s="75">
        <f t="shared" si="5"/>
        <v>524.40499549866229</v>
      </c>
      <c r="F50" s="75">
        <f t="shared" si="6"/>
        <v>524.40499549866229</v>
      </c>
    </row>
    <row r="51" spans="1:6" x14ac:dyDescent="0.3">
      <c r="A51" s="21">
        <f t="shared" si="9"/>
        <v>-10</v>
      </c>
      <c r="B51" s="75">
        <f t="shared" si="3"/>
        <v>4932.9278309481879</v>
      </c>
      <c r="C51" s="75">
        <f t="shared" si="4"/>
        <v>1284.4442479161339</v>
      </c>
      <c r="D51" s="76">
        <f t="shared" si="7"/>
        <v>-10</v>
      </c>
      <c r="E51" s="75">
        <f t="shared" si="5"/>
        <v>627.59524474268903</v>
      </c>
      <c r="F51" s="75">
        <f t="shared" si="6"/>
        <v>627.59524474268903</v>
      </c>
    </row>
    <row r="52" spans="1:6" x14ac:dyDescent="0.3">
      <c r="A52" s="21">
        <f t="shared" si="9"/>
        <v>-9</v>
      </c>
      <c r="B52" s="75">
        <f t="shared" si="3"/>
        <v>6376.0398922155473</v>
      </c>
      <c r="C52" s="75">
        <f t="shared" si="4"/>
        <v>1612.1986365741504</v>
      </c>
      <c r="D52" s="76">
        <f t="shared" si="7"/>
        <v>-9</v>
      </c>
      <c r="E52" s="75">
        <f t="shared" si="5"/>
        <v>747.82880656837642</v>
      </c>
      <c r="F52" s="75">
        <f t="shared" si="6"/>
        <v>747.82880656837642</v>
      </c>
    </row>
    <row r="53" spans="1:6" x14ac:dyDescent="0.3">
      <c r="A53" s="21">
        <f t="shared" si="9"/>
        <v>-8</v>
      </c>
      <c r="B53" s="75">
        <f t="shared" si="3"/>
        <v>8179.6475669883803</v>
      </c>
      <c r="C53" s="75">
        <f t="shared" si="4"/>
        <v>2006.9318731857861</v>
      </c>
      <c r="D53" s="76">
        <f t="shared" si="7"/>
        <v>-8</v>
      </c>
      <c r="E53" s="75">
        <f t="shared" si="5"/>
        <v>887.24243753349867</v>
      </c>
      <c r="F53" s="75">
        <f t="shared" si="6"/>
        <v>887.24243753349867</v>
      </c>
    </row>
    <row r="54" spans="1:6" x14ac:dyDescent="0.3">
      <c r="A54" s="21">
        <f t="shared" si="9"/>
        <v>-7</v>
      </c>
      <c r="B54" s="75">
        <f t="shared" si="3"/>
        <v>10415.264279668352</v>
      </c>
      <c r="C54" s="75">
        <f t="shared" si="4"/>
        <v>2477.750089162525</v>
      </c>
      <c r="D54" s="76">
        <f t="shared" si="7"/>
        <v>-7</v>
      </c>
      <c r="E54" s="75">
        <f t="shared" si="5"/>
        <v>1048.1132435376312</v>
      </c>
      <c r="F54" s="75">
        <f t="shared" si="6"/>
        <v>1048.1132435376312</v>
      </c>
    </row>
    <row r="55" spans="1:6" x14ac:dyDescent="0.3">
      <c r="A55" s="21">
        <f t="shared" si="9"/>
        <v>-6</v>
      </c>
      <c r="B55" s="75">
        <f t="shared" si="3"/>
        <v>13163.575276878044</v>
      </c>
      <c r="C55" s="75">
        <f t="shared" si="4"/>
        <v>3033.8434017243153</v>
      </c>
      <c r="D55" s="76">
        <f t="shared" si="7"/>
        <v>-6</v>
      </c>
      <c r="E55" s="75">
        <f t="shared" si="5"/>
        <v>1232.8450644801367</v>
      </c>
      <c r="F55" s="75">
        <f t="shared" si="6"/>
        <v>1232.8450644801367</v>
      </c>
    </row>
    <row r="56" spans="1:6" x14ac:dyDescent="0.3">
      <c r="A56" s="21">
        <f t="shared" si="9"/>
        <v>-5</v>
      </c>
      <c r="B56" s="75">
        <f t="shared" si="3"/>
        <v>16514.368738432746</v>
      </c>
      <c r="C56" s="75">
        <f t="shared" si="4"/>
        <v>3684.1695517970757</v>
      </c>
      <c r="D56" s="76">
        <f t="shared" si="7"/>
        <v>-5</v>
      </c>
      <c r="E56" s="75">
        <f t="shared" si="5"/>
        <v>1443.9501320886034</v>
      </c>
      <c r="F56" s="75">
        <f t="shared" si="6"/>
        <v>1443.9501320886034</v>
      </c>
    </row>
    <row r="57" spans="1:6" x14ac:dyDescent="0.3">
      <c r="A57" s="21">
        <f t="shared" si="9"/>
        <v>-4</v>
      </c>
      <c r="B57" s="75">
        <f t="shared" ref="B57:B88" si="10">Total_Cases*_xlfn.NORM.DIST($A57,Peak_Day,Speed,TRUE)</f>
        <v>20566.119281153988</v>
      </c>
      <c r="C57" s="75">
        <f t="shared" ref="C57:C88" si="11">Total_Cases*_xlfn.NORM.DIST($A57,Peak_Day,Speed,FALSE)</f>
        <v>4437.075793447455</v>
      </c>
      <c r="D57" s="76">
        <f t="shared" si="7"/>
        <v>-4</v>
      </c>
      <c r="E57" s="75">
        <f t="shared" ref="E57:E88" si="12">F$15*_xlfn.NORM.DIST($A57,F$16,F$17,TRUE)</f>
        <v>1684.0257638768153</v>
      </c>
      <c r="F57" s="75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5">
        <f t="shared" si="10"/>
        <v>25425.165107449011</v>
      </c>
      <c r="C58" s="75">
        <f t="shared" si="11"/>
        <v>5299.865828193022</v>
      </c>
      <c r="D58" s="76">
        <f t="shared" si="7"/>
        <v>-3</v>
      </c>
      <c r="E58" s="75">
        <f t="shared" si="12"/>
        <v>1955.7259752882621</v>
      </c>
      <c r="F58" s="75">
        <f t="shared" si="13"/>
        <v>1955.7259752882621</v>
      </c>
    </row>
    <row r="59" spans="1:6" x14ac:dyDescent="0.3">
      <c r="A59" s="21">
        <f t="shared" si="9"/>
        <v>-2</v>
      </c>
      <c r="B59" s="75">
        <f t="shared" si="10"/>
        <v>31204.429293475696</v>
      </c>
      <c r="C59" s="75">
        <f t="shared" si="11"/>
        <v>6278.3235387000313</v>
      </c>
      <c r="D59" s="76">
        <f t="shared" si="7"/>
        <v>-2</v>
      </c>
      <c r="E59" s="75">
        <f t="shared" si="12"/>
        <v>2261.7280327239705</v>
      </c>
      <c r="F59" s="75">
        <f t="shared" si="13"/>
        <v>2261.7280327239705</v>
      </c>
    </row>
    <row r="60" spans="1:6" x14ac:dyDescent="0.3">
      <c r="A60" s="21">
        <f t="shared" si="9"/>
        <v>-1</v>
      </c>
      <c r="B60" s="75">
        <f t="shared" si="10"/>
        <v>38021.650048656906</v>
      </c>
      <c r="C60" s="75">
        <f t="shared" si="11"/>
        <v>7376.2104472506489</v>
      </c>
      <c r="D60" s="76">
        <f t="shared" si="7"/>
        <v>-1</v>
      </c>
      <c r="E60" s="75">
        <f t="shared" si="12"/>
        <v>2604.6941296074874</v>
      </c>
      <c r="F60" s="75">
        <f t="shared" si="13"/>
        <v>2604.6941296074874</v>
      </c>
    </row>
    <row r="61" spans="1:6" x14ac:dyDescent="0.3">
      <c r="A61" s="72">
        <f>A62-1</f>
        <v>0</v>
      </c>
      <c r="B61" s="75">
        <f t="shared" si="10"/>
        <v>45997.104237968451</v>
      </c>
      <c r="C61" s="75">
        <f t="shared" si="11"/>
        <v>8594.7588306721373</v>
      </c>
      <c r="D61" s="76">
        <f t="shared" si="7"/>
        <v>0</v>
      </c>
      <c r="E61" s="75">
        <f t="shared" si="12"/>
        <v>2987.2285419183077</v>
      </c>
      <c r="F61" s="75">
        <f t="shared" si="13"/>
        <v>2987.2285419183077</v>
      </c>
    </row>
    <row r="62" spans="1:6" x14ac:dyDescent="0.3">
      <c r="A62" s="89">
        <v>1</v>
      </c>
      <c r="B62" s="75">
        <f t="shared" si="10"/>
        <v>55250.832662501329</v>
      </c>
      <c r="C62" s="75">
        <f t="shared" si="11"/>
        <v>9932.1868297304572</v>
      </c>
      <c r="D62" s="76">
        <f t="shared" si="7"/>
        <v>1</v>
      </c>
      <c r="E62" s="75">
        <f t="shared" si="12"/>
        <v>3411.8308035226196</v>
      </c>
      <c r="F62" s="75">
        <f t="shared" si="13"/>
        <v>3411.8308035226196</v>
      </c>
    </row>
    <row r="63" spans="1:6" x14ac:dyDescent="0.3">
      <c r="A63" s="21">
        <f>+A62+1</f>
        <v>2</v>
      </c>
      <c r="B63" s="75">
        <f t="shared" si="10"/>
        <v>65899.403710293162</v>
      </c>
      <c r="C63" s="75">
        <f t="shared" si="11"/>
        <v>11383.265231277186</v>
      </c>
      <c r="D63" s="76">
        <f t="shared" si="7"/>
        <v>2</v>
      </c>
      <c r="E63" s="75">
        <f t="shared" si="12"/>
        <v>3880.8456288291472</v>
      </c>
      <c r="F63" s="75">
        <f t="shared" si="13"/>
        <v>3880.8456288291472</v>
      </c>
    </row>
    <row r="64" spans="1:6" x14ac:dyDescent="0.3">
      <c r="A64" s="21">
        <f t="shared" ref="A64:A122" si="14">+A63+1</f>
        <v>3</v>
      </c>
      <c r="B64" s="75">
        <f t="shared" si="10"/>
        <v>78052.2827212743</v>
      </c>
      <c r="C64" s="75">
        <f t="shared" si="11"/>
        <v>12938.967418857699</v>
      </c>
      <c r="D64" s="76">
        <f t="shared" si="7"/>
        <v>3</v>
      </c>
      <c r="E64" s="75">
        <f t="shared" si="12"/>
        <v>4396.4104935518908</v>
      </c>
      <c r="F64" s="75">
        <f t="shared" si="13"/>
        <v>4396.4104935518908</v>
      </c>
    </row>
    <row r="65" spans="1:6" x14ac:dyDescent="0.3">
      <c r="A65" s="21">
        <f t="shared" si="14"/>
        <v>4</v>
      </c>
      <c r="B65" s="75">
        <f t="shared" si="10"/>
        <v>91807.906027095451</v>
      </c>
      <c r="C65" s="75">
        <f t="shared" si="11"/>
        <v>14586.233880438485</v>
      </c>
      <c r="D65" s="76">
        <f t="shared" si="7"/>
        <v>4</v>
      </c>
      <c r="E65" s="75">
        <f t="shared" si="12"/>
        <v>4960.4019557524052</v>
      </c>
      <c r="F65" s="75">
        <f t="shared" si="13"/>
        <v>4960.4019557524052</v>
      </c>
    </row>
    <row r="66" spans="1:6" x14ac:dyDescent="0.3">
      <c r="A66" s="21">
        <f t="shared" si="14"/>
        <v>5</v>
      </c>
      <c r="B66" s="75">
        <f t="shared" si="10"/>
        <v>107249.58904446178</v>
      </c>
      <c r="C66" s="75">
        <f t="shared" si="11"/>
        <v>16307.880332239001</v>
      </c>
      <c r="D66" s="76">
        <f t="shared" si="7"/>
        <v>5</v>
      </c>
      <c r="E66" s="75">
        <f t="shared" si="12"/>
        <v>5574.381950597749</v>
      </c>
      <c r="F66" s="75">
        <f t="shared" si="13"/>
        <v>5574.381950597749</v>
      </c>
    </row>
    <row r="67" spans="1:6" x14ac:dyDescent="0.3">
      <c r="A67" s="21">
        <f t="shared" si="14"/>
        <v>6</v>
      </c>
      <c r="B67" s="75">
        <f t="shared" si="10"/>
        <v>124441.42470792707</v>
      </c>
      <c r="C67" s="75">
        <f t="shared" si="11"/>
        <v>18082.673815861057</v>
      </c>
      <c r="D67" s="76">
        <f t="shared" si="7"/>
        <v>6</v>
      </c>
      <c r="E67" s="75">
        <f t="shared" si="12"/>
        <v>6239.5454151770255</v>
      </c>
      <c r="F67" s="75">
        <f t="shared" si="13"/>
        <v>6239.5454151770255</v>
      </c>
    </row>
    <row r="68" spans="1:6" x14ac:dyDescent="0.3">
      <c r="A68" s="21">
        <f t="shared" si="14"/>
        <v>7</v>
      </c>
      <c r="B68" s="75">
        <f t="shared" si="10"/>
        <v>143424.34955403712</v>
      </c>
      <c r="C68" s="75">
        <f t="shared" si="11"/>
        <v>19885.594087755053</v>
      </c>
      <c r="D68" s="76">
        <f t="shared" si="7"/>
        <v>7</v>
      </c>
      <c r="E68" s="75">
        <f t="shared" si="12"/>
        <v>6956.6706864952012</v>
      </c>
      <c r="F68" s="75">
        <f t="shared" si="13"/>
        <v>6956.6706864952012</v>
      </c>
    </row>
    <row r="69" spans="1:6" x14ac:dyDescent="0.3">
      <c r="A69" s="21">
        <f t="shared" si="14"/>
        <v>8</v>
      </c>
      <c r="B69" s="75">
        <f t="shared" si="10"/>
        <v>164212.56768087784</v>
      </c>
      <c r="C69" s="75">
        <f t="shared" si="11"/>
        <v>21688.288489121085</v>
      </c>
      <c r="D69" s="76">
        <f t="shared" si="7"/>
        <v>8</v>
      </c>
      <c r="E69" s="75">
        <f t="shared" si="12"/>
        <v>7726.0741595249774</v>
      </c>
      <c r="F69" s="75">
        <f t="shared" si="13"/>
        <v>7726.0741595249774</v>
      </c>
    </row>
    <row r="70" spans="1:6" x14ac:dyDescent="0.3">
      <c r="A70" s="21">
        <f t="shared" si="14"/>
        <v>9</v>
      </c>
      <c r="B70" s="75">
        <f t="shared" si="10"/>
        <v>186790.52572312549</v>
      </c>
      <c r="C70" s="75">
        <f t="shared" si="11"/>
        <v>23459.717716014373</v>
      </c>
      <c r="D70" s="76">
        <f t="shared" si="7"/>
        <v>9</v>
      </c>
      <c r="E70" s="75">
        <f t="shared" si="12"/>
        <v>8547.5706873859654</v>
      </c>
      <c r="F70" s="75">
        <f t="shared" si="13"/>
        <v>8547.5706873859654</v>
      </c>
    </row>
    <row r="71" spans="1:6" x14ac:dyDescent="0.3">
      <c r="A71" s="21">
        <f t="shared" si="14"/>
        <v>10</v>
      </c>
      <c r="B71" s="75">
        <f t="shared" si="10"/>
        <v>211110.62357525845</v>
      </c>
      <c r="C71" s="75">
        <f t="shared" si="11"/>
        <v>25166.978153531149</v>
      </c>
      <c r="D71" s="76">
        <f t="shared" si="7"/>
        <v>10</v>
      </c>
      <c r="E71" s="75">
        <f t="shared" si="12"/>
        <v>9420.4411484923276</v>
      </c>
      <c r="F71" s="75">
        <f t="shared" si="13"/>
        <v>9420.4411484923276</v>
      </c>
    </row>
    <row r="72" spans="1:6" x14ac:dyDescent="0.3">
      <c r="A72" s="21">
        <f t="shared" si="14"/>
        <v>11</v>
      </c>
      <c r="B72" s="75">
        <f t="shared" si="10"/>
        <v>237091.82526876143</v>
      </c>
      <c r="C72" s="75">
        <f t="shared" si="11"/>
        <v>26776.274499242896</v>
      </c>
      <c r="D72" s="76">
        <f t="shared" si="7"/>
        <v>11</v>
      </c>
      <c r="E72" s="75">
        <f t="shared" si="12"/>
        <v>10343.408494075864</v>
      </c>
      <c r="F72" s="75">
        <f t="shared" si="13"/>
        <v>10343.408494075864</v>
      </c>
    </row>
    <row r="73" spans="1:6" x14ac:dyDescent="0.3">
      <c r="A73" s="21">
        <f t="shared" si="14"/>
        <v>12</v>
      </c>
      <c r="B73" s="75">
        <f t="shared" si="10"/>
        <v>264619.30242515507</v>
      </c>
      <c r="C73" s="75">
        <f t="shared" si="11"/>
        <v>28254.005179556203</v>
      </c>
      <c r="D73" s="76">
        <f t="shared" si="7"/>
        <v>12</v>
      </c>
      <c r="E73" s="75">
        <f t="shared" si="12"/>
        <v>11314.62342436393</v>
      </c>
      <c r="F73" s="75">
        <f t="shared" si="13"/>
        <v>11314.62342436393</v>
      </c>
    </row>
    <row r="74" spans="1:6" x14ac:dyDescent="0.3">
      <c r="A74" s="21">
        <f t="shared" si="14"/>
        <v>13</v>
      </c>
      <c r="B74" s="75">
        <f t="shared" si="10"/>
        <v>293545.20024449308</v>
      </c>
      <c r="C74" s="75">
        <f t="shared" si="11"/>
        <v>29567.913478419225</v>
      </c>
      <c r="D74" s="76">
        <f t="shared" si="7"/>
        <v>13</v>
      </c>
      <c r="E74" s="75">
        <f t="shared" si="12"/>
        <v>12331.660625825956</v>
      </c>
      <c r="F74" s="75">
        <f t="shared" si="13"/>
        <v>12331.660625825956</v>
      </c>
    </row>
    <row r="75" spans="1:6" x14ac:dyDescent="0.3">
      <c r="A75" s="21">
        <f t="shared" si="14"/>
        <v>14</v>
      </c>
      <c r="B75" s="75">
        <f t="shared" si="10"/>
        <v>323690.56512271555</v>
      </c>
      <c r="C75" s="75">
        <f t="shared" si="11"/>
        <v>30688.25020669062</v>
      </c>
      <c r="D75" s="76">
        <f t="shared" si="7"/>
        <v>14</v>
      </c>
      <c r="E75" s="75">
        <f t="shared" si="12"/>
        <v>13391.526240716883</v>
      </c>
      <c r="F75" s="75">
        <f t="shared" si="13"/>
        <v>13391.526240716883</v>
      </c>
    </row>
    <row r="76" spans="1:6" x14ac:dyDescent="0.3">
      <c r="A76" s="21">
        <f t="shared" si="14"/>
        <v>15</v>
      </c>
      <c r="B76" s="75">
        <f t="shared" si="10"/>
        <v>354848.41658349684</v>
      </c>
      <c r="C76" s="75">
        <f t="shared" si="11"/>
        <v>31588.88984994201</v>
      </c>
      <c r="D76" s="76">
        <f t="shared" si="7"/>
        <v>15</v>
      </c>
      <c r="E76" s="75">
        <f t="shared" si="12"/>
        <v>14490.676941402991</v>
      </c>
      <c r="F76" s="75">
        <f t="shared" si="13"/>
        <v>14490.676941402991</v>
      </c>
    </row>
    <row r="77" spans="1:6" x14ac:dyDescent="0.3">
      <c r="A77" s="21">
        <f t="shared" si="14"/>
        <v>16</v>
      </c>
      <c r="B77" s="75">
        <f t="shared" si="10"/>
        <v>386787.88772467233</v>
      </c>
      <c r="C77" s="75">
        <f t="shared" si="11"/>
        <v>32248.341925887293</v>
      </c>
      <c r="D77" s="76">
        <f t="shared" si="7"/>
        <v>16</v>
      </c>
      <c r="E77" s="75">
        <f t="shared" si="12"/>
        <v>15625.050655515457</v>
      </c>
      <c r="F77" s="75">
        <f t="shared" si="13"/>
        <v>15625.050655515457</v>
      </c>
    </row>
    <row r="78" spans="1:6" x14ac:dyDescent="0.3">
      <c r="A78" s="21">
        <f t="shared" si="14"/>
        <v>17</v>
      </c>
      <c r="B78" s="75">
        <f t="shared" si="10"/>
        <v>419259.30162600748</v>
      </c>
      <c r="C78" s="75">
        <f t="shared" si="11"/>
        <v>32650.602961663139</v>
      </c>
      <c r="D78" s="76">
        <f t="shared" si="7"/>
        <v>17</v>
      </c>
      <c r="E78" s="75">
        <f t="shared" si="12"/>
        <v>16790.108645416494</v>
      </c>
      <c r="F78" s="75">
        <f t="shared" si="13"/>
        <v>16790.108645416494</v>
      </c>
    </row>
    <row r="79" spans="1:6" x14ac:dyDescent="0.3">
      <c r="A79" s="21">
        <f t="shared" si="14"/>
        <v>18</v>
      </c>
      <c r="B79" s="75">
        <f t="shared" si="10"/>
        <v>452000</v>
      </c>
      <c r="C79" s="75">
        <f t="shared" si="11"/>
        <v>32785.80195299047</v>
      </c>
      <c r="D79" s="76">
        <f t="shared" si="7"/>
        <v>18</v>
      </c>
      <c r="E79" s="75">
        <f t="shared" si="12"/>
        <v>17980.888299589253</v>
      </c>
      <c r="F79" s="75">
        <f t="shared" si="13"/>
        <v>17980.888299589253</v>
      </c>
    </row>
    <row r="80" spans="1:6" x14ac:dyDescent="0.3">
      <c r="A80" s="21">
        <f t="shared" si="14"/>
        <v>19</v>
      </c>
      <c r="B80" s="75">
        <f t="shared" si="10"/>
        <v>484740.69837399246</v>
      </c>
      <c r="C80" s="75">
        <f t="shared" si="11"/>
        <v>32650.602961663139</v>
      </c>
      <c r="D80" s="76">
        <f t="shared" si="7"/>
        <v>19</v>
      </c>
      <c r="E80" s="75">
        <f t="shared" si="12"/>
        <v>19192.065657833533</v>
      </c>
      <c r="F80" s="75">
        <f t="shared" si="13"/>
        <v>19192.065657833533</v>
      </c>
    </row>
    <row r="81" spans="1:6" x14ac:dyDescent="0.3">
      <c r="A81" s="21">
        <f t="shared" si="14"/>
        <v>20</v>
      </c>
      <c r="B81" s="75">
        <f t="shared" si="10"/>
        <v>517212.11227532767</v>
      </c>
      <c r="C81" s="75">
        <f t="shared" si="11"/>
        <v>32248.341925887293</v>
      </c>
      <c r="D81" s="76">
        <f t="shared" si="7"/>
        <v>20</v>
      </c>
      <c r="E81" s="75">
        <f t="shared" si="12"/>
        <v>20418.02638003918</v>
      </c>
      <c r="F81" s="75">
        <f t="shared" si="13"/>
        <v>20418.02638003918</v>
      </c>
    </row>
    <row r="82" spans="1:6" x14ac:dyDescent="0.3">
      <c r="A82" s="21">
        <f t="shared" si="14"/>
        <v>21</v>
      </c>
      <c r="B82" s="75">
        <f t="shared" si="10"/>
        <v>549151.58341650316</v>
      </c>
      <c r="C82" s="75">
        <f t="shared" si="11"/>
        <v>31588.88984994201</v>
      </c>
      <c r="D82" s="76">
        <f t="shared" si="7"/>
        <v>21</v>
      </c>
      <c r="E82" s="75">
        <f t="shared" si="12"/>
        <v>21652.943592650259</v>
      </c>
      <c r="F82" s="75">
        <f t="shared" si="13"/>
        <v>21652.943592650259</v>
      </c>
    </row>
    <row r="83" spans="1:6" x14ac:dyDescent="0.3">
      <c r="A83" s="21">
        <f t="shared" si="14"/>
        <v>22</v>
      </c>
      <c r="B83" s="75">
        <f t="shared" si="10"/>
        <v>580309.43487728445</v>
      </c>
      <c r="C83" s="75">
        <f t="shared" si="11"/>
        <v>30688.25020669062</v>
      </c>
      <c r="D83" s="76">
        <f t="shared" si="7"/>
        <v>22</v>
      </c>
      <c r="E83" s="75">
        <f t="shared" si="12"/>
        <v>22890.860819272119</v>
      </c>
      <c r="F83" s="75">
        <f t="shared" si="13"/>
        <v>22890.860819272119</v>
      </c>
    </row>
    <row r="84" spans="1:6" x14ac:dyDescent="0.3">
      <c r="A84" s="21">
        <f t="shared" si="14"/>
        <v>23</v>
      </c>
      <c r="B84" s="75">
        <f t="shared" si="10"/>
        <v>610454.79975550692</v>
      </c>
      <c r="C84" s="75">
        <f t="shared" si="11"/>
        <v>29567.913478419225</v>
      </c>
      <c r="D84" s="76">
        <f t="shared" si="7"/>
        <v>23</v>
      </c>
      <c r="E84" s="75">
        <f t="shared" si="12"/>
        <v>24125.778031883197</v>
      </c>
      <c r="F84" s="75">
        <f t="shared" si="13"/>
        <v>24125.778031883197</v>
      </c>
    </row>
    <row r="85" spans="1:6" x14ac:dyDescent="0.3">
      <c r="A85" s="21">
        <f t="shared" si="14"/>
        <v>24</v>
      </c>
      <c r="B85" s="75">
        <f t="shared" si="10"/>
        <v>639380.69757484493</v>
      </c>
      <c r="C85" s="75">
        <f t="shared" si="11"/>
        <v>28254.005179556203</v>
      </c>
      <c r="D85" s="76">
        <f t="shared" si="7"/>
        <v>24</v>
      </c>
      <c r="E85" s="75">
        <f t="shared" si="12"/>
        <v>25351.738754088845</v>
      </c>
      <c r="F85" s="75">
        <f t="shared" si="13"/>
        <v>25351.738754088845</v>
      </c>
    </row>
    <row r="86" spans="1:6" x14ac:dyDescent="0.3">
      <c r="A86" s="21">
        <f t="shared" si="14"/>
        <v>25</v>
      </c>
      <c r="B86" s="75">
        <f t="shared" si="10"/>
        <v>666908.17473123863</v>
      </c>
      <c r="C86" s="75">
        <f t="shared" si="11"/>
        <v>26776.274499242896</v>
      </c>
      <c r="D86" s="76">
        <f t="shared" si="7"/>
        <v>25</v>
      </c>
      <c r="E86" s="75">
        <f t="shared" si="12"/>
        <v>26562.916112333125</v>
      </c>
      <c r="F86" s="75">
        <f t="shared" si="13"/>
        <v>26562.916112333125</v>
      </c>
    </row>
    <row r="87" spans="1:6" x14ac:dyDescent="0.3">
      <c r="A87" s="21">
        <f t="shared" si="14"/>
        <v>26</v>
      </c>
      <c r="B87" s="75">
        <f t="shared" si="10"/>
        <v>692889.37642474158</v>
      </c>
      <c r="C87" s="75">
        <f t="shared" si="11"/>
        <v>25166.978153531149</v>
      </c>
      <c r="D87" s="76">
        <f t="shared" si="7"/>
        <v>26</v>
      </c>
      <c r="E87" s="75">
        <f t="shared" si="12"/>
        <v>27753.695766505884</v>
      </c>
      <c r="F87" s="75">
        <f t="shared" si="13"/>
        <v>27753.695766505884</v>
      </c>
    </row>
    <row r="88" spans="1:6" x14ac:dyDescent="0.3">
      <c r="A88" s="21">
        <f t="shared" si="14"/>
        <v>27</v>
      </c>
      <c r="B88" s="75">
        <f t="shared" si="10"/>
        <v>717209.47427687445</v>
      </c>
      <c r="C88" s="75">
        <f t="shared" si="11"/>
        <v>23459.717716014373</v>
      </c>
      <c r="D88" s="76">
        <f t="shared" si="7"/>
        <v>27</v>
      </c>
      <c r="E88" s="75">
        <f t="shared" si="12"/>
        <v>28918.753756406924</v>
      </c>
      <c r="F88" s="75">
        <f t="shared" si="13"/>
        <v>28918.753756406924</v>
      </c>
    </row>
    <row r="89" spans="1:6" x14ac:dyDescent="0.3">
      <c r="A89" s="21">
        <f t="shared" si="14"/>
        <v>28</v>
      </c>
      <c r="B89" s="75">
        <f t="shared" ref="B89:B111" si="15">Total_Cases*_xlfn.NORM.DIST($A89,Peak_Day,Speed,TRUE)</f>
        <v>739787.43231912213</v>
      </c>
      <c r="C89" s="75">
        <f t="shared" ref="C89:C111" si="16">Total_Cases*_xlfn.NORM.DIST($A89,Peak_Day,Speed,FALSE)</f>
        <v>21688.288489121085</v>
      </c>
      <c r="D89" s="76">
        <f t="shared" si="7"/>
        <v>28</v>
      </c>
      <c r="E89" s="75">
        <f t="shared" ref="E89:E120" si="17">F$15*_xlfn.NORM.DIST($A89,F$16,F$17,TRUE)</f>
        <v>30053.12747051939</v>
      </c>
      <c r="F89" s="75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5">
        <f t="shared" si="15"/>
        <v>760575.65044596291</v>
      </c>
      <c r="C90" s="75">
        <f t="shared" si="16"/>
        <v>19885.594087755053</v>
      </c>
      <c r="D90" s="76">
        <f t="shared" ref="D90:D122" si="19">+A90</f>
        <v>29</v>
      </c>
      <c r="E90" s="75">
        <f t="shared" si="17"/>
        <v>31152.278171205497</v>
      </c>
      <c r="F90" s="75">
        <f t="shared" si="18"/>
        <v>31152.278171205497</v>
      </c>
    </row>
    <row r="91" spans="1:6" x14ac:dyDescent="0.3">
      <c r="A91" s="21">
        <f t="shared" si="14"/>
        <v>30</v>
      </c>
      <c r="B91" s="75">
        <f t="shared" si="15"/>
        <v>779558.57529207296</v>
      </c>
      <c r="C91" s="75">
        <f t="shared" si="16"/>
        <v>18082.673815861057</v>
      </c>
      <c r="D91" s="76">
        <f t="shared" si="19"/>
        <v>30</v>
      </c>
      <c r="E91" s="75">
        <f t="shared" si="17"/>
        <v>32212.143786096418</v>
      </c>
      <c r="F91" s="75">
        <f t="shared" si="18"/>
        <v>32212.143786096418</v>
      </c>
    </row>
    <row r="92" spans="1:6" x14ac:dyDescent="0.3">
      <c r="A92" s="21">
        <f t="shared" si="14"/>
        <v>31</v>
      </c>
      <c r="B92" s="75">
        <f t="shared" si="15"/>
        <v>796750.41095553816</v>
      </c>
      <c r="C92" s="75">
        <f t="shared" si="16"/>
        <v>16307.880332239001</v>
      </c>
      <c r="D92" s="76">
        <f t="shared" si="19"/>
        <v>31</v>
      </c>
      <c r="E92" s="75">
        <f t="shared" si="17"/>
        <v>33229.180987558451</v>
      </c>
      <c r="F92" s="75">
        <f t="shared" si="18"/>
        <v>33229.180987558451</v>
      </c>
    </row>
    <row r="93" spans="1:6" x14ac:dyDescent="0.3">
      <c r="A93" s="21">
        <f t="shared" si="14"/>
        <v>32</v>
      </c>
      <c r="B93" s="75">
        <f t="shared" si="15"/>
        <v>812192.09397290461</v>
      </c>
      <c r="C93" s="75">
        <f t="shared" si="16"/>
        <v>14586.233880438485</v>
      </c>
      <c r="D93" s="76">
        <f t="shared" si="19"/>
        <v>32</v>
      </c>
      <c r="E93" s="75">
        <f t="shared" si="17"/>
        <v>34200.395917846508</v>
      </c>
      <c r="F93" s="75">
        <f t="shared" si="18"/>
        <v>34200.395917846508</v>
      </c>
    </row>
    <row r="94" spans="1:6" x14ac:dyDescent="0.3">
      <c r="A94" s="21">
        <f t="shared" si="14"/>
        <v>33</v>
      </c>
      <c r="B94" s="75">
        <f t="shared" si="15"/>
        <v>825947.7172787257</v>
      </c>
      <c r="C94" s="75">
        <f t="shared" si="16"/>
        <v>12938.967418857699</v>
      </c>
      <c r="D94" s="76">
        <f t="shared" si="19"/>
        <v>33</v>
      </c>
      <c r="E94" s="75">
        <f t="shared" si="17"/>
        <v>35123.363263430045</v>
      </c>
      <c r="F94" s="75">
        <f t="shared" si="18"/>
        <v>35123.363263430045</v>
      </c>
    </row>
    <row r="95" spans="1:6" x14ac:dyDescent="0.3">
      <c r="A95" s="21">
        <f t="shared" si="14"/>
        <v>34</v>
      </c>
      <c r="B95" s="75">
        <f t="shared" si="15"/>
        <v>838100.59628970688</v>
      </c>
      <c r="C95" s="75">
        <f t="shared" si="16"/>
        <v>11383.265231277186</v>
      </c>
      <c r="D95" s="76">
        <f t="shared" si="19"/>
        <v>34</v>
      </c>
      <c r="E95" s="75">
        <f t="shared" si="17"/>
        <v>35996.233724536411</v>
      </c>
      <c r="F95" s="75">
        <f t="shared" si="18"/>
        <v>35996.233724536411</v>
      </c>
    </row>
    <row r="96" spans="1:6" x14ac:dyDescent="0.3">
      <c r="A96" s="21">
        <f t="shared" si="14"/>
        <v>35</v>
      </c>
      <c r="B96" s="75">
        <f t="shared" si="15"/>
        <v>848749.16733749874</v>
      </c>
      <c r="C96" s="75">
        <f t="shared" si="16"/>
        <v>9932.1868297304572</v>
      </c>
      <c r="D96" s="76">
        <f t="shared" si="19"/>
        <v>35</v>
      </c>
      <c r="E96" s="75">
        <f t="shared" si="17"/>
        <v>36817.730252397399</v>
      </c>
      <c r="F96" s="75">
        <f t="shared" si="18"/>
        <v>36817.730252397399</v>
      </c>
    </row>
    <row r="97" spans="1:6" x14ac:dyDescent="0.3">
      <c r="A97" s="21">
        <f t="shared" si="14"/>
        <v>36</v>
      </c>
      <c r="B97" s="75">
        <f t="shared" si="15"/>
        <v>858002.89576203155</v>
      </c>
      <c r="C97" s="75">
        <f t="shared" si="16"/>
        <v>8594.7588306721373</v>
      </c>
      <c r="D97" s="76">
        <f t="shared" si="19"/>
        <v>36</v>
      </c>
      <c r="E97" s="75">
        <f t="shared" si="17"/>
        <v>37587.133725427178</v>
      </c>
      <c r="F97" s="75">
        <f t="shared" si="18"/>
        <v>37587.133725427178</v>
      </c>
    </row>
    <row r="98" spans="1:6" x14ac:dyDescent="0.3">
      <c r="A98" s="21">
        <f t="shared" si="14"/>
        <v>37</v>
      </c>
      <c r="B98" s="75">
        <f t="shared" si="15"/>
        <v>865978.34995134303</v>
      </c>
      <c r="C98" s="75">
        <f t="shared" si="16"/>
        <v>7376.2104472506489</v>
      </c>
      <c r="D98" s="76">
        <f t="shared" si="19"/>
        <v>37</v>
      </c>
      <c r="E98" s="75">
        <f t="shared" si="17"/>
        <v>38304.258996745346</v>
      </c>
      <c r="F98" s="75">
        <f t="shared" si="18"/>
        <v>38304.258996745346</v>
      </c>
    </row>
    <row r="99" spans="1:6" x14ac:dyDescent="0.3">
      <c r="A99" s="21">
        <f t="shared" si="14"/>
        <v>38</v>
      </c>
      <c r="B99" s="75">
        <f t="shared" si="15"/>
        <v>872795.5707065243</v>
      </c>
      <c r="C99" s="75">
        <f t="shared" si="16"/>
        <v>6278.3235387000313</v>
      </c>
      <c r="D99" s="76">
        <f t="shared" si="19"/>
        <v>38</v>
      </c>
      <c r="E99" s="75">
        <f t="shared" si="17"/>
        <v>38969.422461324626</v>
      </c>
      <c r="F99" s="75">
        <f t="shared" si="18"/>
        <v>38969.422461324626</v>
      </c>
    </row>
    <row r="100" spans="1:6" x14ac:dyDescent="0.3">
      <c r="A100" s="21">
        <f t="shared" si="14"/>
        <v>39</v>
      </c>
      <c r="B100" s="75">
        <f t="shared" si="15"/>
        <v>878574.83489255095</v>
      </c>
      <c r="C100" s="75">
        <f t="shared" si="16"/>
        <v>5299.865828193022</v>
      </c>
      <c r="D100" s="76">
        <f t="shared" si="19"/>
        <v>39</v>
      </c>
      <c r="E100" s="75">
        <f t="shared" si="17"/>
        <v>39583.402456169977</v>
      </c>
      <c r="F100" s="75">
        <f t="shared" si="18"/>
        <v>39583.402456169977</v>
      </c>
    </row>
    <row r="101" spans="1:6" x14ac:dyDescent="0.3">
      <c r="A101" s="21">
        <f t="shared" si="14"/>
        <v>40</v>
      </c>
      <c r="B101" s="75">
        <f t="shared" si="15"/>
        <v>883433.88071884599</v>
      </c>
      <c r="C101" s="75">
        <f t="shared" si="16"/>
        <v>4437.075793447455</v>
      </c>
      <c r="D101" s="76">
        <f t="shared" si="19"/>
        <v>40</v>
      </c>
      <c r="E101" s="75">
        <f t="shared" si="17"/>
        <v>40147.393918370486</v>
      </c>
      <c r="F101" s="75">
        <f t="shared" si="18"/>
        <v>40147.393918370486</v>
      </c>
    </row>
    <row r="102" spans="1:6" x14ac:dyDescent="0.3">
      <c r="A102" s="21">
        <f t="shared" si="14"/>
        <v>41</v>
      </c>
      <c r="B102" s="75">
        <f t="shared" si="15"/>
        <v>887485.63126156724</v>
      </c>
      <c r="C102" s="75">
        <f t="shared" si="16"/>
        <v>3684.1695517970757</v>
      </c>
      <c r="D102" s="76">
        <f t="shared" si="19"/>
        <v>41</v>
      </c>
      <c r="E102" s="75">
        <f t="shared" si="17"/>
        <v>40662.958783093229</v>
      </c>
      <c r="F102" s="75">
        <f t="shared" si="18"/>
        <v>40662.958783093229</v>
      </c>
    </row>
    <row r="103" spans="1:6" x14ac:dyDescent="0.3">
      <c r="A103" s="21">
        <f t="shared" si="14"/>
        <v>42</v>
      </c>
      <c r="B103" s="75">
        <f t="shared" si="15"/>
        <v>890836.42472312204</v>
      </c>
      <c r="C103" s="75">
        <f t="shared" si="16"/>
        <v>3033.8434017243153</v>
      </c>
      <c r="D103" s="76">
        <f t="shared" si="19"/>
        <v>42</v>
      </c>
      <c r="E103" s="75">
        <f t="shared" si="17"/>
        <v>41131.973608399763</v>
      </c>
      <c r="F103" s="75">
        <f t="shared" si="18"/>
        <v>41131.973608399763</v>
      </c>
    </row>
    <row r="104" spans="1:6" x14ac:dyDescent="0.3">
      <c r="A104" s="21">
        <f t="shared" si="14"/>
        <v>43</v>
      </c>
      <c r="B104" s="75">
        <f t="shared" si="15"/>
        <v>893584.73572033166</v>
      </c>
      <c r="C104" s="75">
        <f t="shared" si="16"/>
        <v>2477.750089162525</v>
      </c>
      <c r="D104" s="76">
        <f t="shared" si="19"/>
        <v>43</v>
      </c>
      <c r="E104" s="75">
        <f t="shared" si="17"/>
        <v>41556.575870004068</v>
      </c>
      <c r="F104" s="75">
        <f t="shared" si="18"/>
        <v>41556.575870004068</v>
      </c>
    </row>
    <row r="105" spans="1:6" x14ac:dyDescent="0.3">
      <c r="A105" s="21">
        <f t="shared" si="14"/>
        <v>44</v>
      </c>
      <c r="B105" s="75">
        <f t="shared" si="15"/>
        <v>895820.35243301163</v>
      </c>
      <c r="C105" s="75">
        <f t="shared" si="16"/>
        <v>2006.9318731857861</v>
      </c>
      <c r="D105" s="76">
        <f t="shared" si="19"/>
        <v>44</v>
      </c>
      <c r="E105" s="75">
        <f t="shared" si="17"/>
        <v>41939.11028231489</v>
      </c>
      <c r="F105" s="75">
        <f t="shared" si="18"/>
        <v>41939.11028231489</v>
      </c>
    </row>
    <row r="106" spans="1:6" x14ac:dyDescent="0.3">
      <c r="A106" s="21">
        <f t="shared" si="14"/>
        <v>45</v>
      </c>
      <c r="B106" s="75">
        <f t="shared" si="15"/>
        <v>897623.96010778449</v>
      </c>
      <c r="C106" s="75">
        <f t="shared" si="16"/>
        <v>1612.1986365741504</v>
      </c>
      <c r="D106" s="76">
        <f t="shared" si="19"/>
        <v>45</v>
      </c>
      <c r="E106" s="75">
        <f t="shared" si="17"/>
        <v>42282.076379198406</v>
      </c>
      <c r="F106" s="75">
        <f t="shared" si="18"/>
        <v>42282.076379198406</v>
      </c>
    </row>
    <row r="107" spans="1:6" x14ac:dyDescent="0.3">
      <c r="A107" s="21">
        <f t="shared" si="14"/>
        <v>46</v>
      </c>
      <c r="B107" s="75">
        <f t="shared" si="15"/>
        <v>899067.07216905185</v>
      </c>
      <c r="C107" s="75">
        <f t="shared" si="16"/>
        <v>1284.4442479161339</v>
      </c>
      <c r="D107" s="76">
        <f t="shared" si="19"/>
        <v>46</v>
      </c>
      <c r="E107" s="75">
        <f t="shared" si="17"/>
        <v>42588.078436634118</v>
      </c>
      <c r="F107" s="75">
        <f t="shared" si="18"/>
        <v>42588.078436634118</v>
      </c>
    </row>
    <row r="108" spans="1:6" x14ac:dyDescent="0.3">
      <c r="A108" s="21">
        <f t="shared" si="14"/>
        <v>47</v>
      </c>
      <c r="B108" s="75">
        <f t="shared" si="15"/>
        <v>900212.24567666173</v>
      </c>
      <c r="C108" s="75">
        <f t="shared" si="16"/>
        <v>1014.8988403213718</v>
      </c>
      <c r="D108" s="76">
        <f t="shared" si="19"/>
        <v>47</v>
      </c>
      <c r="E108" s="75">
        <f t="shared" si="17"/>
        <v>42859.778648045562</v>
      </c>
      <c r="F108" s="75">
        <f t="shared" si="18"/>
        <v>42859.778648045562</v>
      </c>
    </row>
    <row r="109" spans="1:6" x14ac:dyDescent="0.3">
      <c r="A109" s="21">
        <f t="shared" si="14"/>
        <v>48</v>
      </c>
      <c r="B109" s="75">
        <f t="shared" si="15"/>
        <v>901113.51747621642</v>
      </c>
      <c r="C109" s="75">
        <f t="shared" si="16"/>
        <v>795.31842488507709</v>
      </c>
      <c r="D109" s="76">
        <f t="shared" si="19"/>
        <v>48</v>
      </c>
      <c r="E109" s="75">
        <f t="shared" si="17"/>
        <v>43099.854279833773</v>
      </c>
      <c r="F109" s="75">
        <f t="shared" si="18"/>
        <v>43099.854279833773</v>
      </c>
    </row>
    <row r="110" spans="1:6" x14ac:dyDescent="0.3">
      <c r="A110" s="21">
        <f t="shared" si="14"/>
        <v>49</v>
      </c>
      <c r="B110" s="75">
        <f t="shared" si="15"/>
        <v>901817.00034431508</v>
      </c>
      <c r="C110" s="75">
        <f t="shared" si="16"/>
        <v>618.11619229392954</v>
      </c>
      <c r="D110" s="76">
        <f t="shared" si="19"/>
        <v>49</v>
      </c>
      <c r="E110" s="75">
        <f t="shared" si="17"/>
        <v>43310.959347442244</v>
      </c>
      <c r="F110" s="75">
        <f t="shared" si="18"/>
        <v>43310.959347442244</v>
      </c>
    </row>
    <row r="111" spans="1:6" x14ac:dyDescent="0.3">
      <c r="A111" s="21">
        <f t="shared" si="14"/>
        <v>50</v>
      </c>
      <c r="B111" s="75">
        <f t="shared" si="15"/>
        <v>902361.58389788691</v>
      </c>
      <c r="C111" s="75">
        <f t="shared" si="16"/>
        <v>476.44194277424145</v>
      </c>
      <c r="D111" s="76">
        <f t="shared" si="19"/>
        <v>50</v>
      </c>
      <c r="E111" s="75">
        <f t="shared" si="17"/>
        <v>43495.69116838475</v>
      </c>
      <c r="F111" s="75">
        <f t="shared" si="18"/>
        <v>43495.69116838475</v>
      </c>
    </row>
    <row r="112" spans="1:6" x14ac:dyDescent="0.3">
      <c r="A112" s="21">
        <f t="shared" si="14"/>
        <v>51</v>
      </c>
      <c r="B112" s="79">
        <f ca="1">+B111+C112</f>
        <v>902367.58389788691</v>
      </c>
      <c r="C112" s="79">
        <f ca="1">RANDBETWEEN($C$21,$C$22)</f>
        <v>6</v>
      </c>
      <c r="D112" s="76">
        <f t="shared" si="19"/>
        <v>51</v>
      </c>
      <c r="E112" s="75">
        <f t="shared" si="17"/>
        <v>43656.561974388875</v>
      </c>
      <c r="F112" s="75">
        <f t="shared" si="18"/>
        <v>43656.561974388875</v>
      </c>
    </row>
    <row r="113" spans="1:6" x14ac:dyDescent="0.3">
      <c r="A113" s="21">
        <f t="shared" si="14"/>
        <v>52</v>
      </c>
      <c r="B113" s="79">
        <f t="shared" ref="B113:B132" ca="1" si="20">+B112+C113</f>
        <v>902393.58389788691</v>
      </c>
      <c r="C113" s="79">
        <f t="shared" ref="C113:C132" ca="1" si="21">RANDBETWEEN($C$21,$C$22)</f>
        <v>26</v>
      </c>
      <c r="D113" s="76">
        <f t="shared" si="19"/>
        <v>52</v>
      </c>
      <c r="E113" s="75">
        <f t="shared" si="17"/>
        <v>43795.975605354004</v>
      </c>
      <c r="F113" s="75">
        <f t="shared" si="18"/>
        <v>43795.975605354004</v>
      </c>
    </row>
    <row r="114" spans="1:6" x14ac:dyDescent="0.3">
      <c r="A114" s="21">
        <f t="shared" si="14"/>
        <v>53</v>
      </c>
      <c r="B114" s="79">
        <f t="shared" ca="1" si="20"/>
        <v>902396.58389788691</v>
      </c>
      <c r="C114" s="79">
        <f t="shared" ca="1" si="21"/>
        <v>3</v>
      </c>
      <c r="D114" s="76">
        <f t="shared" si="19"/>
        <v>53</v>
      </c>
      <c r="E114" s="75">
        <f t="shared" si="17"/>
        <v>43916.209167179688</v>
      </c>
      <c r="F114" s="75">
        <f t="shared" si="18"/>
        <v>43916.209167179688</v>
      </c>
    </row>
    <row r="115" spans="1:6" x14ac:dyDescent="0.3">
      <c r="A115" s="21">
        <f t="shared" si="14"/>
        <v>54</v>
      </c>
      <c r="B115" s="79">
        <f t="shared" ca="1" si="20"/>
        <v>902421.58389788691</v>
      </c>
      <c r="C115" s="79">
        <f t="shared" ca="1" si="21"/>
        <v>25</v>
      </c>
      <c r="D115" s="76">
        <f t="shared" si="19"/>
        <v>54</v>
      </c>
      <c r="E115" s="75">
        <f t="shared" si="17"/>
        <v>44019.399416423716</v>
      </c>
      <c r="F115" s="75">
        <f t="shared" si="18"/>
        <v>44019.399416423716</v>
      </c>
    </row>
    <row r="116" spans="1:6" x14ac:dyDescent="0.3">
      <c r="A116" s="21">
        <f t="shared" si="14"/>
        <v>55</v>
      </c>
      <c r="B116" s="79">
        <f t="shared" ca="1" si="20"/>
        <v>902431.58389788691</v>
      </c>
      <c r="C116" s="79">
        <f t="shared" ca="1" si="21"/>
        <v>10</v>
      </c>
      <c r="D116" s="76">
        <f t="shared" si="19"/>
        <v>55</v>
      </c>
      <c r="E116" s="75">
        <f t="shared" si="17"/>
        <v>44107.533538712414</v>
      </c>
      <c r="F116" s="75">
        <f t="shared" si="18"/>
        <v>44107.533538712414</v>
      </c>
    </row>
    <row r="117" spans="1:6" x14ac:dyDescent="0.3">
      <c r="A117" s="21">
        <f t="shared" si="14"/>
        <v>56</v>
      </c>
      <c r="B117" s="79">
        <f t="shared" ca="1" si="20"/>
        <v>902454.58389788691</v>
      </c>
      <c r="C117" s="79">
        <f t="shared" ca="1" si="21"/>
        <v>23</v>
      </c>
      <c r="D117" s="76">
        <f t="shared" si="19"/>
        <v>56</v>
      </c>
      <c r="E117" s="75">
        <f t="shared" si="17"/>
        <v>44182.4439152349</v>
      </c>
      <c r="F117" s="75">
        <f t="shared" si="18"/>
        <v>44182.4439152349</v>
      </c>
    </row>
    <row r="118" spans="1:6" x14ac:dyDescent="0.3">
      <c r="A118" s="21">
        <f t="shared" si="14"/>
        <v>57</v>
      </c>
      <c r="B118" s="79">
        <f t="shared" ca="1" si="20"/>
        <v>902477.58389788691</v>
      </c>
      <c r="C118" s="79">
        <f t="shared" ca="1" si="21"/>
        <v>23</v>
      </c>
      <c r="D118" s="76">
        <f t="shared" si="19"/>
        <v>57</v>
      </c>
      <c r="E118" s="75">
        <f t="shared" si="17"/>
        <v>44245.806421892587</v>
      </c>
      <c r="F118" s="75">
        <f t="shared" si="18"/>
        <v>44245.806421892587</v>
      </c>
    </row>
    <row r="119" spans="1:6" x14ac:dyDescent="0.3">
      <c r="A119" s="21">
        <f t="shared" si="14"/>
        <v>58</v>
      </c>
      <c r="B119" s="79">
        <f t="shared" ca="1" si="20"/>
        <v>902489.58389788691</v>
      </c>
      <c r="C119" s="79">
        <f t="shared" ca="1" si="21"/>
        <v>12</v>
      </c>
      <c r="D119" s="76">
        <f t="shared" si="19"/>
        <v>58</v>
      </c>
      <c r="E119" s="75">
        <f t="shared" si="17"/>
        <v>44299.141777299548</v>
      </c>
      <c r="F119" s="75">
        <f t="shared" si="18"/>
        <v>44299.141777299548</v>
      </c>
    </row>
    <row r="120" spans="1:6" x14ac:dyDescent="0.3">
      <c r="A120" s="21">
        <f t="shared" si="14"/>
        <v>59</v>
      </c>
      <c r="B120" s="79">
        <f t="shared" ca="1" si="20"/>
        <v>902500.58389788691</v>
      </c>
      <c r="C120" s="79">
        <f t="shared" ca="1" si="21"/>
        <v>11</v>
      </c>
      <c r="D120" s="76">
        <f t="shared" si="19"/>
        <v>59</v>
      </c>
      <c r="E120" s="75">
        <f t="shared" si="17"/>
        <v>44343.819446739006</v>
      </c>
      <c r="F120" s="75">
        <f t="shared" si="18"/>
        <v>44343.819446739006</v>
      </c>
    </row>
    <row r="121" spans="1:6" x14ac:dyDescent="0.3">
      <c r="A121" s="21">
        <f t="shared" si="14"/>
        <v>60</v>
      </c>
      <c r="B121" s="79">
        <f t="shared" ca="1" si="20"/>
        <v>902507.58389788691</v>
      </c>
      <c r="C121" s="79">
        <f t="shared" ca="1" si="21"/>
        <v>7</v>
      </c>
      <c r="D121" s="76">
        <f t="shared" si="19"/>
        <v>60</v>
      </c>
      <c r="E121" s="75">
        <f t="shared" ref="E121:E122" si="22">F$15*_xlfn.NORM.DIST($A121,F$16,F$17,TRUE)</f>
        <v>44381.063616815693</v>
      </c>
      <c r="F121" s="75">
        <f t="shared" si="18"/>
        <v>44381.063616815693</v>
      </c>
    </row>
    <row r="122" spans="1:6" x14ac:dyDescent="0.3">
      <c r="A122" s="21">
        <f t="shared" si="14"/>
        <v>61</v>
      </c>
      <c r="B122" s="79">
        <f t="shared" ca="1" si="20"/>
        <v>902514.58389788691</v>
      </c>
      <c r="C122" s="79">
        <f t="shared" ca="1" si="21"/>
        <v>7</v>
      </c>
      <c r="D122" s="76">
        <f t="shared" si="19"/>
        <v>61</v>
      </c>
      <c r="E122" s="75">
        <f t="shared" si="22"/>
        <v>44411.960777060311</v>
      </c>
      <c r="F122" s="75">
        <f t="shared" si="18"/>
        <v>44411.960777060311</v>
      </c>
    </row>
    <row r="123" spans="1:6" x14ac:dyDescent="0.3">
      <c r="A123" s="21">
        <f t="shared" ref="A123:A132" si="23">+A122+1</f>
        <v>62</v>
      </c>
      <c r="B123" s="79">
        <f t="shared" ca="1" si="20"/>
        <v>902517.58389788691</v>
      </c>
      <c r="C123" s="79">
        <f t="shared" ca="1" si="21"/>
        <v>3</v>
      </c>
      <c r="D123" s="76">
        <f t="shared" ref="D123:D132" si="24">+A123</f>
        <v>62</v>
      </c>
      <c r="E123" s="75">
        <f t="shared" ref="E123:E132" si="25">F$15*_xlfn.NORM.DIST($A123,F$16,F$17,TRUE)</f>
        <v>44437.468477189577</v>
      </c>
      <c r="F123" s="75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79">
        <f t="shared" ca="1" si="20"/>
        <v>902529.58389788691</v>
      </c>
      <c r="C124" s="79">
        <f t="shared" ca="1" si="21"/>
        <v>12</v>
      </c>
      <c r="D124" s="76">
        <f t="shared" si="24"/>
        <v>63</v>
      </c>
      <c r="E124" s="75">
        <f t="shared" si="25"/>
        <v>44458.424869185917</v>
      </c>
      <c r="F124" s="75">
        <f t="shared" si="26"/>
        <v>44458.424869185917</v>
      </c>
    </row>
    <row r="125" spans="1:6" x14ac:dyDescent="0.3">
      <c r="A125" s="21">
        <f t="shared" si="23"/>
        <v>64</v>
      </c>
      <c r="B125" s="79">
        <f t="shared" ca="1" si="20"/>
        <v>902542.58389788691</v>
      </c>
      <c r="C125" s="79">
        <f t="shared" ca="1" si="21"/>
        <v>13</v>
      </c>
      <c r="D125" s="76">
        <f t="shared" si="24"/>
        <v>64</v>
      </c>
      <c r="E125" s="75">
        <f t="shared" si="25"/>
        <v>44475.558689080201</v>
      </c>
      <c r="F125" s="75">
        <f t="shared" si="26"/>
        <v>44475.558689080201</v>
      </c>
    </row>
    <row r="126" spans="1:6" x14ac:dyDescent="0.3">
      <c r="A126" s="21">
        <f t="shared" si="23"/>
        <v>65</v>
      </c>
      <c r="B126" s="79">
        <f t="shared" ca="1" si="20"/>
        <v>902559.58389788691</v>
      </c>
      <c r="C126" s="79">
        <f t="shared" ca="1" si="21"/>
        <v>17</v>
      </c>
      <c r="D126" s="76">
        <f t="shared" si="24"/>
        <v>65</v>
      </c>
      <c r="E126" s="75">
        <f t="shared" si="25"/>
        <v>44489.499381795642</v>
      </c>
      <c r="F126" s="75">
        <f t="shared" si="26"/>
        <v>44489.499381795642</v>
      </c>
    </row>
    <row r="127" spans="1:6" x14ac:dyDescent="0.3">
      <c r="A127" s="21">
        <f t="shared" si="23"/>
        <v>66</v>
      </c>
      <c r="B127" s="79">
        <f t="shared" ca="1" si="20"/>
        <v>902585.58389788691</v>
      </c>
      <c r="C127" s="79">
        <f t="shared" ca="1" si="21"/>
        <v>26</v>
      </c>
      <c r="D127" s="76">
        <f t="shared" si="24"/>
        <v>66</v>
      </c>
      <c r="E127" s="75">
        <f t="shared" si="25"/>
        <v>44500.787121461981</v>
      </c>
      <c r="F127" s="75">
        <f t="shared" si="26"/>
        <v>44500.787121461981</v>
      </c>
    </row>
    <row r="128" spans="1:6" x14ac:dyDescent="0.3">
      <c r="A128" s="21">
        <f t="shared" si="23"/>
        <v>67</v>
      </c>
      <c r="B128" s="79">
        <f t="shared" ca="1" si="20"/>
        <v>902607.58389788691</v>
      </c>
      <c r="C128" s="79">
        <f t="shared" ca="1" si="21"/>
        <v>22</v>
      </c>
      <c r="D128" s="76">
        <f t="shared" si="24"/>
        <v>67</v>
      </c>
      <c r="E128" s="75">
        <f t="shared" si="25"/>
        <v>44509.882527414942</v>
      </c>
      <c r="F128" s="75">
        <f t="shared" si="26"/>
        <v>44509.882527414942</v>
      </c>
    </row>
    <row r="129" spans="1:6" x14ac:dyDescent="0.3">
      <c r="A129" s="21">
        <f t="shared" si="23"/>
        <v>68</v>
      </c>
      <c r="B129" s="79">
        <f t="shared" ca="1" si="20"/>
        <v>902619.58389788691</v>
      </c>
      <c r="C129" s="79">
        <f t="shared" ca="1" si="21"/>
        <v>12</v>
      </c>
      <c r="D129" s="76">
        <f t="shared" si="24"/>
        <v>68</v>
      </c>
      <c r="E129" s="75">
        <f t="shared" si="25"/>
        <v>44517.175921214235</v>
      </c>
      <c r="F129" s="75">
        <f t="shared" si="26"/>
        <v>44517.175921214235</v>
      </c>
    </row>
    <row r="130" spans="1:6" x14ac:dyDescent="0.3">
      <c r="A130" s="21">
        <f t="shared" si="23"/>
        <v>69</v>
      </c>
      <c r="B130" s="79">
        <f t="shared" ca="1" si="20"/>
        <v>902635.58389788691</v>
      </c>
      <c r="C130" s="79">
        <f t="shared" ca="1" si="21"/>
        <v>16</v>
      </c>
      <c r="D130" s="76">
        <f t="shared" si="24"/>
        <v>69</v>
      </c>
      <c r="E130" s="75">
        <f t="shared" si="25"/>
        <v>44522.996011370291</v>
      </c>
      <c r="F130" s="75">
        <f t="shared" si="26"/>
        <v>44522.996011370291</v>
      </c>
    </row>
    <row r="131" spans="1:6" x14ac:dyDescent="0.3">
      <c r="A131" s="21">
        <f t="shared" si="23"/>
        <v>70</v>
      </c>
      <c r="B131" s="79">
        <f t="shared" ca="1" si="20"/>
        <v>902637.58389788691</v>
      </c>
      <c r="C131" s="79">
        <f t="shared" ca="1" si="21"/>
        <v>2</v>
      </c>
      <c r="D131" s="76">
        <f t="shared" si="24"/>
        <v>70</v>
      </c>
      <c r="E131" s="75">
        <f t="shared" si="25"/>
        <v>44527.617929341715</v>
      </c>
      <c r="F131" s="75">
        <f t="shared" si="26"/>
        <v>44527.617929341715</v>
      </c>
    </row>
    <row r="132" spans="1:6" x14ac:dyDescent="0.3">
      <c r="A132" s="21">
        <f t="shared" si="23"/>
        <v>71</v>
      </c>
      <c r="B132" s="79">
        <f t="shared" ca="1" si="20"/>
        <v>902657.58389788691</v>
      </c>
      <c r="C132" s="79">
        <f t="shared" ca="1" si="21"/>
        <v>20</v>
      </c>
      <c r="D132" s="76">
        <f t="shared" si="24"/>
        <v>71</v>
      </c>
      <c r="E132" s="75">
        <f t="shared" si="25"/>
        <v>44531.270572341069</v>
      </c>
      <c r="F132" s="75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4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4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0">
        <v>1</v>
      </c>
      <c r="BU6" s="115">
        <v>355</v>
      </c>
      <c r="BW6">
        <v>1</v>
      </c>
      <c r="BX6" s="116">
        <f>ROUND(LOG10(BW6),1)</f>
        <v>0</v>
      </c>
      <c r="BY6">
        <v>355</v>
      </c>
      <c r="CA6" s="70">
        <v>0</v>
      </c>
      <c r="CB6" s="115">
        <v>355</v>
      </c>
      <c r="CD6" s="70">
        <v>0</v>
      </c>
      <c r="CE6" s="115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0">
        <v>2</v>
      </c>
      <c r="BU7" s="115">
        <v>222</v>
      </c>
      <c r="BW7">
        <v>2</v>
      </c>
      <c r="BX7" s="116">
        <f>ROUND(LOG10(BW7),1)</f>
        <v>0.3</v>
      </c>
      <c r="BY7">
        <v>222</v>
      </c>
      <c r="CA7" s="70">
        <v>0.3</v>
      </c>
      <c r="CB7" s="115">
        <v>222</v>
      </c>
      <c r="CD7" s="70">
        <v>0.3</v>
      </c>
      <c r="CE7" s="115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0">
        <v>3</v>
      </c>
      <c r="BU8" s="115">
        <v>137</v>
      </c>
      <c r="BW8">
        <v>3</v>
      </c>
      <c r="BX8" s="116">
        <f t="shared" ref="BX8:BX71" si="4">ROUND(LOG10(BW8),1)</f>
        <v>0.5</v>
      </c>
      <c r="BY8">
        <v>137</v>
      </c>
      <c r="CA8" s="70">
        <v>0.5</v>
      </c>
      <c r="CB8" s="115">
        <v>137</v>
      </c>
      <c r="CD8" s="70">
        <v>0.5</v>
      </c>
      <c r="CE8" s="115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0">
        <v>4</v>
      </c>
      <c r="BU9" s="115">
        <v>84</v>
      </c>
      <c r="BW9">
        <v>4</v>
      </c>
      <c r="BX9" s="116">
        <f t="shared" si="4"/>
        <v>0.6</v>
      </c>
      <c r="BY9">
        <v>84</v>
      </c>
      <c r="CA9" s="70">
        <v>0.6</v>
      </c>
      <c r="CB9" s="115">
        <v>84</v>
      </c>
      <c r="CD9" s="70">
        <v>0.6</v>
      </c>
      <c r="CE9" s="115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0">
        <v>5</v>
      </c>
      <c r="BU10" s="115">
        <v>65</v>
      </c>
      <c r="BW10">
        <v>5</v>
      </c>
      <c r="BX10" s="116">
        <f t="shared" si="4"/>
        <v>0.7</v>
      </c>
      <c r="BY10">
        <v>65</v>
      </c>
      <c r="CA10" s="70">
        <v>0.7</v>
      </c>
      <c r="CB10" s="115">
        <v>65</v>
      </c>
      <c r="CD10" s="70">
        <v>0.7</v>
      </c>
      <c r="CE10" s="115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0">
        <v>6</v>
      </c>
      <c r="BU11" s="115">
        <v>41</v>
      </c>
      <c r="BW11">
        <v>6</v>
      </c>
      <c r="BX11" s="116">
        <f t="shared" si="4"/>
        <v>0.8</v>
      </c>
      <c r="BY11">
        <v>41</v>
      </c>
      <c r="CA11" s="70">
        <v>0.8</v>
      </c>
      <c r="CB11" s="115">
        <v>66</v>
      </c>
      <c r="CD11" s="70">
        <v>0.8</v>
      </c>
      <c r="CE11" s="115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0">
        <v>7</v>
      </c>
      <c r="BU12" s="115">
        <v>25</v>
      </c>
      <c r="BW12">
        <v>7</v>
      </c>
      <c r="BX12" s="116">
        <f t="shared" si="4"/>
        <v>0.8</v>
      </c>
      <c r="BY12">
        <v>25</v>
      </c>
      <c r="CA12" s="70">
        <v>0.9</v>
      </c>
      <c r="CB12" s="115">
        <v>34</v>
      </c>
      <c r="CD12" s="70">
        <v>0.9</v>
      </c>
      <c r="CE12" s="115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0">
        <v>8</v>
      </c>
      <c r="BU13" s="115">
        <v>34</v>
      </c>
      <c r="BW13">
        <v>8</v>
      </c>
      <c r="BX13" s="116">
        <f t="shared" si="4"/>
        <v>0.9</v>
      </c>
      <c r="BY13">
        <v>34</v>
      </c>
      <c r="CA13" s="70">
        <v>1</v>
      </c>
      <c r="CB13" s="115">
        <v>48</v>
      </c>
      <c r="CD13" s="70">
        <v>1</v>
      </c>
      <c r="CE13" s="115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0">
        <v>9</v>
      </c>
      <c r="BU14" s="115">
        <v>13</v>
      </c>
      <c r="BW14">
        <v>9</v>
      </c>
      <c r="BX14" s="116">
        <f t="shared" si="4"/>
        <v>1</v>
      </c>
      <c r="BY14">
        <v>13</v>
      </c>
      <c r="CA14" s="70">
        <v>1.1000000000000001</v>
      </c>
      <c r="CB14" s="115">
        <v>43</v>
      </c>
      <c r="CD14" s="70">
        <v>1.1000000000000001</v>
      </c>
      <c r="CE14" s="115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0">
        <v>10</v>
      </c>
      <c r="BU15" s="115">
        <v>19</v>
      </c>
      <c r="BW15">
        <v>10</v>
      </c>
      <c r="BX15" s="116">
        <f t="shared" si="4"/>
        <v>1</v>
      </c>
      <c r="BY15">
        <v>19</v>
      </c>
      <c r="CA15" s="70">
        <v>1.2</v>
      </c>
      <c r="CB15" s="115">
        <v>34</v>
      </c>
      <c r="CD15" s="70">
        <v>1.2</v>
      </c>
      <c r="CE15" s="115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0">
        <v>11</v>
      </c>
      <c r="BU16" s="115">
        <v>16</v>
      </c>
      <c r="BW16">
        <v>11</v>
      </c>
      <c r="BX16" s="116">
        <f t="shared" si="4"/>
        <v>1</v>
      </c>
      <c r="BY16">
        <v>16</v>
      </c>
      <c r="CA16" s="70">
        <v>1.3</v>
      </c>
      <c r="CB16" s="115">
        <v>48</v>
      </c>
      <c r="CD16" s="70">
        <v>1.3</v>
      </c>
      <c r="CE16" s="115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0">
        <v>12</v>
      </c>
      <c r="BU17" s="115">
        <v>15</v>
      </c>
      <c r="BW17">
        <v>12</v>
      </c>
      <c r="BX17" s="116">
        <f t="shared" si="4"/>
        <v>1.1000000000000001</v>
      </c>
      <c r="BY17">
        <v>15</v>
      </c>
      <c r="CA17" s="70">
        <v>1.4</v>
      </c>
      <c r="CB17" s="115">
        <v>29</v>
      </c>
      <c r="CD17" s="70">
        <v>1.4</v>
      </c>
      <c r="CE17" s="115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0">
        <v>13</v>
      </c>
      <c r="BU18" s="115">
        <v>13</v>
      </c>
      <c r="BW18">
        <v>13</v>
      </c>
      <c r="BX18" s="116">
        <f t="shared" si="4"/>
        <v>1.1000000000000001</v>
      </c>
      <c r="BY18">
        <v>13</v>
      </c>
      <c r="CA18" s="70">
        <v>1.5</v>
      </c>
      <c r="CB18" s="115">
        <v>26</v>
      </c>
      <c r="CD18" s="70">
        <v>1.5</v>
      </c>
      <c r="CE18" s="115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0">
        <v>14</v>
      </c>
      <c r="BU19" s="115">
        <v>15</v>
      </c>
      <c r="BW19">
        <v>14</v>
      </c>
      <c r="BX19" s="116">
        <f t="shared" si="4"/>
        <v>1.1000000000000001</v>
      </c>
      <c r="BY19">
        <v>15</v>
      </c>
      <c r="CA19" s="70">
        <v>1.6</v>
      </c>
      <c r="CB19" s="115">
        <v>29</v>
      </c>
      <c r="CD19" s="70">
        <v>1.6</v>
      </c>
      <c r="CE19" s="115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0">
        <v>15</v>
      </c>
      <c r="BU20" s="115">
        <v>13</v>
      </c>
      <c r="BW20">
        <v>15</v>
      </c>
      <c r="BX20" s="116">
        <f t="shared" si="4"/>
        <v>1.2</v>
      </c>
      <c r="BY20">
        <v>13</v>
      </c>
      <c r="CA20" s="70">
        <v>1.7</v>
      </c>
      <c r="CB20" s="115">
        <v>19</v>
      </c>
      <c r="CD20" s="70">
        <v>1.7</v>
      </c>
      <c r="CE20" s="115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0">
        <v>16</v>
      </c>
      <c r="BU21" s="115">
        <v>12</v>
      </c>
      <c r="BW21">
        <v>16</v>
      </c>
      <c r="BX21" s="116">
        <f t="shared" si="4"/>
        <v>1.2</v>
      </c>
      <c r="BY21">
        <v>12</v>
      </c>
      <c r="CA21" s="70">
        <v>1.8</v>
      </c>
      <c r="CB21" s="115">
        <v>21</v>
      </c>
      <c r="CD21" s="70">
        <v>1.8</v>
      </c>
      <c r="CE21" s="115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0">
        <v>17</v>
      </c>
      <c r="BU22" s="115">
        <v>9</v>
      </c>
      <c r="BW22">
        <v>17</v>
      </c>
      <c r="BX22" s="116">
        <f t="shared" si="4"/>
        <v>1.2</v>
      </c>
      <c r="BY22">
        <v>9</v>
      </c>
      <c r="CA22" s="70">
        <v>1.9</v>
      </c>
      <c r="CB22" s="115">
        <v>17</v>
      </c>
      <c r="CD22" s="70">
        <v>1.9</v>
      </c>
      <c r="CE22" s="115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0">
        <v>18</v>
      </c>
      <c r="BU23" s="115">
        <v>17</v>
      </c>
      <c r="BW23">
        <v>18</v>
      </c>
      <c r="BX23" s="116">
        <f t="shared" si="4"/>
        <v>1.3</v>
      </c>
      <c r="BY23">
        <v>17</v>
      </c>
      <c r="CA23" s="70">
        <v>2</v>
      </c>
      <c r="CB23" s="115">
        <v>22</v>
      </c>
      <c r="CD23" s="70">
        <v>2</v>
      </c>
      <c r="CE23" s="115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0">
        <v>19</v>
      </c>
      <c r="BU24" s="115">
        <v>10</v>
      </c>
      <c r="BW24">
        <v>19</v>
      </c>
      <c r="BX24" s="116">
        <f t="shared" si="4"/>
        <v>1.3</v>
      </c>
      <c r="BY24">
        <v>10</v>
      </c>
      <c r="CA24" s="70">
        <v>2.1</v>
      </c>
      <c r="CB24" s="115">
        <v>7</v>
      </c>
      <c r="CD24" s="70">
        <v>2.1</v>
      </c>
      <c r="CE24" s="115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0">
        <v>20</v>
      </c>
      <c r="BU25" s="115">
        <v>5</v>
      </c>
      <c r="BW25">
        <v>20</v>
      </c>
      <c r="BX25" s="116">
        <f t="shared" si="4"/>
        <v>1.3</v>
      </c>
      <c r="BY25">
        <v>5</v>
      </c>
      <c r="CA25" s="70">
        <v>2.2000000000000002</v>
      </c>
      <c r="CB25" s="115">
        <v>10</v>
      </c>
      <c r="CD25" s="70">
        <v>2.2000000000000002</v>
      </c>
      <c r="CE25" s="115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0">
        <v>21</v>
      </c>
      <c r="BU26" s="115">
        <v>8</v>
      </c>
      <c r="BW26">
        <v>21</v>
      </c>
      <c r="BX26" s="116">
        <f t="shared" si="4"/>
        <v>1.3</v>
      </c>
      <c r="BY26">
        <v>8</v>
      </c>
      <c r="CA26" s="70">
        <v>2.2999999999999998</v>
      </c>
      <c r="CB26" s="115">
        <v>8</v>
      </c>
      <c r="CD26" s="70">
        <v>2.2999999999999998</v>
      </c>
      <c r="CE26" s="115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0">
        <v>22</v>
      </c>
      <c r="BU27" s="115">
        <v>8</v>
      </c>
      <c r="BW27">
        <v>22</v>
      </c>
      <c r="BX27" s="116">
        <f t="shared" si="4"/>
        <v>1.3</v>
      </c>
      <c r="BY27">
        <v>8</v>
      </c>
      <c r="CA27" s="70">
        <v>2.4</v>
      </c>
      <c r="CB27" s="115">
        <v>7</v>
      </c>
      <c r="CD27" s="70">
        <v>2.4</v>
      </c>
      <c r="CE27" s="115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0">
        <v>23</v>
      </c>
      <c r="BU28" s="115">
        <v>4</v>
      </c>
      <c r="BW28">
        <v>23</v>
      </c>
      <c r="BX28" s="116">
        <f t="shared" si="4"/>
        <v>1.4</v>
      </c>
      <c r="BY28">
        <v>4</v>
      </c>
      <c r="CA28" s="70">
        <v>2.5</v>
      </c>
      <c r="CB28" s="115">
        <v>6</v>
      </c>
      <c r="CD28" s="70">
        <v>2.5</v>
      </c>
      <c r="CE28" s="115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0">
        <v>24</v>
      </c>
      <c r="BU29" s="115">
        <v>9</v>
      </c>
      <c r="BW29">
        <v>24</v>
      </c>
      <c r="BX29" s="116">
        <f t="shared" si="4"/>
        <v>1.4</v>
      </c>
      <c r="BY29">
        <v>9</v>
      </c>
      <c r="CA29" s="70">
        <v>2.6</v>
      </c>
      <c r="CB29" s="115">
        <v>3</v>
      </c>
      <c r="CD29" s="70">
        <v>2.6</v>
      </c>
      <c r="CE29" s="115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0">
        <v>25</v>
      </c>
      <c r="BU30" s="115">
        <v>4</v>
      </c>
      <c r="BW30">
        <v>25</v>
      </c>
      <c r="BX30" s="116">
        <f t="shared" si="4"/>
        <v>1.4</v>
      </c>
      <c r="BY30">
        <v>4</v>
      </c>
      <c r="CA30" s="70">
        <v>2.7</v>
      </c>
      <c r="CB30" s="115">
        <v>1</v>
      </c>
      <c r="CD30" s="70">
        <v>2.7</v>
      </c>
      <c r="CE30" s="115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0">
        <v>26</v>
      </c>
      <c r="BU31" s="115">
        <v>6</v>
      </c>
      <c r="BW31">
        <v>26</v>
      </c>
      <c r="BX31" s="116">
        <f t="shared" si="4"/>
        <v>1.4</v>
      </c>
      <c r="BY31">
        <v>6</v>
      </c>
      <c r="CA31" s="70">
        <v>2.8</v>
      </c>
      <c r="CB31" s="115">
        <v>6</v>
      </c>
      <c r="CD31" s="70">
        <v>2.8</v>
      </c>
      <c r="CE31" s="115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0">
        <v>27</v>
      </c>
      <c r="BU32" s="115">
        <v>4</v>
      </c>
      <c r="BW32">
        <v>27</v>
      </c>
      <c r="BX32" s="116">
        <f t="shared" si="4"/>
        <v>1.4</v>
      </c>
      <c r="BY32">
        <v>4</v>
      </c>
      <c r="CA32" s="70">
        <v>2.9</v>
      </c>
      <c r="CB32" s="115">
        <v>1</v>
      </c>
      <c r="CD32" s="70">
        <v>2.9</v>
      </c>
      <c r="CE32" s="115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0">
        <v>28</v>
      </c>
      <c r="BU33" s="115">
        <v>2</v>
      </c>
      <c r="BW33">
        <v>28</v>
      </c>
      <c r="BX33" s="116">
        <f t="shared" si="4"/>
        <v>1.4</v>
      </c>
      <c r="BY33">
        <v>2</v>
      </c>
      <c r="CA33" s="70">
        <v>3.1</v>
      </c>
      <c r="CB33" s="115">
        <v>2</v>
      </c>
      <c r="CD33" s="70">
        <v>3.1</v>
      </c>
      <c r="CE33" s="115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0">
        <v>29</v>
      </c>
      <c r="BU34" s="115">
        <v>3</v>
      </c>
      <c r="BW34">
        <v>29</v>
      </c>
      <c r="BX34" s="116">
        <f t="shared" si="4"/>
        <v>1.5</v>
      </c>
      <c r="BY34">
        <v>3</v>
      </c>
      <c r="CA34" s="70">
        <v>3.3</v>
      </c>
      <c r="CB34" s="115">
        <v>1</v>
      </c>
      <c r="CD34" s="70">
        <v>3.3</v>
      </c>
      <c r="CE34" s="115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0">
        <v>30</v>
      </c>
      <c r="BU35" s="115">
        <v>5</v>
      </c>
      <c r="BW35">
        <v>30</v>
      </c>
      <c r="BX35" s="116">
        <f t="shared" si="4"/>
        <v>1.5</v>
      </c>
      <c r="BY35">
        <v>5</v>
      </c>
      <c r="CA35" s="70">
        <v>3.5</v>
      </c>
      <c r="CB35" s="115">
        <v>1</v>
      </c>
      <c r="CD35" s="70">
        <v>3.5</v>
      </c>
      <c r="CE35" s="115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0">
        <v>31</v>
      </c>
      <c r="BU36" s="115">
        <v>6</v>
      </c>
      <c r="BW36">
        <v>31</v>
      </c>
      <c r="BX36" s="116">
        <f t="shared" si="4"/>
        <v>1.5</v>
      </c>
      <c r="BY36">
        <v>6</v>
      </c>
      <c r="CA36" s="70">
        <v>3.6</v>
      </c>
      <c r="CB36" s="115">
        <v>1</v>
      </c>
      <c r="CD36" s="70">
        <v>3.6</v>
      </c>
      <c r="CE36" s="115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0">
        <v>32</v>
      </c>
      <c r="BU37" s="115">
        <v>3</v>
      </c>
      <c r="BW37">
        <v>32</v>
      </c>
      <c r="BX37" s="116">
        <f t="shared" si="4"/>
        <v>1.5</v>
      </c>
      <c r="BY37">
        <v>3</v>
      </c>
      <c r="CA37" s="70">
        <v>4.2</v>
      </c>
      <c r="CB37" s="115">
        <v>1</v>
      </c>
      <c r="CD37" s="70">
        <v>4.2</v>
      </c>
      <c r="CE37" s="115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0">
        <v>33</v>
      </c>
      <c r="BU38" s="115">
        <v>3</v>
      </c>
      <c r="BW38">
        <v>33</v>
      </c>
      <c r="BX38" s="116">
        <f t="shared" si="4"/>
        <v>1.5</v>
      </c>
      <c r="BY38">
        <v>3</v>
      </c>
      <c r="CA38" s="70" t="s">
        <v>1408</v>
      </c>
      <c r="CB38" s="115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0">
        <v>34</v>
      </c>
      <c r="BU39" s="115">
        <v>4</v>
      </c>
      <c r="BW39">
        <v>34</v>
      </c>
      <c r="BX39" s="116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0">
        <v>35</v>
      </c>
      <c r="BU40" s="115">
        <v>2</v>
      </c>
      <c r="BW40">
        <v>35</v>
      </c>
      <c r="BX40" s="116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0">
        <v>36</v>
      </c>
      <c r="BU41" s="115">
        <v>5</v>
      </c>
      <c r="BW41">
        <v>36</v>
      </c>
      <c r="BX41" s="116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0">
        <v>37</v>
      </c>
      <c r="BU42" s="115">
        <v>4</v>
      </c>
      <c r="BW42">
        <v>37</v>
      </c>
      <c r="BX42" s="116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0">
        <v>38</v>
      </c>
      <c r="BU43" s="115">
        <v>2</v>
      </c>
      <c r="BW43">
        <v>38</v>
      </c>
      <c r="BX43" s="116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0">
        <v>39</v>
      </c>
      <c r="BU44" s="115">
        <v>2</v>
      </c>
      <c r="BW44">
        <v>39</v>
      </c>
      <c r="BX44" s="116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0">
        <v>40</v>
      </c>
      <c r="BU45" s="115">
        <v>5</v>
      </c>
      <c r="BW45">
        <v>40</v>
      </c>
      <c r="BX45" s="116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0">
        <v>41</v>
      </c>
      <c r="BU46" s="115">
        <v>3</v>
      </c>
      <c r="BW46">
        <v>41</v>
      </c>
      <c r="BX46" s="116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0">
        <v>42</v>
      </c>
      <c r="BU47" s="115">
        <v>5</v>
      </c>
      <c r="BW47">
        <v>42</v>
      </c>
      <c r="BX47" s="116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0">
        <v>43</v>
      </c>
      <c r="BU48" s="115">
        <v>2</v>
      </c>
      <c r="BW48">
        <v>43</v>
      </c>
      <c r="BX48" s="116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0">
        <v>44</v>
      </c>
      <c r="BU49" s="115">
        <v>1</v>
      </c>
      <c r="BW49">
        <v>44</v>
      </c>
      <c r="BX49" s="116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0">
        <v>45</v>
      </c>
      <c r="BU50" s="115">
        <v>3</v>
      </c>
      <c r="BW50">
        <v>45</v>
      </c>
      <c r="BX50" s="116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0">
        <v>46</v>
      </c>
      <c r="BU51" s="115">
        <v>3</v>
      </c>
      <c r="BW51">
        <v>46</v>
      </c>
      <c r="BX51" s="116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0">
        <v>47</v>
      </c>
      <c r="BU52" s="115">
        <v>1</v>
      </c>
      <c r="BW52">
        <v>47</v>
      </c>
      <c r="BX52" s="116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0">
        <v>48</v>
      </c>
      <c r="BU53" s="115">
        <v>1</v>
      </c>
      <c r="BW53">
        <v>48</v>
      </c>
      <c r="BX53" s="116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0">
        <v>49</v>
      </c>
      <c r="BU54" s="115">
        <v>1</v>
      </c>
      <c r="BW54">
        <v>49</v>
      </c>
      <c r="BX54" s="116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0">
        <v>50</v>
      </c>
      <c r="BU55" s="115">
        <v>3</v>
      </c>
      <c r="BW55">
        <v>50</v>
      </c>
      <c r="BX55" s="116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0">
        <v>51</v>
      </c>
      <c r="BU56" s="115">
        <v>2</v>
      </c>
      <c r="BW56">
        <v>51</v>
      </c>
      <c r="BX56" s="116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0">
        <v>52</v>
      </c>
      <c r="BU57" s="115">
        <v>1</v>
      </c>
      <c r="BW57">
        <v>52</v>
      </c>
      <c r="BX57" s="116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0">
        <v>53</v>
      </c>
      <c r="BU58" s="115">
        <v>3</v>
      </c>
      <c r="BW58">
        <v>53</v>
      </c>
      <c r="BX58" s="116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0">
        <v>54</v>
      </c>
      <c r="BU59" s="115">
        <v>1</v>
      </c>
      <c r="BW59">
        <v>54</v>
      </c>
      <c r="BX59" s="116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0">
        <v>58</v>
      </c>
      <c r="BU60" s="115">
        <v>5</v>
      </c>
      <c r="BW60">
        <v>58</v>
      </c>
      <c r="BX60" s="116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0">
        <v>59</v>
      </c>
      <c r="BU61" s="115">
        <v>1</v>
      </c>
      <c r="BW61">
        <v>59</v>
      </c>
      <c r="BX61" s="116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0">
        <v>60</v>
      </c>
      <c r="BU62" s="115">
        <v>3</v>
      </c>
      <c r="BW62">
        <v>60</v>
      </c>
      <c r="BX62" s="116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0">
        <v>63</v>
      </c>
      <c r="BU63" s="115">
        <v>2</v>
      </c>
      <c r="BW63">
        <v>63</v>
      </c>
      <c r="BX63" s="116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0">
        <v>64</v>
      </c>
      <c r="BU64" s="115">
        <v>4</v>
      </c>
      <c r="BW64">
        <v>64</v>
      </c>
      <c r="BX64" s="116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0">
        <v>65</v>
      </c>
      <c r="BU65" s="115">
        <v>2</v>
      </c>
      <c r="BW65">
        <v>65</v>
      </c>
      <c r="BX65" s="116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0">
        <v>67</v>
      </c>
      <c r="BU66" s="115">
        <v>2</v>
      </c>
      <c r="BW66">
        <v>67</v>
      </c>
      <c r="BX66" s="116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0">
        <v>69</v>
      </c>
      <c r="BU67" s="115">
        <v>2</v>
      </c>
      <c r="BW67">
        <v>69</v>
      </c>
      <c r="BX67" s="116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0">
        <v>71</v>
      </c>
      <c r="BU68" s="115">
        <v>2</v>
      </c>
      <c r="BW68">
        <v>71</v>
      </c>
      <c r="BX68" s="116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0">
        <v>72</v>
      </c>
      <c r="BU69" s="115">
        <v>1</v>
      </c>
      <c r="BW69">
        <v>72</v>
      </c>
      <c r="BX69" s="116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0">
        <v>73</v>
      </c>
      <c r="BU70" s="115">
        <v>2</v>
      </c>
      <c r="BW70">
        <v>73</v>
      </c>
      <c r="BX70" s="116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0">
        <v>74</v>
      </c>
      <c r="BU71" s="115">
        <v>1</v>
      </c>
      <c r="BW71">
        <v>74</v>
      </c>
      <c r="BX71" s="116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0">
        <v>75</v>
      </c>
      <c r="BU72" s="115">
        <v>1</v>
      </c>
      <c r="BW72">
        <v>75</v>
      </c>
      <c r="BX72" s="116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0">
        <v>76</v>
      </c>
      <c r="BU73" s="115">
        <v>3</v>
      </c>
      <c r="BW73">
        <v>76</v>
      </c>
      <c r="BX73" s="116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0">
        <v>79</v>
      </c>
      <c r="BU74" s="115">
        <v>2</v>
      </c>
      <c r="BW74">
        <v>79</v>
      </c>
      <c r="BX74" s="116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0">
        <v>84</v>
      </c>
      <c r="BU75" s="115">
        <v>1</v>
      </c>
      <c r="BW75">
        <v>84</v>
      </c>
      <c r="BX75" s="116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0">
        <v>86</v>
      </c>
      <c r="BU76" s="115">
        <v>1</v>
      </c>
      <c r="BW76">
        <v>86</v>
      </c>
      <c r="BX76" s="116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0">
        <v>88</v>
      </c>
      <c r="BU77" s="115">
        <v>2</v>
      </c>
      <c r="BW77">
        <v>88</v>
      </c>
      <c r="BX77" s="116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0">
        <v>89</v>
      </c>
      <c r="BU78" s="115">
        <v>1</v>
      </c>
      <c r="BW78">
        <v>89</v>
      </c>
      <c r="BX78" s="116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0">
        <v>90</v>
      </c>
      <c r="BU79" s="115">
        <v>3</v>
      </c>
      <c r="BW79">
        <v>90</v>
      </c>
      <c r="BX79" s="116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0">
        <v>91</v>
      </c>
      <c r="BU80" s="115">
        <v>2</v>
      </c>
      <c r="BW80">
        <v>91</v>
      </c>
      <c r="BX80" s="116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0">
        <v>96</v>
      </c>
      <c r="BU81" s="115">
        <v>2</v>
      </c>
      <c r="BW81">
        <v>96</v>
      </c>
      <c r="BX81" s="116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0">
        <v>98</v>
      </c>
      <c r="BU82" s="115">
        <v>1</v>
      </c>
      <c r="BW82">
        <v>98</v>
      </c>
      <c r="BX82" s="116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0">
        <v>99</v>
      </c>
      <c r="BU83" s="115">
        <v>1</v>
      </c>
      <c r="BW83">
        <v>99</v>
      </c>
      <c r="BX83" s="116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0">
        <v>100</v>
      </c>
      <c r="BU84" s="115">
        <v>2</v>
      </c>
      <c r="BW84">
        <v>100</v>
      </c>
      <c r="BX84" s="116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0">
        <v>101</v>
      </c>
      <c r="BU85" s="115">
        <v>2</v>
      </c>
      <c r="BW85">
        <v>101</v>
      </c>
      <c r="BX85" s="116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0">
        <v>102</v>
      </c>
      <c r="BU86" s="115">
        <v>1</v>
      </c>
      <c r="BW86">
        <v>102</v>
      </c>
      <c r="BX86" s="116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0">
        <v>103</v>
      </c>
      <c r="BU87" s="115">
        <v>2</v>
      </c>
      <c r="BW87">
        <v>103</v>
      </c>
      <c r="BX87" s="116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0">
        <v>104</v>
      </c>
      <c r="BU88" s="115">
        <v>1</v>
      </c>
      <c r="BW88">
        <v>104</v>
      </c>
      <c r="BX88" s="116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0">
        <v>106</v>
      </c>
      <c r="BU89" s="115">
        <v>1</v>
      </c>
      <c r="BW89">
        <v>106</v>
      </c>
      <c r="BX89" s="116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0">
        <v>107</v>
      </c>
      <c r="BU90" s="115">
        <v>3</v>
      </c>
      <c r="BW90">
        <v>107</v>
      </c>
      <c r="BX90" s="116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0">
        <v>111</v>
      </c>
      <c r="BU91" s="115">
        <v>1</v>
      </c>
      <c r="BW91">
        <v>111</v>
      </c>
      <c r="BX91" s="116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0">
        <v>118</v>
      </c>
      <c r="BU92" s="115">
        <v>1</v>
      </c>
      <c r="BW92">
        <v>118</v>
      </c>
      <c r="BX92" s="116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0">
        <v>124</v>
      </c>
      <c r="BU93" s="115">
        <v>2</v>
      </c>
      <c r="BW93">
        <v>124</v>
      </c>
      <c r="BX93" s="116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0">
        <v>127</v>
      </c>
      <c r="BU94" s="115">
        <v>1</v>
      </c>
      <c r="BW94">
        <v>127</v>
      </c>
      <c r="BX94" s="116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0">
        <v>129</v>
      </c>
      <c r="BU95" s="115">
        <v>1</v>
      </c>
      <c r="BW95">
        <v>129</v>
      </c>
      <c r="BX95" s="116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0">
        <v>133</v>
      </c>
      <c r="BU96" s="115">
        <v>1</v>
      </c>
      <c r="BW96">
        <v>133</v>
      </c>
      <c r="BX96" s="116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0">
        <v>138</v>
      </c>
      <c r="BU97" s="115">
        <v>1</v>
      </c>
      <c r="BW97">
        <v>138</v>
      </c>
      <c r="BX97" s="116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0">
        <v>144</v>
      </c>
      <c r="BU98" s="115">
        <v>1</v>
      </c>
      <c r="BW98">
        <v>144</v>
      </c>
      <c r="BX98" s="116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0">
        <v>146</v>
      </c>
      <c r="BU99" s="115">
        <v>1</v>
      </c>
      <c r="BW99">
        <v>146</v>
      </c>
      <c r="BX99" s="116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0">
        <v>152</v>
      </c>
      <c r="BU100" s="115">
        <v>2</v>
      </c>
      <c r="BW100">
        <v>152</v>
      </c>
      <c r="BX100" s="116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0">
        <v>161</v>
      </c>
      <c r="BU101" s="115">
        <v>2</v>
      </c>
      <c r="BW101">
        <v>161</v>
      </c>
      <c r="BX101" s="116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0">
        <v>167</v>
      </c>
      <c r="BU102" s="115">
        <v>1</v>
      </c>
      <c r="BW102">
        <v>167</v>
      </c>
      <c r="BX102" s="116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0">
        <v>169</v>
      </c>
      <c r="BU103" s="115">
        <v>1</v>
      </c>
      <c r="BW103">
        <v>169</v>
      </c>
      <c r="BX103" s="116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0">
        <v>176</v>
      </c>
      <c r="BU104" s="115">
        <v>1</v>
      </c>
      <c r="BW104">
        <v>176</v>
      </c>
      <c r="BX104" s="116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0">
        <v>177</v>
      </c>
      <c r="BU105" s="115">
        <v>1</v>
      </c>
      <c r="BW105">
        <v>177</v>
      </c>
      <c r="BX105" s="116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0">
        <v>180</v>
      </c>
      <c r="BU106" s="115">
        <v>1</v>
      </c>
      <c r="BW106">
        <v>180</v>
      </c>
      <c r="BX106" s="116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0">
        <v>183</v>
      </c>
      <c r="BU107" s="115">
        <v>2</v>
      </c>
      <c r="BW107">
        <v>183</v>
      </c>
      <c r="BX107" s="116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0">
        <v>191</v>
      </c>
      <c r="BU108" s="115">
        <v>1</v>
      </c>
      <c r="BW108">
        <v>191</v>
      </c>
      <c r="BX108" s="116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0">
        <v>199</v>
      </c>
      <c r="BU109" s="115">
        <v>1</v>
      </c>
      <c r="BW109">
        <v>199</v>
      </c>
      <c r="BX109" s="116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0">
        <v>204</v>
      </c>
      <c r="BU110" s="115">
        <v>1</v>
      </c>
      <c r="BW110">
        <v>204</v>
      </c>
      <c r="BX110" s="116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0">
        <v>216</v>
      </c>
      <c r="BU111" s="115">
        <v>1</v>
      </c>
      <c r="BW111">
        <v>216</v>
      </c>
      <c r="BX111" s="116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0">
        <v>219</v>
      </c>
      <c r="BU112" s="115">
        <v>1</v>
      </c>
      <c r="BW112">
        <v>219</v>
      </c>
      <c r="BX112" s="116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0">
        <v>225</v>
      </c>
      <c r="BU113" s="115">
        <v>1</v>
      </c>
      <c r="BW113">
        <v>225</v>
      </c>
      <c r="BX113" s="116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0">
        <v>234</v>
      </c>
      <c r="BU114" s="115">
        <v>2</v>
      </c>
      <c r="BW114">
        <v>234</v>
      </c>
      <c r="BX114" s="116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0">
        <v>242</v>
      </c>
      <c r="BU115" s="115">
        <v>1</v>
      </c>
      <c r="BW115">
        <v>242</v>
      </c>
      <c r="BX115" s="116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0">
        <v>246</v>
      </c>
      <c r="BU116" s="115">
        <v>1</v>
      </c>
      <c r="BW116">
        <v>246</v>
      </c>
      <c r="BX116" s="116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0">
        <v>249</v>
      </c>
      <c r="BU117" s="115">
        <v>1</v>
      </c>
      <c r="BW117">
        <v>249</v>
      </c>
      <c r="BX117" s="116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0">
        <v>277</v>
      </c>
      <c r="BU118" s="115">
        <v>1</v>
      </c>
      <c r="BW118">
        <v>277</v>
      </c>
      <c r="BX118" s="116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0">
        <v>288</v>
      </c>
      <c r="BU119" s="115">
        <v>1</v>
      </c>
      <c r="BW119">
        <v>288</v>
      </c>
      <c r="BX119" s="116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0">
        <v>293</v>
      </c>
      <c r="BU120" s="115">
        <v>1</v>
      </c>
      <c r="BW120">
        <v>293</v>
      </c>
      <c r="BX120" s="116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0">
        <v>304</v>
      </c>
      <c r="BU121" s="115">
        <v>1</v>
      </c>
      <c r="BW121">
        <v>304</v>
      </c>
      <c r="BX121" s="116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0">
        <v>311</v>
      </c>
      <c r="BU122" s="115">
        <v>1</v>
      </c>
      <c r="BW122">
        <v>311</v>
      </c>
      <c r="BX122" s="116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0">
        <v>338</v>
      </c>
      <c r="BU123" s="115">
        <v>1</v>
      </c>
      <c r="BW123">
        <v>338</v>
      </c>
      <c r="BX123" s="116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0">
        <v>342</v>
      </c>
      <c r="BU124" s="115">
        <v>1</v>
      </c>
      <c r="BW124">
        <v>342</v>
      </c>
      <c r="BX124" s="116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0">
        <v>375</v>
      </c>
      <c r="BU125" s="115">
        <v>1</v>
      </c>
      <c r="BW125">
        <v>375</v>
      </c>
      <c r="BX125" s="116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0">
        <v>384</v>
      </c>
      <c r="BU126" s="115">
        <v>1</v>
      </c>
      <c r="BW126">
        <v>384</v>
      </c>
      <c r="BX126" s="116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0">
        <v>428</v>
      </c>
      <c r="BU127" s="115">
        <v>1</v>
      </c>
      <c r="BW127">
        <v>428</v>
      </c>
      <c r="BX127" s="116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0">
        <v>539</v>
      </c>
      <c r="BU128" s="115">
        <v>1</v>
      </c>
      <c r="BW128">
        <v>539</v>
      </c>
      <c r="BX128" s="116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0">
        <v>614</v>
      </c>
      <c r="BU129" s="115">
        <v>1</v>
      </c>
      <c r="BW129">
        <v>614</v>
      </c>
      <c r="BX129" s="116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0">
        <v>645</v>
      </c>
      <c r="BU130" s="115">
        <v>1</v>
      </c>
      <c r="BW130">
        <v>645</v>
      </c>
      <c r="BX130" s="116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0">
        <v>662</v>
      </c>
      <c r="BU131" s="115">
        <v>1</v>
      </c>
      <c r="BW131">
        <v>662</v>
      </c>
      <c r="BX131" s="116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0">
        <v>671</v>
      </c>
      <c r="BU132" s="115">
        <v>1</v>
      </c>
      <c r="BW132">
        <v>671</v>
      </c>
      <c r="BX132" s="116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0">
        <v>675</v>
      </c>
      <c r="BU133" s="115">
        <v>1</v>
      </c>
      <c r="BW133">
        <v>675</v>
      </c>
      <c r="BX133" s="116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0">
        <v>701</v>
      </c>
      <c r="BU134" s="115">
        <v>1</v>
      </c>
      <c r="BW134">
        <v>701</v>
      </c>
      <c r="BX134" s="116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0">
        <v>873</v>
      </c>
      <c r="BU135" s="115">
        <v>1</v>
      </c>
      <c r="BW135">
        <v>873</v>
      </c>
      <c r="BX135" s="116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0">
        <v>1194</v>
      </c>
      <c r="BU136" s="115">
        <v>1</v>
      </c>
      <c r="BW136">
        <v>1194</v>
      </c>
      <c r="BX136" s="116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0">
        <v>1277</v>
      </c>
      <c r="BU137" s="115">
        <v>1</v>
      </c>
      <c r="BW137">
        <v>1277</v>
      </c>
      <c r="BX137" s="116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0">
        <v>1880</v>
      </c>
      <c r="BU138" s="115">
        <v>1</v>
      </c>
      <c r="BW138">
        <v>1880</v>
      </c>
      <c r="BX138" s="116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0">
        <v>2869</v>
      </c>
      <c r="BU139" s="115">
        <v>1</v>
      </c>
      <c r="BW139">
        <v>2869</v>
      </c>
      <c r="BX139" s="116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0">
        <v>3891</v>
      </c>
      <c r="BU140" s="115">
        <v>1</v>
      </c>
      <c r="BW140">
        <v>3891</v>
      </c>
      <c r="BX140" s="116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0">
        <v>15597</v>
      </c>
      <c r="BU141" s="115">
        <v>1</v>
      </c>
      <c r="BW141">
        <v>15597</v>
      </c>
      <c r="BX141" s="116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0" t="s">
        <v>1407</v>
      </c>
      <c r="BU142" s="115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0" t="s">
        <v>1408</v>
      </c>
      <c r="BU143" s="115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3">
        <v>24555</v>
      </c>
      <c r="C7" s="53">
        <v>654798</v>
      </c>
      <c r="D7" s="53">
        <v>54962</v>
      </c>
      <c r="E7" s="53">
        <v>11070</v>
      </c>
      <c r="F7" s="53">
        <v>5571</v>
      </c>
      <c r="G7" s="53">
        <v>327167434</v>
      </c>
      <c r="H7" s="1">
        <f>(G7/1000000)</f>
        <v>327.16743400000001</v>
      </c>
      <c r="I7" s="60">
        <f>+B7/H7</f>
        <v>75.053313527531586</v>
      </c>
      <c r="L7" s="61">
        <v>7.7999999999999996E-3</v>
      </c>
      <c r="M7">
        <v>100</v>
      </c>
    </row>
    <row r="8" spans="1:13" x14ac:dyDescent="0.3">
      <c r="A8" t="s">
        <v>1138</v>
      </c>
      <c r="B8">
        <v>0</v>
      </c>
      <c r="C8" s="53">
        <v>3430</v>
      </c>
      <c r="D8">
        <v>31</v>
      </c>
      <c r="E8">
        <v>0</v>
      </c>
      <c r="F8">
        <v>11</v>
      </c>
      <c r="G8" s="53">
        <v>3848208</v>
      </c>
      <c r="H8" s="1">
        <f t="shared" ref="H8:H18" si="0">(G8/1000000)</f>
        <v>3.8482080000000001</v>
      </c>
      <c r="I8" s="59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3">
        <v>15962067</v>
      </c>
      <c r="H9" s="1">
        <f t="shared" si="0"/>
        <v>15.962066999999999</v>
      </c>
      <c r="I9" s="59">
        <f t="shared" si="1"/>
        <v>0.12529705582616588</v>
      </c>
      <c r="L9" s="60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3">
        <v>41075169</v>
      </c>
      <c r="H10" s="1">
        <f t="shared" si="0"/>
        <v>41.075169000000002</v>
      </c>
      <c r="I10" s="59">
        <f t="shared" si="1"/>
        <v>2.4345608900598802E-2</v>
      </c>
    </row>
    <row r="11" spans="1:13" x14ac:dyDescent="0.3">
      <c r="A11" t="s">
        <v>1141</v>
      </c>
      <c r="B11">
        <v>22</v>
      </c>
      <c r="C11" s="53">
        <v>5814</v>
      </c>
      <c r="D11">
        <v>120</v>
      </c>
      <c r="E11">
        <v>11</v>
      </c>
      <c r="F11">
        <v>39</v>
      </c>
      <c r="G11" s="53">
        <v>42970800</v>
      </c>
      <c r="H11" s="1">
        <f t="shared" si="0"/>
        <v>42.970799999999997</v>
      </c>
      <c r="I11" s="59">
        <f t="shared" si="1"/>
        <v>0.51197557411079153</v>
      </c>
    </row>
    <row r="12" spans="1:13" x14ac:dyDescent="0.3">
      <c r="A12" t="s">
        <v>1142</v>
      </c>
      <c r="B12">
        <v>194</v>
      </c>
      <c r="C12" s="53">
        <v>12355</v>
      </c>
      <c r="D12">
        <v>392</v>
      </c>
      <c r="E12">
        <v>80</v>
      </c>
      <c r="F12">
        <v>125</v>
      </c>
      <c r="G12" s="53">
        <v>45697774</v>
      </c>
      <c r="H12" s="1">
        <f t="shared" si="0"/>
        <v>45.697774000000003</v>
      </c>
      <c r="I12" s="59">
        <f t="shared" si="1"/>
        <v>4.2452833698201573</v>
      </c>
    </row>
    <row r="13" spans="1:13" x14ac:dyDescent="0.3">
      <c r="A13" s="63" t="s">
        <v>1143</v>
      </c>
      <c r="B13">
        <v>479</v>
      </c>
      <c r="C13" s="53">
        <v>17775</v>
      </c>
      <c r="D13">
        <v>865</v>
      </c>
      <c r="E13">
        <v>186</v>
      </c>
      <c r="F13">
        <v>197</v>
      </c>
      <c r="G13" s="53">
        <v>41277888</v>
      </c>
      <c r="H13" s="1">
        <f t="shared" si="0"/>
        <v>41.277887999999997</v>
      </c>
      <c r="I13" s="62">
        <f t="shared" si="1"/>
        <v>11.604275877680564</v>
      </c>
      <c r="J13" s="59">
        <f>+I13/$I$13</f>
        <v>1</v>
      </c>
    </row>
    <row r="14" spans="1:13" x14ac:dyDescent="0.3">
      <c r="A14" t="s">
        <v>1144</v>
      </c>
      <c r="B14" s="53">
        <v>1316</v>
      </c>
      <c r="C14" s="53">
        <v>34436</v>
      </c>
      <c r="D14" s="53">
        <v>2265</v>
      </c>
      <c r="E14">
        <v>539</v>
      </c>
      <c r="F14">
        <v>486</v>
      </c>
      <c r="G14" s="53">
        <v>41631699</v>
      </c>
      <c r="H14" s="1">
        <f t="shared" si="0"/>
        <v>41.631698999999998</v>
      </c>
      <c r="I14" s="59">
        <f t="shared" si="1"/>
        <v>31.610528314013802</v>
      </c>
      <c r="J14" s="59">
        <f t="shared" ref="J14:J18" si="2">+I14/$I$13</f>
        <v>2.7240414350035294</v>
      </c>
    </row>
    <row r="15" spans="1:13" x14ac:dyDescent="0.3">
      <c r="A15" t="s">
        <v>1145</v>
      </c>
      <c r="B15" s="53">
        <v>3124</v>
      </c>
      <c r="C15" s="53">
        <v>82866</v>
      </c>
      <c r="D15" s="53">
        <v>6606</v>
      </c>
      <c r="E15" s="53">
        <v>1358</v>
      </c>
      <c r="F15" s="53">
        <v>1026</v>
      </c>
      <c r="G15" s="53">
        <v>42272636</v>
      </c>
      <c r="H15" s="1">
        <f t="shared" si="0"/>
        <v>42.272635999999999</v>
      </c>
      <c r="I15" s="59">
        <f t="shared" si="1"/>
        <v>73.901234831913484</v>
      </c>
      <c r="J15" s="59">
        <f t="shared" si="2"/>
        <v>6.3684486314267712</v>
      </c>
    </row>
    <row r="16" spans="1:13" x14ac:dyDescent="0.3">
      <c r="A16" t="s">
        <v>1146</v>
      </c>
      <c r="B16" s="53">
        <v>5376</v>
      </c>
      <c r="C16" s="53">
        <v>129025</v>
      </c>
      <c r="D16" s="53">
        <v>11432</v>
      </c>
      <c r="E16" s="53">
        <v>2368</v>
      </c>
      <c r="F16" s="53">
        <v>1223</v>
      </c>
      <c r="G16" s="53">
        <v>30492316</v>
      </c>
      <c r="H16" s="1">
        <f t="shared" si="0"/>
        <v>30.492315999999999</v>
      </c>
      <c r="I16" s="59">
        <f t="shared" si="1"/>
        <v>176.30671281250005</v>
      </c>
      <c r="J16" s="59">
        <f t="shared" si="2"/>
        <v>15.19325416518276</v>
      </c>
    </row>
    <row r="17" spans="1:10" x14ac:dyDescent="0.3">
      <c r="A17" t="s">
        <v>1147</v>
      </c>
      <c r="B17" s="53">
        <v>6773</v>
      </c>
      <c r="C17" s="53">
        <v>162006</v>
      </c>
      <c r="D17" s="53">
        <v>15190</v>
      </c>
      <c r="E17" s="53">
        <v>3145</v>
      </c>
      <c r="F17" s="53">
        <v>1234</v>
      </c>
      <c r="G17" s="53">
        <v>15394374</v>
      </c>
      <c r="H17" s="1">
        <f t="shared" si="0"/>
        <v>15.394373999999999</v>
      </c>
      <c r="I17" s="59">
        <f t="shared" si="1"/>
        <v>439.96592521397753</v>
      </c>
      <c r="J17" s="59">
        <f t="shared" si="2"/>
        <v>37.914121471396534</v>
      </c>
    </row>
    <row r="18" spans="1:10" x14ac:dyDescent="0.3">
      <c r="A18" t="s">
        <v>1148</v>
      </c>
      <c r="B18" s="53">
        <v>7268</v>
      </c>
      <c r="C18" s="53">
        <v>205442</v>
      </c>
      <c r="D18" s="53">
        <v>17995</v>
      </c>
      <c r="E18" s="53">
        <v>3381</v>
      </c>
      <c r="F18" s="53">
        <v>1163</v>
      </c>
      <c r="G18" s="53">
        <v>6544503</v>
      </c>
      <c r="H18" s="1">
        <f t="shared" si="0"/>
        <v>6.5445029999999997</v>
      </c>
      <c r="I18" s="59">
        <f t="shared" si="1"/>
        <v>1110.5503351438604</v>
      </c>
      <c r="J18" s="59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1" customWidth="1"/>
    <col min="6" max="6" width="11" style="41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1" t="s">
        <v>1240</v>
      </c>
      <c r="F1" s="41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4">
        <v>43832</v>
      </c>
      <c r="F2" s="41" t="s">
        <v>1151</v>
      </c>
      <c r="G2" s="53">
        <v>24555</v>
      </c>
      <c r="H2" s="53">
        <v>654798</v>
      </c>
      <c r="I2">
        <v>0.96</v>
      </c>
      <c r="J2" s="53">
        <v>54962</v>
      </c>
      <c r="K2" s="53">
        <v>11070</v>
      </c>
      <c r="L2" s="53">
        <v>5571</v>
      </c>
      <c r="M2" s="53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4">
        <v>43832</v>
      </c>
      <c r="F3" s="64">
        <v>43832</v>
      </c>
      <c r="G3">
        <v>0</v>
      </c>
      <c r="H3" s="53">
        <v>57146</v>
      </c>
      <c r="I3">
        <v>0.96</v>
      </c>
      <c r="J3" s="53">
        <v>3680</v>
      </c>
      <c r="K3">
        <v>0</v>
      </c>
      <c r="L3">
        <v>465</v>
      </c>
      <c r="M3" s="53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4">
        <v>44045</v>
      </c>
      <c r="F4" s="64">
        <v>44045</v>
      </c>
      <c r="G4">
        <v>0</v>
      </c>
      <c r="H4" s="53">
        <v>57284</v>
      </c>
      <c r="I4">
        <v>0.96</v>
      </c>
      <c r="J4" s="53">
        <v>3646</v>
      </c>
      <c r="K4">
        <v>0</v>
      </c>
      <c r="L4">
        <v>491</v>
      </c>
      <c r="M4" s="53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1" t="s">
        <v>1230</v>
      </c>
      <c r="F5" s="41" t="s">
        <v>1230</v>
      </c>
      <c r="G5">
        <v>0</v>
      </c>
      <c r="H5" s="53">
        <v>56499</v>
      </c>
      <c r="I5">
        <v>0.96</v>
      </c>
      <c r="J5" s="53">
        <v>3668</v>
      </c>
      <c r="K5">
        <v>0</v>
      </c>
      <c r="L5">
        <v>511</v>
      </c>
      <c r="M5" s="53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1" t="s">
        <v>1229</v>
      </c>
      <c r="F6" s="41" t="s">
        <v>1229</v>
      </c>
      <c r="G6">
        <v>0</v>
      </c>
      <c r="H6" s="53">
        <v>56259</v>
      </c>
      <c r="I6">
        <v>0.97</v>
      </c>
      <c r="J6" s="53">
        <v>3528</v>
      </c>
      <c r="K6">
        <v>0</v>
      </c>
      <c r="L6">
        <v>529</v>
      </c>
      <c r="M6" s="53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1" t="s">
        <v>1228</v>
      </c>
      <c r="F7" s="41" t="s">
        <v>1228</v>
      </c>
      <c r="G7">
        <v>5</v>
      </c>
      <c r="H7" s="53">
        <v>55972</v>
      </c>
      <c r="I7">
        <v>0.97</v>
      </c>
      <c r="J7" s="53">
        <v>3563</v>
      </c>
      <c r="K7">
        <v>3</v>
      </c>
      <c r="L7">
        <v>604</v>
      </c>
      <c r="M7" s="53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4">
        <v>44015</v>
      </c>
      <c r="F8" s="64">
        <v>44015</v>
      </c>
      <c r="G8">
        <v>21</v>
      </c>
      <c r="H8" s="53">
        <v>55516</v>
      </c>
      <c r="I8">
        <v>0.96</v>
      </c>
      <c r="J8" s="53">
        <v>3677</v>
      </c>
      <c r="K8">
        <v>12</v>
      </c>
      <c r="L8">
        <v>579</v>
      </c>
      <c r="M8" s="53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1" t="s">
        <v>1227</v>
      </c>
      <c r="F9" s="41" t="s">
        <v>1227</v>
      </c>
      <c r="G9">
        <v>49</v>
      </c>
      <c r="H9" s="53">
        <v>53529</v>
      </c>
      <c r="I9">
        <v>0.94</v>
      </c>
      <c r="J9" s="53">
        <v>3642</v>
      </c>
      <c r="K9">
        <v>25</v>
      </c>
      <c r="L9">
        <v>569</v>
      </c>
      <c r="M9" s="53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1" t="s">
        <v>1226</v>
      </c>
      <c r="F10" s="41" t="s">
        <v>1226</v>
      </c>
      <c r="G10">
        <v>478</v>
      </c>
      <c r="H10" s="53">
        <v>53437</v>
      </c>
      <c r="I10">
        <v>0.94</v>
      </c>
      <c r="J10" s="53">
        <v>4096</v>
      </c>
      <c r="K10">
        <v>221</v>
      </c>
      <c r="L10">
        <v>489</v>
      </c>
      <c r="M10" s="53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1" t="s">
        <v>1225</v>
      </c>
      <c r="F11" s="41" t="s">
        <v>1225</v>
      </c>
      <c r="G11" s="53">
        <v>2569</v>
      </c>
      <c r="H11" s="53">
        <v>56273</v>
      </c>
      <c r="I11">
        <v>1</v>
      </c>
      <c r="J11" s="53">
        <v>5482</v>
      </c>
      <c r="K11" s="53">
        <v>1187</v>
      </c>
      <c r="L11">
        <v>391</v>
      </c>
      <c r="M11" s="53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4">
        <v>43925</v>
      </c>
      <c r="F12" s="64">
        <v>43925</v>
      </c>
      <c r="G12" s="53">
        <v>7383</v>
      </c>
      <c r="H12" s="53">
        <v>61261</v>
      </c>
      <c r="I12">
        <v>1.0900000000000001</v>
      </c>
      <c r="J12" s="53">
        <v>8221</v>
      </c>
      <c r="K12" s="53">
        <v>3591</v>
      </c>
      <c r="L12">
        <v>412</v>
      </c>
      <c r="M12" s="53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4">
        <v>44139</v>
      </c>
      <c r="F13" s="64">
        <v>44139</v>
      </c>
      <c r="G13" s="53">
        <v>9958</v>
      </c>
      <c r="H13" s="53">
        <v>58378</v>
      </c>
      <c r="I13">
        <v>1.03</v>
      </c>
      <c r="J13" s="53">
        <v>8160</v>
      </c>
      <c r="K13" s="53">
        <v>4373</v>
      </c>
      <c r="L13">
        <v>394</v>
      </c>
      <c r="M13" s="53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1" t="s">
        <v>1151</v>
      </c>
      <c r="F14" s="41" t="s">
        <v>1151</v>
      </c>
      <c r="G14" s="53">
        <v>4092</v>
      </c>
      <c r="H14" s="53">
        <v>33244</v>
      </c>
      <c r="I14">
        <v>0.62</v>
      </c>
      <c r="J14" s="53">
        <v>3599</v>
      </c>
      <c r="K14" s="53">
        <v>1658</v>
      </c>
      <c r="L14">
        <v>137</v>
      </c>
      <c r="M14" s="53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4">
        <v>43832</v>
      </c>
      <c r="F15" s="41" t="s">
        <v>1151</v>
      </c>
      <c r="G15" s="53">
        <v>24555</v>
      </c>
      <c r="H15" s="53">
        <v>654798</v>
      </c>
      <c r="I15">
        <v>0.96</v>
      </c>
      <c r="J15" s="53">
        <v>54962</v>
      </c>
      <c r="K15" s="53">
        <v>11070</v>
      </c>
      <c r="L15" s="53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4">
        <v>43832</v>
      </c>
      <c r="F16" s="41" t="s">
        <v>1151</v>
      </c>
      <c r="G16">
        <v>0</v>
      </c>
      <c r="H16" s="53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4">
        <v>43832</v>
      </c>
      <c r="F17" s="41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4">
        <v>43832</v>
      </c>
      <c r="F18" s="41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4">
        <v>43832</v>
      </c>
      <c r="F19" s="41" t="s">
        <v>1151</v>
      </c>
      <c r="G19">
        <v>22</v>
      </c>
      <c r="H19" s="53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4">
        <v>43832</v>
      </c>
      <c r="F20" s="41" t="s">
        <v>1151</v>
      </c>
      <c r="G20">
        <v>194</v>
      </c>
      <c r="H20" s="53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4">
        <v>43832</v>
      </c>
      <c r="F21" s="41" t="s">
        <v>1151</v>
      </c>
      <c r="G21">
        <v>479</v>
      </c>
      <c r="H21" s="53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4">
        <v>43832</v>
      </c>
      <c r="F22" s="41" t="s">
        <v>1151</v>
      </c>
      <c r="G22" s="53">
        <v>1316</v>
      </c>
      <c r="H22" s="53">
        <v>34436</v>
      </c>
      <c r="I22">
        <v>0.96</v>
      </c>
      <c r="J22" s="53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4">
        <v>43832</v>
      </c>
      <c r="F23" s="41" t="s">
        <v>1151</v>
      </c>
      <c r="G23" s="53">
        <v>3124</v>
      </c>
      <c r="H23" s="53">
        <v>82866</v>
      </c>
      <c r="I23">
        <v>0.96</v>
      </c>
      <c r="J23" s="53">
        <v>6606</v>
      </c>
      <c r="K23" s="53">
        <v>1358</v>
      </c>
      <c r="L23" s="53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4">
        <v>43832</v>
      </c>
      <c r="F24" s="41" t="s">
        <v>1151</v>
      </c>
      <c r="G24" s="53">
        <v>5376</v>
      </c>
      <c r="H24" s="53">
        <v>129025</v>
      </c>
      <c r="I24">
        <v>0.96</v>
      </c>
      <c r="J24" s="53">
        <v>11432</v>
      </c>
      <c r="K24" s="53">
        <v>2368</v>
      </c>
      <c r="L24" s="53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4">
        <v>43832</v>
      </c>
      <c r="F25" s="41" t="s">
        <v>1151</v>
      </c>
      <c r="G25" s="53">
        <v>6773</v>
      </c>
      <c r="H25" s="53">
        <v>162006</v>
      </c>
      <c r="I25">
        <v>0.96</v>
      </c>
      <c r="J25" s="53">
        <v>15190</v>
      </c>
      <c r="K25" s="53">
        <v>3145</v>
      </c>
      <c r="L25" s="53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4">
        <v>43832</v>
      </c>
      <c r="F26" s="41" t="s">
        <v>1151</v>
      </c>
      <c r="G26" s="53">
        <v>7268</v>
      </c>
      <c r="H26" s="53">
        <v>205442</v>
      </c>
      <c r="I26">
        <v>0.96</v>
      </c>
      <c r="J26" s="53">
        <v>17995</v>
      </c>
      <c r="K26" s="53">
        <v>3381</v>
      </c>
      <c r="L26" s="53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4">
        <v>43832</v>
      </c>
      <c r="F27" s="41" t="s">
        <v>1151</v>
      </c>
      <c r="G27" s="53">
        <v>24555</v>
      </c>
      <c r="H27" s="53">
        <v>654798</v>
      </c>
      <c r="I27">
        <v>0.96</v>
      </c>
      <c r="J27" s="53">
        <v>54962</v>
      </c>
      <c r="K27" s="53">
        <v>11070</v>
      </c>
      <c r="L27" s="53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4">
        <v>43832</v>
      </c>
      <c r="F28" s="41" t="s">
        <v>1151</v>
      </c>
      <c r="G28">
        <v>113</v>
      </c>
      <c r="H28" s="53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4">
        <v>43832</v>
      </c>
      <c r="F29" s="41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4">
        <v>43832</v>
      </c>
      <c r="F30" s="41" t="s">
        <v>1151</v>
      </c>
      <c r="G30">
        <v>156</v>
      </c>
      <c r="H30" s="53">
        <v>14756</v>
      </c>
      <c r="I30">
        <v>1.01</v>
      </c>
      <c r="J30" s="53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4">
        <v>43832</v>
      </c>
      <c r="F31" s="41" t="s">
        <v>1151</v>
      </c>
      <c r="G31">
        <v>19</v>
      </c>
      <c r="H31" s="53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4">
        <v>43832</v>
      </c>
      <c r="F32" s="41" t="s">
        <v>1151</v>
      </c>
      <c r="G32">
        <v>813</v>
      </c>
      <c r="H32" s="53">
        <v>64633</v>
      </c>
      <c r="I32">
        <v>0.97</v>
      </c>
      <c r="J32" s="53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4">
        <v>43832</v>
      </c>
      <c r="F33" s="41" t="s">
        <v>1151</v>
      </c>
      <c r="G33">
        <v>392</v>
      </c>
      <c r="H33" s="53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4">
        <v>43832</v>
      </c>
      <c r="F34" s="41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4">
        <v>43832</v>
      </c>
      <c r="F35" s="41" t="s">
        <v>1151</v>
      </c>
      <c r="G35">
        <v>28</v>
      </c>
      <c r="H35" s="53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4">
        <v>43832</v>
      </c>
      <c r="F36" s="41" t="s">
        <v>1151</v>
      </c>
      <c r="G36">
        <v>44</v>
      </c>
      <c r="H36" s="53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4">
        <v>43832</v>
      </c>
      <c r="F37" s="41" t="s">
        <v>1151</v>
      </c>
      <c r="G37">
        <v>674</v>
      </c>
      <c r="H37" s="53">
        <v>50784</v>
      </c>
      <c r="I37">
        <v>0.99</v>
      </c>
      <c r="J37" s="53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4">
        <v>43832</v>
      </c>
      <c r="F38" s="41" t="s">
        <v>1151</v>
      </c>
      <c r="G38">
        <v>335</v>
      </c>
      <c r="H38" s="53">
        <v>18158</v>
      </c>
      <c r="I38">
        <v>0.88</v>
      </c>
      <c r="J38" s="53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4">
        <v>43832</v>
      </c>
      <c r="F39" s="41" t="s">
        <v>1151</v>
      </c>
      <c r="H39" s="53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4">
        <v>43832</v>
      </c>
      <c r="F40" s="41" t="s">
        <v>1151</v>
      </c>
      <c r="G40">
        <v>38</v>
      </c>
      <c r="H40" s="53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4">
        <v>43832</v>
      </c>
      <c r="F41" s="41" t="s">
        <v>1151</v>
      </c>
      <c r="G41">
        <v>748</v>
      </c>
      <c r="H41" s="53">
        <v>26345</v>
      </c>
      <c r="I41">
        <v>1.03</v>
      </c>
      <c r="J41" s="53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4">
        <v>43832</v>
      </c>
      <c r="F42" s="41" t="s">
        <v>1151</v>
      </c>
      <c r="G42">
        <v>238</v>
      </c>
      <c r="H42" s="53">
        <v>15292</v>
      </c>
      <c r="I42">
        <v>0.92</v>
      </c>
      <c r="J42" s="53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4">
        <v>43832</v>
      </c>
      <c r="F43" s="41" t="s">
        <v>1151</v>
      </c>
      <c r="G43">
        <v>48</v>
      </c>
      <c r="H43" s="53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4">
        <v>43832</v>
      </c>
      <c r="F44" s="41" t="s">
        <v>1151</v>
      </c>
      <c r="G44">
        <v>39</v>
      </c>
      <c r="H44" s="53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4">
        <v>43832</v>
      </c>
      <c r="F45" s="41" t="s">
        <v>1151</v>
      </c>
      <c r="G45">
        <v>70</v>
      </c>
      <c r="H45" s="53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4">
        <v>43832</v>
      </c>
      <c r="F46" s="41" t="s">
        <v>1151</v>
      </c>
      <c r="G46">
        <v>538</v>
      </c>
      <c r="H46" s="53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4">
        <v>43832</v>
      </c>
      <c r="F47" s="41" t="s">
        <v>1151</v>
      </c>
      <c r="G47">
        <v>26</v>
      </c>
      <c r="H47" s="53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4">
        <v>43832</v>
      </c>
      <c r="F48" s="41" t="s">
        <v>1151</v>
      </c>
      <c r="G48">
        <v>444</v>
      </c>
      <c r="H48" s="53">
        <v>12494</v>
      </c>
      <c r="I48">
        <v>1.02</v>
      </c>
      <c r="J48" s="53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4">
        <v>43832</v>
      </c>
      <c r="F49" s="41" t="s">
        <v>1151</v>
      </c>
      <c r="G49" s="53">
        <v>1016</v>
      </c>
      <c r="H49" s="53">
        <v>15550</v>
      </c>
      <c r="I49">
        <v>1.05</v>
      </c>
      <c r="J49" s="53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4">
        <v>43832</v>
      </c>
      <c r="F50" s="41" t="s">
        <v>1151</v>
      </c>
      <c r="G50" s="53">
        <v>1264</v>
      </c>
      <c r="H50" s="53">
        <v>24499</v>
      </c>
      <c r="I50">
        <v>1.03</v>
      </c>
      <c r="J50" s="53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4">
        <v>43832</v>
      </c>
      <c r="F51" s="41" t="s">
        <v>1151</v>
      </c>
      <c r="G51">
        <v>100</v>
      </c>
      <c r="H51" s="53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4">
        <v>43832</v>
      </c>
      <c r="F52" s="41" t="s">
        <v>1151</v>
      </c>
      <c r="G52">
        <v>117</v>
      </c>
      <c r="H52" s="53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4">
        <v>43832</v>
      </c>
      <c r="F53" s="41" t="s">
        <v>1151</v>
      </c>
      <c r="G53">
        <v>117</v>
      </c>
      <c r="H53" s="53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4">
        <v>43832</v>
      </c>
      <c r="F54" s="41" t="s">
        <v>1151</v>
      </c>
      <c r="H54" s="53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4">
        <v>43832</v>
      </c>
      <c r="F55" s="41" t="s">
        <v>1151</v>
      </c>
      <c r="G55">
        <v>21</v>
      </c>
      <c r="H55" s="53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4">
        <v>43832</v>
      </c>
      <c r="F56" s="41" t="s">
        <v>1151</v>
      </c>
      <c r="G56">
        <v>99</v>
      </c>
      <c r="H56" s="53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4">
        <v>43832</v>
      </c>
      <c r="F57" s="41" t="s">
        <v>1151</v>
      </c>
      <c r="G57">
        <v>42</v>
      </c>
      <c r="H57" s="53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4">
        <v>43832</v>
      </c>
      <c r="F58" s="41" t="s">
        <v>1151</v>
      </c>
      <c r="G58" s="53">
        <v>3018</v>
      </c>
      <c r="H58" s="53">
        <v>22310</v>
      </c>
      <c r="I58">
        <v>1.23</v>
      </c>
      <c r="J58" s="53">
        <v>3031</v>
      </c>
      <c r="K58" s="53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4">
        <v>43832</v>
      </c>
      <c r="F59" s="41" t="s">
        <v>1151</v>
      </c>
      <c r="G59">
        <v>28</v>
      </c>
      <c r="H59" s="53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4">
        <v>43832</v>
      </c>
      <c r="F60" s="41" t="s">
        <v>1151</v>
      </c>
      <c r="G60" s="53">
        <v>3567</v>
      </c>
      <c r="H60" s="53">
        <v>28773</v>
      </c>
      <c r="I60">
        <v>1.18</v>
      </c>
      <c r="J60" s="53">
        <v>4246</v>
      </c>
      <c r="K60" s="53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4">
        <v>43832</v>
      </c>
      <c r="F61" s="41" t="s">
        <v>1151</v>
      </c>
      <c r="G61" s="53">
        <v>8073</v>
      </c>
      <c r="H61" s="53">
        <v>25978</v>
      </c>
      <c r="I61">
        <v>1.98</v>
      </c>
      <c r="J61" s="53">
        <v>4741</v>
      </c>
      <c r="K61" s="53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4">
        <v>43832</v>
      </c>
      <c r="F62" s="41" t="s">
        <v>1151</v>
      </c>
      <c r="G62">
        <v>0</v>
      </c>
      <c r="H62" s="53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4">
        <v>43832</v>
      </c>
      <c r="F63" s="41" t="s">
        <v>1151</v>
      </c>
      <c r="H63" s="53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4">
        <v>43832</v>
      </c>
      <c r="F64" s="41" t="s">
        <v>1151</v>
      </c>
      <c r="G64">
        <v>168</v>
      </c>
      <c r="H64" s="53">
        <v>24258</v>
      </c>
      <c r="I64">
        <v>0.8</v>
      </c>
      <c r="J64" s="53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4">
        <v>43832</v>
      </c>
      <c r="F65" s="41" t="s">
        <v>1151</v>
      </c>
      <c r="G65">
        <v>74</v>
      </c>
      <c r="H65" s="53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4">
        <v>43832</v>
      </c>
      <c r="F66" s="41" t="s">
        <v>1151</v>
      </c>
      <c r="G66">
        <v>58</v>
      </c>
      <c r="H66" s="53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4">
        <v>43832</v>
      </c>
      <c r="F67" s="41" t="s">
        <v>1151</v>
      </c>
      <c r="G67">
        <v>690</v>
      </c>
      <c r="H67" s="53">
        <v>25641</v>
      </c>
      <c r="I67">
        <v>0.77</v>
      </c>
      <c r="J67" s="53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4">
        <v>43832</v>
      </c>
      <c r="F68" s="41" t="s">
        <v>1151</v>
      </c>
      <c r="G68">
        <v>31</v>
      </c>
      <c r="H68" s="53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4">
        <v>43832</v>
      </c>
      <c r="F69" s="41" t="s">
        <v>1151</v>
      </c>
      <c r="G69">
        <v>103</v>
      </c>
      <c r="H69" s="53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4">
        <v>43832</v>
      </c>
      <c r="F70" s="41" t="s">
        <v>1151</v>
      </c>
      <c r="H70" s="53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4">
        <v>43832</v>
      </c>
      <c r="F71" s="41" t="s">
        <v>1151</v>
      </c>
      <c r="G71">
        <v>107</v>
      </c>
      <c r="H71" s="53">
        <v>17104</v>
      </c>
      <c r="I71">
        <v>0.95</v>
      </c>
      <c r="J71" s="53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4">
        <v>43832</v>
      </c>
      <c r="F72" s="41" t="s">
        <v>1151</v>
      </c>
      <c r="G72">
        <v>256</v>
      </c>
      <c r="H72" s="53">
        <v>44867</v>
      </c>
      <c r="I72">
        <v>0.92</v>
      </c>
      <c r="J72" s="53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4">
        <v>43832</v>
      </c>
      <c r="F73" s="41" t="s">
        <v>1151</v>
      </c>
      <c r="G73">
        <v>18</v>
      </c>
      <c r="H73" s="53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4">
        <v>43832</v>
      </c>
      <c r="F74" s="41" t="s">
        <v>1151</v>
      </c>
      <c r="G74">
        <v>35</v>
      </c>
      <c r="H74" s="53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4">
        <v>43832</v>
      </c>
      <c r="F75" s="41" t="s">
        <v>1151</v>
      </c>
      <c r="G75">
        <v>131</v>
      </c>
      <c r="H75" s="53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4">
        <v>43832</v>
      </c>
      <c r="F76" s="41" t="s">
        <v>1151</v>
      </c>
      <c r="G76">
        <v>463</v>
      </c>
      <c r="H76" s="53">
        <v>13384</v>
      </c>
      <c r="I76">
        <v>0.97</v>
      </c>
      <c r="J76" s="53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4">
        <v>43832</v>
      </c>
      <c r="F77" s="41" t="s">
        <v>1151</v>
      </c>
      <c r="H77" s="53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4">
        <v>43832</v>
      </c>
      <c r="F78" s="41" t="s">
        <v>1151</v>
      </c>
      <c r="G78">
        <v>159</v>
      </c>
      <c r="H78" s="53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4">
        <v>43832</v>
      </c>
      <c r="F79" s="41" t="s">
        <v>1151</v>
      </c>
      <c r="H79" s="53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4">
        <v>43832</v>
      </c>
      <c r="F80" s="41" t="s">
        <v>1151</v>
      </c>
      <c r="G80">
        <v>52</v>
      </c>
      <c r="H80" s="53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4"/>
      <c r="H81" s="53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4">
        <v>43832</v>
      </c>
      <c r="F82" s="41" t="s">
        <v>1151</v>
      </c>
      <c r="G82" s="53">
        <v>24555</v>
      </c>
      <c r="H82" s="53">
        <v>654798</v>
      </c>
      <c r="I82">
        <v>0.96</v>
      </c>
      <c r="J82" s="53">
        <v>54962</v>
      </c>
      <c r="K82" s="53">
        <v>11070</v>
      </c>
      <c r="L82" s="53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4">
        <v>43832</v>
      </c>
      <c r="F83" s="41" t="s">
        <v>1151</v>
      </c>
      <c r="G83" s="53">
        <v>14179</v>
      </c>
      <c r="H83" s="53">
        <v>337853</v>
      </c>
      <c r="I83">
        <v>0.96</v>
      </c>
      <c r="J83" s="53">
        <v>29350</v>
      </c>
      <c r="K83" s="53">
        <v>6400</v>
      </c>
      <c r="L83" s="53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4">
        <v>43832</v>
      </c>
      <c r="F84" s="41" t="s">
        <v>1151</v>
      </c>
      <c r="G84" s="53">
        <v>10375</v>
      </c>
      <c r="H84" s="53">
        <v>316922</v>
      </c>
      <c r="I84">
        <v>0.96</v>
      </c>
      <c r="J84" s="53">
        <v>25611</v>
      </c>
      <c r="K84" s="53">
        <v>4669</v>
      </c>
      <c r="L84" s="53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4">
        <v>43832</v>
      </c>
      <c r="F85" s="41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4">
        <v>43832</v>
      </c>
      <c r="F86" s="41" t="s">
        <v>1151</v>
      </c>
      <c r="G86" s="53">
        <v>24555</v>
      </c>
      <c r="H86" s="53">
        <v>654798</v>
      </c>
      <c r="I86">
        <v>0.96</v>
      </c>
      <c r="J86" s="53">
        <v>54962</v>
      </c>
      <c r="K86" s="53">
        <v>11070</v>
      </c>
      <c r="L86" s="53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4">
        <v>43832</v>
      </c>
      <c r="F87" s="41" t="s">
        <v>1151</v>
      </c>
      <c r="G87" s="53">
        <v>17063</v>
      </c>
      <c r="H87" s="53">
        <v>188203</v>
      </c>
      <c r="I87">
        <v>0.96</v>
      </c>
      <c r="J87" s="53">
        <v>37560</v>
      </c>
      <c r="K87" s="53">
        <v>8821</v>
      </c>
      <c r="L87" s="53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4">
        <v>43832</v>
      </c>
      <c r="F88" s="41" t="s">
        <v>1151</v>
      </c>
      <c r="G88" s="53">
        <v>1286</v>
      </c>
      <c r="H88" s="53">
        <v>39037</v>
      </c>
      <c r="I88">
        <v>0.96</v>
      </c>
      <c r="J88" s="53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4">
        <v>43832</v>
      </c>
      <c r="F89" s="41" t="s">
        <v>1151</v>
      </c>
      <c r="G89">
        <v>28</v>
      </c>
      <c r="H89" s="53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4">
        <v>43832</v>
      </c>
      <c r="F90" s="41" t="s">
        <v>1151</v>
      </c>
      <c r="G90" s="53">
        <v>1831</v>
      </c>
      <c r="H90" s="53">
        <v>211307</v>
      </c>
      <c r="I90">
        <v>0.96</v>
      </c>
      <c r="J90" s="53">
        <v>4203</v>
      </c>
      <c r="K90">
        <v>244</v>
      </c>
      <c r="L90" s="53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4">
        <v>43832</v>
      </c>
      <c r="F91" s="41" t="s">
        <v>1151</v>
      </c>
      <c r="G91">
        <v>286</v>
      </c>
      <c r="H91" s="53">
        <v>46927</v>
      </c>
      <c r="I91">
        <v>0.96</v>
      </c>
      <c r="J91" s="53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4">
        <v>43832</v>
      </c>
      <c r="F92" s="41" t="s">
        <v>1151</v>
      </c>
      <c r="G92" s="53">
        <v>3818</v>
      </c>
      <c r="H92" s="53">
        <v>126350</v>
      </c>
      <c r="I92">
        <v>0.96</v>
      </c>
      <c r="J92" s="53">
        <v>7317</v>
      </c>
      <c r="K92" s="53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4">
        <v>43832</v>
      </c>
      <c r="F93" s="41" t="s">
        <v>1151</v>
      </c>
      <c r="G93">
        <v>240</v>
      </c>
      <c r="H93" s="53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4">
        <v>43832</v>
      </c>
      <c r="F94" s="41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2020-06-06T17:34:28Z</dcterms:modified>
</cp:coreProperties>
</file>