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3040" windowHeight="11232"/>
  </bookViews>
  <sheets>
    <sheet name="Normal Logistic" sheetId="1" r:id="rId1"/>
    <sheet name="US Counties Cumulative" sheetId="2" r:id="rId2"/>
  </sheets>
  <externalReferences>
    <externalReference r:id="rId3"/>
  </externalReferences>
  <definedNames>
    <definedName name="solver_adj" localSheetId="0" hidden="1">'Normal Logistic'!$N$1:$N$3</definedName>
    <definedName name="solver_adj" localSheetId="1" hidden="1">'US Counties Cumulative'!$L$3:$L$5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'Normal Logistic'!$N$4</definedName>
    <definedName name="solver_opt" localSheetId="1" hidden="1">'US Counties Cumulative'!$L$6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9" i="2" l="1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L6" i="2" s="1"/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35" i="1"/>
  <c r="J36" i="1"/>
  <c r="J37" i="1"/>
  <c r="J38" i="1"/>
  <c r="J39" i="1"/>
  <c r="J40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41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7" i="1"/>
  <c r="J31" i="1"/>
  <c r="J23" i="1"/>
  <c r="I66" i="1"/>
  <c r="I67" i="1"/>
  <c r="I68" i="1"/>
  <c r="I69" i="1"/>
  <c r="I70" i="1"/>
  <c r="I71" i="1"/>
  <c r="I72" i="1"/>
  <c r="I73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3" i="1"/>
  <c r="R1" i="1"/>
  <c r="R62" i="1"/>
  <c r="R63" i="1"/>
  <c r="R64" i="1"/>
  <c r="R65" i="1"/>
  <c r="R66" i="1"/>
  <c r="R67" i="1"/>
  <c r="R68" i="1"/>
  <c r="R69" i="1"/>
  <c r="R70" i="1"/>
  <c r="R71" i="1"/>
  <c r="R72" i="1"/>
  <c r="R73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23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P103" i="1"/>
  <c r="N103" i="1"/>
  <c r="G103" i="1"/>
  <c r="F103" i="1"/>
  <c r="P102" i="1"/>
  <c r="N102" i="1"/>
  <c r="G102" i="1"/>
  <c r="F102" i="1"/>
  <c r="P101" i="1"/>
  <c r="N101" i="1"/>
  <c r="G101" i="1"/>
  <c r="F101" i="1"/>
  <c r="P100" i="1"/>
  <c r="N100" i="1"/>
  <c r="G100" i="1"/>
  <c r="F100" i="1"/>
  <c r="P99" i="1"/>
  <c r="N99" i="1"/>
  <c r="G99" i="1"/>
  <c r="F99" i="1"/>
  <c r="P98" i="1"/>
  <c r="N98" i="1"/>
  <c r="G98" i="1"/>
  <c r="F98" i="1"/>
  <c r="P97" i="1"/>
  <c r="N97" i="1"/>
  <c r="G97" i="1"/>
  <c r="F97" i="1"/>
  <c r="P96" i="1"/>
  <c r="N96" i="1"/>
  <c r="G96" i="1"/>
  <c r="F96" i="1"/>
  <c r="P95" i="1"/>
  <c r="N95" i="1"/>
  <c r="G95" i="1"/>
  <c r="F95" i="1"/>
  <c r="P94" i="1"/>
  <c r="N94" i="1"/>
  <c r="G94" i="1"/>
  <c r="F94" i="1"/>
  <c r="P93" i="1"/>
  <c r="N93" i="1"/>
  <c r="G93" i="1"/>
  <c r="F93" i="1"/>
  <c r="P92" i="1"/>
  <c r="N92" i="1"/>
  <c r="G92" i="1"/>
  <c r="F92" i="1"/>
  <c r="P91" i="1"/>
  <c r="N91" i="1"/>
  <c r="G91" i="1"/>
  <c r="F91" i="1"/>
  <c r="P90" i="1"/>
  <c r="N90" i="1"/>
  <c r="G90" i="1"/>
  <c r="F90" i="1"/>
  <c r="P89" i="1"/>
  <c r="N89" i="1"/>
  <c r="G89" i="1"/>
  <c r="F89" i="1"/>
  <c r="P88" i="1"/>
  <c r="N88" i="1"/>
  <c r="G88" i="1"/>
  <c r="F88" i="1"/>
  <c r="P87" i="1"/>
  <c r="N87" i="1"/>
  <c r="G87" i="1"/>
  <c r="F87" i="1"/>
  <c r="P86" i="1"/>
  <c r="N86" i="1"/>
  <c r="G86" i="1"/>
  <c r="F86" i="1"/>
  <c r="P85" i="1"/>
  <c r="N85" i="1"/>
  <c r="G85" i="1"/>
  <c r="F85" i="1"/>
  <c r="P84" i="1"/>
  <c r="N84" i="1"/>
  <c r="G84" i="1"/>
  <c r="F84" i="1"/>
  <c r="P83" i="1"/>
  <c r="N83" i="1"/>
  <c r="G83" i="1"/>
  <c r="F83" i="1"/>
  <c r="P82" i="1"/>
  <c r="N82" i="1"/>
  <c r="G82" i="1"/>
  <c r="F82" i="1"/>
  <c r="P81" i="1"/>
  <c r="N81" i="1"/>
  <c r="G81" i="1"/>
  <c r="F81" i="1"/>
  <c r="P80" i="1"/>
  <c r="N80" i="1"/>
  <c r="G80" i="1"/>
  <c r="F80" i="1"/>
  <c r="P79" i="1"/>
  <c r="N79" i="1"/>
  <c r="G79" i="1"/>
  <c r="F79" i="1"/>
  <c r="P78" i="1"/>
  <c r="N78" i="1"/>
  <c r="G78" i="1"/>
  <c r="F78" i="1"/>
  <c r="P77" i="1"/>
  <c r="N77" i="1"/>
  <c r="G77" i="1"/>
  <c r="F77" i="1"/>
  <c r="P76" i="1"/>
  <c r="N76" i="1"/>
  <c r="G76" i="1"/>
  <c r="F76" i="1"/>
  <c r="P75" i="1"/>
  <c r="N75" i="1"/>
  <c r="G75" i="1"/>
  <c r="F75" i="1"/>
  <c r="P74" i="1"/>
  <c r="N74" i="1"/>
  <c r="G74" i="1"/>
  <c r="F74" i="1"/>
  <c r="P73" i="1"/>
  <c r="N73" i="1"/>
  <c r="G73" i="1"/>
  <c r="F73" i="1"/>
  <c r="P72" i="1"/>
  <c r="N72" i="1"/>
  <c r="G72" i="1"/>
  <c r="F72" i="1"/>
  <c r="P71" i="1"/>
  <c r="N71" i="1"/>
  <c r="G71" i="1"/>
  <c r="F71" i="1"/>
  <c r="P70" i="1"/>
  <c r="N70" i="1"/>
  <c r="G70" i="1"/>
  <c r="F70" i="1"/>
  <c r="P69" i="1"/>
  <c r="N69" i="1"/>
  <c r="G69" i="1"/>
  <c r="F69" i="1"/>
  <c r="P68" i="1"/>
  <c r="N68" i="1"/>
  <c r="G68" i="1"/>
  <c r="F68" i="1"/>
  <c r="P67" i="1"/>
  <c r="N67" i="1"/>
  <c r="G67" i="1"/>
  <c r="F67" i="1"/>
  <c r="P66" i="1"/>
  <c r="N66" i="1"/>
  <c r="G66" i="1"/>
  <c r="F66" i="1"/>
  <c r="P65" i="1"/>
  <c r="N65" i="1"/>
  <c r="G65" i="1"/>
  <c r="F65" i="1"/>
  <c r="P64" i="1"/>
  <c r="N64" i="1"/>
  <c r="G64" i="1"/>
  <c r="F64" i="1"/>
  <c r="P63" i="1"/>
  <c r="N63" i="1"/>
  <c r="G63" i="1"/>
  <c r="F63" i="1"/>
  <c r="P62" i="1"/>
  <c r="N62" i="1"/>
  <c r="G62" i="1"/>
  <c r="F62" i="1"/>
  <c r="P61" i="1"/>
  <c r="N61" i="1"/>
  <c r="G61" i="1"/>
  <c r="F61" i="1"/>
  <c r="P60" i="1"/>
  <c r="N60" i="1"/>
  <c r="G60" i="1"/>
  <c r="F60" i="1"/>
  <c r="P59" i="1"/>
  <c r="N59" i="1"/>
  <c r="G59" i="1"/>
  <c r="F59" i="1"/>
  <c r="P58" i="1"/>
  <c r="N58" i="1"/>
  <c r="G58" i="1"/>
  <c r="F58" i="1"/>
  <c r="P57" i="1"/>
  <c r="N57" i="1"/>
  <c r="G57" i="1"/>
  <c r="F57" i="1"/>
  <c r="P56" i="1"/>
  <c r="N56" i="1"/>
  <c r="G56" i="1"/>
  <c r="F56" i="1"/>
  <c r="P55" i="1"/>
  <c r="N55" i="1"/>
  <c r="G55" i="1"/>
  <c r="F55" i="1"/>
  <c r="P54" i="1"/>
  <c r="N54" i="1"/>
  <c r="G54" i="1"/>
  <c r="F54" i="1"/>
  <c r="P53" i="1"/>
  <c r="N53" i="1"/>
  <c r="G53" i="1"/>
  <c r="F53" i="1"/>
  <c r="P52" i="1"/>
  <c r="N52" i="1"/>
  <c r="G52" i="1"/>
  <c r="F52" i="1"/>
  <c r="P51" i="1"/>
  <c r="N51" i="1"/>
  <c r="G51" i="1"/>
  <c r="F51" i="1"/>
  <c r="P50" i="1"/>
  <c r="N50" i="1"/>
  <c r="G50" i="1"/>
  <c r="F50" i="1"/>
  <c r="P49" i="1"/>
  <c r="N49" i="1"/>
  <c r="G49" i="1"/>
  <c r="F49" i="1"/>
  <c r="P48" i="1"/>
  <c r="N48" i="1"/>
  <c r="G48" i="1"/>
  <c r="F48" i="1"/>
  <c r="P47" i="1"/>
  <c r="N47" i="1"/>
  <c r="G47" i="1"/>
  <c r="F47" i="1"/>
  <c r="P46" i="1"/>
  <c r="N46" i="1"/>
  <c r="G46" i="1"/>
  <c r="F46" i="1"/>
  <c r="P45" i="1"/>
  <c r="N45" i="1"/>
  <c r="G45" i="1"/>
  <c r="F45" i="1"/>
  <c r="P44" i="1"/>
  <c r="N44" i="1"/>
  <c r="G44" i="1"/>
  <c r="F44" i="1"/>
  <c r="P43" i="1"/>
  <c r="N43" i="1"/>
  <c r="G43" i="1"/>
  <c r="F43" i="1"/>
  <c r="P42" i="1"/>
  <c r="N42" i="1"/>
  <c r="G42" i="1"/>
  <c r="F42" i="1"/>
  <c r="P41" i="1"/>
  <c r="N41" i="1"/>
  <c r="G41" i="1"/>
  <c r="F41" i="1"/>
  <c r="P40" i="1"/>
  <c r="N40" i="1"/>
  <c r="G40" i="1"/>
  <c r="F40" i="1"/>
  <c r="P39" i="1"/>
  <c r="N39" i="1"/>
  <c r="G39" i="1"/>
  <c r="F39" i="1"/>
  <c r="P38" i="1"/>
  <c r="N38" i="1"/>
  <c r="G38" i="1"/>
  <c r="F38" i="1"/>
  <c r="P37" i="1"/>
  <c r="N37" i="1"/>
  <c r="G37" i="1"/>
  <c r="F37" i="1"/>
  <c r="P36" i="1"/>
  <c r="N36" i="1"/>
  <c r="G36" i="1"/>
  <c r="F36" i="1"/>
  <c r="P35" i="1"/>
  <c r="N35" i="1"/>
  <c r="G35" i="1"/>
  <c r="F35" i="1"/>
  <c r="P34" i="1"/>
  <c r="N34" i="1"/>
  <c r="G34" i="1"/>
  <c r="F34" i="1"/>
  <c r="J34" i="1" s="1"/>
  <c r="P33" i="1"/>
  <c r="N33" i="1"/>
  <c r="G33" i="1"/>
  <c r="F33" i="1"/>
  <c r="J33" i="1" s="1"/>
  <c r="P32" i="1"/>
  <c r="N32" i="1"/>
  <c r="G32" i="1"/>
  <c r="F32" i="1"/>
  <c r="J32" i="1" s="1"/>
  <c r="P31" i="1"/>
  <c r="N31" i="1"/>
  <c r="G31" i="1"/>
  <c r="F31" i="1"/>
  <c r="P30" i="1"/>
  <c r="N30" i="1"/>
  <c r="G30" i="1"/>
  <c r="F30" i="1"/>
  <c r="J30" i="1" s="1"/>
  <c r="P29" i="1"/>
  <c r="N29" i="1"/>
  <c r="G29" i="1"/>
  <c r="F29" i="1"/>
  <c r="J29" i="1" s="1"/>
  <c r="P28" i="1"/>
  <c r="N28" i="1"/>
  <c r="G28" i="1"/>
  <c r="F28" i="1"/>
  <c r="J28" i="1" s="1"/>
  <c r="P27" i="1"/>
  <c r="N27" i="1"/>
  <c r="G27" i="1"/>
  <c r="F27" i="1"/>
  <c r="P26" i="1"/>
  <c r="N26" i="1"/>
  <c r="G26" i="1"/>
  <c r="F26" i="1"/>
  <c r="J26" i="1" s="1"/>
  <c r="P25" i="1"/>
  <c r="N25" i="1"/>
  <c r="G25" i="1"/>
  <c r="F25" i="1"/>
  <c r="J25" i="1" s="1"/>
  <c r="P24" i="1"/>
  <c r="N24" i="1"/>
  <c r="G24" i="1"/>
  <c r="F24" i="1"/>
  <c r="J24" i="1" s="1"/>
  <c r="P23" i="1"/>
  <c r="N23" i="1"/>
  <c r="G23" i="1"/>
  <c r="F23" i="1"/>
  <c r="F4" i="1" l="1"/>
  <c r="N4" i="1"/>
</calcChain>
</file>

<file path=xl/sharedStrings.xml><?xml version="1.0" encoding="utf-8"?>
<sst xmlns="http://schemas.openxmlformats.org/spreadsheetml/2006/main" count="31" uniqueCount="28">
  <si>
    <t>Total</t>
  </si>
  <si>
    <t>Total Cases</t>
  </si>
  <si>
    <t>Mean</t>
  </si>
  <si>
    <t>Peak Day</t>
  </si>
  <si>
    <t>Stdev</t>
  </si>
  <si>
    <t>Speed</t>
  </si>
  <si>
    <t>Objective</t>
  </si>
  <si>
    <t>Sum Squares</t>
  </si>
  <si>
    <t>Date</t>
  </si>
  <si>
    <t>Report</t>
  </si>
  <si>
    <t>Cumulative Cases</t>
  </si>
  <si>
    <t>Projected Cumulative</t>
  </si>
  <si>
    <t>Projected Cases</t>
  </si>
  <si>
    <t>Daily Cases</t>
  </si>
  <si>
    <t>Cumulative Deaths</t>
  </si>
  <si>
    <t>Projected Cumulative Deaths</t>
  </si>
  <si>
    <t>Daily Deaths</t>
  </si>
  <si>
    <t>Projected Daily Deaths</t>
  </si>
  <si>
    <t>Cumul Deaths/Cumul Cases</t>
  </si>
  <si>
    <t>Treated Recovered</t>
  </si>
  <si>
    <t>Treated Still Infected</t>
  </si>
  <si>
    <t>Not Treated Infected</t>
  </si>
  <si>
    <t>Not Treated Recovered</t>
  </si>
  <si>
    <t>Not Treated  Still Infected</t>
  </si>
  <si>
    <t>SitDay</t>
  </si>
  <si>
    <t>Counties</t>
  </si>
  <si>
    <t>Projected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</si>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</sst>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00%"/>
    <numFmt numFmtId="167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3" fontId="0" fillId="2" borderId="1" xfId="1" applyNumberFormat="1" applyFont="1" applyFill="1" applyBorder="1"/>
    <xf numFmtId="164" fontId="0" fillId="3" borderId="1" xfId="1" applyNumberFormat="1" applyFont="1" applyFill="1" applyBorder="1"/>
    <xf numFmtId="0" fontId="2" fillId="4" borderId="1" xfId="0" applyFont="1" applyFill="1" applyBorder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2" xfId="1" applyNumberFormat="1" applyFont="1" applyFill="1" applyBorder="1"/>
    <xf numFmtId="43" fontId="0" fillId="5" borderId="1" xfId="0" applyNumberFormat="1" applyFill="1" applyBorder="1"/>
    <xf numFmtId="164" fontId="0" fillId="2" borderId="1" xfId="1" applyNumberFormat="1" applyFont="1" applyFill="1" applyBorder="1"/>
    <xf numFmtId="10" fontId="0" fillId="4" borderId="1" xfId="2" applyNumberFormat="1" applyFont="1" applyFill="1" applyBorder="1"/>
    <xf numFmtId="166" fontId="0" fillId="4" borderId="1" xfId="2" applyNumberFormat="1" applyFont="1" applyFill="1" applyBorder="1"/>
    <xf numFmtId="10" fontId="0" fillId="7" borderId="1" xfId="0" applyNumberFormat="1" applyFill="1" applyBorder="1"/>
    <xf numFmtId="164" fontId="0" fillId="8" borderId="1" xfId="1" applyNumberFormat="1" applyFont="1" applyFill="1" applyBorder="1"/>
    <xf numFmtId="164" fontId="0" fillId="7" borderId="1" xfId="1" applyNumberFormat="1" applyFont="1" applyFill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0" fontId="2" fillId="4" borderId="0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43" fontId="2" fillId="2" borderId="1" xfId="1" applyFont="1" applyFill="1" applyBorder="1"/>
    <xf numFmtId="167" fontId="2" fillId="2" borderId="1" xfId="1" applyNumberFormat="1" applyFont="1" applyFill="1" applyBorder="1"/>
    <xf numFmtId="0" fontId="2" fillId="9" borderId="1" xfId="0" applyFont="1" applyFill="1" applyBorder="1"/>
    <xf numFmtId="0" fontId="2" fillId="4" borderId="1" xfId="0" applyFont="1" applyFill="1" applyBorder="1" applyAlignment="1">
      <alignment horizontal="center"/>
    </xf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- 29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Logistic'!$B$23:$B$69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Logistic'!$C$23:$C$69</c:f>
              <c:numCache>
                <c:formatCode>_(* #,##0_);_(* \(#,##0\);_(* "-"??_);_(@_)</c:formatCode>
                <c:ptCount val="47"/>
                <c:pt idx="0">
                  <c:v>754</c:v>
                </c:pt>
                <c:pt idx="1">
                  <c:v>1025</c:v>
                </c:pt>
                <c:pt idx="2">
                  <c:v>1312</c:v>
                </c:pt>
                <c:pt idx="3">
                  <c:v>1663</c:v>
                </c:pt>
                <c:pt idx="4">
                  <c:v>2174</c:v>
                </c:pt>
                <c:pt idx="5">
                  <c:v>2951</c:v>
                </c:pt>
                <c:pt idx="6">
                  <c:v>3774</c:v>
                </c:pt>
                <c:pt idx="7">
                  <c:v>4661</c:v>
                </c:pt>
                <c:pt idx="8">
                  <c:v>6427</c:v>
                </c:pt>
                <c:pt idx="9">
                  <c:v>9415</c:v>
                </c:pt>
                <c:pt idx="10">
                  <c:v>14250</c:v>
                </c:pt>
                <c:pt idx="11">
                  <c:v>19624</c:v>
                </c:pt>
                <c:pt idx="12">
                  <c:v>26747</c:v>
                </c:pt>
                <c:pt idx="13">
                  <c:v>35206</c:v>
                </c:pt>
                <c:pt idx="14">
                  <c:v>46442</c:v>
                </c:pt>
                <c:pt idx="15">
                  <c:v>55231</c:v>
                </c:pt>
                <c:pt idx="16">
                  <c:v>69194</c:v>
                </c:pt>
                <c:pt idx="17">
                  <c:v>85991</c:v>
                </c:pt>
                <c:pt idx="18">
                  <c:v>104686</c:v>
                </c:pt>
                <c:pt idx="19">
                  <c:v>124665</c:v>
                </c:pt>
                <c:pt idx="20">
                  <c:v>143025</c:v>
                </c:pt>
                <c:pt idx="21">
                  <c:v>164620</c:v>
                </c:pt>
                <c:pt idx="22">
                  <c:v>189618</c:v>
                </c:pt>
                <c:pt idx="23">
                  <c:v>216721</c:v>
                </c:pt>
                <c:pt idx="24">
                  <c:v>245540</c:v>
                </c:pt>
                <c:pt idx="25">
                  <c:v>277965</c:v>
                </c:pt>
                <c:pt idx="26">
                  <c:v>312237</c:v>
                </c:pt>
                <c:pt idx="27">
                  <c:v>337635</c:v>
                </c:pt>
                <c:pt idx="28">
                  <c:v>368196</c:v>
                </c:pt>
                <c:pt idx="29">
                  <c:v>398809</c:v>
                </c:pt>
                <c:pt idx="30">
                  <c:v>432132</c:v>
                </c:pt>
                <c:pt idx="31">
                  <c:v>466033</c:v>
                </c:pt>
                <c:pt idx="32">
                  <c:v>501560</c:v>
                </c:pt>
                <c:pt idx="33">
                  <c:v>529951</c:v>
                </c:pt>
                <c:pt idx="34">
                  <c:v>557571</c:v>
                </c:pt>
                <c:pt idx="35">
                  <c:v>582594</c:v>
                </c:pt>
                <c:pt idx="36">
                  <c:v>609516</c:v>
                </c:pt>
                <c:pt idx="37">
                  <c:v>639664</c:v>
                </c:pt>
                <c:pt idx="38">
                  <c:v>671331</c:v>
                </c:pt>
                <c:pt idx="39">
                  <c:v>702164</c:v>
                </c:pt>
                <c:pt idx="40">
                  <c:v>735086</c:v>
                </c:pt>
                <c:pt idx="41">
                  <c:v>759687</c:v>
                </c:pt>
                <c:pt idx="42">
                  <c:v>787752</c:v>
                </c:pt>
                <c:pt idx="43">
                  <c:v>825041</c:v>
                </c:pt>
                <c:pt idx="44">
                  <c:v>842629</c:v>
                </c:pt>
                <c:pt idx="45">
                  <c:v>869172</c:v>
                </c:pt>
                <c:pt idx="46">
                  <c:v>890524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Logistic'!$F$8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Logistic'!$B$23:$B$125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Logistic'!$F$23:$F$125</c:f>
              <c:numCache>
                <c:formatCode>_(* #,##0.00_);_(* \(#,##0.00\);_(* "-"??_);_(@_)</c:formatCode>
                <c:ptCount val="103"/>
                <c:pt idx="0">
                  <c:v>2855.335078330766</c:v>
                </c:pt>
                <c:pt idx="1">
                  <c:v>3696.1543095720717</c:v>
                </c:pt>
                <c:pt idx="2">
                  <c:v>4752.7607990386296</c:v>
                </c:pt>
                <c:pt idx="3">
                  <c:v>6070.9301055545111</c:v>
                </c:pt>
                <c:pt idx="4">
                  <c:v>7703.517354605262</c:v>
                </c:pt>
                <c:pt idx="5">
                  <c:v>9710.8941056565436</c:v>
                </c:pt>
                <c:pt idx="6">
                  <c:v>12161.247165844492</c:v>
                </c:pt>
                <c:pt idx="7">
                  <c:v>15130.695161302232</c:v>
                </c:pt>
                <c:pt idx="8">
                  <c:v>18703.177319043189</c:v>
                </c:pt>
                <c:pt idx="9">
                  <c:v>22970.069791598213</c:v>
                </c:pt>
                <c:pt idx="10">
                  <c:v>28029.488408749839</c:v>
                </c:pt>
                <c:pt idx="11">
                  <c:v>33985.243303938907</c:v>
                </c:pt>
                <c:pt idx="12">
                  <c:v>40945.420631283174</c:v>
                </c:pt>
                <c:pt idx="13">
                  <c:v>49020.579568170011</c:v>
                </c:pt>
                <c:pt idx="14">
                  <c:v>58321.568768230347</c:v>
                </c:pt>
                <c:pt idx="15">
                  <c:v>68956.984920561707</c:v>
                </c:pt>
                <c:pt idx="16">
                  <c:v>81030.316356554322</c:v>
                </c:pt>
                <c:pt idx="17">
                  <c:v>94636.835754850123</c:v>
                </c:pt>
                <c:pt idx="18">
                  <c:v>109860.32674934427</c:v>
                </c:pt>
                <c:pt idx="19">
                  <c:v>126769.74831780633</c:v>
                </c:pt>
                <c:pt idx="20">
                  <c:v>145415.95682492884</c:v>
                </c:pt>
                <c:pt idx="21">
                  <c:v>165828.61714828765</c:v>
                </c:pt>
                <c:pt idx="22">
                  <c:v>188013.44020096518</c:v>
                </c:pt>
                <c:pt idx="23">
                  <c:v>211949.88339916011</c:v>
                </c:pt>
                <c:pt idx="24">
                  <c:v>237589.44257356218</c:v>
                </c:pt>
                <c:pt idx="25">
                  <c:v>264854.64828720939</c:v>
                </c:pt>
                <c:pt idx="26">
                  <c:v>293638.85678438831</c:v>
                </c:pt>
                <c:pt idx="27">
                  <c:v>323806.89664681203</c:v>
                </c:pt>
                <c:pt idx="28">
                  <c:v>355196.59795517853</c:v>
                </c:pt>
                <c:pt idx="29">
                  <c:v>387621.1930545324</c:v>
                </c:pt>
                <c:pt idx="30">
                  <c:v>420872.53893757652</c:v>
                </c:pt>
                <c:pt idx="31">
                  <c:v>454725.07302493165</c:v>
                </c:pt>
                <c:pt idx="32">
                  <c:v>488940.37901139556</c:v>
                </c:pt>
                <c:pt idx="33">
                  <c:v>523272.20961616625</c:v>
                </c:pt>
                <c:pt idx="34">
                  <c:v>557471.79039314471</c:v>
                </c:pt>
                <c:pt idx="35">
                  <c:v>591293.21466894308</c:v>
                </c:pt>
                <c:pt idx="36">
                  <c:v>624498.73508690251</c:v>
                </c:pt>
                <c:pt idx="37">
                  <c:v>656863.76244170382</c:v>
                </c:pt>
                <c:pt idx="38">
                  <c:v>688181.39715479501</c:v>
                </c:pt>
                <c:pt idx="39">
                  <c:v>718266.34192339471</c:v>
                </c:pt>
                <c:pt idx="40">
                  <c:v>746958.07430042955</c:v>
                </c:pt>
                <c:pt idx="41">
                  <c:v>774123.19333661499</c:v>
                </c:pt>
                <c:pt idx="42">
                  <c:v>799656.89277269144</c:v>
                </c:pt>
                <c:pt idx="43">
                  <c:v>823483.55233136483</c:v>
                </c:pt>
                <c:pt idx="44">
                  <c:v>845556.4761990644</c:v>
                </c:pt>
                <c:pt idx="45">
                  <c:v>865856.84178752021</c:v>
                </c:pt>
                <c:pt idx="46">
                  <c:v>884391.95064061775</c:v>
                </c:pt>
                <c:pt idx="47">
                  <c:v>901192.89565223642</c:v>
                </c:pt>
                <c:pt idx="48">
                  <c:v>916311.77382588608</c:v>
                </c:pt>
                <c:pt idx="49">
                  <c:v>929818.58138434822</c:v>
                </c:pt>
                <c:pt idx="50">
                  <c:v>941797.92835889035</c:v>
                </c:pt>
                <c:pt idx="51">
                  <c:v>952345.70351109596</c:v>
                </c:pt>
                <c:pt idx="52">
                  <c:v>961565.80856600066</c:v>
                </c:pt>
                <c:pt idx="53">
                  <c:v>969567.06450283958</c:v>
                </c:pt>
                <c:pt idx="54">
                  <c:v>976460.3734294395</c:v>
                </c:pt>
                <c:pt idx="55">
                  <c:v>982356.19875127065</c:v>
                </c:pt>
                <c:pt idx="56">
                  <c:v>987362.40525614657</c:v>
                </c:pt>
                <c:pt idx="57">
                  <c:v>991582.48053733609</c:v>
                </c:pt>
                <c:pt idx="58">
                  <c:v>995114.14082758396</c:v>
                </c:pt>
                <c:pt idx="59">
                  <c:v>998048.30852485413</c:v>
                </c:pt>
                <c:pt idx="60">
                  <c:v>1000468.4359109133</c:v>
                </c:pt>
                <c:pt idx="61">
                  <c:v>1002450.1400008209</c:v>
                </c:pt>
                <c:pt idx="62">
                  <c:v>1004061.1070963511</c:v>
                </c:pt>
                <c:pt idx="63">
                  <c:v>1005361.2222447704</c:v>
                </c:pt>
                <c:pt idx="64">
                  <c:v>1006402.8780804926</c:v>
                </c:pt>
                <c:pt idx="65">
                  <c:v>1007231.4190110994</c:v>
                </c:pt>
                <c:pt idx="66">
                  <c:v>1007885.6799127037</c:v>
                </c:pt>
                <c:pt idx="67">
                  <c:v>1008398.5829264718</c:v>
                </c:pt>
                <c:pt idx="68">
                  <c:v>1008797.7611277861</c:v>
                </c:pt>
                <c:pt idx="69">
                  <c:v>1009106.1833524001</c:v>
                </c:pt>
                <c:pt idx="70">
                  <c:v>1009342.7599578182</c:v>
                </c:pt>
                <c:pt idx="71">
                  <c:v>1009522.9144966344</c:v>
                </c:pt>
                <c:pt idx="72">
                  <c:v>1009659.110982443</c:v>
                </c:pt>
                <c:pt idx="73">
                  <c:v>1009761.3305116907</c:v>
                </c:pt>
                <c:pt idx="74">
                  <c:v>1009837.4944042676</c:v>
                </c:pt>
                <c:pt idx="75">
                  <c:v>1009893.8337328819</c:v>
                </c:pt>
                <c:pt idx="76">
                  <c:v>1009935.2071586516</c:v>
                </c:pt>
                <c:pt idx="77">
                  <c:v>1009965.3704394477</c:v>
                </c:pt>
                <c:pt idx="78">
                  <c:v>1009987.2019079931</c:v>
                </c:pt>
                <c:pt idx="79">
                  <c:v>1010002.8887167691</c:v>
                </c:pt>
                <c:pt idx="80">
                  <c:v>1010014.0788055568</c:v>
                </c:pt>
                <c:pt idx="81">
                  <c:v>1010022.0034491644</c:v>
                </c:pt>
                <c:pt idx="82">
                  <c:v>1010027.5749631439</c:v>
                </c:pt>
                <c:pt idx="83">
                  <c:v>1010031.463748617</c:v>
                </c:pt>
                <c:pt idx="84">
                  <c:v>1010034.1583965012</c:v>
                </c:pt>
                <c:pt idx="85">
                  <c:v>1010036.0120874776</c:v>
                </c:pt>
                <c:pt idx="86">
                  <c:v>1010037.2780473031</c:v>
                </c:pt>
                <c:pt idx="87">
                  <c:v>1010038.136368398</c:v>
                </c:pt>
                <c:pt idx="88">
                  <c:v>1010038.7141010625</c:v>
                </c:pt>
                <c:pt idx="89">
                  <c:v>1010039.1001579748</c:v>
                </c:pt>
                <c:pt idx="90">
                  <c:v>1010039.3562658989</c:v>
                </c:pt>
                <c:pt idx="91">
                  <c:v>1010039.5249375014</c:v>
                </c:pt>
                <c:pt idx="92">
                  <c:v>1010039.6352204066</c:v>
                </c:pt>
                <c:pt idx="93">
                  <c:v>1010039.7068053518</c:v>
                </c:pt>
                <c:pt idx="94">
                  <c:v>1010039.7529352467</c:v>
                </c:pt>
                <c:pt idx="95">
                  <c:v>1010039.7824466937</c:v>
                </c:pt>
                <c:pt idx="96">
                  <c:v>1010039.8011899831</c:v>
                </c:pt>
                <c:pt idx="97">
                  <c:v>1010039.8130081031</c:v>
                </c:pt>
                <c:pt idx="98">
                  <c:v>1010039.8204058289</c:v>
                </c:pt>
                <c:pt idx="99">
                  <c:v>1010039.8250030496</c:v>
                </c:pt>
                <c:pt idx="100">
                  <c:v>1010039.8278392684</c:v>
                </c:pt>
                <c:pt idx="101">
                  <c:v>1010039.8295763945</c:v>
                </c:pt>
                <c:pt idx="102">
                  <c:v>1010039.8306326532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Logistic'!$G$8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Logistic'!$B$23:$B$125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Logistic'!$G$23:$G$125</c:f>
              <c:numCache>
                <c:formatCode>_(* #,##0.00_);_(* \(#,##0.00\);_(* "-"??_);_(@_)</c:formatCode>
                <c:ptCount val="103"/>
                <c:pt idx="0">
                  <c:v>746.5186697076058</c:v>
                </c:pt>
                <c:pt idx="1">
                  <c:v>941.64812143027063</c:v>
                </c:pt>
                <c:pt idx="2">
                  <c:v>1179.1851322218542</c:v>
                </c:pt>
                <c:pt idx="3">
                  <c:v>1465.9552889650631</c:v>
                </c:pt>
                <c:pt idx="4">
                  <c:v>1809.2760495791024</c:v>
                </c:pt>
                <c:pt idx="5">
                  <c:v>2216.8398681870403</c:v>
                </c:pt>
                <c:pt idx="6">
                  <c:v>2696.55443609343</c:v>
                </c:pt>
                <c:pt idx="7">
                  <c:v>3256.3377214806005</c:v>
                </c:pt>
                <c:pt idx="8">
                  <c:v>3903.8674900076203</c:v>
                </c:pt>
                <c:pt idx="9">
                  <c:v>4646.2874559925622</c:v>
                </c:pt>
                <c:pt idx="10">
                  <c:v>5489.8750759548566</c:v>
                </c:pt>
                <c:pt idx="11">
                  <c:v>6439.6791322965473</c:v>
                </c:pt>
                <c:pt idx="12">
                  <c:v>7499.1384976195286</c:v>
                </c:pt>
                <c:pt idx="13">
                  <c:v>8669.6966110047906</c:v>
                </c:pt>
                <c:pt idx="14">
                  <c:v>9950.4289964827185</c:v>
                </c:pt>
                <c:pt idx="15">
                  <c:v>11337.703354241055</c:v>
                </c:pt>
                <c:pt idx="16">
                  <c:v>12824.8931026015</c:v>
                </c:pt>
                <c:pt idx="17">
                  <c:v>14402.165513681824</c:v>
                </c:pt>
                <c:pt idx="18">
                  <c:v>16056.364586076552</c:v>
                </c:pt>
                <c:pt idx="19">
                  <c:v>17771.006422465707</c:v>
                </c:pt>
                <c:pt idx="20">
                  <c:v>19526.401107368671</c:v>
                </c:pt>
                <c:pt idx="21">
                  <c:v>21299.909992691806</c:v>
                </c:pt>
                <c:pt idx="22">
                  <c:v>23066.341088694051</c:v>
                </c:pt>
                <c:pt idx="23">
                  <c:v>24798.47822491308</c:v>
                </c:pt>
                <c:pt idx="24">
                  <c:v>26467.732182735719</c:v>
                </c:pt>
                <c:pt idx="25">
                  <c:v>28044.894572857196</c:v>
                </c:pt>
                <c:pt idx="26">
                  <c:v>29500.968340367941</c:v>
                </c:pt>
                <c:pt idx="27">
                  <c:v>30808.042932492117</c:v>
                </c:pt>
                <c:pt idx="28">
                  <c:v>31940.177824060738</c:v>
                </c:pt>
                <c:pt idx="29">
                  <c:v>32874.255647999213</c:v>
                </c:pt>
                <c:pt idx="30">
                  <c:v>33590.76588988179</c:v>
                </c:pt>
                <c:pt idx="31">
                  <c:v>34074.482099332366</c:v>
                </c:pt>
                <c:pt idx="32">
                  <c:v>34314.999807255997</c:v>
                </c:pt>
                <c:pt idx="33">
                  <c:v>34307.108611888441</c:v>
                </c:pt>
                <c:pt idx="34">
                  <c:v>34050.979849554387</c:v>
                </c:pt>
                <c:pt idx="35">
                  <c:v>33552.160409437442</c:v>
                </c:pt>
                <c:pt idx="36">
                  <c:v>32821.373004209789</c:v>
                </c:pt>
                <c:pt idx="37">
                  <c:v>31874.132940747906</c:v>
                </c:pt>
                <c:pt idx="38">
                  <c:v>30730.200519663838</c:v>
                </c:pt>
                <c:pt idx="39">
                  <c:v>29412.896052255692</c:v>
                </c:pt>
                <c:pt idx="40">
                  <c:v>27948.310637561433</c:v>
                </c:pt>
                <c:pt idx="41">
                  <c:v>26364.449940759088</c:v>
                </c:pt>
                <c:pt idx="42">
                  <c:v>24690.350062801423</c:v>
                </c:pt>
                <c:pt idx="43">
                  <c:v>22955.204160923469</c:v>
                </c:pt>
                <c:pt idx="44">
                  <c:v>21187.535902714571</c:v>
                </c:pt>
                <c:pt idx="45">
                  <c:v>19414.451388579884</c:v>
                </c:pt>
                <c:pt idx="46">
                  <c:v>17660.995249245469</c:v>
                </c:pt>
                <c:pt idx="47">
                  <c:v>15949.629685224903</c:v>
                </c:pt>
                <c:pt idx="48">
                  <c:v>14299.847769844568</c:v>
                </c:pt>
                <c:pt idx="49">
                  <c:v>12727.924888615156</c:v>
                </c:pt>
                <c:pt idx="50">
                  <c:v>11246.805196001977</c:v>
                </c:pt>
                <c:pt idx="51">
                  <c:v>9866.1138239015709</c:v>
                </c:pt>
                <c:pt idx="52">
                  <c:v>8592.2805672834547</c:v>
                </c:pt>
                <c:pt idx="53">
                  <c:v>7428.7570869429765</c:v>
                </c:pt>
                <c:pt idx="54">
                  <c:v>6376.3073826787268</c:v>
                </c:pt>
                <c:pt idx="55">
                  <c:v>5433.3503748486082</c:v>
                </c:pt>
                <c:pt idx="56">
                  <c:v>4596.333771717098</c:v>
                </c:pt>
                <c:pt idx="57">
                  <c:v>3860.1198086859831</c:v>
                </c:pt>
                <c:pt idx="58">
                  <c:v>3218.3656913973318</c:v>
                </c:pt>
                <c:pt idx="59">
                  <c:v>2663.8844027789933</c:v>
                </c:pt>
                <c:pt idx="60">
                  <c:v>2188.9746882380828</c:v>
                </c:pt>
                <c:pt idx="61">
                  <c:v>1785.7122749601554</c:v>
                </c:pt>
                <c:pt idx="62">
                  <c:v>1446.1975044141304</c:v>
                </c:pt>
                <c:pt idx="63">
                  <c:v>1162.7573973498886</c:v>
                </c:pt>
                <c:pt idx="64">
                  <c:v>928.10261012096669</c:v>
                </c:pt>
                <c:pt idx="65">
                  <c:v>735.44170935525085</c:v>
                </c:pt>
                <c:pt idx="66">
                  <c:v>578.55666168031917</c:v>
                </c:pt>
                <c:pt idx="67">
                  <c:v>451.84441662614671</c:v>
                </c:pt>
                <c:pt idx="68">
                  <c:v>350.3299937035934</c:v>
                </c:pt>
                <c:pt idx="69">
                  <c:v>269.65662956741141</c:v>
                </c:pt>
                <c:pt idx="70">
                  <c:v>206.05837102855631</c:v>
                </c:pt>
                <c:pt idx="71">
                  <c:v>156.3200920276827</c:v>
                </c:pt>
                <c:pt idx="72">
                  <c:v>117.72934327545732</c:v>
                </c:pt>
                <c:pt idx="73">
                  <c:v>88.023781182712739</c:v>
                </c:pt>
                <c:pt idx="74">
                  <c:v>65.337227051213773</c:v>
                </c:pt>
                <c:pt idx="75">
                  <c:v>48.146725626523185</c:v>
                </c:pt>
                <c:pt idx="76">
                  <c:v>35.222339146126203</c:v>
                </c:pt>
                <c:pt idx="77">
                  <c:v>25.58085238575941</c:v>
                </c:pt>
                <c:pt idx="78">
                  <c:v>18.444088963032115</c:v>
                </c:pt>
                <c:pt idx="79">
                  <c:v>13.20215370215646</c:v>
                </c:pt>
                <c:pt idx="80">
                  <c:v>9.3816178922052043</c:v>
                </c:pt>
                <c:pt idx="81">
                  <c:v>6.6184467009575059</c:v>
                </c:pt>
                <c:pt idx="82">
                  <c:v>4.6353207431429162</c:v>
                </c:pt>
                <c:pt idx="83">
                  <c:v>3.2229152484627988</c:v>
                </c:pt>
                <c:pt idx="84">
                  <c:v>2.2246585304726203</c:v>
                </c:pt>
                <c:pt idx="85">
                  <c:v>1.5244852012827148</c:v>
                </c:pt>
                <c:pt idx="86">
                  <c:v>1.0371186547636664</c:v>
                </c:pt>
                <c:pt idx="87">
                  <c:v>0.70045309526535271</c:v>
                </c:pt>
                <c:pt idx="88">
                  <c:v>0.46965078332377913</c:v>
                </c:pt>
                <c:pt idx="89">
                  <c:v>0.31261975821398169</c:v>
                </c:pt>
                <c:pt idx="90">
                  <c:v>0.20658708812608922</c:v>
                </c:pt>
                <c:pt idx="91">
                  <c:v>0.13552995845222857</c:v>
                </c:pt>
                <c:pt idx="92">
                  <c:v>8.8269936810894317E-2</c:v>
                </c:pt>
                <c:pt idx="93">
                  <c:v>5.707365763732699E-2</c:v>
                </c:pt>
                <c:pt idx="94">
                  <c:v>3.6635656246342532E-2</c:v>
                </c:pt>
                <c:pt idx="95">
                  <c:v>2.33462764882677E-2</c:v>
                </c:pt>
                <c:pt idx="96">
                  <c:v>1.476986933566287E-2</c:v>
                </c:pt>
                <c:pt idx="97">
                  <c:v>9.2764340543433754E-3</c:v>
                </c:pt>
                <c:pt idx="98">
                  <c:v>5.7840341625265846E-3</c:v>
                </c:pt>
                <c:pt idx="99">
                  <c:v>3.58035439623265E-3</c:v>
                </c:pt>
                <c:pt idx="100">
                  <c:v>2.2002223083695052E-3</c:v>
                </c:pt>
                <c:pt idx="101">
                  <c:v>1.3423089634305996E-3</c:v>
                </c:pt>
                <c:pt idx="102">
                  <c:v>8.1298736544313944E-4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Logistic'!$H$8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Logistic'!$B$23:$B$69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Logistic'!$H$23:$H$69</c:f>
              <c:numCache>
                <c:formatCode>_(* #,##0_);_(* \(#,##0\);_(* "-"??_);_(@_)</c:formatCode>
                <c:ptCount val="47"/>
                <c:pt idx="0">
                  <c:v>200</c:v>
                </c:pt>
                <c:pt idx="1">
                  <c:v>271</c:v>
                </c:pt>
                <c:pt idx="2">
                  <c:v>287</c:v>
                </c:pt>
                <c:pt idx="3">
                  <c:v>351</c:v>
                </c:pt>
                <c:pt idx="4">
                  <c:v>511</c:v>
                </c:pt>
                <c:pt idx="5">
                  <c:v>777</c:v>
                </c:pt>
                <c:pt idx="6">
                  <c:v>823</c:v>
                </c:pt>
                <c:pt idx="7">
                  <c:v>887</c:v>
                </c:pt>
                <c:pt idx="8">
                  <c:v>1766</c:v>
                </c:pt>
                <c:pt idx="9">
                  <c:v>2988</c:v>
                </c:pt>
                <c:pt idx="10">
                  <c:v>4835</c:v>
                </c:pt>
                <c:pt idx="11">
                  <c:v>5374</c:v>
                </c:pt>
                <c:pt idx="12">
                  <c:v>7123</c:v>
                </c:pt>
                <c:pt idx="13">
                  <c:v>8459</c:v>
                </c:pt>
                <c:pt idx="14">
                  <c:v>11236</c:v>
                </c:pt>
                <c:pt idx="15">
                  <c:v>8789</c:v>
                </c:pt>
                <c:pt idx="16">
                  <c:v>13963</c:v>
                </c:pt>
                <c:pt idx="17">
                  <c:v>16797</c:v>
                </c:pt>
                <c:pt idx="18">
                  <c:v>18695</c:v>
                </c:pt>
                <c:pt idx="19">
                  <c:v>19979</c:v>
                </c:pt>
                <c:pt idx="20">
                  <c:v>18360</c:v>
                </c:pt>
                <c:pt idx="21">
                  <c:v>21595</c:v>
                </c:pt>
                <c:pt idx="22">
                  <c:v>24998</c:v>
                </c:pt>
                <c:pt idx="23">
                  <c:v>27103</c:v>
                </c:pt>
                <c:pt idx="24">
                  <c:v>28819</c:v>
                </c:pt>
                <c:pt idx="25">
                  <c:v>32425</c:v>
                </c:pt>
                <c:pt idx="26">
                  <c:v>34272</c:v>
                </c:pt>
                <c:pt idx="27">
                  <c:v>25398</c:v>
                </c:pt>
                <c:pt idx="28">
                  <c:v>30561</c:v>
                </c:pt>
                <c:pt idx="29">
                  <c:v>30613</c:v>
                </c:pt>
                <c:pt idx="30">
                  <c:v>33323</c:v>
                </c:pt>
                <c:pt idx="31">
                  <c:v>33901</c:v>
                </c:pt>
                <c:pt idx="32">
                  <c:v>35527</c:v>
                </c:pt>
                <c:pt idx="33">
                  <c:v>28391</c:v>
                </c:pt>
                <c:pt idx="34">
                  <c:v>27620</c:v>
                </c:pt>
                <c:pt idx="35">
                  <c:v>25023</c:v>
                </c:pt>
                <c:pt idx="36">
                  <c:v>26922</c:v>
                </c:pt>
                <c:pt idx="37">
                  <c:v>30148</c:v>
                </c:pt>
                <c:pt idx="38">
                  <c:v>31667</c:v>
                </c:pt>
                <c:pt idx="39">
                  <c:v>30833</c:v>
                </c:pt>
                <c:pt idx="40">
                  <c:v>32922</c:v>
                </c:pt>
                <c:pt idx="41">
                  <c:v>24601</c:v>
                </c:pt>
                <c:pt idx="42">
                  <c:v>28065</c:v>
                </c:pt>
                <c:pt idx="43">
                  <c:v>37289</c:v>
                </c:pt>
                <c:pt idx="44">
                  <c:v>17588</c:v>
                </c:pt>
                <c:pt idx="45">
                  <c:v>26543</c:v>
                </c:pt>
                <c:pt idx="46">
                  <c:v>21352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56576"/>
        <c:axId val="574153440"/>
      </c:scatterChart>
      <c:valAx>
        <c:axId val="57415657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3440"/>
        <c:crosses val="autoZero"/>
        <c:crossBetween val="midCat"/>
      </c:valAx>
      <c:valAx>
        <c:axId val="5741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29 Apr 2020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Logistic'!$M$8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Logistic'!$L$23:$L$125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Logistic'!$M$23:$M$125</c:f>
              <c:numCache>
                <c:formatCode>_(* #,##0_);_(* \(#,##0\);_(* "-"??_);_(@_)</c:formatCode>
                <c:ptCount val="103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40</c:v>
                </c:pt>
                <c:pt idx="4">
                  <c:v>47</c:v>
                </c:pt>
                <c:pt idx="5">
                  <c:v>57</c:v>
                </c:pt>
                <c:pt idx="6">
                  <c:v>69</c:v>
                </c:pt>
                <c:pt idx="7">
                  <c:v>85</c:v>
                </c:pt>
                <c:pt idx="8">
                  <c:v>108</c:v>
                </c:pt>
                <c:pt idx="9">
                  <c:v>150</c:v>
                </c:pt>
                <c:pt idx="10">
                  <c:v>150</c:v>
                </c:pt>
                <c:pt idx="11">
                  <c:v>260</c:v>
                </c:pt>
                <c:pt idx="12">
                  <c:v>340</c:v>
                </c:pt>
                <c:pt idx="13">
                  <c:v>471</c:v>
                </c:pt>
                <c:pt idx="14">
                  <c:v>590</c:v>
                </c:pt>
                <c:pt idx="15">
                  <c:v>801</c:v>
                </c:pt>
                <c:pt idx="16">
                  <c:v>1050</c:v>
                </c:pt>
                <c:pt idx="17">
                  <c:v>1296</c:v>
                </c:pt>
                <c:pt idx="18">
                  <c:v>1707</c:v>
                </c:pt>
                <c:pt idx="19">
                  <c:v>2191</c:v>
                </c:pt>
                <c:pt idx="20">
                  <c:v>2509</c:v>
                </c:pt>
                <c:pt idx="21">
                  <c:v>3170</c:v>
                </c:pt>
                <c:pt idx="22">
                  <c:v>4079</c:v>
                </c:pt>
                <c:pt idx="23">
                  <c:v>5138</c:v>
                </c:pt>
                <c:pt idx="24">
                  <c:v>6053</c:v>
                </c:pt>
                <c:pt idx="25">
                  <c:v>7157</c:v>
                </c:pt>
                <c:pt idx="26">
                  <c:v>8501</c:v>
                </c:pt>
                <c:pt idx="27">
                  <c:v>9647</c:v>
                </c:pt>
                <c:pt idx="28">
                  <c:v>10989</c:v>
                </c:pt>
                <c:pt idx="29">
                  <c:v>12895</c:v>
                </c:pt>
                <c:pt idx="30">
                  <c:v>14817</c:v>
                </c:pt>
                <c:pt idx="31">
                  <c:v>16690</c:v>
                </c:pt>
                <c:pt idx="32">
                  <c:v>18777</c:v>
                </c:pt>
                <c:pt idx="33">
                  <c:v>20608</c:v>
                </c:pt>
                <c:pt idx="34">
                  <c:v>22108</c:v>
                </c:pt>
                <c:pt idx="35">
                  <c:v>23649</c:v>
                </c:pt>
                <c:pt idx="36">
                  <c:v>26057</c:v>
                </c:pt>
                <c:pt idx="37">
                  <c:v>30985</c:v>
                </c:pt>
                <c:pt idx="38">
                  <c:v>33284</c:v>
                </c:pt>
                <c:pt idx="39">
                  <c:v>37054</c:v>
                </c:pt>
                <c:pt idx="40">
                  <c:v>38910</c:v>
                </c:pt>
                <c:pt idx="41">
                  <c:v>40682</c:v>
                </c:pt>
                <c:pt idx="42">
                  <c:v>42539</c:v>
                </c:pt>
                <c:pt idx="43">
                  <c:v>45063</c:v>
                </c:pt>
                <c:pt idx="44">
                  <c:v>46784</c:v>
                </c:pt>
                <c:pt idx="45">
                  <c:v>49963</c:v>
                </c:pt>
                <c:pt idx="46">
                  <c:v>51017</c:v>
                </c:pt>
                <c:pt idx="47">
                  <c:v>53189</c:v>
                </c:pt>
                <c:pt idx="48">
                  <c:v>54876</c:v>
                </c:pt>
                <c:pt idx="49">
                  <c:v>56245</c:v>
                </c:pt>
                <c:pt idx="50">
                  <c:v>58355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Logistic'!$N$8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Logistic'!$L$23:$L$125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Logistic'!$N$23:$N$125</c:f>
              <c:numCache>
                <c:formatCode>_(* #,##0.00_);_(* \(#,##0.00\);_(* "-"??_);_(@_)</c:formatCode>
                <c:ptCount val="103"/>
                <c:pt idx="0">
                  <c:v>8.3123880380931521</c:v>
                </c:pt>
                <c:pt idx="1">
                  <c:v>12.044950005672485</c:v>
                </c:pt>
                <c:pt idx="2">
                  <c:v>17.301879658657533</c:v>
                </c:pt>
                <c:pt idx="3">
                  <c:v>24.637670835313369</c:v>
                </c:pt>
                <c:pt idx="4">
                  <c:v>34.780320184976269</c:v>
                </c:pt>
                <c:pt idx="5">
                  <c:v>48.674903278394879</c:v>
                </c:pt>
                <c:pt idx="6">
                  <c:v>67.534364766790077</c:v>
                </c:pt>
                <c:pt idx="7">
                  <c:v>92.897486993132915</c:v>
                </c:pt>
                <c:pt idx="8">
                  <c:v>126.69352591804407</c:v>
                </c:pt>
                <c:pt idx="9">
                  <c:v>171.31239411035935</c:v>
                </c:pt>
                <c:pt idx="10">
                  <c:v>229.67853237555761</c:v>
                </c:pt>
                <c:pt idx="11">
                  <c:v>305.32576275095965</c:v>
                </c:pt>
                <c:pt idx="12">
                  <c:v>402.46949117640179</c:v>
                </c:pt>
                <c:pt idx="13">
                  <c:v>526.07168175153561</c:v>
                </c:pt>
                <c:pt idx="14">
                  <c:v>681.8931284884676</c:v>
                </c:pt>
                <c:pt idx="15">
                  <c:v>876.52679420493996</c:v>
                </c:pt>
                <c:pt idx="16">
                  <c:v>1117.4054717165402</c:v>
                </c:pt>
                <c:pt idx="17">
                  <c:v>1412.776857559684</c:v>
                </c:pt>
                <c:pt idx="18">
                  <c:v>1771.6394171271593</c:v>
                </c:pt>
                <c:pt idx="19">
                  <c:v>2203.6332509747285</c:v>
                </c:pt>
                <c:pt idx="20">
                  <c:v>2718.8816056355163</c:v>
                </c:pt>
                <c:pt idx="21">
                  <c:v>3327.7807281012456</c:v>
                </c:pt>
                <c:pt idx="22">
                  <c:v>4040.7384086559696</c:v>
                </c:pt>
                <c:pt idx="23">
                  <c:v>4867.8646995178951</c:v>
                </c:pt>
                <c:pt idx="24">
                  <c:v>5818.6217814918664</c:v>
                </c:pt>
                <c:pt idx="25">
                  <c:v>6901.4435629021937</c:v>
                </c:pt>
                <c:pt idx="26">
                  <c:v>8123.3390709254436</c:v>
                </c:pt>
                <c:pt idx="27">
                  <c:v>9489.4967402966231</c:v>
                </c:pt>
                <c:pt idx="28">
                  <c:v>11002.90901609858</c:v>
                </c:pt>
                <c:pt idx="29">
                  <c:v>12664.037984852903</c:v>
                </c:pt>
                <c:pt idx="30">
                  <c:v>14470.542801470448</c:v>
                </c:pt>
                <c:pt idx="31">
                  <c:v>16417.088338738937</c:v>
                </c:pt>
                <c:pt idx="32">
                  <c:v>18495.251704532973</c:v>
                </c:pt>
                <c:pt idx="33">
                  <c:v>20693.539122620234</c:v>
                </c:pt>
                <c:pt idx="34">
                  <c:v>22997.520352389656</c:v>
                </c:pt>
                <c:pt idx="35">
                  <c:v>25390.081643538801</c:v>
                </c:pt>
                <c:pt idx="36">
                  <c:v>27851.791591573554</c:v>
                </c:pt>
                <c:pt idx="37">
                  <c:v>30361.367650199485</c:v>
                </c:pt>
                <c:pt idx="38">
                  <c:v>32896.224961678417</c:v>
                </c:pt>
                <c:pt idx="39">
                  <c:v>35433.084058515327</c:v>
                </c:pt>
                <c:pt idx="40">
                  <c:v>37948.610275543935</c:v>
                </c:pt>
                <c:pt idx="41">
                  <c:v>40420.055690960922</c:v>
                </c:pt>
                <c:pt idx="42">
                  <c:v>42825.874253141395</c:v>
                </c:pt>
                <c:pt idx="43">
                  <c:v>45146.282460406626</c:v>
                </c:pt>
                <c:pt idx="44">
                  <c:v>47363.741403474574</c:v>
                </c:pt>
                <c:pt idx="45">
                  <c:v>49463.34087610741</c:v>
                </c:pt>
                <c:pt idx="46">
                  <c:v>51433.072217874054</c:v>
                </c:pt>
                <c:pt idx="47">
                  <c:v>53263.983109718887</c:v>
                </c:pt>
                <c:pt idx="48">
                  <c:v>54950.214204308737</c:v>
                </c:pt>
                <c:pt idx="49">
                  <c:v>56488.923760628721</c:v>
                </c:pt>
                <c:pt idx="50">
                  <c:v>57880.111944778429</c:v>
                </c:pt>
                <c:pt idx="51">
                  <c:v>59126.360825790623</c:v>
                </c:pt>
                <c:pt idx="52">
                  <c:v>60232.50911923698</c:v>
                </c:pt>
                <c:pt idx="53">
                  <c:v>61205.282318439014</c:v>
                </c:pt>
                <c:pt idx="54">
                  <c:v>62052.899030105604</c:v>
                </c:pt>
                <c:pt idx="55">
                  <c:v>62784.673231998204</c:v>
                </c:pt>
                <c:pt idx="56">
                  <c:v>63410.630013004222</c:v>
                </c:pt>
                <c:pt idx="57">
                  <c:v>63941.149415281732</c:v>
                </c:pt>
                <c:pt idx="58">
                  <c:v>64386.649574550946</c:v>
                </c:pt>
                <c:pt idx="59">
                  <c:v>64757.316746027573</c:v>
                </c:pt>
                <c:pt idx="60">
                  <c:v>65062.886280240382</c:v>
                </c:pt>
                <c:pt idx="61">
                  <c:v>65312.475399008777</c:v>
                </c:pt>
                <c:pt idx="62">
                  <c:v>65514.465883029123</c:v>
                </c:pt>
                <c:pt idx="63">
                  <c:v>65676.432621985296</c:v>
                </c:pt>
                <c:pt idx="64">
                  <c:v>65805.112438205513</c:v>
                </c:pt>
                <c:pt idx="65">
                  <c:v>65906.406664275317</c:v>
                </c:pt>
                <c:pt idx="66">
                  <c:v>65985.410579329531</c:v>
                </c:pt>
                <c:pt idx="67">
                  <c:v>66046.462903225925</c:v>
                </c:pt>
                <c:pt idx="68">
                  <c:v>66093.209010193168</c:v>
                </c:pt>
                <c:pt idx="69">
                  <c:v>66128.672245964102</c:v>
                </c:pt>
                <c:pt idx="70">
                  <c:v>66155.328611268997</c:v>
                </c:pt>
                <c:pt idx="71">
                  <c:v>66175.181017977709</c:v>
                </c:pt>
                <c:pt idx="72">
                  <c:v>66189.83025668301</c:v>
                </c:pt>
                <c:pt idx="73">
                  <c:v>66200.540679265177</c:v>
                </c:pt>
                <c:pt idx="74">
                  <c:v>66208.299358811026</c:v>
                </c:pt>
                <c:pt idx="75">
                  <c:v>66213.86812110219</c:v>
                </c:pt>
                <c:pt idx="76">
                  <c:v>66217.828340084132</c:v>
                </c:pt>
                <c:pt idx="77">
                  <c:v>66220.618758806566</c:v>
                </c:pt>
                <c:pt idx="78">
                  <c:v>66222.566849659852</c:v>
                </c:pt>
                <c:pt idx="79">
                  <c:v>66223.914380428163</c:v>
                </c:pt>
                <c:pt idx="80">
                  <c:v>66224.837924925814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Logistic'!$O$8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Logistic'!$L$23:$L$125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Logistic'!$O$23:$O$125</c:f>
              <c:numCache>
                <c:formatCode>_(* #,##0_);_(* \(#,##0\);_(* "-"??_);_(@_)</c:formatCode>
                <c:ptCount val="103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23</c:v>
                </c:pt>
                <c:pt idx="9">
                  <c:v>42</c:v>
                </c:pt>
                <c:pt idx="11">
                  <c:v>110</c:v>
                </c:pt>
                <c:pt idx="12">
                  <c:v>80</c:v>
                </c:pt>
                <c:pt idx="13">
                  <c:v>131</c:v>
                </c:pt>
                <c:pt idx="14">
                  <c:v>119</c:v>
                </c:pt>
                <c:pt idx="15">
                  <c:v>211</c:v>
                </c:pt>
                <c:pt idx="16">
                  <c:v>249</c:v>
                </c:pt>
                <c:pt idx="17">
                  <c:v>246</c:v>
                </c:pt>
                <c:pt idx="18">
                  <c:v>411</c:v>
                </c:pt>
                <c:pt idx="19">
                  <c:v>484</c:v>
                </c:pt>
                <c:pt idx="20">
                  <c:v>318</c:v>
                </c:pt>
                <c:pt idx="21">
                  <c:v>661</c:v>
                </c:pt>
                <c:pt idx="22">
                  <c:v>909</c:v>
                </c:pt>
                <c:pt idx="23">
                  <c:v>1059</c:v>
                </c:pt>
                <c:pt idx="24">
                  <c:v>915</c:v>
                </c:pt>
                <c:pt idx="25">
                  <c:v>1104</c:v>
                </c:pt>
                <c:pt idx="26">
                  <c:v>1344</c:v>
                </c:pt>
                <c:pt idx="27">
                  <c:v>1146</c:v>
                </c:pt>
                <c:pt idx="28">
                  <c:v>1342</c:v>
                </c:pt>
                <c:pt idx="29">
                  <c:v>1906</c:v>
                </c:pt>
                <c:pt idx="30">
                  <c:v>1922</c:v>
                </c:pt>
                <c:pt idx="31">
                  <c:v>1873</c:v>
                </c:pt>
                <c:pt idx="32">
                  <c:v>2087</c:v>
                </c:pt>
                <c:pt idx="33">
                  <c:v>1831</c:v>
                </c:pt>
                <c:pt idx="34">
                  <c:v>1500</c:v>
                </c:pt>
                <c:pt idx="35">
                  <c:v>1541</c:v>
                </c:pt>
                <c:pt idx="36">
                  <c:v>2408</c:v>
                </c:pt>
                <c:pt idx="37">
                  <c:v>4928</c:v>
                </c:pt>
                <c:pt idx="38">
                  <c:v>2299</c:v>
                </c:pt>
                <c:pt idx="39">
                  <c:v>3770</c:v>
                </c:pt>
                <c:pt idx="40">
                  <c:v>1856</c:v>
                </c:pt>
                <c:pt idx="41">
                  <c:v>1772</c:v>
                </c:pt>
                <c:pt idx="42">
                  <c:v>1857</c:v>
                </c:pt>
                <c:pt idx="43">
                  <c:v>2524</c:v>
                </c:pt>
                <c:pt idx="44">
                  <c:v>1721</c:v>
                </c:pt>
                <c:pt idx="45">
                  <c:v>3179</c:v>
                </c:pt>
                <c:pt idx="46">
                  <c:v>1054</c:v>
                </c:pt>
                <c:pt idx="47">
                  <c:v>2172</c:v>
                </c:pt>
                <c:pt idx="48">
                  <c:v>1687</c:v>
                </c:pt>
                <c:pt idx="49">
                  <c:v>1369</c:v>
                </c:pt>
                <c:pt idx="50">
                  <c:v>2110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Logistic'!$P$8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Logistic'!$L$23:$L$125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Logistic'!$P$23:$P$125</c:f>
              <c:numCache>
                <c:formatCode>_(* #,##0.00_);_(* \(#,##0.00\);_(* "-"??_);_(@_)</c:formatCode>
                <c:ptCount val="103"/>
                <c:pt idx="0">
                  <c:v>3.1193866376894617</c:v>
                </c:pt>
                <c:pt idx="1">
                  <c:v>4.4148445603276985</c:v>
                </c:pt>
                <c:pt idx="2">
                  <c:v>6.190820482553562</c:v>
                </c:pt>
                <c:pt idx="3">
                  <c:v>8.6013691667024794</c:v>
                </c:pt>
                <c:pt idx="4">
                  <c:v>11.840595591447489</c:v>
                </c:pt>
                <c:pt idx="5">
                  <c:v>16.149760730514597</c:v>
                </c:pt>
                <c:pt idx="6">
                  <c:v>21.824546089635529</c:v>
                </c:pt>
                <c:pt idx="7">
                  <c:v>29.222066926952269</c:v>
                </c:pt>
                <c:pt idx="8">
                  <c:v>38.767092075999358</c:v>
                </c:pt>
                <c:pt idx="9">
                  <c:v>50.956794922845226</c:v>
                </c:pt>
                <c:pt idx="10">
                  <c:v>66.36323765031004</c:v>
                </c:pt>
                <c:pt idx="11">
                  <c:v>85.632694764796227</c:v>
                </c:pt>
                <c:pt idx="12">
                  <c:v>109.48086997714874</c:v>
                </c:pt>
                <c:pt idx="13">
                  <c:v>138.68307166214871</c:v>
                </c:pt>
                <c:pt idx="14">
                  <c:v>174.05850462855798</c:v>
                </c:pt>
                <c:pt idx="15">
                  <c:v>216.44802506316631</c:v>
                </c:pt>
                <c:pt idx="16">
                  <c:v>266.68500093541269</c:v>
                </c:pt>
                <c:pt idx="17">
                  <c:v>325.55932325416148</c:v>
                </c:pt>
                <c:pt idx="18">
                  <c:v>393.77511507658215</c:v>
                </c:pt>
                <c:pt idx="19">
                  <c:v>471.90326341813136</c:v>
                </c:pt>
                <c:pt idx="20">
                  <c:v>560.33051951821096</c:v>
                </c:pt>
                <c:pt idx="21">
                  <c:v>659.20752836289046</c:v>
                </c:pt>
                <c:pt idx="22">
                  <c:v>768.39870225773711</c:v>
                </c:pt>
                <c:pt idx="23">
                  <c:v>887.43728326495295</c:v>
                </c:pt>
                <c:pt idx="24">
                  <c:v>1015.4891832333639</c:v>
                </c:pt>
                <c:pt idx="25">
                  <c:v>1151.329192608059</c:v>
                </c:pt>
                <c:pt idx="26">
                  <c:v>1293.33286900024</c:v>
                </c:pt>
                <c:pt idx="27">
                  <c:v>1439.4868334118353</c:v>
                </c:pt>
                <c:pt idx="28">
                  <c:v>1587.4193223309178</c:v>
                </c:pt>
                <c:pt idx="29">
                  <c:v>1734.4517036880325</c:v>
                </c:pt>
                <c:pt idx="30">
                  <c:v>1877.6703299502467</c:v>
                </c:pt>
                <c:pt idx="31">
                  <c:v>2014.0166653176514</c:v>
                </c:pt>
                <c:pt idx="32">
                  <c:v>2140.3921991247134</c:v>
                </c:pt>
                <c:pt idx="33">
                  <c:v>2253.7733676154949</c:v>
                </c:pt>
                <c:pt idx="34">
                  <c:v>2351.3306732565684</c:v>
                </c:pt>
                <c:pt idx="35">
                  <c:v>2430.5455223587519</c:v>
                </c:pt>
                <c:pt idx="36">
                  <c:v>2489.3180791030427</c:v>
                </c:pt>
                <c:pt idx="37">
                  <c:v>2526.0597014800346</c:v>
                </c:pt>
                <c:pt idx="38">
                  <c:v>2539.76428313214</c:v>
                </c:pt>
                <c:pt idx="39">
                  <c:v>2530.0540300445773</c:v>
                </c:pt>
                <c:pt idx="40">
                  <c:v>2497.1967651084201</c:v>
                </c:pt>
                <c:pt idx="41">
                  <c:v>2442.0936542778509</c:v>
                </c:pt>
                <c:pt idx="42">
                  <c:v>2366.2381393961318</c:v>
                </c:pt>
                <c:pt idx="43">
                  <c:v>2271.6486897510217</c:v>
                </c:pt>
                <c:pt idx="44">
                  <c:v>2160.7795984510253</c:v>
                </c:pt>
                <c:pt idx="45">
                  <c:v>2036.4153233548618</c:v>
                </c:pt>
                <c:pt idx="46">
                  <c:v>1901.5547115080958</c:v>
                </c:pt>
                <c:pt idx="47">
                  <c:v>1759.2917986043458</c:v>
                </c:pt>
                <c:pt idx="48">
                  <c:v>1612.6997340987994</c:v>
                </c:pt>
                <c:pt idx="49">
                  <c:v>1464.723785570254</c:v>
                </c:pt>
                <c:pt idx="50">
                  <c:v>1318.0883982176772</c:v>
                </c:pt>
                <c:pt idx="51">
                  <c:v>1175.2220309582692</c:v>
                </c:pt>
                <c:pt idx="52">
                  <c:v>1038.2020799313348</c:v>
                </c:pt>
                <c:pt idx="53">
                  <c:v>908.72075741966432</c:v>
                </c:pt>
                <c:pt idx="54">
                  <c:v>788.07143487261555</c:v>
                </c:pt>
                <c:pt idx="55">
                  <c:v>677.15377975340107</c:v>
                </c:pt>
                <c:pt idx="56">
                  <c:v>576.49508830827426</c:v>
                </c:pt>
                <c:pt idx="57">
                  <c:v>486.28458131763881</c:v>
                </c:pt>
                <c:pt idx="58">
                  <c:v>406.41709865775209</c:v>
                </c:pt>
                <c:pt idx="59">
                  <c:v>336.54258505350168</c:v>
                </c:pt>
                <c:pt idx="60">
                  <c:v>276.11796565802734</c:v>
                </c:pt>
                <c:pt idx="61">
                  <c:v>224.45841260765675</c:v>
                </c:pt>
                <c:pt idx="62">
                  <c:v>180.78554090748622</c:v>
                </c:pt>
                <c:pt idx="63">
                  <c:v>144.27068116086582</c:v>
                </c:pt>
                <c:pt idx="64">
                  <c:v>114.07199976688867</c:v>
                </c:pt>
                <c:pt idx="65">
                  <c:v>89.364825464677466</c:v>
                </c:pt>
                <c:pt idx="66">
                  <c:v>69.365057626632009</c:v>
                </c:pt>
                <c:pt idx="67">
                  <c:v>53.345952615465393</c:v>
                </c:pt>
                <c:pt idx="68">
                  <c:v>40.648898522660666</c:v>
                </c:pt>
                <c:pt idx="69">
                  <c:v>30.688995421072249</c:v>
                </c:pt>
                <c:pt idx="70">
                  <c:v>22.956366330431369</c:v>
                </c:pt>
                <c:pt idx="71">
                  <c:v>17.014147914432865</c:v>
                </c:pt>
                <c:pt idx="72">
                  <c:v>12.494067422385626</c:v>
                </c:pt>
                <c:pt idx="73">
                  <c:v>9.0904225272486308</c:v>
                </c:pt>
                <c:pt idx="74">
                  <c:v>6.5531616061703728</c:v>
                </c:pt>
                <c:pt idx="75">
                  <c:v>4.6806295477887812</c:v>
                </c:pt>
                <c:pt idx="76">
                  <c:v>3.3124112059778019</c:v>
                </c:pt>
                <c:pt idx="77">
                  <c:v>2.322580652903246</c:v>
                </c:pt>
                <c:pt idx="78">
                  <c:v>1.6135556426559305</c:v>
                </c:pt>
                <c:pt idx="79">
                  <c:v>1.1106664987205179</c:v>
                </c:pt>
                <c:pt idx="80">
                  <c:v>0.75747792671823055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92264"/>
        <c:axId val="588393048"/>
      </c:scatterChart>
      <c:valAx>
        <c:axId val="5883922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93048"/>
        <c:crosses val="autoZero"/>
        <c:crossBetween val="midCat"/>
      </c:valAx>
      <c:valAx>
        <c:axId val="5883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9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Covid Cases </a:t>
            </a:r>
          </a:p>
          <a:p>
            <a:pPr>
              <a:defRPr/>
            </a:pPr>
            <a:r>
              <a:rPr lang="en-US" baseline="0"/>
              <a:t>Cumulative Normal Fit 29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Logistic'!$G$8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Logistic'!$B$23:$B$125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Logistic'!$G$23:$G$125</c:f>
              <c:numCache>
                <c:formatCode>_(* #,##0.00_);_(* \(#,##0.00\);_(* "-"??_);_(@_)</c:formatCode>
                <c:ptCount val="103"/>
                <c:pt idx="0">
                  <c:v>746.5186697076058</c:v>
                </c:pt>
                <c:pt idx="1">
                  <c:v>941.64812143027063</c:v>
                </c:pt>
                <c:pt idx="2">
                  <c:v>1179.1851322218542</c:v>
                </c:pt>
                <c:pt idx="3">
                  <c:v>1465.9552889650631</c:v>
                </c:pt>
                <c:pt idx="4">
                  <c:v>1809.2760495791024</c:v>
                </c:pt>
                <c:pt idx="5">
                  <c:v>2216.8398681870403</c:v>
                </c:pt>
                <c:pt idx="6">
                  <c:v>2696.55443609343</c:v>
                </c:pt>
                <c:pt idx="7">
                  <c:v>3256.3377214806005</c:v>
                </c:pt>
                <c:pt idx="8">
                  <c:v>3903.8674900076203</c:v>
                </c:pt>
                <c:pt idx="9">
                  <c:v>4646.2874559925622</c:v>
                </c:pt>
                <c:pt idx="10">
                  <c:v>5489.8750759548566</c:v>
                </c:pt>
                <c:pt idx="11">
                  <c:v>6439.6791322965473</c:v>
                </c:pt>
                <c:pt idx="12">
                  <c:v>7499.1384976195286</c:v>
                </c:pt>
                <c:pt idx="13">
                  <c:v>8669.6966110047906</c:v>
                </c:pt>
                <c:pt idx="14">
                  <c:v>9950.4289964827185</c:v>
                </c:pt>
                <c:pt idx="15">
                  <c:v>11337.703354241055</c:v>
                </c:pt>
                <c:pt idx="16">
                  <c:v>12824.8931026015</c:v>
                </c:pt>
                <c:pt idx="17">
                  <c:v>14402.165513681824</c:v>
                </c:pt>
                <c:pt idx="18">
                  <c:v>16056.364586076552</c:v>
                </c:pt>
                <c:pt idx="19">
                  <c:v>17771.006422465707</c:v>
                </c:pt>
                <c:pt idx="20">
                  <c:v>19526.401107368671</c:v>
                </c:pt>
                <c:pt idx="21">
                  <c:v>21299.909992691806</c:v>
                </c:pt>
                <c:pt idx="22">
                  <c:v>23066.341088694051</c:v>
                </c:pt>
                <c:pt idx="23">
                  <c:v>24798.47822491308</c:v>
                </c:pt>
                <c:pt idx="24">
                  <c:v>26467.732182735719</c:v>
                </c:pt>
                <c:pt idx="25">
                  <c:v>28044.894572857196</c:v>
                </c:pt>
                <c:pt idx="26">
                  <c:v>29500.968340367941</c:v>
                </c:pt>
                <c:pt idx="27">
                  <c:v>30808.042932492117</c:v>
                </c:pt>
                <c:pt idx="28">
                  <c:v>31940.177824060738</c:v>
                </c:pt>
                <c:pt idx="29">
                  <c:v>32874.255647999213</c:v>
                </c:pt>
                <c:pt idx="30">
                  <c:v>33590.76588988179</c:v>
                </c:pt>
                <c:pt idx="31">
                  <c:v>34074.482099332366</c:v>
                </c:pt>
                <c:pt idx="32">
                  <c:v>34314.999807255997</c:v>
                </c:pt>
                <c:pt idx="33">
                  <c:v>34307.108611888441</c:v>
                </c:pt>
                <c:pt idx="34">
                  <c:v>34050.979849554387</c:v>
                </c:pt>
                <c:pt idx="35">
                  <c:v>33552.160409437442</c:v>
                </c:pt>
                <c:pt idx="36">
                  <c:v>32821.373004209789</c:v>
                </c:pt>
                <c:pt idx="37">
                  <c:v>31874.132940747906</c:v>
                </c:pt>
                <c:pt idx="38">
                  <c:v>30730.200519663838</c:v>
                </c:pt>
                <c:pt idx="39">
                  <c:v>29412.896052255692</c:v>
                </c:pt>
                <c:pt idx="40">
                  <c:v>27948.310637561433</c:v>
                </c:pt>
                <c:pt idx="41">
                  <c:v>26364.449940759088</c:v>
                </c:pt>
                <c:pt idx="42">
                  <c:v>24690.350062801423</c:v>
                </c:pt>
                <c:pt idx="43">
                  <c:v>22955.204160923469</c:v>
                </c:pt>
                <c:pt idx="44">
                  <c:v>21187.535902714571</c:v>
                </c:pt>
                <c:pt idx="45">
                  <c:v>19414.451388579884</c:v>
                </c:pt>
                <c:pt idx="46">
                  <c:v>17660.995249245469</c:v>
                </c:pt>
                <c:pt idx="47">
                  <c:v>15949.629685224903</c:v>
                </c:pt>
                <c:pt idx="48">
                  <c:v>14299.847769844568</c:v>
                </c:pt>
                <c:pt idx="49">
                  <c:v>12727.924888615156</c:v>
                </c:pt>
                <c:pt idx="50">
                  <c:v>11246.805196001977</c:v>
                </c:pt>
                <c:pt idx="51">
                  <c:v>9866.1138239015709</c:v>
                </c:pt>
                <c:pt idx="52">
                  <c:v>8592.2805672834547</c:v>
                </c:pt>
                <c:pt idx="53">
                  <c:v>7428.7570869429765</c:v>
                </c:pt>
                <c:pt idx="54">
                  <c:v>6376.3073826787268</c:v>
                </c:pt>
                <c:pt idx="55">
                  <c:v>5433.3503748486082</c:v>
                </c:pt>
                <c:pt idx="56">
                  <c:v>4596.333771717098</c:v>
                </c:pt>
                <c:pt idx="57">
                  <c:v>3860.1198086859831</c:v>
                </c:pt>
                <c:pt idx="58">
                  <c:v>3218.3656913973318</c:v>
                </c:pt>
                <c:pt idx="59">
                  <c:v>2663.8844027789933</c:v>
                </c:pt>
                <c:pt idx="60">
                  <c:v>2188.9746882380828</c:v>
                </c:pt>
                <c:pt idx="61">
                  <c:v>1785.7122749601554</c:v>
                </c:pt>
                <c:pt idx="62">
                  <c:v>1446.1975044141304</c:v>
                </c:pt>
                <c:pt idx="63">
                  <c:v>1162.7573973498886</c:v>
                </c:pt>
                <c:pt idx="64">
                  <c:v>928.10261012096669</c:v>
                </c:pt>
                <c:pt idx="65">
                  <c:v>735.44170935525085</c:v>
                </c:pt>
                <c:pt idx="66">
                  <c:v>578.55666168031917</c:v>
                </c:pt>
                <c:pt idx="67">
                  <c:v>451.84441662614671</c:v>
                </c:pt>
                <c:pt idx="68">
                  <c:v>350.3299937035934</c:v>
                </c:pt>
                <c:pt idx="69">
                  <c:v>269.65662956741141</c:v>
                </c:pt>
                <c:pt idx="70">
                  <c:v>206.05837102855631</c:v>
                </c:pt>
                <c:pt idx="71">
                  <c:v>156.3200920276827</c:v>
                </c:pt>
                <c:pt idx="72">
                  <c:v>117.72934327545732</c:v>
                </c:pt>
                <c:pt idx="73">
                  <c:v>88.023781182712739</c:v>
                </c:pt>
                <c:pt idx="74">
                  <c:v>65.337227051213773</c:v>
                </c:pt>
                <c:pt idx="75">
                  <c:v>48.146725626523185</c:v>
                </c:pt>
                <c:pt idx="76">
                  <c:v>35.222339146126203</c:v>
                </c:pt>
                <c:pt idx="77">
                  <c:v>25.58085238575941</c:v>
                </c:pt>
                <c:pt idx="78">
                  <c:v>18.444088963032115</c:v>
                </c:pt>
                <c:pt idx="79">
                  <c:v>13.20215370215646</c:v>
                </c:pt>
                <c:pt idx="80">
                  <c:v>9.3816178922052043</c:v>
                </c:pt>
                <c:pt idx="81">
                  <c:v>6.6184467009575059</c:v>
                </c:pt>
                <c:pt idx="82">
                  <c:v>4.6353207431429162</c:v>
                </c:pt>
                <c:pt idx="83">
                  <c:v>3.2229152484627988</c:v>
                </c:pt>
                <c:pt idx="84">
                  <c:v>2.2246585304726203</c:v>
                </c:pt>
                <c:pt idx="85">
                  <c:v>1.5244852012827148</c:v>
                </c:pt>
                <c:pt idx="86">
                  <c:v>1.0371186547636664</c:v>
                </c:pt>
                <c:pt idx="87">
                  <c:v>0.70045309526535271</c:v>
                </c:pt>
                <c:pt idx="88">
                  <c:v>0.46965078332377913</c:v>
                </c:pt>
                <c:pt idx="89">
                  <c:v>0.31261975821398169</c:v>
                </c:pt>
                <c:pt idx="90">
                  <c:v>0.20658708812608922</c:v>
                </c:pt>
                <c:pt idx="91">
                  <c:v>0.13552995845222857</c:v>
                </c:pt>
                <c:pt idx="92">
                  <c:v>8.8269936810894317E-2</c:v>
                </c:pt>
                <c:pt idx="93">
                  <c:v>5.707365763732699E-2</c:v>
                </c:pt>
                <c:pt idx="94">
                  <c:v>3.6635656246342532E-2</c:v>
                </c:pt>
                <c:pt idx="95">
                  <c:v>2.33462764882677E-2</c:v>
                </c:pt>
                <c:pt idx="96">
                  <c:v>1.476986933566287E-2</c:v>
                </c:pt>
                <c:pt idx="97">
                  <c:v>9.2764340543433754E-3</c:v>
                </c:pt>
                <c:pt idx="98">
                  <c:v>5.7840341625265846E-3</c:v>
                </c:pt>
                <c:pt idx="99">
                  <c:v>3.58035439623265E-3</c:v>
                </c:pt>
                <c:pt idx="100">
                  <c:v>2.2002223083695052E-3</c:v>
                </c:pt>
                <c:pt idx="101">
                  <c:v>1.3423089634305996E-3</c:v>
                </c:pt>
                <c:pt idx="102">
                  <c:v>8.1298736544313944E-4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Logistic'!$H$8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Logistic'!$B$23:$B$69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Logistic'!$H$23:$H$69</c:f>
              <c:numCache>
                <c:formatCode>_(* #,##0_);_(* \(#,##0\);_(* "-"??_);_(@_)</c:formatCode>
                <c:ptCount val="47"/>
                <c:pt idx="0">
                  <c:v>200</c:v>
                </c:pt>
                <c:pt idx="1">
                  <c:v>271</c:v>
                </c:pt>
                <c:pt idx="2">
                  <c:v>287</c:v>
                </c:pt>
                <c:pt idx="3">
                  <c:v>351</c:v>
                </c:pt>
                <c:pt idx="4">
                  <c:v>511</c:v>
                </c:pt>
                <c:pt idx="5">
                  <c:v>777</c:v>
                </c:pt>
                <c:pt idx="6">
                  <c:v>823</c:v>
                </c:pt>
                <c:pt idx="7">
                  <c:v>887</c:v>
                </c:pt>
                <c:pt idx="8">
                  <c:v>1766</c:v>
                </c:pt>
                <c:pt idx="9">
                  <c:v>2988</c:v>
                </c:pt>
                <c:pt idx="10">
                  <c:v>4835</c:v>
                </c:pt>
                <c:pt idx="11">
                  <c:v>5374</c:v>
                </c:pt>
                <c:pt idx="12">
                  <c:v>7123</c:v>
                </c:pt>
                <c:pt idx="13">
                  <c:v>8459</c:v>
                </c:pt>
                <c:pt idx="14">
                  <c:v>11236</c:v>
                </c:pt>
                <c:pt idx="15">
                  <c:v>8789</c:v>
                </c:pt>
                <c:pt idx="16">
                  <c:v>13963</c:v>
                </c:pt>
                <c:pt idx="17">
                  <c:v>16797</c:v>
                </c:pt>
                <c:pt idx="18">
                  <c:v>18695</c:v>
                </c:pt>
                <c:pt idx="19">
                  <c:v>19979</c:v>
                </c:pt>
                <c:pt idx="20">
                  <c:v>18360</c:v>
                </c:pt>
                <c:pt idx="21">
                  <c:v>21595</c:v>
                </c:pt>
                <c:pt idx="22">
                  <c:v>24998</c:v>
                </c:pt>
                <c:pt idx="23">
                  <c:v>27103</c:v>
                </c:pt>
                <c:pt idx="24">
                  <c:v>28819</c:v>
                </c:pt>
                <c:pt idx="25">
                  <c:v>32425</c:v>
                </c:pt>
                <c:pt idx="26">
                  <c:v>34272</c:v>
                </c:pt>
                <c:pt idx="27">
                  <c:v>25398</c:v>
                </c:pt>
                <c:pt idx="28">
                  <c:v>30561</c:v>
                </c:pt>
                <c:pt idx="29">
                  <c:v>30613</c:v>
                </c:pt>
                <c:pt idx="30">
                  <c:v>33323</c:v>
                </c:pt>
                <c:pt idx="31">
                  <c:v>33901</c:v>
                </c:pt>
                <c:pt idx="32">
                  <c:v>35527</c:v>
                </c:pt>
                <c:pt idx="33">
                  <c:v>28391</c:v>
                </c:pt>
                <c:pt idx="34">
                  <c:v>27620</c:v>
                </c:pt>
                <c:pt idx="35">
                  <c:v>25023</c:v>
                </c:pt>
                <c:pt idx="36">
                  <c:v>26922</c:v>
                </c:pt>
                <c:pt idx="37">
                  <c:v>30148</c:v>
                </c:pt>
                <c:pt idx="38">
                  <c:v>31667</c:v>
                </c:pt>
                <c:pt idx="39">
                  <c:v>30833</c:v>
                </c:pt>
                <c:pt idx="40">
                  <c:v>32922</c:v>
                </c:pt>
                <c:pt idx="41">
                  <c:v>24601</c:v>
                </c:pt>
                <c:pt idx="42">
                  <c:v>28065</c:v>
                </c:pt>
                <c:pt idx="43">
                  <c:v>37289</c:v>
                </c:pt>
                <c:pt idx="44">
                  <c:v>17588</c:v>
                </c:pt>
                <c:pt idx="45">
                  <c:v>26543</c:v>
                </c:pt>
                <c:pt idx="46">
                  <c:v>21352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07112"/>
        <c:axId val="382056848"/>
      </c:scatterChart>
      <c:valAx>
        <c:axId val="3796071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56848"/>
        <c:crosses val="autoZero"/>
        <c:crossBetween val="midCat"/>
      </c:valAx>
      <c:valAx>
        <c:axId val="3820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0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29 Apr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Logistic'!$O$8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Logistic'!$L$23:$L$125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Logistic'!$O$23:$O$125</c:f>
              <c:numCache>
                <c:formatCode>_(* #,##0_);_(* \(#,##0\);_(* "-"??_);_(@_)</c:formatCode>
                <c:ptCount val="103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23</c:v>
                </c:pt>
                <c:pt idx="9">
                  <c:v>42</c:v>
                </c:pt>
                <c:pt idx="11">
                  <c:v>110</c:v>
                </c:pt>
                <c:pt idx="12">
                  <c:v>80</c:v>
                </c:pt>
                <c:pt idx="13">
                  <c:v>131</c:v>
                </c:pt>
                <c:pt idx="14">
                  <c:v>119</c:v>
                </c:pt>
                <c:pt idx="15">
                  <c:v>211</c:v>
                </c:pt>
                <c:pt idx="16">
                  <c:v>249</c:v>
                </c:pt>
                <c:pt idx="17">
                  <c:v>246</c:v>
                </c:pt>
                <c:pt idx="18">
                  <c:v>411</c:v>
                </c:pt>
                <c:pt idx="19">
                  <c:v>484</c:v>
                </c:pt>
                <c:pt idx="20">
                  <c:v>318</c:v>
                </c:pt>
                <c:pt idx="21">
                  <c:v>661</c:v>
                </c:pt>
                <c:pt idx="22">
                  <c:v>909</c:v>
                </c:pt>
                <c:pt idx="23">
                  <c:v>1059</c:v>
                </c:pt>
                <c:pt idx="24">
                  <c:v>915</c:v>
                </c:pt>
                <c:pt idx="25">
                  <c:v>1104</c:v>
                </c:pt>
                <c:pt idx="26">
                  <c:v>1344</c:v>
                </c:pt>
                <c:pt idx="27">
                  <c:v>1146</c:v>
                </c:pt>
                <c:pt idx="28">
                  <c:v>1342</c:v>
                </c:pt>
                <c:pt idx="29">
                  <c:v>1906</c:v>
                </c:pt>
                <c:pt idx="30">
                  <c:v>1922</c:v>
                </c:pt>
                <c:pt idx="31">
                  <c:v>1873</c:v>
                </c:pt>
                <c:pt idx="32">
                  <c:v>2087</c:v>
                </c:pt>
                <c:pt idx="33">
                  <c:v>1831</c:v>
                </c:pt>
                <c:pt idx="34">
                  <c:v>1500</c:v>
                </c:pt>
                <c:pt idx="35">
                  <c:v>1541</c:v>
                </c:pt>
                <c:pt idx="36">
                  <c:v>2408</c:v>
                </c:pt>
                <c:pt idx="37">
                  <c:v>4928</c:v>
                </c:pt>
                <c:pt idx="38">
                  <c:v>2299</c:v>
                </c:pt>
                <c:pt idx="39">
                  <c:v>3770</c:v>
                </c:pt>
                <c:pt idx="40">
                  <c:v>1856</c:v>
                </c:pt>
                <c:pt idx="41">
                  <c:v>1772</c:v>
                </c:pt>
                <c:pt idx="42">
                  <c:v>1857</c:v>
                </c:pt>
                <c:pt idx="43">
                  <c:v>2524</c:v>
                </c:pt>
                <c:pt idx="44">
                  <c:v>1721</c:v>
                </c:pt>
                <c:pt idx="45">
                  <c:v>3179</c:v>
                </c:pt>
                <c:pt idx="46">
                  <c:v>1054</c:v>
                </c:pt>
                <c:pt idx="47">
                  <c:v>2172</c:v>
                </c:pt>
                <c:pt idx="48">
                  <c:v>1687</c:v>
                </c:pt>
                <c:pt idx="49">
                  <c:v>1369</c:v>
                </c:pt>
                <c:pt idx="50">
                  <c:v>2110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Logistic'!$P$8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Logistic'!$L$23:$L$125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Logistic'!$P$23:$P$125</c:f>
              <c:numCache>
                <c:formatCode>_(* #,##0.00_);_(* \(#,##0.00\);_(* "-"??_);_(@_)</c:formatCode>
                <c:ptCount val="103"/>
                <c:pt idx="0">
                  <c:v>3.1193866376894617</c:v>
                </c:pt>
                <c:pt idx="1">
                  <c:v>4.4148445603276985</c:v>
                </c:pt>
                <c:pt idx="2">
                  <c:v>6.190820482553562</c:v>
                </c:pt>
                <c:pt idx="3">
                  <c:v>8.6013691667024794</c:v>
                </c:pt>
                <c:pt idx="4">
                  <c:v>11.840595591447489</c:v>
                </c:pt>
                <c:pt idx="5">
                  <c:v>16.149760730514597</c:v>
                </c:pt>
                <c:pt idx="6">
                  <c:v>21.824546089635529</c:v>
                </c:pt>
                <c:pt idx="7">
                  <c:v>29.222066926952269</c:v>
                </c:pt>
                <c:pt idx="8">
                  <c:v>38.767092075999358</c:v>
                </c:pt>
                <c:pt idx="9">
                  <c:v>50.956794922845226</c:v>
                </c:pt>
                <c:pt idx="10">
                  <c:v>66.36323765031004</c:v>
                </c:pt>
                <c:pt idx="11">
                  <c:v>85.632694764796227</c:v>
                </c:pt>
                <c:pt idx="12">
                  <c:v>109.48086997714874</c:v>
                </c:pt>
                <c:pt idx="13">
                  <c:v>138.68307166214871</c:v>
                </c:pt>
                <c:pt idx="14">
                  <c:v>174.05850462855798</c:v>
                </c:pt>
                <c:pt idx="15">
                  <c:v>216.44802506316631</c:v>
                </c:pt>
                <c:pt idx="16">
                  <c:v>266.68500093541269</c:v>
                </c:pt>
                <c:pt idx="17">
                  <c:v>325.55932325416148</c:v>
                </c:pt>
                <c:pt idx="18">
                  <c:v>393.77511507658215</c:v>
                </c:pt>
                <c:pt idx="19">
                  <c:v>471.90326341813136</c:v>
                </c:pt>
                <c:pt idx="20">
                  <c:v>560.33051951821096</c:v>
                </c:pt>
                <c:pt idx="21">
                  <c:v>659.20752836289046</c:v>
                </c:pt>
                <c:pt idx="22">
                  <c:v>768.39870225773711</c:v>
                </c:pt>
                <c:pt idx="23">
                  <c:v>887.43728326495295</c:v>
                </c:pt>
                <c:pt idx="24">
                  <c:v>1015.4891832333639</c:v>
                </c:pt>
                <c:pt idx="25">
                  <c:v>1151.329192608059</c:v>
                </c:pt>
                <c:pt idx="26">
                  <c:v>1293.33286900024</c:v>
                </c:pt>
                <c:pt idx="27">
                  <c:v>1439.4868334118353</c:v>
                </c:pt>
                <c:pt idx="28">
                  <c:v>1587.4193223309178</c:v>
                </c:pt>
                <c:pt idx="29">
                  <c:v>1734.4517036880325</c:v>
                </c:pt>
                <c:pt idx="30">
                  <c:v>1877.6703299502467</c:v>
                </c:pt>
                <c:pt idx="31">
                  <c:v>2014.0166653176514</c:v>
                </c:pt>
                <c:pt idx="32">
                  <c:v>2140.3921991247134</c:v>
                </c:pt>
                <c:pt idx="33">
                  <c:v>2253.7733676154949</c:v>
                </c:pt>
                <c:pt idx="34">
                  <c:v>2351.3306732565684</c:v>
                </c:pt>
                <c:pt idx="35">
                  <c:v>2430.5455223587519</c:v>
                </c:pt>
                <c:pt idx="36">
                  <c:v>2489.3180791030427</c:v>
                </c:pt>
                <c:pt idx="37">
                  <c:v>2526.0597014800346</c:v>
                </c:pt>
                <c:pt idx="38">
                  <c:v>2539.76428313214</c:v>
                </c:pt>
                <c:pt idx="39">
                  <c:v>2530.0540300445773</c:v>
                </c:pt>
                <c:pt idx="40">
                  <c:v>2497.1967651084201</c:v>
                </c:pt>
                <c:pt idx="41">
                  <c:v>2442.0936542778509</c:v>
                </c:pt>
                <c:pt idx="42">
                  <c:v>2366.2381393961318</c:v>
                </c:pt>
                <c:pt idx="43">
                  <c:v>2271.6486897510217</c:v>
                </c:pt>
                <c:pt idx="44">
                  <c:v>2160.7795984510253</c:v>
                </c:pt>
                <c:pt idx="45">
                  <c:v>2036.4153233548618</c:v>
                </c:pt>
                <c:pt idx="46">
                  <c:v>1901.5547115080958</c:v>
                </c:pt>
                <c:pt idx="47">
                  <c:v>1759.2917986043458</c:v>
                </c:pt>
                <c:pt idx="48">
                  <c:v>1612.6997340987994</c:v>
                </c:pt>
                <c:pt idx="49">
                  <c:v>1464.723785570254</c:v>
                </c:pt>
                <c:pt idx="50">
                  <c:v>1318.0883982176772</c:v>
                </c:pt>
                <c:pt idx="51">
                  <c:v>1175.2220309582692</c:v>
                </c:pt>
                <c:pt idx="52">
                  <c:v>1038.2020799313348</c:v>
                </c:pt>
                <c:pt idx="53">
                  <c:v>908.72075741966432</c:v>
                </c:pt>
                <c:pt idx="54">
                  <c:v>788.07143487261555</c:v>
                </c:pt>
                <c:pt idx="55">
                  <c:v>677.15377975340107</c:v>
                </c:pt>
                <c:pt idx="56">
                  <c:v>576.49508830827426</c:v>
                </c:pt>
                <c:pt idx="57">
                  <c:v>486.28458131763881</c:v>
                </c:pt>
                <c:pt idx="58">
                  <c:v>406.41709865775209</c:v>
                </c:pt>
                <c:pt idx="59">
                  <c:v>336.54258505350168</c:v>
                </c:pt>
                <c:pt idx="60">
                  <c:v>276.11796565802734</c:v>
                </c:pt>
                <c:pt idx="61">
                  <c:v>224.45841260765675</c:v>
                </c:pt>
                <c:pt idx="62">
                  <c:v>180.78554090748622</c:v>
                </c:pt>
                <c:pt idx="63">
                  <c:v>144.27068116086582</c:v>
                </c:pt>
                <c:pt idx="64">
                  <c:v>114.07199976688867</c:v>
                </c:pt>
                <c:pt idx="65">
                  <c:v>89.364825464677466</c:v>
                </c:pt>
                <c:pt idx="66">
                  <c:v>69.365057626632009</c:v>
                </c:pt>
                <c:pt idx="67">
                  <c:v>53.345952615465393</c:v>
                </c:pt>
                <c:pt idx="68">
                  <c:v>40.648898522660666</c:v>
                </c:pt>
                <c:pt idx="69">
                  <c:v>30.688995421072249</c:v>
                </c:pt>
                <c:pt idx="70">
                  <c:v>22.956366330431369</c:v>
                </c:pt>
                <c:pt idx="71">
                  <c:v>17.014147914432865</c:v>
                </c:pt>
                <c:pt idx="72">
                  <c:v>12.494067422385626</c:v>
                </c:pt>
                <c:pt idx="73">
                  <c:v>9.0904225272486308</c:v>
                </c:pt>
                <c:pt idx="74">
                  <c:v>6.5531616061703728</c:v>
                </c:pt>
                <c:pt idx="75">
                  <c:v>4.6806295477887812</c:v>
                </c:pt>
                <c:pt idx="76">
                  <c:v>3.3124112059778019</c:v>
                </c:pt>
                <c:pt idx="77">
                  <c:v>2.322580652903246</c:v>
                </c:pt>
                <c:pt idx="78">
                  <c:v>1.6135556426559305</c:v>
                </c:pt>
                <c:pt idx="79">
                  <c:v>1.1106664987205179</c:v>
                </c:pt>
                <c:pt idx="80">
                  <c:v>0.75747792671823055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54224"/>
        <c:axId val="382573336"/>
      </c:scatterChart>
      <c:valAx>
        <c:axId val="5741542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3336"/>
        <c:crosses val="autoZero"/>
        <c:crossBetween val="midCat"/>
      </c:valAx>
      <c:valAx>
        <c:axId val="3825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 Deaths/Cumul Cases</a:t>
            </a:r>
            <a:br>
              <a:rPr lang="en-US"/>
            </a:br>
            <a:r>
              <a:rPr lang="en-US"/>
              <a:t>Case Fatality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Logistic'!$R$8</c:f>
              <c:strCache>
                <c:ptCount val="1"/>
                <c:pt idx="0">
                  <c:v>Cumul Deaths/Cumul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9173286776374681E-2"/>
                  <c:y val="-0.25083916593759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 Logistic'!$Q$23:$Q$73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'Normal Logistic'!$R$23:$R$73</c:f>
              <c:numCache>
                <c:formatCode>0.00%</c:formatCode>
                <c:ptCount val="51"/>
                <c:pt idx="0">
                  <c:v>3.4482758620689655E-2</c:v>
                </c:pt>
                <c:pt idx="1">
                  <c:v>2.7317073170731707E-2</c:v>
                </c:pt>
                <c:pt idx="2">
                  <c:v>2.2865853658536585E-2</c:v>
                </c:pt>
                <c:pt idx="3">
                  <c:v>2.4052916416115455E-2</c:v>
                </c:pt>
                <c:pt idx="4">
                  <c:v>2.1619135234590615E-2</c:v>
                </c:pt>
                <c:pt idx="5">
                  <c:v>1.9315486275838699E-2</c:v>
                </c:pt>
                <c:pt idx="6">
                  <c:v>1.8282988871224166E-2</c:v>
                </c:pt>
                <c:pt idx="7">
                  <c:v>1.8236429950654366E-2</c:v>
                </c:pt>
                <c:pt idx="8">
                  <c:v>1.6804107670763964E-2</c:v>
                </c:pt>
                <c:pt idx="9">
                  <c:v>1.5932023366967606E-2</c:v>
                </c:pt>
                <c:pt idx="10">
                  <c:v>1.0526315789473684E-2</c:v>
                </c:pt>
                <c:pt idx="11">
                  <c:v>1.3249082755809213E-2</c:v>
                </c:pt>
                <c:pt idx="12">
                  <c:v>1.2711705985718025E-2</c:v>
                </c:pt>
                <c:pt idx="13">
                  <c:v>1.3378401408850764E-2</c:v>
                </c:pt>
                <c:pt idx="14">
                  <c:v>1.2704017914818483E-2</c:v>
                </c:pt>
                <c:pt idx="15">
                  <c:v>1.4502724918976662E-2</c:v>
                </c:pt>
                <c:pt idx="16">
                  <c:v>1.5174726132323612E-2</c:v>
                </c:pt>
                <c:pt idx="17">
                  <c:v>1.5071344675605586E-2</c:v>
                </c:pt>
                <c:pt idx="18">
                  <c:v>1.6305905278642799E-2</c:v>
                </c:pt>
                <c:pt idx="19">
                  <c:v>1.7575101271407371E-2</c:v>
                </c:pt>
                <c:pt idx="20">
                  <c:v>1.7542387694459011E-2</c:v>
                </c:pt>
                <c:pt idx="21">
                  <c:v>1.9256469444781921E-2</c:v>
                </c:pt>
                <c:pt idx="22">
                  <c:v>2.1511670832937802E-2</c:v>
                </c:pt>
                <c:pt idx="23">
                  <c:v>2.3707900941763834E-2</c:v>
                </c:pt>
                <c:pt idx="24">
                  <c:v>2.4651787896065813E-2</c:v>
                </c:pt>
                <c:pt idx="25">
                  <c:v>2.5747845951828469E-2</c:v>
                </c:pt>
                <c:pt idx="26">
                  <c:v>2.7226113497119175E-2</c:v>
                </c:pt>
                <c:pt idx="27">
                  <c:v>2.8572274793786188E-2</c:v>
                </c:pt>
                <c:pt idx="28">
                  <c:v>2.9845517061565036E-2</c:v>
                </c:pt>
                <c:pt idx="29">
                  <c:v>3.233377381152381E-2</c:v>
                </c:pt>
                <c:pt idx="30">
                  <c:v>3.4288134181222403E-2</c:v>
                </c:pt>
                <c:pt idx="31">
                  <c:v>3.5812914536095086E-2</c:v>
                </c:pt>
                <c:pt idx="32">
                  <c:v>3.7437195948640242E-2</c:v>
                </c:pt>
                <c:pt idx="33">
                  <c:v>3.8886614045449484E-2</c:v>
                </c:pt>
                <c:pt idx="34">
                  <c:v>3.9650555713980823E-2</c:v>
                </c:pt>
                <c:pt idx="35">
                  <c:v>4.0592591066849301E-2</c:v>
                </c:pt>
                <c:pt idx="36">
                  <c:v>4.2750313363389969E-2</c:v>
                </c:pt>
                <c:pt idx="37">
                  <c:v>4.843949323394782E-2</c:v>
                </c:pt>
                <c:pt idx="38">
                  <c:v>4.9579119689095244E-2</c:v>
                </c:pt>
                <c:pt idx="39">
                  <c:v>5.2771147481215218E-2</c:v>
                </c:pt>
                <c:pt idx="40">
                  <c:v>5.2932582038020044E-2</c:v>
                </c:pt>
                <c:pt idx="41">
                  <c:v>5.3551001925793124E-2</c:v>
                </c:pt>
                <c:pt idx="42">
                  <c:v>5.4000497618539846E-2</c:v>
                </c:pt>
                <c:pt idx="43">
                  <c:v>5.4619103777872859E-2</c:v>
                </c:pt>
                <c:pt idx="44">
                  <c:v>5.5521469116301479E-2</c:v>
                </c:pt>
                <c:pt idx="45">
                  <c:v>5.7483444013382852E-2</c:v>
                </c:pt>
                <c:pt idx="46">
                  <c:v>5.7288742358431663E-2</c:v>
                </c:pt>
                <c:pt idx="47">
                  <c:v>5.6641105454111745E-2</c:v>
                </c:pt>
                <c:pt idx="48">
                  <c:v>5.6812746529179739E-2</c:v>
                </c:pt>
                <c:pt idx="49">
                  <c:v>5.6902163081427405E-2</c:v>
                </c:pt>
                <c:pt idx="50">
                  <c:v>5.7629843677012155E-2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84576"/>
        <c:axId val="580925616"/>
      </c:scatterChart>
      <c:valAx>
        <c:axId val="38168457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25616"/>
        <c:crosses val="autoZero"/>
        <c:crossBetween val="midCat"/>
      </c:valAx>
      <c:valAx>
        <c:axId val="5809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Counties Cumulative'!$K$9</c:f>
              <c:strCache>
                <c:ptCount val="1"/>
                <c:pt idx="0">
                  <c:v>Counties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 Counties Cumulative'!$K$10:$K$109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26</c:v>
                </c:pt>
                <c:pt idx="41">
                  <c:v>32</c:v>
                </c:pt>
                <c:pt idx="42">
                  <c:v>34</c:v>
                </c:pt>
                <c:pt idx="43">
                  <c:v>38</c:v>
                </c:pt>
                <c:pt idx="44">
                  <c:v>48</c:v>
                </c:pt>
                <c:pt idx="45">
                  <c:v>73</c:v>
                </c:pt>
                <c:pt idx="46">
                  <c:v>94</c:v>
                </c:pt>
                <c:pt idx="47">
                  <c:v>112</c:v>
                </c:pt>
                <c:pt idx="48">
                  <c:v>131</c:v>
                </c:pt>
                <c:pt idx="49">
                  <c:v>164</c:v>
                </c:pt>
                <c:pt idx="50">
                  <c:v>203</c:v>
                </c:pt>
                <c:pt idx="51">
                  <c:v>253</c:v>
                </c:pt>
                <c:pt idx="52">
                  <c:v>312</c:v>
                </c:pt>
                <c:pt idx="53">
                  <c:v>371</c:v>
                </c:pt>
                <c:pt idx="54">
                  <c:v>424</c:v>
                </c:pt>
                <c:pt idx="55">
                  <c:v>469</c:v>
                </c:pt>
                <c:pt idx="56">
                  <c:v>539</c:v>
                </c:pt>
                <c:pt idx="57">
                  <c:v>632</c:v>
                </c:pt>
                <c:pt idx="58">
                  <c:v>755</c:v>
                </c:pt>
                <c:pt idx="59">
                  <c:v>901</c:v>
                </c:pt>
                <c:pt idx="60">
                  <c:v>1018</c:v>
                </c:pt>
                <c:pt idx="61">
                  <c:v>1119</c:v>
                </c:pt>
                <c:pt idx="62">
                  <c:v>1205</c:v>
                </c:pt>
                <c:pt idx="63">
                  <c:v>1336</c:v>
                </c:pt>
                <c:pt idx="64">
                  <c:v>1516</c:v>
                </c:pt>
                <c:pt idx="65">
                  <c:v>1643</c:v>
                </c:pt>
                <c:pt idx="66">
                  <c:v>1764</c:v>
                </c:pt>
                <c:pt idx="67">
                  <c:v>1869</c:v>
                </c:pt>
                <c:pt idx="68">
                  <c:v>1957</c:v>
                </c:pt>
                <c:pt idx="69">
                  <c:v>2058</c:v>
                </c:pt>
                <c:pt idx="70">
                  <c:v>2138</c:v>
                </c:pt>
                <c:pt idx="71">
                  <c:v>2202</c:v>
                </c:pt>
                <c:pt idx="72">
                  <c:v>2264</c:v>
                </c:pt>
                <c:pt idx="73">
                  <c:v>2327</c:v>
                </c:pt>
                <c:pt idx="74">
                  <c:v>2374</c:v>
                </c:pt>
                <c:pt idx="75">
                  <c:v>2414</c:v>
                </c:pt>
                <c:pt idx="76">
                  <c:v>2460</c:v>
                </c:pt>
                <c:pt idx="77">
                  <c:v>2513</c:v>
                </c:pt>
                <c:pt idx="78">
                  <c:v>2540</c:v>
                </c:pt>
                <c:pt idx="79">
                  <c:v>2568</c:v>
                </c:pt>
                <c:pt idx="80">
                  <c:v>2599</c:v>
                </c:pt>
                <c:pt idx="81">
                  <c:v>2631</c:v>
                </c:pt>
                <c:pt idx="82">
                  <c:v>2651</c:v>
                </c:pt>
                <c:pt idx="83">
                  <c:v>2664</c:v>
                </c:pt>
                <c:pt idx="84">
                  <c:v>2678</c:v>
                </c:pt>
                <c:pt idx="85">
                  <c:v>2693</c:v>
                </c:pt>
                <c:pt idx="86">
                  <c:v>2705</c:v>
                </c:pt>
                <c:pt idx="87">
                  <c:v>2718</c:v>
                </c:pt>
                <c:pt idx="88">
                  <c:v>2731</c:v>
                </c:pt>
                <c:pt idx="89">
                  <c:v>2742</c:v>
                </c:pt>
                <c:pt idx="90">
                  <c:v>2749</c:v>
                </c:pt>
                <c:pt idx="91">
                  <c:v>2757</c:v>
                </c:pt>
                <c:pt idx="92">
                  <c:v>2765</c:v>
                </c:pt>
                <c:pt idx="93">
                  <c:v>2776</c:v>
                </c:pt>
                <c:pt idx="94">
                  <c:v>2784</c:v>
                </c:pt>
                <c:pt idx="95">
                  <c:v>2793</c:v>
                </c:pt>
                <c:pt idx="96">
                  <c:v>2796</c:v>
                </c:pt>
                <c:pt idx="97">
                  <c:v>2802</c:v>
                </c:pt>
                <c:pt idx="98">
                  <c:v>2814</c:v>
                </c:pt>
                <c:pt idx="99">
                  <c:v>2833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83400"/>
        <c:axId val="564055792"/>
      </c:lineChart>
      <c:catAx>
        <c:axId val="38168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5792"/>
        <c:crosses val="autoZero"/>
        <c:auto val="1"/>
        <c:lblAlgn val="ctr"/>
        <c:lblOffset val="100"/>
        <c:noMultiLvlLbl val="0"/>
      </c:catAx>
      <c:valAx>
        <c:axId val="5640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8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 Counties Reporting</a:t>
            </a:r>
            <a:r>
              <a:rPr lang="en-US" baseline="0"/>
              <a:t>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Counties Cumulative'!$K$9</c:f>
              <c:strCache>
                <c:ptCount val="1"/>
                <c:pt idx="0">
                  <c:v>Counties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'US Counties Cumulative'!$J$10:$J$109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'US Counties Cumulative'!$K$10:$K$109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26</c:v>
                </c:pt>
                <c:pt idx="41">
                  <c:v>32</c:v>
                </c:pt>
                <c:pt idx="42">
                  <c:v>34</c:v>
                </c:pt>
                <c:pt idx="43">
                  <c:v>38</c:v>
                </c:pt>
                <c:pt idx="44">
                  <c:v>48</c:v>
                </c:pt>
                <c:pt idx="45">
                  <c:v>73</c:v>
                </c:pt>
                <c:pt idx="46">
                  <c:v>94</c:v>
                </c:pt>
                <c:pt idx="47">
                  <c:v>112</c:v>
                </c:pt>
                <c:pt idx="48">
                  <c:v>131</c:v>
                </c:pt>
                <c:pt idx="49">
                  <c:v>164</c:v>
                </c:pt>
                <c:pt idx="50">
                  <c:v>203</c:v>
                </c:pt>
                <c:pt idx="51">
                  <c:v>253</c:v>
                </c:pt>
                <c:pt idx="52">
                  <c:v>312</c:v>
                </c:pt>
                <c:pt idx="53">
                  <c:v>371</c:v>
                </c:pt>
                <c:pt idx="54">
                  <c:v>424</c:v>
                </c:pt>
                <c:pt idx="55">
                  <c:v>469</c:v>
                </c:pt>
                <c:pt idx="56">
                  <c:v>539</c:v>
                </c:pt>
                <c:pt idx="57">
                  <c:v>632</c:v>
                </c:pt>
                <c:pt idx="58">
                  <c:v>755</c:v>
                </c:pt>
                <c:pt idx="59">
                  <c:v>901</c:v>
                </c:pt>
                <c:pt idx="60">
                  <c:v>1018</c:v>
                </c:pt>
                <c:pt idx="61">
                  <c:v>1119</c:v>
                </c:pt>
                <c:pt idx="62">
                  <c:v>1205</c:v>
                </c:pt>
                <c:pt idx="63">
                  <c:v>1336</c:v>
                </c:pt>
                <c:pt idx="64">
                  <c:v>1516</c:v>
                </c:pt>
                <c:pt idx="65">
                  <c:v>1643</c:v>
                </c:pt>
                <c:pt idx="66">
                  <c:v>1764</c:v>
                </c:pt>
                <c:pt idx="67">
                  <c:v>1869</c:v>
                </c:pt>
                <c:pt idx="68">
                  <c:v>1957</c:v>
                </c:pt>
                <c:pt idx="69">
                  <c:v>2058</c:v>
                </c:pt>
                <c:pt idx="70">
                  <c:v>2138</c:v>
                </c:pt>
                <c:pt idx="71">
                  <c:v>2202</c:v>
                </c:pt>
                <c:pt idx="72">
                  <c:v>2264</c:v>
                </c:pt>
                <c:pt idx="73">
                  <c:v>2327</c:v>
                </c:pt>
                <c:pt idx="74">
                  <c:v>2374</c:v>
                </c:pt>
                <c:pt idx="75">
                  <c:v>2414</c:v>
                </c:pt>
                <c:pt idx="76">
                  <c:v>2460</c:v>
                </c:pt>
                <c:pt idx="77">
                  <c:v>2513</c:v>
                </c:pt>
                <c:pt idx="78">
                  <c:v>2540</c:v>
                </c:pt>
                <c:pt idx="79">
                  <c:v>2568</c:v>
                </c:pt>
                <c:pt idx="80">
                  <c:v>2599</c:v>
                </c:pt>
                <c:pt idx="81">
                  <c:v>2631</c:v>
                </c:pt>
                <c:pt idx="82">
                  <c:v>2651</c:v>
                </c:pt>
                <c:pt idx="83">
                  <c:v>2664</c:v>
                </c:pt>
                <c:pt idx="84">
                  <c:v>2678</c:v>
                </c:pt>
                <c:pt idx="85">
                  <c:v>2693</c:v>
                </c:pt>
                <c:pt idx="86">
                  <c:v>2705</c:v>
                </c:pt>
                <c:pt idx="87">
                  <c:v>2718</c:v>
                </c:pt>
                <c:pt idx="88">
                  <c:v>2731</c:v>
                </c:pt>
                <c:pt idx="89">
                  <c:v>2742</c:v>
                </c:pt>
                <c:pt idx="90">
                  <c:v>2749</c:v>
                </c:pt>
                <c:pt idx="91">
                  <c:v>2757</c:v>
                </c:pt>
                <c:pt idx="92">
                  <c:v>2765</c:v>
                </c:pt>
                <c:pt idx="93">
                  <c:v>2776</c:v>
                </c:pt>
                <c:pt idx="94">
                  <c:v>2784</c:v>
                </c:pt>
                <c:pt idx="95">
                  <c:v>2793</c:v>
                </c:pt>
                <c:pt idx="96">
                  <c:v>2796</c:v>
                </c:pt>
                <c:pt idx="97">
                  <c:v>2802</c:v>
                </c:pt>
                <c:pt idx="98">
                  <c:v>2814</c:v>
                </c:pt>
                <c:pt idx="99">
                  <c:v>2833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'US Counties Cumulative'!$L$9</c:f>
              <c:strCache>
                <c:ptCount val="1"/>
                <c:pt idx="0">
                  <c:v>Projected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'US Counties Cumulative'!$J$10:$J$109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'US Counties Cumulative'!$L$10:$L$109</c:f>
              <c:numCache>
                <c:formatCode>General</c:formatCode>
                <c:ptCount val="100"/>
                <c:pt idx="0">
                  <c:v>1.2815923234939673E-8</c:v>
                </c:pt>
                <c:pt idx="1">
                  <c:v>2.698037306346857E-8</c:v>
                </c:pt>
                <c:pt idx="2">
                  <c:v>5.615613860719856E-8</c:v>
                </c:pt>
                <c:pt idx="3">
                  <c:v>1.1555817331210632E-7</c:v>
                </c:pt>
                <c:pt idx="4">
                  <c:v>2.3510468189896453E-7</c:v>
                </c:pt>
                <c:pt idx="5">
                  <c:v>4.7291406767610625E-7</c:v>
                </c:pt>
                <c:pt idx="6">
                  <c:v>9.4051741132896334E-7</c:v>
                </c:pt>
                <c:pt idx="7">
                  <c:v>1.8493476131560955E-6</c:v>
                </c:pt>
                <c:pt idx="8">
                  <c:v>3.5953483536958919E-6</c:v>
                </c:pt>
                <c:pt idx="9">
                  <c:v>6.9109521607099801E-6</c:v>
                </c:pt>
                <c:pt idx="10">
                  <c:v>1.3134490546920372E-5</c:v>
                </c:pt>
                <c:pt idx="11">
                  <c:v>2.4681476989409284E-5</c:v>
                </c:pt>
                <c:pt idx="12">
                  <c:v>4.5858089159872865E-5</c:v>
                </c:pt>
                <c:pt idx="13">
                  <c:v>8.4246563921624423E-5</c:v>
                </c:pt>
                <c:pt idx="14">
                  <c:v>1.5303283737118785E-4</c:v>
                </c:pt>
                <c:pt idx="15">
                  <c:v>2.7486424445824341E-4</c:v>
                </c:pt>
                <c:pt idx="16">
                  <c:v>4.8815562005334948E-4</c:v>
                </c:pt>
                <c:pt idx="17">
                  <c:v>8.572554882786737E-4</c:v>
                </c:pt>
                <c:pt idx="18">
                  <c:v>1.4886067432416988E-3</c:v>
                </c:pt>
                <c:pt idx="19">
                  <c:v>2.5560745148707994E-3</c:v>
                </c:pt>
                <c:pt idx="20">
                  <c:v>4.3400753963932755E-3</c:v>
                </c:pt>
                <c:pt idx="21">
                  <c:v>7.2871554228689595E-3</c:v>
                </c:pt>
                <c:pt idx="22">
                  <c:v>1.209937425108982E-2</c:v>
                </c:pt>
                <c:pt idx="23">
                  <c:v>1.9866411432477398E-2</c:v>
                </c:pt>
                <c:pt idx="24">
                  <c:v>3.2257857193130533E-2</c:v>
                </c:pt>
                <c:pt idx="25">
                  <c:v>5.1798784037124679E-2</c:v>
                </c:pt>
                <c:pt idx="26">
                  <c:v>8.2258435006028877E-2</c:v>
                </c:pt>
                <c:pt idx="27">
                  <c:v>0.12918959337883099</c:v>
                </c:pt>
                <c:pt idx="28">
                  <c:v>0.20066460176317899</c:v>
                </c:pt>
                <c:pt idx="29">
                  <c:v>0.3082624901866694</c:v>
                </c:pt>
                <c:pt idx="30">
                  <c:v>0.46836932674491227</c:v>
                </c:pt>
                <c:pt idx="31">
                  <c:v>0.70385939832427746</c:v>
                </c:pt>
                <c:pt idx="32">
                  <c:v>1.0462264207229475</c:v>
                </c:pt>
                <c:pt idx="33">
                  <c:v>1.5382295340391337</c:v>
                </c:pt>
                <c:pt idx="34">
                  <c:v>2.2371059404893323</c:v>
                </c:pt>
                <c:pt idx="35">
                  <c:v>3.2183781801072269</c:v>
                </c:pt>
                <c:pt idx="36">
                  <c:v>4.5802469262926335</c:v>
                </c:pt>
                <c:pt idx="37">
                  <c:v>6.448508161718868</c:v>
                </c:pt>
                <c:pt idx="38">
                  <c:v>8.9818661420911141</c:v>
                </c:pt>
                <c:pt idx="39">
                  <c:v>12.377431821813451</c:v>
                </c:pt>
                <c:pt idx="40">
                  <c:v>16.876103740944735</c:v>
                </c:pt>
                <c:pt idx="41">
                  <c:v>22.767430674252221</c:v>
                </c:pt>
                <c:pt idx="42">
                  <c:v>30.393461273357207</c:v>
                </c:pt>
                <c:pt idx="43">
                  <c:v>40.151006693395779</c:v>
                </c:pt>
                <c:pt idx="44">
                  <c:v>52.49169091549048</c:v>
                </c:pt>
                <c:pt idx="45">
                  <c:v>67.919154108796832</c:v>
                </c:pt>
                <c:pt idx="46">
                  <c:v>86.982820130077087</c:v>
                </c:pt>
                <c:pt idx="47">
                  <c:v>110.26775067017735</c:v>
                </c:pt>
                <c:pt idx="48">
                  <c:v>138.38029139015032</c:v>
                </c:pt>
                <c:pt idx="49">
                  <c:v>171.92946865096724</c:v>
                </c:pt>
                <c:pt idx="50">
                  <c:v>211.50440983105358</c:v>
                </c:pt>
                <c:pt idx="51">
                  <c:v>257.64841738271116</c:v>
                </c:pt>
                <c:pt idx="52">
                  <c:v>310.83069960094582</c:v>
                </c:pt>
                <c:pt idx="53">
                  <c:v>371.41711532518758</c:v>
                </c:pt>
                <c:pt idx="54">
                  <c:v>439.64158697702311</c:v>
                </c:pt>
                <c:pt idx="55">
                  <c:v>515.58003772272468</c:v>
                </c:pt>
                <c:pt idx="56">
                  <c:v>599.12877988237517</c:v>
                </c:pt>
                <c:pt idx="57">
                  <c:v>689.98919807076402</c:v>
                </c:pt>
                <c:pt idx="58">
                  <c:v>787.66032068419838</c:v>
                </c:pt>
                <c:pt idx="59">
                  <c:v>891.4404626934587</c:v>
                </c:pt>
                <c:pt idx="60">
                  <c:v>1000.4385746504022</c:v>
                </c:pt>
                <c:pt idx="61">
                  <c:v>1113.5952876687618</c:v>
                </c:pt>
                <c:pt idx="62">
                  <c:v>1229.7129558066104</c:v>
                </c:pt>
                <c:pt idx="63">
                  <c:v>1347.4933279201198</c:v>
                </c:pt>
                <c:pt idx="64">
                  <c:v>1465.5808943101074</c:v>
                </c:pt>
                <c:pt idx="65">
                  <c:v>1582.6095071047962</c:v>
                </c:pt>
                <c:pt idx="66">
                  <c:v>1697.2496122816597</c:v>
                </c:pt>
                <c:pt idx="67">
                  <c:v>1808.2533821877885</c:v>
                </c:pt>
                <c:pt idx="68">
                  <c:v>1914.4952054085763</c:v>
                </c:pt>
                <c:pt idx="69">
                  <c:v>2015.0053586426518</c:v>
                </c:pt>
                <c:pt idx="70">
                  <c:v>2108.9952155463297</c:v>
                </c:pt>
                <c:pt idx="71">
                  <c:v>2195.8729874989494</c:v>
                </c:pt>
                <c:pt idx="72">
                  <c:v>2275.2496790052182</c:v>
                </c:pt>
                <c:pt idx="73">
                  <c:v>2346.9356122753697</c:v>
                </c:pt>
                <c:pt idx="74">
                  <c:v>2410.9284730333179</c:v>
                </c:pt>
                <c:pt idx="75">
                  <c:v>2467.3943058479936</c:v>
                </c:pt>
                <c:pt idx="76">
                  <c:v>2516.6432110238648</c:v>
                </c:pt>
                <c:pt idx="77">
                  <c:v>2559.1016528501887</c:v>
                </c:pt>
                <c:pt idx="78">
                  <c:v>2595.2832848409407</c:v>
                </c:pt>
                <c:pt idx="79">
                  <c:v>2625.7600507656675</c:v>
                </c:pt>
                <c:pt idx="80">
                  <c:v>2651.1350614271391</c:v>
                </c:pt>
                <c:pt idx="81">
                  <c:v>2672.0184136161929</c:v>
                </c:pt>
                <c:pt idx="82">
                  <c:v>2689.0067486152598</c:v>
                </c:pt>
                <c:pt idx="83">
                  <c:v>2702.6669796071496</c:v>
                </c:pt>
                <c:pt idx="84">
                  <c:v>2713.5242809556134</c:v>
                </c:pt>
                <c:pt idx="85">
                  <c:v>2722.0541499550382</c:v>
                </c:pt>
                <c:pt idx="86">
                  <c:v>2728.6781366282958</c:v>
                </c:pt>
                <c:pt idx="87">
                  <c:v>2733.7626940518348</c:v>
                </c:pt>
                <c:pt idx="88">
                  <c:v>2737.6205275454295</c:v>
                </c:pt>
                <c:pt idx="89">
                  <c:v>2740.5138072251812</c:v>
                </c:pt>
                <c:pt idx="90">
                  <c:v>2742.6586426185399</c:v>
                </c:pt>
                <c:pt idx="91">
                  <c:v>2744.2302864409353</c:v>
                </c:pt>
                <c:pt idx="92">
                  <c:v>2745.3686235707301</c:v>
                </c:pt>
                <c:pt idx="93">
                  <c:v>2746.1835985611342</c:v>
                </c:pt>
                <c:pt idx="94">
                  <c:v>2746.7603308511334</c:v>
                </c:pt>
                <c:pt idx="95">
                  <c:v>2747.1637540392703</c:v>
                </c:pt>
                <c:pt idx="96">
                  <c:v>2747.4426897055041</c:v>
                </c:pt>
                <c:pt idx="97">
                  <c:v>2747.6333252332174</c:v>
                </c:pt>
                <c:pt idx="98">
                  <c:v>2747.7621087352263</c:v>
                </c:pt>
                <c:pt idx="99">
                  <c:v>2747.848103738238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'US Counties Cumulative'!$M$9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'US Counties Cumulative'!$J$10:$J$109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'US Counties Cumulative'!$M$10:$M$109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4</c:v>
                </c:pt>
                <c:pt idx="44">
                  <c:v>10</c:v>
                </c:pt>
                <c:pt idx="45">
                  <c:v>25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33</c:v>
                </c:pt>
                <c:pt idx="50">
                  <c:v>39</c:v>
                </c:pt>
                <c:pt idx="51">
                  <c:v>50</c:v>
                </c:pt>
                <c:pt idx="52">
                  <c:v>59</c:v>
                </c:pt>
                <c:pt idx="53">
                  <c:v>59</c:v>
                </c:pt>
                <c:pt idx="54">
                  <c:v>53</c:v>
                </c:pt>
                <c:pt idx="55">
                  <c:v>45</c:v>
                </c:pt>
                <c:pt idx="56">
                  <c:v>70</c:v>
                </c:pt>
                <c:pt idx="57">
                  <c:v>93</c:v>
                </c:pt>
                <c:pt idx="58">
                  <c:v>123</c:v>
                </c:pt>
                <c:pt idx="59">
                  <c:v>146</c:v>
                </c:pt>
                <c:pt idx="60">
                  <c:v>117</c:v>
                </c:pt>
                <c:pt idx="61">
                  <c:v>101</c:v>
                </c:pt>
                <c:pt idx="62">
                  <c:v>86</c:v>
                </c:pt>
                <c:pt idx="63">
                  <c:v>131</c:v>
                </c:pt>
                <c:pt idx="64">
                  <c:v>180</c:v>
                </c:pt>
                <c:pt idx="65">
                  <c:v>127</c:v>
                </c:pt>
                <c:pt idx="66">
                  <c:v>121</c:v>
                </c:pt>
                <c:pt idx="67">
                  <c:v>105</c:v>
                </c:pt>
                <c:pt idx="68">
                  <c:v>88</c:v>
                </c:pt>
                <c:pt idx="69">
                  <c:v>101</c:v>
                </c:pt>
                <c:pt idx="70">
                  <c:v>80</c:v>
                </c:pt>
                <c:pt idx="71">
                  <c:v>64</c:v>
                </c:pt>
                <c:pt idx="72">
                  <c:v>62</c:v>
                </c:pt>
                <c:pt idx="73">
                  <c:v>63</c:v>
                </c:pt>
                <c:pt idx="74">
                  <c:v>47</c:v>
                </c:pt>
                <c:pt idx="75">
                  <c:v>40</c:v>
                </c:pt>
                <c:pt idx="76">
                  <c:v>46</c:v>
                </c:pt>
                <c:pt idx="77">
                  <c:v>53</c:v>
                </c:pt>
                <c:pt idx="78">
                  <c:v>27</c:v>
                </c:pt>
                <c:pt idx="79">
                  <c:v>28</c:v>
                </c:pt>
                <c:pt idx="80">
                  <c:v>31</c:v>
                </c:pt>
                <c:pt idx="81">
                  <c:v>32</c:v>
                </c:pt>
                <c:pt idx="82">
                  <c:v>20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11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11</c:v>
                </c:pt>
                <c:pt idx="94">
                  <c:v>8</c:v>
                </c:pt>
                <c:pt idx="95">
                  <c:v>9</c:v>
                </c:pt>
                <c:pt idx="96">
                  <c:v>3</c:v>
                </c:pt>
                <c:pt idx="97">
                  <c:v>6</c:v>
                </c:pt>
                <c:pt idx="98">
                  <c:v>12</c:v>
                </c:pt>
                <c:pt idx="99">
                  <c:v>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'US Counties Cumulative'!$N$9</c:f>
              <c:strCache>
                <c:ptCount val="1"/>
                <c:pt idx="0">
                  <c:v>Projected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'US Counties Cumulative'!$J$10:$J$109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'US Counties Cumulative'!$N$10:$N$109</c:f>
              <c:numCache>
                <c:formatCode>_(* #,##0.00_);_(* \(#,##0.00\);_(* "-"??_);_(@_)</c:formatCode>
                <c:ptCount val="100"/>
                <c:pt idx="0">
                  <c:v>9.6134921282205184E-9</c:v>
                </c:pt>
                <c:pt idx="1">
                  <c:v>1.9931014205937105E-8</c:v>
                </c:pt>
                <c:pt idx="2">
                  <c:v>4.0844103527546309E-8</c:v>
                </c:pt>
                <c:pt idx="3">
                  <c:v>8.2733440297892552E-8</c:v>
                </c:pt>
                <c:pt idx="4">
                  <c:v>1.6564737022046237E-7</c:v>
                </c:pt>
                <c:pt idx="5">
                  <c:v>3.2782325116642654E-7</c:v>
                </c:pt>
                <c:pt idx="6">
                  <c:v>6.4127853974597702E-7</c:v>
                </c:pt>
                <c:pt idx="7">
                  <c:v>1.2399535207409825E-6</c:v>
                </c:pt>
                <c:pt idx="8">
                  <c:v>2.3698226802106968E-6</c:v>
                </c:pt>
                <c:pt idx="9">
                  <c:v>4.4769066930016203E-6</c:v>
                </c:pt>
                <c:pt idx="10">
                  <c:v>8.3597247918331615E-6</c:v>
                </c:pt>
                <c:pt idx="11">
                  <c:v>1.5429706452567615E-5</c:v>
                </c:pt>
                <c:pt idx="12">
                  <c:v>2.8149785708699285E-5</c:v>
                </c:pt>
                <c:pt idx="13">
                  <c:v>5.0762647969707776E-5</c:v>
                </c:pt>
                <c:pt idx="14">
                  <c:v>9.0482624640496112E-5</c:v>
                </c:pt>
                <c:pt idx="15">
                  <c:v>1.5941818378284366E-4</c:v>
                </c:pt>
                <c:pt idx="16">
                  <c:v>2.7762736440953018E-4</c:v>
                </c:pt>
                <c:pt idx="17">
                  <c:v>4.7790153938455355E-4</c:v>
                </c:pt>
                <c:pt idx="18">
                  <c:v>8.1314188957040863E-4</c:v>
                </c:pt>
                <c:pt idx="19">
                  <c:v>1.3675587285256331E-3</c:v>
                </c:pt>
                <c:pt idx="20">
                  <c:v>2.2734079946473492E-3</c:v>
                </c:pt>
                <c:pt idx="21">
                  <c:v>3.7356013698975231E-3</c:v>
                </c:pt>
                <c:pt idx="22">
                  <c:v>6.0672992417396335E-3</c:v>
                </c:pt>
                <c:pt idx="23">
                  <c:v>9.7405179294739307E-3</c:v>
                </c:pt>
                <c:pt idx="24">
                  <c:v>1.5456830024411387E-2</c:v>
                </c:pt>
                <c:pt idx="25">
                  <c:v>2.4244350729808021E-2</c:v>
                </c:pt>
                <c:pt idx="26">
                  <c:v>3.7588278072129909E-2</c:v>
                </c:pt>
                <c:pt idx="27">
                  <c:v>5.7603125688762934E-2</c:v>
                </c:pt>
                <c:pt idx="28">
                  <c:v>8.7255219396565956E-2</c:v>
                </c:pt>
                <c:pt idx="29">
                  <c:v>0.13064371625417243</c:v>
                </c:pt>
                <c:pt idx="30">
                  <c:v>0.19334697536939441</c:v>
                </c:pt>
                <c:pt idx="31">
                  <c:v>0.28283814833332832</c:v>
                </c:pt>
                <c:pt idx="32">
                  <c:v>0.40896894780892018</c:v>
                </c:pt>
                <c:pt idx="33">
                  <c:v>0.58451334221855167</c:v>
                </c:pt>
                <c:pt idx="34">
                  <c:v>0.82575320810288566</c:v>
                </c:pt>
                <c:pt idx="35">
                  <c:v>1.1530757967548126</c:v>
                </c:pt>
                <c:pt idx="36">
                  <c:v>1.5915386470871982</c:v>
                </c:pt>
                <c:pt idx="37">
                  <c:v>2.1713421733874259</c:v>
                </c:pt>
                <c:pt idx="38">
                  <c:v>2.9281349763461963</c:v>
                </c:pt>
                <c:pt idx="39">
                  <c:v>3.9030639118635748</c:v>
                </c:pt>
                <c:pt idx="40">
                  <c:v>5.1424725171084589</c:v>
                </c:pt>
                <c:pt idx="41">
                  <c:v>6.6971502422026958</c:v>
                </c:pt>
                <c:pt idx="42">
                  <c:v>8.6210437766717849</c:v>
                </c:pt>
                <c:pt idx="43">
                  <c:v>10.969362909010618</c:v>
                </c:pt>
                <c:pt idx="44">
                  <c:v>13.796048272660265</c:v>
                </c:pt>
                <c:pt idx="45">
                  <c:v>17.150617124182173</c:v>
                </c:pt>
                <c:pt idx="46">
                  <c:v>21.074464307761716</c:v>
                </c:pt>
                <c:pt idx="47">
                  <c:v>25.596765069485865</c:v>
                </c:pt>
                <c:pt idx="48">
                  <c:v>30.730198585605713</c:v>
                </c:pt>
                <c:pt idx="49">
                  <c:v>36.466778326572914</c:v>
                </c:pt>
                <c:pt idx="50">
                  <c:v>42.774128850263487</c:v>
                </c:pt>
                <c:pt idx="51">
                  <c:v>49.592579201247744</c:v>
                </c:pt>
                <c:pt idx="52">
                  <c:v>56.83344262866548</c:v>
                </c:pt>
                <c:pt idx="53">
                  <c:v>64.378814921590845</c:v>
                </c:pt>
                <c:pt idx="54">
                  <c:v>72.083146892755664</c:v>
                </c:pt>
                <c:pt idx="55">
                  <c:v>79.776732459093978</c:v>
                </c:pt>
                <c:pt idx="56">
                  <c:v>87.271109310240831</c:v>
                </c:pt>
                <c:pt idx="57">
                  <c:v>94.366205970596866</c:v>
                </c:pt>
                <c:pt idx="58">
                  <c:v>100.85890259466572</c:v>
                </c:pt>
                <c:pt idx="59">
                  <c:v>106.55252076213441</c:v>
                </c:pt>
                <c:pt idx="60">
                  <c:v>111.26663767414522</c:v>
                </c:pt>
                <c:pt idx="61">
                  <c:v>114.84654813071501</c:v>
                </c:pt>
                <c:pt idx="62">
                  <c:v>117.17168471853479</c:v>
                </c:pt>
                <c:pt idx="63">
                  <c:v>118.16235779485677</c:v>
                </c:pt>
                <c:pt idx="64">
                  <c:v>117.78428992992504</c:v>
                </c:pt>
                <c:pt idx="65">
                  <c:v>116.05058497779378</c:v>
                </c:pt>
                <c:pt idx="66">
                  <c:v>113.02097402429095</c:v>
                </c:pt>
                <c:pt idx="67">
                  <c:v>108.79839872666938</c:v>
                </c:pt>
                <c:pt idx="68">
                  <c:v>103.52320460520973</c:v>
                </c:pt>
                <c:pt idx="69">
                  <c:v>97.365401044192836</c:v>
                </c:pt>
                <c:pt idx="70">
                  <c:v>90.515582944166269</c:v>
                </c:pt>
                <c:pt idx="71">
                  <c:v>83.175188618260634</c:v>
                </c:pt>
                <c:pt idx="72">
                  <c:v>75.546784128382228</c:v>
                </c:pt>
                <c:pt idx="73">
                  <c:v>67.825017682388903</c:v>
                </c:pt>
                <c:pt idx="74">
                  <c:v>60.188787592673883</c:v>
                </c:pt>
                <c:pt idx="75">
                  <c:v>52.795027544599733</c:v>
                </c:pt>
                <c:pt idx="76">
                  <c:v>45.774350667239986</c:v>
                </c:pt>
                <c:pt idx="77">
                  <c:v>39.228627154972287</c:v>
                </c:pt>
                <c:pt idx="78">
                  <c:v>33.230415632945153</c:v>
                </c:pt>
                <c:pt idx="79">
                  <c:v>27.824039598695073</c:v>
                </c:pt>
                <c:pt idx="80">
                  <c:v>23.028006223447417</c:v>
                </c:pt>
                <c:pt idx="81">
                  <c:v>18.838409777493677</c:v>
                </c:pt>
                <c:pt idx="82">
                  <c:v>15.232945451434734</c:v>
                </c:pt>
                <c:pt idx="83">
                  <c:v>12.17517690514412</c:v>
                </c:pt>
                <c:pt idx="84">
                  <c:v>9.618745179483966</c:v>
                </c:pt>
                <c:pt idx="85">
                  <c:v>7.5112688134211583</c:v>
                </c:pt>
                <c:pt idx="86">
                  <c:v>5.7977560270684476</c:v>
                </c:pt>
                <c:pt idx="87">
                  <c:v>4.4234213855328868</c:v>
                </c:pt>
                <c:pt idx="88">
                  <c:v>3.3358647672445851</c:v>
                </c:pt>
                <c:pt idx="89">
                  <c:v>2.4866250570231077</c:v>
                </c:pt>
                <c:pt idx="90">
                  <c:v>1.8321622080861504</c:v>
                </c:pt>
                <c:pt idx="91">
                  <c:v>1.3343485309526018</c:v>
                </c:pt>
                <c:pt idx="92">
                  <c:v>0.9605641830781414</c:v>
                </c:pt>
                <c:pt idx="93">
                  <c:v>0.68349484268662586</c:v>
                </c:pt>
                <c:pt idx="94">
                  <c:v>0.48072404014795056</c:v>
                </c:pt>
                <c:pt idx="95">
                  <c:v>0.33420133927457946</c:v>
                </c:pt>
                <c:pt idx="96">
                  <c:v>0.22965308135261789</c:v>
                </c:pt>
                <c:pt idx="97">
                  <c:v>0.15598689519193065</c:v>
                </c:pt>
                <c:pt idx="98">
                  <c:v>0.10472628472098479</c:v>
                </c:pt>
                <c:pt idx="99">
                  <c:v>6.9498435090771346E-2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56576"/>
        <c:axId val="564056968"/>
      </c:scatterChart>
      <c:valAx>
        <c:axId val="5640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6968"/>
        <c:crosses val="autoZero"/>
        <c:crossBetween val="midCat"/>
      </c:valAx>
      <c:valAx>
        <c:axId val="5640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New US Counties Reporting</a:t>
            </a:r>
            <a:r>
              <a:rPr lang="en-US" baseline="0"/>
              <a:t>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'US Counties Cumulative'!$M$9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'US Counties Cumulative'!$J$10:$J$109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'US Counties Cumulative'!$M$10:$M$109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4</c:v>
                </c:pt>
                <c:pt idx="44">
                  <c:v>10</c:v>
                </c:pt>
                <c:pt idx="45">
                  <c:v>25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33</c:v>
                </c:pt>
                <c:pt idx="50">
                  <c:v>39</c:v>
                </c:pt>
                <c:pt idx="51">
                  <c:v>50</c:v>
                </c:pt>
                <c:pt idx="52">
                  <c:v>59</c:v>
                </c:pt>
                <c:pt idx="53">
                  <c:v>59</c:v>
                </c:pt>
                <c:pt idx="54">
                  <c:v>53</c:v>
                </c:pt>
                <c:pt idx="55">
                  <c:v>45</c:v>
                </c:pt>
                <c:pt idx="56">
                  <c:v>70</c:v>
                </c:pt>
                <c:pt idx="57">
                  <c:v>93</c:v>
                </c:pt>
                <c:pt idx="58">
                  <c:v>123</c:v>
                </c:pt>
                <c:pt idx="59">
                  <c:v>146</c:v>
                </c:pt>
                <c:pt idx="60">
                  <c:v>117</c:v>
                </c:pt>
                <c:pt idx="61">
                  <c:v>101</c:v>
                </c:pt>
                <c:pt idx="62">
                  <c:v>86</c:v>
                </c:pt>
                <c:pt idx="63">
                  <c:v>131</c:v>
                </c:pt>
                <c:pt idx="64">
                  <c:v>180</c:v>
                </c:pt>
                <c:pt idx="65">
                  <c:v>127</c:v>
                </c:pt>
                <c:pt idx="66">
                  <c:v>121</c:v>
                </c:pt>
                <c:pt idx="67">
                  <c:v>105</c:v>
                </c:pt>
                <c:pt idx="68">
                  <c:v>88</c:v>
                </c:pt>
                <c:pt idx="69">
                  <c:v>101</c:v>
                </c:pt>
                <c:pt idx="70">
                  <c:v>80</c:v>
                </c:pt>
                <c:pt idx="71">
                  <c:v>64</c:v>
                </c:pt>
                <c:pt idx="72">
                  <c:v>62</c:v>
                </c:pt>
                <c:pt idx="73">
                  <c:v>63</c:v>
                </c:pt>
                <c:pt idx="74">
                  <c:v>47</c:v>
                </c:pt>
                <c:pt idx="75">
                  <c:v>40</c:v>
                </c:pt>
                <c:pt idx="76">
                  <c:v>46</c:v>
                </c:pt>
                <c:pt idx="77">
                  <c:v>53</c:v>
                </c:pt>
                <c:pt idx="78">
                  <c:v>27</c:v>
                </c:pt>
                <c:pt idx="79">
                  <c:v>28</c:v>
                </c:pt>
                <c:pt idx="80">
                  <c:v>31</c:v>
                </c:pt>
                <c:pt idx="81">
                  <c:v>32</c:v>
                </c:pt>
                <c:pt idx="82">
                  <c:v>20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11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11</c:v>
                </c:pt>
                <c:pt idx="94">
                  <c:v>8</c:v>
                </c:pt>
                <c:pt idx="95">
                  <c:v>9</c:v>
                </c:pt>
                <c:pt idx="96">
                  <c:v>3</c:v>
                </c:pt>
                <c:pt idx="97">
                  <c:v>6</c:v>
                </c:pt>
                <c:pt idx="98">
                  <c:v>12</c:v>
                </c:pt>
                <c:pt idx="99">
                  <c:v>19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'US Counties Cumulative'!$N$9</c:f>
              <c:strCache>
                <c:ptCount val="1"/>
                <c:pt idx="0">
                  <c:v>Projected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'US Counties Cumulative'!$J$10:$J$109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'US Counties Cumulative'!$N$10:$N$109</c:f>
              <c:numCache>
                <c:formatCode>_(* #,##0.00_);_(* \(#,##0.00\);_(* "-"??_);_(@_)</c:formatCode>
                <c:ptCount val="100"/>
                <c:pt idx="0">
                  <c:v>9.6134921282205184E-9</c:v>
                </c:pt>
                <c:pt idx="1">
                  <c:v>1.9931014205937105E-8</c:v>
                </c:pt>
                <c:pt idx="2">
                  <c:v>4.0844103527546309E-8</c:v>
                </c:pt>
                <c:pt idx="3">
                  <c:v>8.2733440297892552E-8</c:v>
                </c:pt>
                <c:pt idx="4">
                  <c:v>1.6564737022046237E-7</c:v>
                </c:pt>
                <c:pt idx="5">
                  <c:v>3.2782325116642654E-7</c:v>
                </c:pt>
                <c:pt idx="6">
                  <c:v>6.4127853974597702E-7</c:v>
                </c:pt>
                <c:pt idx="7">
                  <c:v>1.2399535207409825E-6</c:v>
                </c:pt>
                <c:pt idx="8">
                  <c:v>2.3698226802106968E-6</c:v>
                </c:pt>
                <c:pt idx="9">
                  <c:v>4.4769066930016203E-6</c:v>
                </c:pt>
                <c:pt idx="10">
                  <c:v>8.3597247918331615E-6</c:v>
                </c:pt>
                <c:pt idx="11">
                  <c:v>1.5429706452567615E-5</c:v>
                </c:pt>
                <c:pt idx="12">
                  <c:v>2.8149785708699285E-5</c:v>
                </c:pt>
                <c:pt idx="13">
                  <c:v>5.0762647969707776E-5</c:v>
                </c:pt>
                <c:pt idx="14">
                  <c:v>9.0482624640496112E-5</c:v>
                </c:pt>
                <c:pt idx="15">
                  <c:v>1.5941818378284366E-4</c:v>
                </c:pt>
                <c:pt idx="16">
                  <c:v>2.7762736440953018E-4</c:v>
                </c:pt>
                <c:pt idx="17">
                  <c:v>4.7790153938455355E-4</c:v>
                </c:pt>
                <c:pt idx="18">
                  <c:v>8.1314188957040863E-4</c:v>
                </c:pt>
                <c:pt idx="19">
                  <c:v>1.3675587285256331E-3</c:v>
                </c:pt>
                <c:pt idx="20">
                  <c:v>2.2734079946473492E-3</c:v>
                </c:pt>
                <c:pt idx="21">
                  <c:v>3.7356013698975231E-3</c:v>
                </c:pt>
                <c:pt idx="22">
                  <c:v>6.0672992417396335E-3</c:v>
                </c:pt>
                <c:pt idx="23">
                  <c:v>9.7405179294739307E-3</c:v>
                </c:pt>
                <c:pt idx="24">
                  <c:v>1.5456830024411387E-2</c:v>
                </c:pt>
                <c:pt idx="25">
                  <c:v>2.4244350729808021E-2</c:v>
                </c:pt>
                <c:pt idx="26">
                  <c:v>3.7588278072129909E-2</c:v>
                </c:pt>
                <c:pt idx="27">
                  <c:v>5.7603125688762934E-2</c:v>
                </c:pt>
                <c:pt idx="28">
                  <c:v>8.7255219396565956E-2</c:v>
                </c:pt>
                <c:pt idx="29">
                  <c:v>0.13064371625417243</c:v>
                </c:pt>
                <c:pt idx="30">
                  <c:v>0.19334697536939441</c:v>
                </c:pt>
                <c:pt idx="31">
                  <c:v>0.28283814833332832</c:v>
                </c:pt>
                <c:pt idx="32">
                  <c:v>0.40896894780892018</c:v>
                </c:pt>
                <c:pt idx="33">
                  <c:v>0.58451334221855167</c:v>
                </c:pt>
                <c:pt idx="34">
                  <c:v>0.82575320810288566</c:v>
                </c:pt>
                <c:pt idx="35">
                  <c:v>1.1530757967548126</c:v>
                </c:pt>
                <c:pt idx="36">
                  <c:v>1.5915386470871982</c:v>
                </c:pt>
                <c:pt idx="37">
                  <c:v>2.1713421733874259</c:v>
                </c:pt>
                <c:pt idx="38">
                  <c:v>2.9281349763461963</c:v>
                </c:pt>
                <c:pt idx="39">
                  <c:v>3.9030639118635748</c:v>
                </c:pt>
                <c:pt idx="40">
                  <c:v>5.1424725171084589</c:v>
                </c:pt>
                <c:pt idx="41">
                  <c:v>6.6971502422026958</c:v>
                </c:pt>
                <c:pt idx="42">
                  <c:v>8.6210437766717849</c:v>
                </c:pt>
                <c:pt idx="43">
                  <c:v>10.969362909010618</c:v>
                </c:pt>
                <c:pt idx="44">
                  <c:v>13.796048272660265</c:v>
                </c:pt>
                <c:pt idx="45">
                  <c:v>17.150617124182173</c:v>
                </c:pt>
                <c:pt idx="46">
                  <c:v>21.074464307761716</c:v>
                </c:pt>
                <c:pt idx="47">
                  <c:v>25.596765069485865</c:v>
                </c:pt>
                <c:pt idx="48">
                  <c:v>30.730198585605713</c:v>
                </c:pt>
                <c:pt idx="49">
                  <c:v>36.466778326572914</c:v>
                </c:pt>
                <c:pt idx="50">
                  <c:v>42.774128850263487</c:v>
                </c:pt>
                <c:pt idx="51">
                  <c:v>49.592579201247744</c:v>
                </c:pt>
                <c:pt idx="52">
                  <c:v>56.83344262866548</c:v>
                </c:pt>
                <c:pt idx="53">
                  <c:v>64.378814921590845</c:v>
                </c:pt>
                <c:pt idx="54">
                  <c:v>72.083146892755664</c:v>
                </c:pt>
                <c:pt idx="55">
                  <c:v>79.776732459093978</c:v>
                </c:pt>
                <c:pt idx="56">
                  <c:v>87.271109310240831</c:v>
                </c:pt>
                <c:pt idx="57">
                  <c:v>94.366205970596866</c:v>
                </c:pt>
                <c:pt idx="58">
                  <c:v>100.85890259466572</c:v>
                </c:pt>
                <c:pt idx="59">
                  <c:v>106.55252076213441</c:v>
                </c:pt>
                <c:pt idx="60">
                  <c:v>111.26663767414522</c:v>
                </c:pt>
                <c:pt idx="61">
                  <c:v>114.84654813071501</c:v>
                </c:pt>
                <c:pt idx="62">
                  <c:v>117.17168471853479</c:v>
                </c:pt>
                <c:pt idx="63">
                  <c:v>118.16235779485677</c:v>
                </c:pt>
                <c:pt idx="64">
                  <c:v>117.78428992992504</c:v>
                </c:pt>
                <c:pt idx="65">
                  <c:v>116.05058497779378</c:v>
                </c:pt>
                <c:pt idx="66">
                  <c:v>113.02097402429095</c:v>
                </c:pt>
                <c:pt idx="67">
                  <c:v>108.79839872666938</c:v>
                </c:pt>
                <c:pt idx="68">
                  <c:v>103.52320460520973</c:v>
                </c:pt>
                <c:pt idx="69">
                  <c:v>97.365401044192836</c:v>
                </c:pt>
                <c:pt idx="70">
                  <c:v>90.515582944166269</c:v>
                </c:pt>
                <c:pt idx="71">
                  <c:v>83.175188618260634</c:v>
                </c:pt>
                <c:pt idx="72">
                  <c:v>75.546784128382228</c:v>
                </c:pt>
                <c:pt idx="73">
                  <c:v>67.825017682388903</c:v>
                </c:pt>
                <c:pt idx="74">
                  <c:v>60.188787592673883</c:v>
                </c:pt>
                <c:pt idx="75">
                  <c:v>52.795027544599733</c:v>
                </c:pt>
                <c:pt idx="76">
                  <c:v>45.774350667239986</c:v>
                </c:pt>
                <c:pt idx="77">
                  <c:v>39.228627154972287</c:v>
                </c:pt>
                <c:pt idx="78">
                  <c:v>33.230415632945153</c:v>
                </c:pt>
                <c:pt idx="79">
                  <c:v>27.824039598695073</c:v>
                </c:pt>
                <c:pt idx="80">
                  <c:v>23.028006223447417</c:v>
                </c:pt>
                <c:pt idx="81">
                  <c:v>18.838409777493677</c:v>
                </c:pt>
                <c:pt idx="82">
                  <c:v>15.232945451434734</c:v>
                </c:pt>
                <c:pt idx="83">
                  <c:v>12.17517690514412</c:v>
                </c:pt>
                <c:pt idx="84">
                  <c:v>9.618745179483966</c:v>
                </c:pt>
                <c:pt idx="85">
                  <c:v>7.5112688134211583</c:v>
                </c:pt>
                <c:pt idx="86">
                  <c:v>5.7977560270684476</c:v>
                </c:pt>
                <c:pt idx="87">
                  <c:v>4.4234213855328868</c:v>
                </c:pt>
                <c:pt idx="88">
                  <c:v>3.3358647672445851</c:v>
                </c:pt>
                <c:pt idx="89">
                  <c:v>2.4866250570231077</c:v>
                </c:pt>
                <c:pt idx="90">
                  <c:v>1.8321622080861504</c:v>
                </c:pt>
                <c:pt idx="91">
                  <c:v>1.3343485309526018</c:v>
                </c:pt>
                <c:pt idx="92">
                  <c:v>0.9605641830781414</c:v>
                </c:pt>
                <c:pt idx="93">
                  <c:v>0.68349484268662586</c:v>
                </c:pt>
                <c:pt idx="94">
                  <c:v>0.48072404014795056</c:v>
                </c:pt>
                <c:pt idx="95">
                  <c:v>0.33420133927457946</c:v>
                </c:pt>
                <c:pt idx="96">
                  <c:v>0.22965308135261789</c:v>
                </c:pt>
                <c:pt idx="97">
                  <c:v>0.15598689519193065</c:v>
                </c:pt>
                <c:pt idx="98">
                  <c:v>0.10472628472098479</c:v>
                </c:pt>
                <c:pt idx="99">
                  <c:v>6.9498435090771346E-2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57752"/>
        <c:axId val="564058144"/>
      </c:scatterChart>
      <c:valAx>
        <c:axId val="56405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144"/>
        <c:crosses val="autoZero"/>
        <c:crossBetween val="midCat"/>
      </c:valAx>
      <c:valAx>
        <c:axId val="564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335280</xdr:colOff>
      <xdr:row>0</xdr:row>
      <xdr:rowOff>125730</xdr:rowOff>
    </xdr:from>
    <xdr:to>
      <xdr:col>30</xdr:col>
      <xdr:colOff>403860</xdr:colOff>
      <xdr:row>22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320040</xdr:colOff>
      <xdr:row>23</xdr:row>
      <xdr:rowOff>167640</xdr:rowOff>
    </xdr:from>
    <xdr:to>
      <xdr:col>30</xdr:col>
      <xdr:colOff>411480</xdr:colOff>
      <xdr:row>42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556260</xdr:colOff>
      <xdr:row>0</xdr:row>
      <xdr:rowOff>0</xdr:rowOff>
    </xdr:from>
    <xdr:to>
      <xdr:col>42</xdr:col>
      <xdr:colOff>15240</xdr:colOff>
      <xdr:row>22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601980</xdr:colOff>
      <xdr:row>24</xdr:row>
      <xdr:rowOff>45720</xdr:rowOff>
    </xdr:from>
    <xdr:to>
      <xdr:col>42</xdr:col>
      <xdr:colOff>83820</xdr:colOff>
      <xdr:row>42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571500</xdr:colOff>
      <xdr:row>44</xdr:row>
      <xdr:rowOff>41910</xdr:rowOff>
    </xdr:from>
    <xdr:to>
      <xdr:col>33</xdr:col>
      <xdr:colOff>594360</xdr:colOff>
      <xdr:row>59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182880</xdr:colOff>
      <xdr:row>0</xdr:row>
      <xdr:rowOff>80010</xdr:rowOff>
    </xdr:from>
    <xdr:to>
      <xdr:col>21</xdr:col>
      <xdr:colOff>487680</xdr:colOff>
      <xdr:row>15</xdr:row>
      <xdr:rowOff>80010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289560</xdr:colOff>
      <xdr:row>16</xdr:row>
      <xdr:rowOff>129540</xdr:rowOff>
    </xdr:from>
    <xdr:to>
      <xdr:col>21</xdr:col>
      <xdr:colOff>594360</xdr:colOff>
      <xdr:row>31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$Covid/New%20York%20Times/USA%20Counties%2029%20Ap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A Counties 29 Apr 2020"/>
      <sheetName val="US Counties Cumulative"/>
    </sheetNames>
    <sheetDataSet>
      <sheetData sheetId="0" refreshError="1"/>
      <sheetData sheetId="1">
        <row r="9">
          <cell r="K9" t="str">
            <v>Counties</v>
          </cell>
          <cell r="L9" t="str">
            <v>Projected</v>
          </cell>
          <cell r="M9" t="str">
            <v>New</v>
          </cell>
          <cell r="N9" t="str">
            <v>Projected</v>
          </cell>
        </row>
        <row r="10">
          <cell r="J10">
            <v>1</v>
          </cell>
          <cell r="K10">
            <v>1</v>
          </cell>
          <cell r="L10">
            <v>1.2815923234939673E-8</v>
          </cell>
          <cell r="M10">
            <v>1</v>
          </cell>
          <cell r="N10">
            <v>9.6134921282205184E-9</v>
          </cell>
        </row>
        <row r="11">
          <cell r="J11">
            <v>2</v>
          </cell>
          <cell r="K11">
            <v>1</v>
          </cell>
          <cell r="L11">
            <v>2.698037306346857E-8</v>
          </cell>
          <cell r="M11">
            <v>0</v>
          </cell>
          <cell r="N11">
            <v>1.9931014205937105E-8</v>
          </cell>
        </row>
        <row r="12">
          <cell r="J12">
            <v>3</v>
          </cell>
          <cell r="K12">
            <v>1</v>
          </cell>
          <cell r="L12">
            <v>5.615613860719856E-8</v>
          </cell>
          <cell r="M12">
            <v>0</v>
          </cell>
          <cell r="N12">
            <v>4.0844103527546309E-8</v>
          </cell>
        </row>
        <row r="13">
          <cell r="J13">
            <v>4</v>
          </cell>
          <cell r="K13">
            <v>2</v>
          </cell>
          <cell r="L13">
            <v>1.1555817331210632E-7</v>
          </cell>
          <cell r="M13">
            <v>1</v>
          </cell>
          <cell r="N13">
            <v>8.2733440297892552E-8</v>
          </cell>
        </row>
        <row r="14">
          <cell r="J14">
            <v>5</v>
          </cell>
          <cell r="K14">
            <v>3</v>
          </cell>
          <cell r="L14">
            <v>2.3510468189896453E-7</v>
          </cell>
          <cell r="M14">
            <v>1</v>
          </cell>
          <cell r="N14">
            <v>1.6564737022046237E-7</v>
          </cell>
        </row>
        <row r="15">
          <cell r="J15">
            <v>6</v>
          </cell>
          <cell r="K15">
            <v>5</v>
          </cell>
          <cell r="L15">
            <v>4.7291406767610625E-7</v>
          </cell>
          <cell r="M15">
            <v>2</v>
          </cell>
          <cell r="N15">
            <v>3.2782325116642654E-7</v>
          </cell>
        </row>
        <row r="16">
          <cell r="J16">
            <v>7</v>
          </cell>
          <cell r="K16">
            <v>5</v>
          </cell>
          <cell r="L16">
            <v>9.4051741132896334E-7</v>
          </cell>
          <cell r="M16">
            <v>0</v>
          </cell>
          <cell r="N16">
            <v>6.4127853974597702E-7</v>
          </cell>
        </row>
        <row r="17">
          <cell r="J17">
            <v>8</v>
          </cell>
          <cell r="K17">
            <v>5</v>
          </cell>
          <cell r="L17">
            <v>1.8493476131560955E-6</v>
          </cell>
          <cell r="M17">
            <v>0</v>
          </cell>
          <cell r="N17">
            <v>1.2399535207409825E-6</v>
          </cell>
        </row>
        <row r="18">
          <cell r="J18">
            <v>9</v>
          </cell>
          <cell r="K18">
            <v>5</v>
          </cell>
          <cell r="L18">
            <v>3.5953483536958919E-6</v>
          </cell>
          <cell r="M18">
            <v>0</v>
          </cell>
          <cell r="N18">
            <v>2.3698226802106968E-6</v>
          </cell>
        </row>
        <row r="19">
          <cell r="J19">
            <v>10</v>
          </cell>
          <cell r="K19">
            <v>5</v>
          </cell>
          <cell r="L19">
            <v>6.9109521607099801E-6</v>
          </cell>
          <cell r="M19">
            <v>0</v>
          </cell>
          <cell r="N19">
            <v>4.4769066930016203E-6</v>
          </cell>
        </row>
        <row r="20">
          <cell r="J20">
            <v>11</v>
          </cell>
          <cell r="K20">
            <v>6</v>
          </cell>
          <cell r="L20">
            <v>1.3134490546920372E-5</v>
          </cell>
          <cell r="M20">
            <v>1</v>
          </cell>
          <cell r="N20">
            <v>8.3597247918331615E-6</v>
          </cell>
        </row>
        <row r="21">
          <cell r="J21">
            <v>12</v>
          </cell>
          <cell r="K21">
            <v>7</v>
          </cell>
          <cell r="L21">
            <v>2.4681476989409284E-5</v>
          </cell>
          <cell r="M21">
            <v>1</v>
          </cell>
          <cell r="N21">
            <v>1.5429706452567615E-5</v>
          </cell>
        </row>
        <row r="22">
          <cell r="J22">
            <v>13</v>
          </cell>
          <cell r="K22">
            <v>8</v>
          </cell>
          <cell r="L22">
            <v>4.5858089159872865E-5</v>
          </cell>
          <cell r="M22">
            <v>1</v>
          </cell>
          <cell r="N22">
            <v>2.8149785708699285E-5</v>
          </cell>
        </row>
        <row r="23">
          <cell r="J23">
            <v>14</v>
          </cell>
          <cell r="K23">
            <v>8</v>
          </cell>
          <cell r="L23">
            <v>8.4246563921624423E-5</v>
          </cell>
          <cell r="M23">
            <v>0</v>
          </cell>
          <cell r="N23">
            <v>5.0762647969707776E-5</v>
          </cell>
        </row>
        <row r="24">
          <cell r="J24">
            <v>15</v>
          </cell>
          <cell r="K24">
            <v>8</v>
          </cell>
          <cell r="L24">
            <v>1.5303283737118785E-4</v>
          </cell>
          <cell r="M24">
            <v>0</v>
          </cell>
          <cell r="N24">
            <v>9.0482624640496112E-5</v>
          </cell>
        </row>
        <row r="25">
          <cell r="J25">
            <v>16</v>
          </cell>
          <cell r="K25">
            <v>9</v>
          </cell>
          <cell r="L25">
            <v>2.7486424445824341E-4</v>
          </cell>
          <cell r="M25">
            <v>1</v>
          </cell>
          <cell r="N25">
            <v>1.5941818378284366E-4</v>
          </cell>
        </row>
        <row r="26">
          <cell r="J26">
            <v>17</v>
          </cell>
          <cell r="K26">
            <v>9</v>
          </cell>
          <cell r="L26">
            <v>4.8815562005334948E-4</v>
          </cell>
          <cell r="M26">
            <v>0</v>
          </cell>
          <cell r="N26">
            <v>2.7762736440953018E-4</v>
          </cell>
        </row>
        <row r="27">
          <cell r="J27">
            <v>18</v>
          </cell>
          <cell r="K27">
            <v>9</v>
          </cell>
          <cell r="L27">
            <v>8.572554882786737E-4</v>
          </cell>
          <cell r="M27">
            <v>0</v>
          </cell>
          <cell r="N27">
            <v>4.7790153938455355E-4</v>
          </cell>
        </row>
        <row r="28">
          <cell r="J28">
            <v>19</v>
          </cell>
          <cell r="K28">
            <v>9</v>
          </cell>
          <cell r="L28">
            <v>1.4886067432416988E-3</v>
          </cell>
          <cell r="M28">
            <v>0</v>
          </cell>
          <cell r="N28">
            <v>8.1314188957040863E-4</v>
          </cell>
        </row>
        <row r="29">
          <cell r="J29">
            <v>20</v>
          </cell>
          <cell r="K29">
            <v>9</v>
          </cell>
          <cell r="L29">
            <v>2.5560745148707994E-3</v>
          </cell>
          <cell r="M29">
            <v>0</v>
          </cell>
          <cell r="N29">
            <v>1.3675587285256331E-3</v>
          </cell>
        </row>
        <row r="30">
          <cell r="J30">
            <v>21</v>
          </cell>
          <cell r="K30">
            <v>10</v>
          </cell>
          <cell r="L30">
            <v>4.3400753963932755E-3</v>
          </cell>
          <cell r="M30">
            <v>1</v>
          </cell>
          <cell r="N30">
            <v>2.2734079946473492E-3</v>
          </cell>
        </row>
        <row r="31">
          <cell r="J31">
            <v>22</v>
          </cell>
          <cell r="K31">
            <v>10</v>
          </cell>
          <cell r="L31">
            <v>7.2871554228689595E-3</v>
          </cell>
          <cell r="M31">
            <v>0</v>
          </cell>
          <cell r="N31">
            <v>3.7356013698975231E-3</v>
          </cell>
        </row>
        <row r="32">
          <cell r="J32">
            <v>23</v>
          </cell>
          <cell r="K32">
            <v>11</v>
          </cell>
          <cell r="L32">
            <v>1.209937425108982E-2</v>
          </cell>
          <cell r="M32">
            <v>1</v>
          </cell>
          <cell r="N32">
            <v>6.0672992417396335E-3</v>
          </cell>
        </row>
        <row r="33">
          <cell r="J33">
            <v>24</v>
          </cell>
          <cell r="K33">
            <v>11</v>
          </cell>
          <cell r="L33">
            <v>1.9866411432477398E-2</v>
          </cell>
          <cell r="M33">
            <v>0</v>
          </cell>
          <cell r="N33">
            <v>9.7405179294739307E-3</v>
          </cell>
        </row>
        <row r="34">
          <cell r="J34">
            <v>25</v>
          </cell>
          <cell r="K34">
            <v>11</v>
          </cell>
          <cell r="L34">
            <v>3.2257857193130533E-2</v>
          </cell>
          <cell r="M34">
            <v>0</v>
          </cell>
          <cell r="N34">
            <v>1.5456830024411387E-2</v>
          </cell>
        </row>
        <row r="35">
          <cell r="J35">
            <v>26</v>
          </cell>
          <cell r="K35">
            <v>11</v>
          </cell>
          <cell r="L35">
            <v>5.1798784037124679E-2</v>
          </cell>
          <cell r="M35">
            <v>0</v>
          </cell>
          <cell r="N35">
            <v>2.4244350729808021E-2</v>
          </cell>
        </row>
        <row r="36">
          <cell r="J36">
            <v>27</v>
          </cell>
          <cell r="K36">
            <v>11</v>
          </cell>
          <cell r="L36">
            <v>8.2258435006028877E-2</v>
          </cell>
          <cell r="M36">
            <v>0</v>
          </cell>
          <cell r="N36">
            <v>3.7588278072129909E-2</v>
          </cell>
        </row>
        <row r="37">
          <cell r="J37">
            <v>28</v>
          </cell>
          <cell r="K37">
            <v>12</v>
          </cell>
          <cell r="L37">
            <v>0.12918959337883099</v>
          </cell>
          <cell r="M37">
            <v>1</v>
          </cell>
          <cell r="N37">
            <v>5.7603125688762934E-2</v>
          </cell>
        </row>
        <row r="38">
          <cell r="J38">
            <v>29</v>
          </cell>
          <cell r="K38">
            <v>12</v>
          </cell>
          <cell r="L38">
            <v>0.20066460176317899</v>
          </cell>
          <cell r="M38">
            <v>0</v>
          </cell>
          <cell r="N38">
            <v>8.7255219396565956E-2</v>
          </cell>
        </row>
        <row r="39">
          <cell r="J39">
            <v>30</v>
          </cell>
          <cell r="K39">
            <v>12</v>
          </cell>
          <cell r="L39">
            <v>0.3082624901866694</v>
          </cell>
          <cell r="M39">
            <v>0</v>
          </cell>
          <cell r="N39">
            <v>0.13064371625417243</v>
          </cell>
        </row>
        <row r="40">
          <cell r="J40">
            <v>31</v>
          </cell>
          <cell r="K40">
            <v>13</v>
          </cell>
          <cell r="L40">
            <v>0.46836932674491227</v>
          </cell>
          <cell r="M40">
            <v>1</v>
          </cell>
          <cell r="N40">
            <v>0.19334697536939441</v>
          </cell>
        </row>
        <row r="41">
          <cell r="J41">
            <v>32</v>
          </cell>
          <cell r="K41">
            <v>14</v>
          </cell>
          <cell r="L41">
            <v>0.70385939832427746</v>
          </cell>
          <cell r="M41">
            <v>1</v>
          </cell>
          <cell r="N41">
            <v>0.28283814833332832</v>
          </cell>
        </row>
        <row r="42">
          <cell r="J42">
            <v>33</v>
          </cell>
          <cell r="K42">
            <v>14</v>
          </cell>
          <cell r="L42">
            <v>1.0462264207229475</v>
          </cell>
          <cell r="M42">
            <v>0</v>
          </cell>
          <cell r="N42">
            <v>0.40896894780892018</v>
          </cell>
        </row>
        <row r="43">
          <cell r="J43">
            <v>34</v>
          </cell>
          <cell r="K43">
            <v>14</v>
          </cell>
          <cell r="L43">
            <v>1.5382295340391337</v>
          </cell>
          <cell r="M43">
            <v>0</v>
          </cell>
          <cell r="N43">
            <v>0.58451334221855167</v>
          </cell>
        </row>
        <row r="44">
          <cell r="J44">
            <v>35</v>
          </cell>
          <cell r="K44">
            <v>16</v>
          </cell>
          <cell r="L44">
            <v>2.2371059404893323</v>
          </cell>
          <cell r="M44">
            <v>2</v>
          </cell>
          <cell r="N44">
            <v>0.82575320810288566</v>
          </cell>
        </row>
        <row r="45">
          <cell r="J45">
            <v>36</v>
          </cell>
          <cell r="K45">
            <v>17</v>
          </cell>
          <cell r="L45">
            <v>3.2183781801072269</v>
          </cell>
          <cell r="M45">
            <v>1</v>
          </cell>
          <cell r="N45">
            <v>1.1530757967548126</v>
          </cell>
        </row>
        <row r="46">
          <cell r="J46">
            <v>37</v>
          </cell>
          <cell r="K46">
            <v>20</v>
          </cell>
          <cell r="L46">
            <v>4.5802469262926335</v>
          </cell>
          <cell r="M46">
            <v>3</v>
          </cell>
          <cell r="N46">
            <v>1.5915386470871982</v>
          </cell>
        </row>
        <row r="47">
          <cell r="J47">
            <v>38</v>
          </cell>
          <cell r="K47">
            <v>20</v>
          </cell>
          <cell r="L47">
            <v>6.448508161718868</v>
          </cell>
          <cell r="M47">
            <v>0</v>
          </cell>
          <cell r="N47">
            <v>2.1713421733874259</v>
          </cell>
        </row>
        <row r="48">
          <cell r="J48">
            <v>39</v>
          </cell>
          <cell r="K48">
            <v>22</v>
          </cell>
          <cell r="L48">
            <v>8.9818661420911141</v>
          </cell>
          <cell r="M48">
            <v>2</v>
          </cell>
          <cell r="N48">
            <v>2.9281349763461963</v>
          </cell>
        </row>
        <row r="49">
          <cell r="J49">
            <v>40</v>
          </cell>
          <cell r="K49">
            <v>22</v>
          </cell>
          <cell r="L49">
            <v>12.377431821813451</v>
          </cell>
          <cell r="M49">
            <v>0</v>
          </cell>
          <cell r="N49">
            <v>3.9030639118635748</v>
          </cell>
        </row>
        <row r="50">
          <cell r="J50">
            <v>41</v>
          </cell>
          <cell r="K50">
            <v>26</v>
          </cell>
          <cell r="L50">
            <v>16.876103740944735</v>
          </cell>
          <cell r="M50">
            <v>4</v>
          </cell>
          <cell r="N50">
            <v>5.1424725171084589</v>
          </cell>
        </row>
        <row r="51">
          <cell r="J51">
            <v>42</v>
          </cell>
          <cell r="K51">
            <v>32</v>
          </cell>
          <cell r="L51">
            <v>22.767430674252221</v>
          </cell>
          <cell r="M51">
            <v>6</v>
          </cell>
          <cell r="N51">
            <v>6.6971502422026958</v>
          </cell>
        </row>
        <row r="52">
          <cell r="J52">
            <v>43</v>
          </cell>
          <cell r="K52">
            <v>34</v>
          </cell>
          <cell r="L52">
            <v>30.393461273357207</v>
          </cell>
          <cell r="M52">
            <v>2</v>
          </cell>
          <cell r="N52">
            <v>8.6210437766717849</v>
          </cell>
        </row>
        <row r="53">
          <cell r="J53">
            <v>44</v>
          </cell>
          <cell r="K53">
            <v>38</v>
          </cell>
          <cell r="L53">
            <v>40.151006693395779</v>
          </cell>
          <cell r="M53">
            <v>4</v>
          </cell>
          <cell r="N53">
            <v>10.969362909010618</v>
          </cell>
        </row>
        <row r="54">
          <cell r="J54">
            <v>45</v>
          </cell>
          <cell r="K54">
            <v>48</v>
          </cell>
          <cell r="L54">
            <v>52.49169091549048</v>
          </cell>
          <cell r="M54">
            <v>10</v>
          </cell>
          <cell r="N54">
            <v>13.796048272660265</v>
          </cell>
        </row>
        <row r="55">
          <cell r="J55">
            <v>46</v>
          </cell>
          <cell r="K55">
            <v>73</v>
          </cell>
          <cell r="L55">
            <v>67.919154108796832</v>
          </cell>
          <cell r="M55">
            <v>25</v>
          </cell>
          <cell r="N55">
            <v>17.150617124182173</v>
          </cell>
        </row>
        <row r="56">
          <cell r="J56">
            <v>47</v>
          </cell>
          <cell r="K56">
            <v>94</v>
          </cell>
          <cell r="L56">
            <v>86.982820130077087</v>
          </cell>
          <cell r="M56">
            <v>21</v>
          </cell>
          <cell r="N56">
            <v>21.074464307761716</v>
          </cell>
        </row>
        <row r="57">
          <cell r="J57">
            <v>48</v>
          </cell>
          <cell r="K57">
            <v>112</v>
          </cell>
          <cell r="L57">
            <v>110.26775067017735</v>
          </cell>
          <cell r="M57">
            <v>18</v>
          </cell>
          <cell r="N57">
            <v>25.596765069485865</v>
          </cell>
        </row>
        <row r="58">
          <cell r="J58">
            <v>49</v>
          </cell>
          <cell r="K58">
            <v>131</v>
          </cell>
          <cell r="L58">
            <v>138.38029139015032</v>
          </cell>
          <cell r="M58">
            <v>19</v>
          </cell>
          <cell r="N58">
            <v>30.730198585605713</v>
          </cell>
        </row>
        <row r="59">
          <cell r="J59">
            <v>50</v>
          </cell>
          <cell r="K59">
            <v>164</v>
          </cell>
          <cell r="L59">
            <v>171.92946865096724</v>
          </cell>
          <cell r="M59">
            <v>33</v>
          </cell>
          <cell r="N59">
            <v>36.466778326572914</v>
          </cell>
        </row>
        <row r="60">
          <cell r="J60">
            <v>51</v>
          </cell>
          <cell r="K60">
            <v>203</v>
          </cell>
          <cell r="L60">
            <v>211.50440983105358</v>
          </cell>
          <cell r="M60">
            <v>39</v>
          </cell>
          <cell r="N60">
            <v>42.774128850263487</v>
          </cell>
        </row>
        <row r="61">
          <cell r="J61">
            <v>52</v>
          </cell>
          <cell r="K61">
            <v>253</v>
          </cell>
          <cell r="L61">
            <v>257.64841738271116</v>
          </cell>
          <cell r="M61">
            <v>50</v>
          </cell>
          <cell r="N61">
            <v>49.592579201247744</v>
          </cell>
        </row>
        <row r="62">
          <cell r="J62">
            <v>53</v>
          </cell>
          <cell r="K62">
            <v>312</v>
          </cell>
          <cell r="L62">
            <v>310.83069960094582</v>
          </cell>
          <cell r="M62">
            <v>59</v>
          </cell>
          <cell r="N62">
            <v>56.83344262866548</v>
          </cell>
        </row>
        <row r="63">
          <cell r="J63">
            <v>54</v>
          </cell>
          <cell r="K63">
            <v>371</v>
          </cell>
          <cell r="L63">
            <v>371.41711532518758</v>
          </cell>
          <cell r="M63">
            <v>59</v>
          </cell>
          <cell r="N63">
            <v>64.378814921590845</v>
          </cell>
        </row>
        <row r="64">
          <cell r="J64">
            <v>55</v>
          </cell>
          <cell r="K64">
            <v>424</v>
          </cell>
          <cell r="L64">
            <v>439.64158697702311</v>
          </cell>
          <cell r="M64">
            <v>53</v>
          </cell>
          <cell r="N64">
            <v>72.083146892755664</v>
          </cell>
        </row>
        <row r="65">
          <cell r="J65">
            <v>56</v>
          </cell>
          <cell r="K65">
            <v>469</v>
          </cell>
          <cell r="L65">
            <v>515.58003772272468</v>
          </cell>
          <cell r="M65">
            <v>45</v>
          </cell>
          <cell r="N65">
            <v>79.776732459093978</v>
          </cell>
        </row>
        <row r="66">
          <cell r="J66">
            <v>57</v>
          </cell>
          <cell r="K66">
            <v>539</v>
          </cell>
          <cell r="L66">
            <v>599.12877988237517</v>
          </cell>
          <cell r="M66">
            <v>70</v>
          </cell>
          <cell r="N66">
            <v>87.271109310240831</v>
          </cell>
        </row>
        <row r="67">
          <cell r="J67">
            <v>58</v>
          </cell>
          <cell r="K67">
            <v>632</v>
          </cell>
          <cell r="L67">
            <v>689.98919807076402</v>
          </cell>
          <cell r="M67">
            <v>93</v>
          </cell>
          <cell r="N67">
            <v>94.366205970596866</v>
          </cell>
        </row>
        <row r="68">
          <cell r="J68">
            <v>59</v>
          </cell>
          <cell r="K68">
            <v>755</v>
          </cell>
          <cell r="L68">
            <v>787.66032068419838</v>
          </cell>
          <cell r="M68">
            <v>123</v>
          </cell>
          <cell r="N68">
            <v>100.85890259466572</v>
          </cell>
        </row>
        <row r="69">
          <cell r="J69">
            <v>60</v>
          </cell>
          <cell r="K69">
            <v>901</v>
          </cell>
          <cell r="L69">
            <v>891.4404626934587</v>
          </cell>
          <cell r="M69">
            <v>146</v>
          </cell>
          <cell r="N69">
            <v>106.55252076213441</v>
          </cell>
        </row>
        <row r="70">
          <cell r="J70">
            <v>61</v>
          </cell>
          <cell r="K70">
            <v>1018</v>
          </cell>
          <cell r="L70">
            <v>1000.4385746504022</v>
          </cell>
          <cell r="M70">
            <v>117</v>
          </cell>
          <cell r="N70">
            <v>111.26663767414522</v>
          </cell>
        </row>
        <row r="71">
          <cell r="J71">
            <v>62</v>
          </cell>
          <cell r="K71">
            <v>1119</v>
          </cell>
          <cell r="L71">
            <v>1113.5952876687618</v>
          </cell>
          <cell r="M71">
            <v>101</v>
          </cell>
          <cell r="N71">
            <v>114.84654813071501</v>
          </cell>
        </row>
        <row r="72">
          <cell r="J72">
            <v>63</v>
          </cell>
          <cell r="K72">
            <v>1205</v>
          </cell>
          <cell r="L72">
            <v>1229.7129558066104</v>
          </cell>
          <cell r="M72">
            <v>86</v>
          </cell>
          <cell r="N72">
            <v>117.17168471853479</v>
          </cell>
        </row>
        <row r="73">
          <cell r="J73">
            <v>64</v>
          </cell>
          <cell r="K73">
            <v>1336</v>
          </cell>
          <cell r="L73">
            <v>1347.4933279201198</v>
          </cell>
          <cell r="M73">
            <v>131</v>
          </cell>
          <cell r="N73">
            <v>118.16235779485677</v>
          </cell>
        </row>
        <row r="74">
          <cell r="J74">
            <v>65</v>
          </cell>
          <cell r="K74">
            <v>1516</v>
          </cell>
          <cell r="L74">
            <v>1465.5808943101074</v>
          </cell>
          <cell r="M74">
            <v>180</v>
          </cell>
          <cell r="N74">
            <v>117.78428992992504</v>
          </cell>
        </row>
        <row r="75">
          <cell r="J75">
            <v>66</v>
          </cell>
          <cell r="K75">
            <v>1643</v>
          </cell>
          <cell r="L75">
            <v>1582.6095071047962</v>
          </cell>
          <cell r="M75">
            <v>127</v>
          </cell>
          <cell r="N75">
            <v>116.05058497779378</v>
          </cell>
        </row>
        <row r="76">
          <cell r="J76">
            <v>67</v>
          </cell>
          <cell r="K76">
            <v>1764</v>
          </cell>
          <cell r="L76">
            <v>1697.2496122816597</v>
          </cell>
          <cell r="M76">
            <v>121</v>
          </cell>
          <cell r="N76">
            <v>113.02097402429095</v>
          </cell>
        </row>
        <row r="77">
          <cell r="J77">
            <v>68</v>
          </cell>
          <cell r="K77">
            <v>1869</v>
          </cell>
          <cell r="L77">
            <v>1808.2533821877885</v>
          </cell>
          <cell r="M77">
            <v>105</v>
          </cell>
          <cell r="N77">
            <v>108.79839872666938</v>
          </cell>
        </row>
        <row r="78">
          <cell r="J78">
            <v>69</v>
          </cell>
          <cell r="K78">
            <v>1957</v>
          </cell>
          <cell r="L78">
            <v>1914.4952054085763</v>
          </cell>
          <cell r="M78">
            <v>88</v>
          </cell>
          <cell r="N78">
            <v>103.52320460520973</v>
          </cell>
        </row>
        <row r="79">
          <cell r="J79">
            <v>70</v>
          </cell>
          <cell r="K79">
            <v>2058</v>
          </cell>
          <cell r="L79">
            <v>2015.0053586426518</v>
          </cell>
          <cell r="M79">
            <v>101</v>
          </cell>
          <cell r="N79">
            <v>97.365401044192836</v>
          </cell>
        </row>
        <row r="80">
          <cell r="J80">
            <v>71</v>
          </cell>
          <cell r="K80">
            <v>2138</v>
          </cell>
          <cell r="L80">
            <v>2108.9952155463297</v>
          </cell>
          <cell r="M80">
            <v>80</v>
          </cell>
          <cell r="N80">
            <v>90.515582944166269</v>
          </cell>
        </row>
        <row r="81">
          <cell r="J81">
            <v>72</v>
          </cell>
          <cell r="K81">
            <v>2202</v>
          </cell>
          <cell r="L81">
            <v>2195.8729874989494</v>
          </cell>
          <cell r="M81">
            <v>64</v>
          </cell>
          <cell r="N81">
            <v>83.175188618260634</v>
          </cell>
        </row>
        <row r="82">
          <cell r="J82">
            <v>73</v>
          </cell>
          <cell r="K82">
            <v>2264</v>
          </cell>
          <cell r="L82">
            <v>2275.2496790052182</v>
          </cell>
          <cell r="M82">
            <v>62</v>
          </cell>
          <cell r="N82">
            <v>75.546784128382228</v>
          </cell>
        </row>
        <row r="83">
          <cell r="J83">
            <v>74</v>
          </cell>
          <cell r="K83">
            <v>2327</v>
          </cell>
          <cell r="L83">
            <v>2346.9356122753697</v>
          </cell>
          <cell r="M83">
            <v>63</v>
          </cell>
          <cell r="N83">
            <v>67.825017682388903</v>
          </cell>
        </row>
        <row r="84">
          <cell r="J84">
            <v>75</v>
          </cell>
          <cell r="K84">
            <v>2374</v>
          </cell>
          <cell r="L84">
            <v>2410.9284730333179</v>
          </cell>
          <cell r="M84">
            <v>47</v>
          </cell>
          <cell r="N84">
            <v>60.188787592673883</v>
          </cell>
        </row>
        <row r="85">
          <cell r="J85">
            <v>76</v>
          </cell>
          <cell r="K85">
            <v>2414</v>
          </cell>
          <cell r="L85">
            <v>2467.3943058479936</v>
          </cell>
          <cell r="M85">
            <v>40</v>
          </cell>
          <cell r="N85">
            <v>52.795027544599733</v>
          </cell>
        </row>
        <row r="86">
          <cell r="J86">
            <v>77</v>
          </cell>
          <cell r="K86">
            <v>2460</v>
          </cell>
          <cell r="L86">
            <v>2516.6432110238648</v>
          </cell>
          <cell r="M86">
            <v>46</v>
          </cell>
          <cell r="N86">
            <v>45.774350667239986</v>
          </cell>
        </row>
        <row r="87">
          <cell r="J87">
            <v>78</v>
          </cell>
          <cell r="K87">
            <v>2513</v>
          </cell>
          <cell r="L87">
            <v>2559.1016528501887</v>
          </cell>
          <cell r="M87">
            <v>53</v>
          </cell>
          <cell r="N87">
            <v>39.228627154972287</v>
          </cell>
        </row>
        <row r="88">
          <cell r="J88">
            <v>79</v>
          </cell>
          <cell r="K88">
            <v>2540</v>
          </cell>
          <cell r="L88">
            <v>2595.2832848409407</v>
          </cell>
          <cell r="M88">
            <v>27</v>
          </cell>
          <cell r="N88">
            <v>33.230415632945153</v>
          </cell>
        </row>
        <row r="89">
          <cell r="J89">
            <v>80</v>
          </cell>
          <cell r="K89">
            <v>2568</v>
          </cell>
          <cell r="L89">
            <v>2625.7600507656675</v>
          </cell>
          <cell r="M89">
            <v>28</v>
          </cell>
          <cell r="N89">
            <v>27.824039598695073</v>
          </cell>
        </row>
        <row r="90">
          <cell r="J90">
            <v>81</v>
          </cell>
          <cell r="K90">
            <v>2599</v>
          </cell>
          <cell r="L90">
            <v>2651.1350614271391</v>
          </cell>
          <cell r="M90">
            <v>31</v>
          </cell>
          <cell r="N90">
            <v>23.028006223447417</v>
          </cell>
        </row>
        <row r="91">
          <cell r="J91">
            <v>82</v>
          </cell>
          <cell r="K91">
            <v>2631</v>
          </cell>
          <cell r="L91">
            <v>2672.0184136161929</v>
          </cell>
          <cell r="M91">
            <v>32</v>
          </cell>
          <cell r="N91">
            <v>18.838409777493677</v>
          </cell>
        </row>
        <row r="92">
          <cell r="J92">
            <v>83</v>
          </cell>
          <cell r="K92">
            <v>2651</v>
          </cell>
          <cell r="L92">
            <v>2689.0067486152598</v>
          </cell>
          <cell r="M92">
            <v>20</v>
          </cell>
          <cell r="N92">
            <v>15.232945451434734</v>
          </cell>
        </row>
        <row r="93">
          <cell r="J93">
            <v>84</v>
          </cell>
          <cell r="K93">
            <v>2664</v>
          </cell>
          <cell r="L93">
            <v>2702.6669796071496</v>
          </cell>
          <cell r="M93">
            <v>13</v>
          </cell>
          <cell r="N93">
            <v>12.17517690514412</v>
          </cell>
        </row>
        <row r="94">
          <cell r="J94">
            <v>85</v>
          </cell>
          <cell r="K94">
            <v>2678</v>
          </cell>
          <cell r="L94">
            <v>2713.5242809556134</v>
          </cell>
          <cell r="M94">
            <v>14</v>
          </cell>
          <cell r="N94">
            <v>9.618745179483966</v>
          </cell>
        </row>
        <row r="95">
          <cell r="J95">
            <v>86</v>
          </cell>
          <cell r="K95">
            <v>2693</v>
          </cell>
          <cell r="L95">
            <v>2722.0541499550382</v>
          </cell>
          <cell r="M95">
            <v>15</v>
          </cell>
          <cell r="N95">
            <v>7.5112688134211583</v>
          </cell>
        </row>
        <row r="96">
          <cell r="J96">
            <v>87</v>
          </cell>
          <cell r="K96">
            <v>2705</v>
          </cell>
          <cell r="L96">
            <v>2728.6781366282958</v>
          </cell>
          <cell r="M96">
            <v>12</v>
          </cell>
          <cell r="N96">
            <v>5.7977560270684476</v>
          </cell>
        </row>
        <row r="97">
          <cell r="J97">
            <v>88</v>
          </cell>
          <cell r="K97">
            <v>2718</v>
          </cell>
          <cell r="L97">
            <v>2733.7626940518348</v>
          </cell>
          <cell r="M97">
            <v>13</v>
          </cell>
          <cell r="N97">
            <v>4.4234213855328868</v>
          </cell>
        </row>
        <row r="98">
          <cell r="J98">
            <v>89</v>
          </cell>
          <cell r="K98">
            <v>2731</v>
          </cell>
          <cell r="L98">
            <v>2737.6205275454295</v>
          </cell>
          <cell r="M98">
            <v>13</v>
          </cell>
          <cell r="N98">
            <v>3.3358647672445851</v>
          </cell>
        </row>
        <row r="99">
          <cell r="J99">
            <v>90</v>
          </cell>
          <cell r="K99">
            <v>2742</v>
          </cell>
          <cell r="L99">
            <v>2740.5138072251812</v>
          </cell>
          <cell r="M99">
            <v>11</v>
          </cell>
          <cell r="N99">
            <v>2.4866250570231077</v>
          </cell>
        </row>
        <row r="100">
          <cell r="J100">
            <v>91</v>
          </cell>
          <cell r="K100">
            <v>2749</v>
          </cell>
          <cell r="L100">
            <v>2742.6586426185399</v>
          </cell>
          <cell r="M100">
            <v>7</v>
          </cell>
          <cell r="N100">
            <v>1.8321622080861504</v>
          </cell>
        </row>
        <row r="101">
          <cell r="J101">
            <v>92</v>
          </cell>
          <cell r="K101">
            <v>2757</v>
          </cell>
          <cell r="L101">
            <v>2744.2302864409353</v>
          </cell>
          <cell r="M101">
            <v>8</v>
          </cell>
          <cell r="N101">
            <v>1.3343485309526018</v>
          </cell>
        </row>
        <row r="102">
          <cell r="J102">
            <v>93</v>
          </cell>
          <cell r="K102">
            <v>2765</v>
          </cell>
          <cell r="L102">
            <v>2745.3686235707301</v>
          </cell>
          <cell r="M102">
            <v>8</v>
          </cell>
          <cell r="N102">
            <v>0.9605641830781414</v>
          </cell>
        </row>
        <row r="103">
          <cell r="J103">
            <v>94</v>
          </cell>
          <cell r="K103">
            <v>2776</v>
          </cell>
          <cell r="L103">
            <v>2746.1835985611342</v>
          </cell>
          <cell r="M103">
            <v>11</v>
          </cell>
          <cell r="N103">
            <v>0.68349484268662586</v>
          </cell>
        </row>
        <row r="104">
          <cell r="J104">
            <v>95</v>
          </cell>
          <cell r="K104">
            <v>2784</v>
          </cell>
          <cell r="L104">
            <v>2746.7603308511334</v>
          </cell>
          <cell r="M104">
            <v>8</v>
          </cell>
          <cell r="N104">
            <v>0.48072404014795056</v>
          </cell>
        </row>
        <row r="105">
          <cell r="J105">
            <v>96</v>
          </cell>
          <cell r="K105">
            <v>2793</v>
          </cell>
          <cell r="L105">
            <v>2747.1637540392703</v>
          </cell>
          <cell r="M105">
            <v>9</v>
          </cell>
          <cell r="N105">
            <v>0.33420133927457946</v>
          </cell>
        </row>
        <row r="106">
          <cell r="J106">
            <v>97</v>
          </cell>
          <cell r="K106">
            <v>2796</v>
          </cell>
          <cell r="L106">
            <v>2747.4426897055041</v>
          </cell>
          <cell r="M106">
            <v>3</v>
          </cell>
          <cell r="N106">
            <v>0.22965308135261789</v>
          </cell>
        </row>
        <row r="107">
          <cell r="J107">
            <v>98</v>
          </cell>
          <cell r="K107">
            <v>2802</v>
          </cell>
          <cell r="L107">
            <v>2747.6333252332174</v>
          </cell>
          <cell r="M107">
            <v>6</v>
          </cell>
          <cell r="N107">
            <v>0.15598689519193065</v>
          </cell>
        </row>
        <row r="108">
          <cell r="J108">
            <v>99</v>
          </cell>
          <cell r="K108">
            <v>2814</v>
          </cell>
          <cell r="L108">
            <v>2747.7621087352263</v>
          </cell>
          <cell r="M108">
            <v>12</v>
          </cell>
          <cell r="N108">
            <v>0.10472628472098479</v>
          </cell>
        </row>
        <row r="109">
          <cell r="J109">
            <v>100</v>
          </cell>
          <cell r="K109">
            <v>2833</v>
          </cell>
          <cell r="L109">
            <v>2747.848103738238</v>
          </cell>
          <cell r="M109">
            <v>19</v>
          </cell>
          <cell r="N109">
            <v>6.9498435090771346E-2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topLeftCell="S1" zoomScale="75" zoomScaleNormal="75" workbookViewId="0">
      <selection activeCell="AK47" sqref="AK47"/>
    </sheetView>
  </sheetViews>
  <sheetFormatPr defaultRowHeight="14.4" x14ac:dyDescent="0.3"/>
  <cols>
    <col min="3" max="5" width="12.6640625" customWidth="1"/>
    <col min="6" max="6" width="14.44140625" customWidth="1"/>
    <col min="7" max="7" width="11.6640625" customWidth="1"/>
    <col min="9" max="9" width="12" customWidth="1"/>
    <col min="10" max="10" width="10.21875" customWidth="1"/>
    <col min="11" max="11" width="12.44140625" customWidth="1"/>
    <col min="13" max="13" width="10.5546875" bestFit="1" customWidth="1"/>
    <col min="14" max="14" width="15.5546875" bestFit="1" customWidth="1"/>
    <col min="18" max="18" width="13.21875" customWidth="1"/>
  </cols>
  <sheetData>
    <row r="1" spans="1:18" x14ac:dyDescent="0.3">
      <c r="B1" t="s">
        <v>0</v>
      </c>
      <c r="C1" t="s">
        <v>1</v>
      </c>
      <c r="F1" s="1">
        <v>1010039.8321999399</v>
      </c>
      <c r="N1" s="1">
        <v>66226.690406751921</v>
      </c>
      <c r="R1" s="10">
        <f>+N1/F1</f>
        <v>6.5568394726082627E-2</v>
      </c>
    </row>
    <row r="2" spans="1:18" x14ac:dyDescent="0.3">
      <c r="B2" t="s">
        <v>2</v>
      </c>
      <c r="C2" t="s">
        <v>3</v>
      </c>
      <c r="F2" s="1">
        <v>82.468337446732463</v>
      </c>
      <c r="N2" s="1">
        <v>88.085486419152488</v>
      </c>
    </row>
    <row r="3" spans="1:18" x14ac:dyDescent="0.3">
      <c r="B3" t="s">
        <v>4</v>
      </c>
      <c r="C3" t="s">
        <v>5</v>
      </c>
      <c r="F3" s="1">
        <v>11.733257420708151</v>
      </c>
      <c r="N3" s="1">
        <v>10.402435744155314</v>
      </c>
    </row>
    <row r="4" spans="1:18" x14ac:dyDescent="0.3">
      <c r="B4" t="s">
        <v>6</v>
      </c>
      <c r="C4" t="s">
        <v>7</v>
      </c>
      <c r="F4" s="2">
        <f>SUMXMY2(C23:C70,F23:F70)</f>
        <v>6678279035.7009583</v>
      </c>
      <c r="I4" s="11">
        <v>7.7799999999999996E-3</v>
      </c>
      <c r="N4" s="2">
        <f>SUMXMY2(M23:M70,N23:N70)</f>
        <v>12877025.017416939</v>
      </c>
    </row>
    <row r="8" spans="1:18" ht="43.2" x14ac:dyDescent="0.3">
      <c r="A8" s="3" t="s">
        <v>8</v>
      </c>
      <c r="B8" s="3" t="s">
        <v>9</v>
      </c>
      <c r="C8" s="3" t="s">
        <v>10</v>
      </c>
      <c r="D8" s="3" t="s">
        <v>19</v>
      </c>
      <c r="E8" s="3" t="s">
        <v>20</v>
      </c>
      <c r="F8" s="3" t="s">
        <v>11</v>
      </c>
      <c r="G8" s="3" t="s">
        <v>12</v>
      </c>
      <c r="H8" s="3" t="s">
        <v>13</v>
      </c>
      <c r="I8" s="3" t="s">
        <v>21</v>
      </c>
      <c r="J8" s="3" t="s">
        <v>22</v>
      </c>
      <c r="K8" s="3" t="s">
        <v>23</v>
      </c>
      <c r="L8" s="3" t="s">
        <v>9</v>
      </c>
      <c r="M8" s="3" t="s">
        <v>14</v>
      </c>
      <c r="N8" s="3" t="s">
        <v>15</v>
      </c>
      <c r="O8" s="3" t="s">
        <v>16</v>
      </c>
      <c r="P8" s="3" t="s">
        <v>17</v>
      </c>
      <c r="Q8" s="3" t="s">
        <v>9</v>
      </c>
      <c r="R8" s="3" t="s">
        <v>18</v>
      </c>
    </row>
    <row r="9" spans="1:18" x14ac:dyDescent="0.3">
      <c r="A9" s="4">
        <v>43886</v>
      </c>
      <c r="B9" s="5">
        <v>36</v>
      </c>
      <c r="C9" s="6">
        <v>53</v>
      </c>
      <c r="D9" s="17"/>
      <c r="E9" s="17"/>
      <c r="F9" s="7">
        <f t="shared" ref="F9:F22" si="0">F$1*_xlfn.NORM.DIST($B9,F$2,F$3,TRUE)</f>
        <v>37.788518023889708</v>
      </c>
      <c r="G9" s="7">
        <f t="shared" ref="G9:G22" si="1">F$1*_xlfn.NORM.DIST($B9,F$2,F$3,FALSE)</f>
        <v>13.487576936054356</v>
      </c>
      <c r="H9" s="6">
        <v>18</v>
      </c>
      <c r="I9" s="12">
        <f t="shared" ref="I9:I22" si="2">+C9*(R9/$I$4)</f>
        <v>0</v>
      </c>
      <c r="J9" s="3"/>
      <c r="K9" s="16"/>
      <c r="L9" s="5">
        <v>36</v>
      </c>
      <c r="M9" s="8"/>
      <c r="N9" s="7">
        <f t="shared" ref="N9:N22" si="3">N$1*_xlfn.NORM.DIST($L9,N$2,N$3,TRUE)</f>
        <v>1.8302205032183199E-2</v>
      </c>
      <c r="O9" s="3"/>
      <c r="P9" s="7">
        <f t="shared" ref="P9:P22" si="4">N$1*_xlfn.NORM.DIST($L9,N$2,N$3,FALSE)</f>
        <v>9.13720861196975E-3</v>
      </c>
      <c r="Q9" s="5">
        <v>36</v>
      </c>
      <c r="R9" s="3"/>
    </row>
    <row r="10" spans="1:18" x14ac:dyDescent="0.3">
      <c r="A10" s="4">
        <v>43887</v>
      </c>
      <c r="B10" s="5">
        <v>37</v>
      </c>
      <c r="C10" s="6">
        <v>53</v>
      </c>
      <c r="D10" s="17"/>
      <c r="E10" s="17"/>
      <c r="F10" s="7">
        <f t="shared" si="0"/>
        <v>53.810576734824281</v>
      </c>
      <c r="G10" s="7">
        <f t="shared" si="1"/>
        <v>18.834174595148973</v>
      </c>
      <c r="H10" s="6"/>
      <c r="I10" s="12">
        <f t="shared" si="2"/>
        <v>0</v>
      </c>
      <c r="J10" s="3"/>
      <c r="K10" s="16"/>
      <c r="L10" s="5">
        <v>37</v>
      </c>
      <c r="M10" s="8"/>
      <c r="N10" s="7">
        <f t="shared" si="3"/>
        <v>3.0017907883159483E-2</v>
      </c>
      <c r="O10" s="3"/>
      <c r="P10" s="7">
        <f t="shared" si="4"/>
        <v>1.4717958729082813E-2</v>
      </c>
      <c r="Q10" s="5">
        <v>37</v>
      </c>
      <c r="R10" s="3"/>
    </row>
    <row r="11" spans="1:18" x14ac:dyDescent="0.3">
      <c r="A11" s="4">
        <v>43888</v>
      </c>
      <c r="B11" s="5">
        <v>38</v>
      </c>
      <c r="C11" s="6">
        <v>59</v>
      </c>
      <c r="D11" s="17"/>
      <c r="E11" s="17"/>
      <c r="F11" s="7">
        <f t="shared" si="0"/>
        <v>76.098367419772146</v>
      </c>
      <c r="G11" s="7">
        <f t="shared" si="1"/>
        <v>26.109865141585111</v>
      </c>
      <c r="H11" s="6">
        <v>6</v>
      </c>
      <c r="I11" s="12">
        <f t="shared" si="2"/>
        <v>0</v>
      </c>
      <c r="J11" s="3"/>
      <c r="K11" s="16"/>
      <c r="L11" s="5">
        <v>38</v>
      </c>
      <c r="M11" s="8"/>
      <c r="N11" s="7">
        <f t="shared" si="3"/>
        <v>4.8795435941388021E-2</v>
      </c>
      <c r="O11" s="3"/>
      <c r="P11" s="7">
        <f t="shared" si="4"/>
        <v>2.3489198860769282E-2</v>
      </c>
      <c r="Q11" s="5">
        <v>38</v>
      </c>
      <c r="R11" s="3"/>
    </row>
    <row r="12" spans="1:18" x14ac:dyDescent="0.3">
      <c r="A12" s="4">
        <v>43889</v>
      </c>
      <c r="B12" s="5">
        <v>39</v>
      </c>
      <c r="C12" s="6">
        <v>60</v>
      </c>
      <c r="D12" s="17"/>
      <c r="E12" s="17"/>
      <c r="F12" s="7">
        <f t="shared" si="0"/>
        <v>106.87796947080966</v>
      </c>
      <c r="G12" s="7">
        <f t="shared" si="1"/>
        <v>35.934205313162735</v>
      </c>
      <c r="H12" s="6">
        <v>1</v>
      </c>
      <c r="I12" s="12">
        <f t="shared" si="2"/>
        <v>0</v>
      </c>
      <c r="J12" s="3"/>
      <c r="K12" s="16"/>
      <c r="L12" s="5">
        <v>39</v>
      </c>
      <c r="M12" s="8"/>
      <c r="N12" s="7">
        <f t="shared" si="3"/>
        <v>7.8614783096253318E-2</v>
      </c>
      <c r="O12" s="3"/>
      <c r="P12" s="7">
        <f t="shared" si="4"/>
        <v>3.7142866050665253E-2</v>
      </c>
      <c r="Q12" s="5">
        <v>39</v>
      </c>
      <c r="R12" s="3"/>
    </row>
    <row r="13" spans="1:18" x14ac:dyDescent="0.3">
      <c r="A13" s="4">
        <v>43890</v>
      </c>
      <c r="B13" s="5">
        <v>40</v>
      </c>
      <c r="C13" s="6">
        <v>66</v>
      </c>
      <c r="D13" s="17"/>
      <c r="E13" s="17"/>
      <c r="F13" s="7">
        <f t="shared" si="0"/>
        <v>149.07736786560835</v>
      </c>
      <c r="G13" s="7">
        <f t="shared" si="1"/>
        <v>49.097213051630796</v>
      </c>
      <c r="H13" s="6">
        <v>6</v>
      </c>
      <c r="I13" s="12">
        <f t="shared" si="2"/>
        <v>0</v>
      </c>
      <c r="J13" s="3"/>
      <c r="K13" s="16"/>
      <c r="L13" s="5">
        <v>40</v>
      </c>
      <c r="M13" s="8"/>
      <c r="N13" s="7">
        <f t="shared" si="3"/>
        <v>0.12553364658626173</v>
      </c>
      <c r="O13" s="3"/>
      <c r="P13" s="7">
        <f t="shared" si="4"/>
        <v>5.8192793154571328E-2</v>
      </c>
      <c r="Q13" s="5">
        <v>40</v>
      </c>
      <c r="R13" s="3"/>
    </row>
    <row r="14" spans="1:18" x14ac:dyDescent="0.3">
      <c r="A14" s="4">
        <v>43891</v>
      </c>
      <c r="B14" s="5">
        <v>41</v>
      </c>
      <c r="C14" s="6">
        <v>69</v>
      </c>
      <c r="D14" s="17"/>
      <c r="E14" s="17"/>
      <c r="F14" s="7">
        <f t="shared" si="0"/>
        <v>206.51503573523266</v>
      </c>
      <c r="G14" s="7">
        <f t="shared" si="1"/>
        <v>66.596440284824965</v>
      </c>
      <c r="H14" s="6">
        <v>3</v>
      </c>
      <c r="I14" s="12">
        <f t="shared" si="2"/>
        <v>0</v>
      </c>
      <c r="J14" s="3"/>
      <c r="K14" s="16"/>
      <c r="L14" s="5">
        <v>41</v>
      </c>
      <c r="M14" s="8"/>
      <c r="N14" s="7">
        <f t="shared" si="3"/>
        <v>0.19867895556728699</v>
      </c>
      <c r="O14" s="3"/>
      <c r="P14" s="7">
        <f t="shared" si="4"/>
        <v>9.0333653954747878E-2</v>
      </c>
      <c r="Q14" s="5">
        <v>41</v>
      </c>
      <c r="R14" s="3"/>
    </row>
    <row r="15" spans="1:18" x14ac:dyDescent="0.3">
      <c r="A15" s="4">
        <v>43892</v>
      </c>
      <c r="B15" s="5">
        <v>42</v>
      </c>
      <c r="C15" s="6">
        <v>89</v>
      </c>
      <c r="D15" s="17"/>
      <c r="E15" s="17"/>
      <c r="F15" s="7">
        <f t="shared" si="0"/>
        <v>284.12806174788125</v>
      </c>
      <c r="G15" s="7">
        <f t="shared" si="1"/>
        <v>89.678961563711866</v>
      </c>
      <c r="H15" s="6">
        <v>20</v>
      </c>
      <c r="I15" s="12">
        <f t="shared" si="2"/>
        <v>0</v>
      </c>
      <c r="J15" s="3"/>
      <c r="K15" s="16"/>
      <c r="L15" s="5">
        <v>42</v>
      </c>
      <c r="M15" s="8"/>
      <c r="N15" s="7">
        <f t="shared" si="3"/>
        <v>0.31166247987047224</v>
      </c>
      <c r="O15" s="3"/>
      <c r="P15" s="7">
        <f t="shared" si="4"/>
        <v>0.13893655804707011</v>
      </c>
      <c r="Q15" s="5">
        <v>42</v>
      </c>
      <c r="R15" s="3"/>
    </row>
    <row r="16" spans="1:18" x14ac:dyDescent="0.3">
      <c r="A16" s="4">
        <v>43893</v>
      </c>
      <c r="B16" s="5">
        <v>43</v>
      </c>
      <c r="C16" s="6">
        <v>103</v>
      </c>
      <c r="D16" s="17"/>
      <c r="E16" s="17"/>
      <c r="F16" s="7">
        <f t="shared" si="0"/>
        <v>388.24459874407842</v>
      </c>
      <c r="G16" s="7">
        <f t="shared" si="1"/>
        <v>119.88794198856456</v>
      </c>
      <c r="H16" s="6">
        <v>14</v>
      </c>
      <c r="I16" s="12">
        <f t="shared" si="2"/>
        <v>0</v>
      </c>
      <c r="J16" s="3"/>
      <c r="K16" s="16"/>
      <c r="L16" s="5">
        <v>43</v>
      </c>
      <c r="M16" s="8"/>
      <c r="N16" s="7">
        <f t="shared" si="3"/>
        <v>0.48457777143370734</v>
      </c>
      <c r="O16" s="3"/>
      <c r="P16" s="7">
        <f t="shared" si="4"/>
        <v>0.21172399362756292</v>
      </c>
      <c r="Q16" s="5">
        <v>43</v>
      </c>
      <c r="R16" s="3"/>
    </row>
    <row r="17" spans="1:18" x14ac:dyDescent="0.3">
      <c r="A17" s="4">
        <v>43894</v>
      </c>
      <c r="B17" s="5">
        <v>44</v>
      </c>
      <c r="C17" s="6">
        <v>125</v>
      </c>
      <c r="D17" s="17"/>
      <c r="E17" s="17"/>
      <c r="F17" s="7">
        <f t="shared" si="0"/>
        <v>526.90488541245475</v>
      </c>
      <c r="G17" s="7">
        <f t="shared" si="1"/>
        <v>159.11305672522673</v>
      </c>
      <c r="H17" s="6">
        <v>22</v>
      </c>
      <c r="I17" s="12">
        <f t="shared" si="2"/>
        <v>0</v>
      </c>
      <c r="J17" s="3"/>
      <c r="K17" s="16"/>
      <c r="L17" s="5">
        <v>44</v>
      </c>
      <c r="M17" s="8"/>
      <c r="N17" s="7">
        <f t="shared" si="3"/>
        <v>0.74678299005994431</v>
      </c>
      <c r="O17" s="3"/>
      <c r="P17" s="7">
        <f t="shared" si="4"/>
        <v>0.31967612511587951</v>
      </c>
      <c r="Q17" s="5">
        <v>44</v>
      </c>
      <c r="R17" s="3"/>
    </row>
    <row r="18" spans="1:18" x14ac:dyDescent="0.3">
      <c r="A18" s="4">
        <v>43895</v>
      </c>
      <c r="B18" s="5">
        <v>45</v>
      </c>
      <c r="C18" s="6">
        <v>159</v>
      </c>
      <c r="D18" s="17"/>
      <c r="E18" s="17"/>
      <c r="F18" s="7">
        <f t="shared" si="0"/>
        <v>710.23413205779627</v>
      </c>
      <c r="G18" s="7">
        <f t="shared" si="1"/>
        <v>209.64355354970462</v>
      </c>
      <c r="H18" s="6">
        <v>34</v>
      </c>
      <c r="I18" s="12">
        <f t="shared" si="2"/>
        <v>0</v>
      </c>
      <c r="J18" s="3"/>
      <c r="K18" s="16"/>
      <c r="L18" s="5">
        <v>45</v>
      </c>
      <c r="M18" s="8"/>
      <c r="N18" s="7">
        <f t="shared" si="3"/>
        <v>1.1407309975532169</v>
      </c>
      <c r="O18" s="3"/>
      <c r="P18" s="7">
        <f t="shared" si="4"/>
        <v>0.47823010410358496</v>
      </c>
      <c r="Q18" s="5">
        <v>45</v>
      </c>
      <c r="R18" s="3"/>
    </row>
    <row r="19" spans="1:18" x14ac:dyDescent="0.3">
      <c r="A19" s="4">
        <v>43896</v>
      </c>
      <c r="B19" s="5">
        <v>46</v>
      </c>
      <c r="C19" s="6">
        <v>233</v>
      </c>
      <c r="D19" s="17"/>
      <c r="E19" s="17"/>
      <c r="F19" s="7">
        <f t="shared" si="0"/>
        <v>950.86907675060502</v>
      </c>
      <c r="G19" s="7">
        <f t="shared" si="1"/>
        <v>274.22218416032126</v>
      </c>
      <c r="H19" s="6">
        <v>74</v>
      </c>
      <c r="I19" s="12">
        <f t="shared" si="2"/>
        <v>0</v>
      </c>
      <c r="J19" s="3"/>
      <c r="K19" s="16"/>
      <c r="L19" s="5">
        <v>46</v>
      </c>
      <c r="M19" s="8"/>
      <c r="N19" s="7">
        <f t="shared" si="3"/>
        <v>1.7271744391890647</v>
      </c>
      <c r="O19" s="3"/>
      <c r="P19" s="7">
        <f t="shared" si="4"/>
        <v>0.70884324204453286</v>
      </c>
      <c r="Q19" s="5">
        <v>46</v>
      </c>
      <c r="R19" s="3"/>
    </row>
    <row r="20" spans="1:18" x14ac:dyDescent="0.3">
      <c r="A20" s="4">
        <v>43897</v>
      </c>
      <c r="B20" s="5">
        <v>47</v>
      </c>
      <c r="C20" s="6">
        <v>338</v>
      </c>
      <c r="D20" s="17"/>
      <c r="E20" s="17"/>
      <c r="F20" s="7">
        <f t="shared" si="0"/>
        <v>1264.4379305449538</v>
      </c>
      <c r="G20" s="7">
        <f t="shared" si="1"/>
        <v>356.09759311912813</v>
      </c>
      <c r="H20" s="6">
        <v>105</v>
      </c>
      <c r="I20" s="12">
        <f t="shared" si="2"/>
        <v>0</v>
      </c>
      <c r="J20" s="3"/>
      <c r="K20" s="16"/>
      <c r="L20" s="5">
        <v>47</v>
      </c>
      <c r="M20" s="8"/>
      <c r="N20" s="7">
        <f t="shared" si="3"/>
        <v>2.5921483507549481</v>
      </c>
      <c r="O20" s="3"/>
      <c r="P20" s="7">
        <f t="shared" si="4"/>
        <v>1.0409984407172295</v>
      </c>
      <c r="Q20" s="5">
        <v>47</v>
      </c>
      <c r="R20" s="3"/>
    </row>
    <row r="21" spans="1:18" x14ac:dyDescent="0.3">
      <c r="A21" s="4">
        <v>43898</v>
      </c>
      <c r="B21" s="5">
        <v>48</v>
      </c>
      <c r="C21" s="6">
        <v>433</v>
      </c>
      <c r="D21" s="17"/>
      <c r="E21" s="17"/>
      <c r="F21" s="7">
        <f t="shared" si="0"/>
        <v>1670.0906799679647</v>
      </c>
      <c r="G21" s="7">
        <f t="shared" si="1"/>
        <v>459.0720693730118</v>
      </c>
      <c r="H21" s="6">
        <v>95</v>
      </c>
      <c r="I21" s="12">
        <f t="shared" si="2"/>
        <v>0</v>
      </c>
      <c r="J21" s="3"/>
      <c r="K21" s="16"/>
      <c r="L21" s="5">
        <v>48</v>
      </c>
      <c r="M21" s="8"/>
      <c r="N21" s="7">
        <f t="shared" si="3"/>
        <v>3.856213723756559</v>
      </c>
      <c r="O21" s="3"/>
      <c r="P21" s="7">
        <f t="shared" si="4"/>
        <v>1.5147345737395479</v>
      </c>
      <c r="Q21" s="5">
        <v>48</v>
      </c>
      <c r="R21" s="3"/>
    </row>
    <row r="22" spans="1:18" x14ac:dyDescent="0.3">
      <c r="A22" s="4">
        <v>43899</v>
      </c>
      <c r="B22" s="5">
        <v>49</v>
      </c>
      <c r="C22" s="6">
        <v>554</v>
      </c>
      <c r="D22" s="17"/>
      <c r="E22" s="17"/>
      <c r="F22" s="7">
        <f t="shared" si="0"/>
        <v>2191.0732715151407</v>
      </c>
      <c r="G22" s="7">
        <f t="shared" si="1"/>
        <v>587.54087024563125</v>
      </c>
      <c r="H22" s="6">
        <v>121</v>
      </c>
      <c r="I22" s="12">
        <f t="shared" si="2"/>
        <v>0</v>
      </c>
      <c r="J22" s="3"/>
      <c r="K22" s="16"/>
      <c r="L22" s="5">
        <v>49</v>
      </c>
      <c r="M22" s="8"/>
      <c r="N22" s="7">
        <f t="shared" si="3"/>
        <v>5.6865281898122859</v>
      </c>
      <c r="O22" s="3"/>
      <c r="P22" s="7">
        <f t="shared" si="4"/>
        <v>2.1837835041735976</v>
      </c>
      <c r="Q22" s="5">
        <v>49</v>
      </c>
      <c r="R22" s="3"/>
    </row>
    <row r="23" spans="1:18" x14ac:dyDescent="0.3">
      <c r="A23" s="4">
        <v>43900</v>
      </c>
      <c r="B23" s="5">
        <v>50</v>
      </c>
      <c r="C23" s="6">
        <v>754</v>
      </c>
      <c r="D23" s="6"/>
      <c r="E23" s="6"/>
      <c r="F23" s="7">
        <f>F$1*_xlfn.NORM.DIST($B23,F$2,F$3,TRUE)</f>
        <v>2855.335078330766</v>
      </c>
      <c r="G23" s="7">
        <f>F$1*_xlfn.NORM.DIST($B23,F$2,F$3,FALSE)</f>
        <v>746.5186697076058</v>
      </c>
      <c r="H23" s="6">
        <v>200</v>
      </c>
      <c r="I23" s="12">
        <f>+C23*(R23/$I$4)</f>
        <v>3341.9023136246788</v>
      </c>
      <c r="J23" s="12">
        <f t="shared" ref="J23:J34" si="5">+F23*(S23/$I$4)</f>
        <v>0</v>
      </c>
      <c r="K23" s="14">
        <f t="shared" ref="K23:K30" si="6">+I23-J23</f>
        <v>3341.9023136246788</v>
      </c>
      <c r="L23" s="5">
        <v>50</v>
      </c>
      <c r="M23" s="8">
        <v>26</v>
      </c>
      <c r="N23" s="7">
        <f>N$1*_xlfn.NORM.DIST($L23,N$2,N$3,TRUE)</f>
        <v>8.3123880380931521</v>
      </c>
      <c r="O23" s="8">
        <v>5</v>
      </c>
      <c r="P23" s="7">
        <f>N$1*_xlfn.NORM.DIST($L23,N$2,N$3,FALSE)</f>
        <v>3.1193866376894617</v>
      </c>
      <c r="Q23" s="5">
        <v>50</v>
      </c>
      <c r="R23" s="9">
        <f>+M23/C23</f>
        <v>3.4482758620689655E-2</v>
      </c>
    </row>
    <row r="24" spans="1:18" x14ac:dyDescent="0.3">
      <c r="A24" s="4">
        <v>43901</v>
      </c>
      <c r="B24" s="5">
        <v>51</v>
      </c>
      <c r="C24" s="6">
        <v>1025</v>
      </c>
      <c r="D24" s="6"/>
      <c r="E24" s="6"/>
      <c r="F24" s="7">
        <f t="shared" ref="F24:F87" si="7">F$1*_xlfn.NORM.DIST($B24,F$2,F$3,TRUE)</f>
        <v>3696.1543095720717</v>
      </c>
      <c r="G24" s="7">
        <f t="shared" ref="G24:G87" si="8">F$1*_xlfn.NORM.DIST($B24,F$2,F$3,FALSE)</f>
        <v>941.64812143027063</v>
      </c>
      <c r="H24" s="6">
        <v>271</v>
      </c>
      <c r="I24" s="12">
        <f t="shared" ref="I24:I73" si="9">+C24*(R24/$I$4)</f>
        <v>3598.9717223650387</v>
      </c>
      <c r="J24" s="12">
        <f t="shared" si="5"/>
        <v>0</v>
      </c>
      <c r="K24" s="14">
        <f t="shared" si="6"/>
        <v>3598.9717223650387</v>
      </c>
      <c r="L24" s="5">
        <v>51</v>
      </c>
      <c r="M24" s="8">
        <v>28</v>
      </c>
      <c r="N24" s="7">
        <f t="shared" ref="N24:N87" si="10">N$1*_xlfn.NORM.DIST($L24,N$2,N$3,TRUE)</f>
        <v>12.044950005672485</v>
      </c>
      <c r="O24" s="8">
        <v>2</v>
      </c>
      <c r="P24" s="7">
        <f t="shared" ref="P24:P87" si="11">N$1*_xlfn.NORM.DIST($L24,N$2,N$3,FALSE)</f>
        <v>4.4148445603276985</v>
      </c>
      <c r="Q24" s="5">
        <v>51</v>
      </c>
      <c r="R24" s="9">
        <f t="shared" ref="R24:R73" si="12">+M24/C24</f>
        <v>2.7317073170731707E-2</v>
      </c>
    </row>
    <row r="25" spans="1:18" x14ac:dyDescent="0.3">
      <c r="A25" s="4">
        <v>43902</v>
      </c>
      <c r="B25" s="5">
        <v>52</v>
      </c>
      <c r="C25" s="6">
        <v>1312</v>
      </c>
      <c r="D25" s="15"/>
      <c r="E25" s="6"/>
      <c r="F25" s="7">
        <f t="shared" si="7"/>
        <v>4752.7607990386296</v>
      </c>
      <c r="G25" s="7">
        <f t="shared" si="8"/>
        <v>1179.1851322218542</v>
      </c>
      <c r="H25" s="6">
        <v>287</v>
      </c>
      <c r="I25" s="12">
        <f t="shared" si="9"/>
        <v>3856.0411311053986</v>
      </c>
      <c r="J25" s="12">
        <f t="shared" si="5"/>
        <v>0</v>
      </c>
      <c r="K25" s="14">
        <f t="shared" si="6"/>
        <v>3856.0411311053986</v>
      </c>
      <c r="L25" s="5">
        <v>52</v>
      </c>
      <c r="M25" s="8">
        <v>30</v>
      </c>
      <c r="N25" s="7">
        <f t="shared" si="10"/>
        <v>17.301879658657533</v>
      </c>
      <c r="O25" s="8">
        <v>2</v>
      </c>
      <c r="P25" s="7">
        <f t="shared" si="11"/>
        <v>6.190820482553562</v>
      </c>
      <c r="Q25" s="5">
        <v>52</v>
      </c>
      <c r="R25" s="9">
        <f t="shared" si="12"/>
        <v>2.2865853658536585E-2</v>
      </c>
    </row>
    <row r="26" spans="1:18" x14ac:dyDescent="0.3">
      <c r="A26" s="4">
        <v>43903</v>
      </c>
      <c r="B26" s="5">
        <v>53</v>
      </c>
      <c r="C26" s="6">
        <v>1663</v>
      </c>
      <c r="D26" s="15"/>
      <c r="E26" s="6"/>
      <c r="F26" s="7">
        <f t="shared" si="7"/>
        <v>6070.9301055545111</v>
      </c>
      <c r="G26" s="7">
        <f t="shared" si="8"/>
        <v>1465.9552889650631</v>
      </c>
      <c r="H26" s="6">
        <v>351</v>
      </c>
      <c r="I26" s="12">
        <f t="shared" si="9"/>
        <v>5141.3881748071981</v>
      </c>
      <c r="J26" s="12">
        <f t="shared" si="5"/>
        <v>0</v>
      </c>
      <c r="K26" s="14">
        <f t="shared" si="6"/>
        <v>5141.3881748071981</v>
      </c>
      <c r="L26" s="5">
        <v>53</v>
      </c>
      <c r="M26" s="8">
        <v>40</v>
      </c>
      <c r="N26" s="7">
        <f t="shared" si="10"/>
        <v>24.637670835313369</v>
      </c>
      <c r="O26" s="8">
        <v>10</v>
      </c>
      <c r="P26" s="7">
        <f t="shared" si="11"/>
        <v>8.6013691667024794</v>
      </c>
      <c r="Q26" s="5">
        <v>53</v>
      </c>
      <c r="R26" s="9">
        <f t="shared" si="12"/>
        <v>2.4052916416115455E-2</v>
      </c>
    </row>
    <row r="27" spans="1:18" x14ac:dyDescent="0.3">
      <c r="A27" s="4">
        <v>43904</v>
      </c>
      <c r="B27" s="5">
        <v>54</v>
      </c>
      <c r="C27" s="6">
        <v>2174</v>
      </c>
      <c r="D27" s="15">
        <f t="shared" ref="D27:D28" si="13">+C9</f>
        <v>53</v>
      </c>
      <c r="E27" s="15">
        <f t="shared" ref="E27:E40" si="14">+C27-D27</f>
        <v>2121</v>
      </c>
      <c r="F27" s="7">
        <f t="shared" si="7"/>
        <v>7703.517354605262</v>
      </c>
      <c r="G27" s="7">
        <f t="shared" si="8"/>
        <v>1809.2760495791024</v>
      </c>
      <c r="H27" s="6">
        <v>511</v>
      </c>
      <c r="I27" s="12">
        <f t="shared" si="9"/>
        <v>6041.1311053984573</v>
      </c>
      <c r="J27" s="12">
        <f t="shared" si="5"/>
        <v>0</v>
      </c>
      <c r="K27" s="14">
        <f t="shared" si="6"/>
        <v>6041.1311053984573</v>
      </c>
      <c r="L27" s="5">
        <v>54</v>
      </c>
      <c r="M27" s="8">
        <v>47</v>
      </c>
      <c r="N27" s="7">
        <f t="shared" si="10"/>
        <v>34.780320184976269</v>
      </c>
      <c r="O27" s="8">
        <v>7</v>
      </c>
      <c r="P27" s="7">
        <f t="shared" si="11"/>
        <v>11.840595591447489</v>
      </c>
      <c r="Q27" s="5">
        <v>54</v>
      </c>
      <c r="R27" s="9">
        <f t="shared" si="12"/>
        <v>2.1619135234590615E-2</v>
      </c>
    </row>
    <row r="28" spans="1:18" x14ac:dyDescent="0.3">
      <c r="A28" s="4">
        <v>43905</v>
      </c>
      <c r="B28" s="5">
        <v>55</v>
      </c>
      <c r="C28" s="6">
        <v>2951</v>
      </c>
      <c r="D28" s="15">
        <f t="shared" si="13"/>
        <v>53</v>
      </c>
      <c r="E28" s="15">
        <f t="shared" si="14"/>
        <v>2898</v>
      </c>
      <c r="F28" s="7">
        <f t="shared" si="7"/>
        <v>9710.8941056565436</v>
      </c>
      <c r="G28" s="7">
        <f t="shared" si="8"/>
        <v>2216.8398681870403</v>
      </c>
      <c r="H28" s="6">
        <v>777</v>
      </c>
      <c r="I28" s="12">
        <f t="shared" si="9"/>
        <v>7326.4781491002568</v>
      </c>
      <c r="J28" s="12">
        <f t="shared" si="5"/>
        <v>0</v>
      </c>
      <c r="K28" s="14">
        <f t="shared" si="6"/>
        <v>7326.4781491002568</v>
      </c>
      <c r="L28" s="5">
        <v>55</v>
      </c>
      <c r="M28" s="8">
        <v>57</v>
      </c>
      <c r="N28" s="7">
        <f t="shared" si="10"/>
        <v>48.674903278394879</v>
      </c>
      <c r="O28" s="8">
        <v>10</v>
      </c>
      <c r="P28" s="7">
        <f t="shared" si="11"/>
        <v>16.149760730514597</v>
      </c>
      <c r="Q28" s="5">
        <v>55</v>
      </c>
      <c r="R28" s="9">
        <f t="shared" si="12"/>
        <v>1.9315486275838699E-2</v>
      </c>
    </row>
    <row r="29" spans="1:18" x14ac:dyDescent="0.3">
      <c r="A29" s="4">
        <v>43906</v>
      </c>
      <c r="B29" s="5">
        <v>56</v>
      </c>
      <c r="C29" s="6">
        <v>3774</v>
      </c>
      <c r="D29" s="15">
        <f t="shared" ref="D29:D40" si="15">+C11</f>
        <v>59</v>
      </c>
      <c r="E29" s="15">
        <f t="shared" si="14"/>
        <v>3715</v>
      </c>
      <c r="F29" s="7">
        <f t="shared" si="7"/>
        <v>12161.247165844492</v>
      </c>
      <c r="G29" s="7">
        <f t="shared" si="8"/>
        <v>2696.55443609343</v>
      </c>
      <c r="H29" s="6">
        <v>823</v>
      </c>
      <c r="I29" s="12">
        <f t="shared" si="9"/>
        <v>8868.8946015424171</v>
      </c>
      <c r="J29" s="12">
        <f t="shared" si="5"/>
        <v>0</v>
      </c>
      <c r="K29" s="14">
        <f t="shared" si="6"/>
        <v>8868.8946015424171</v>
      </c>
      <c r="L29" s="5">
        <v>56</v>
      </c>
      <c r="M29" s="8">
        <v>69</v>
      </c>
      <c r="N29" s="7">
        <f t="shared" si="10"/>
        <v>67.534364766790077</v>
      </c>
      <c r="O29" s="8">
        <v>12</v>
      </c>
      <c r="P29" s="7">
        <f t="shared" si="11"/>
        <v>21.824546089635529</v>
      </c>
      <c r="Q29" s="5">
        <v>56</v>
      </c>
      <c r="R29" s="9">
        <f t="shared" si="12"/>
        <v>1.8282988871224166E-2</v>
      </c>
    </row>
    <row r="30" spans="1:18" x14ac:dyDescent="0.3">
      <c r="A30" s="4">
        <v>43907</v>
      </c>
      <c r="B30" s="5">
        <v>57</v>
      </c>
      <c r="C30" s="6">
        <v>4661</v>
      </c>
      <c r="D30" s="15">
        <f t="shared" si="15"/>
        <v>60</v>
      </c>
      <c r="E30" s="15">
        <f t="shared" si="14"/>
        <v>4601</v>
      </c>
      <c r="F30" s="7">
        <f t="shared" si="7"/>
        <v>15130.695161302232</v>
      </c>
      <c r="G30" s="7">
        <f t="shared" si="8"/>
        <v>3256.3377214806005</v>
      </c>
      <c r="H30" s="6">
        <v>887</v>
      </c>
      <c r="I30" s="12">
        <f t="shared" si="9"/>
        <v>10925.449871465296</v>
      </c>
      <c r="J30" s="12">
        <f t="shared" si="5"/>
        <v>0</v>
      </c>
      <c r="K30" s="14">
        <f t="shared" si="6"/>
        <v>10925.449871465296</v>
      </c>
      <c r="L30" s="5">
        <v>57</v>
      </c>
      <c r="M30" s="8">
        <v>85</v>
      </c>
      <c r="N30" s="7">
        <f t="shared" si="10"/>
        <v>92.897486993132915</v>
      </c>
      <c r="O30" s="8">
        <v>16</v>
      </c>
      <c r="P30" s="7">
        <f t="shared" si="11"/>
        <v>29.222066926952269</v>
      </c>
      <c r="Q30" s="5">
        <v>57</v>
      </c>
      <c r="R30" s="9">
        <f t="shared" si="12"/>
        <v>1.8236429950654366E-2</v>
      </c>
    </row>
    <row r="31" spans="1:18" x14ac:dyDescent="0.3">
      <c r="A31" s="4">
        <v>43908</v>
      </c>
      <c r="B31" s="5">
        <v>58</v>
      </c>
      <c r="C31" s="6">
        <v>6427</v>
      </c>
      <c r="D31" s="15">
        <f t="shared" si="15"/>
        <v>66</v>
      </c>
      <c r="E31" s="15">
        <f t="shared" si="14"/>
        <v>6361</v>
      </c>
      <c r="F31" s="7">
        <f t="shared" si="7"/>
        <v>18703.177319043189</v>
      </c>
      <c r="G31" s="7">
        <f t="shared" si="8"/>
        <v>3903.8674900076203</v>
      </c>
      <c r="H31" s="6">
        <v>1766</v>
      </c>
      <c r="I31" s="12">
        <f t="shared" si="9"/>
        <v>13881.748071979433</v>
      </c>
      <c r="J31" s="12">
        <f t="shared" si="5"/>
        <v>0</v>
      </c>
      <c r="K31" s="14">
        <f t="shared" ref="K31:K34" si="16">+I31-J31</f>
        <v>13881.748071979433</v>
      </c>
      <c r="L31" s="5">
        <v>58</v>
      </c>
      <c r="M31" s="8">
        <v>108</v>
      </c>
      <c r="N31" s="7">
        <f t="shared" si="10"/>
        <v>126.69352591804407</v>
      </c>
      <c r="O31" s="8">
        <v>23</v>
      </c>
      <c r="P31" s="7">
        <f t="shared" si="11"/>
        <v>38.767092075999358</v>
      </c>
      <c r="Q31" s="5">
        <v>58</v>
      </c>
      <c r="R31" s="9">
        <f t="shared" si="12"/>
        <v>1.6804107670763964E-2</v>
      </c>
    </row>
    <row r="32" spans="1:18" x14ac:dyDescent="0.3">
      <c r="A32" s="4">
        <v>43909</v>
      </c>
      <c r="B32" s="5">
        <v>59</v>
      </c>
      <c r="C32" s="6">
        <v>9415</v>
      </c>
      <c r="D32" s="15">
        <f t="shared" si="15"/>
        <v>69</v>
      </c>
      <c r="E32" s="15">
        <f t="shared" si="14"/>
        <v>9346</v>
      </c>
      <c r="F32" s="7">
        <f t="shared" si="7"/>
        <v>22970.069791598213</v>
      </c>
      <c r="G32" s="7">
        <f t="shared" si="8"/>
        <v>4646.2874559925622</v>
      </c>
      <c r="H32" s="6">
        <v>2988</v>
      </c>
      <c r="I32" s="12">
        <f t="shared" si="9"/>
        <v>19280.205655526992</v>
      </c>
      <c r="J32" s="12">
        <f t="shared" si="5"/>
        <v>0</v>
      </c>
      <c r="K32" s="14">
        <f t="shared" si="16"/>
        <v>19280.205655526992</v>
      </c>
      <c r="L32" s="5">
        <v>59</v>
      </c>
      <c r="M32" s="8">
        <v>150</v>
      </c>
      <c r="N32" s="7">
        <f t="shared" si="10"/>
        <v>171.31239411035935</v>
      </c>
      <c r="O32" s="8">
        <v>42</v>
      </c>
      <c r="P32" s="7">
        <f t="shared" si="11"/>
        <v>50.956794922845226</v>
      </c>
      <c r="Q32" s="5">
        <v>59</v>
      </c>
      <c r="R32" s="9">
        <f t="shared" si="12"/>
        <v>1.5932023366967606E-2</v>
      </c>
    </row>
    <row r="33" spans="1:18" x14ac:dyDescent="0.3">
      <c r="A33" s="4">
        <v>43910</v>
      </c>
      <c r="B33" s="5">
        <v>60</v>
      </c>
      <c r="C33" s="6">
        <v>14250</v>
      </c>
      <c r="D33" s="15">
        <f t="shared" si="15"/>
        <v>89</v>
      </c>
      <c r="E33" s="15">
        <f t="shared" si="14"/>
        <v>14161</v>
      </c>
      <c r="F33" s="7">
        <f t="shared" si="7"/>
        <v>28029.488408749839</v>
      </c>
      <c r="G33" s="7">
        <f t="shared" si="8"/>
        <v>5489.8750759548566</v>
      </c>
      <c r="H33" s="6">
        <v>4835</v>
      </c>
      <c r="I33" s="12">
        <f t="shared" si="9"/>
        <v>19280.205655526996</v>
      </c>
      <c r="J33" s="12">
        <f t="shared" si="5"/>
        <v>0</v>
      </c>
      <c r="K33" s="14">
        <f t="shared" si="16"/>
        <v>19280.205655526996</v>
      </c>
      <c r="L33" s="5">
        <v>60</v>
      </c>
      <c r="M33" s="8">
        <v>150</v>
      </c>
      <c r="N33" s="7">
        <f t="shared" si="10"/>
        <v>229.67853237555761</v>
      </c>
      <c r="O33" s="8"/>
      <c r="P33" s="7">
        <f t="shared" si="11"/>
        <v>66.36323765031004</v>
      </c>
      <c r="Q33" s="5">
        <v>60</v>
      </c>
      <c r="R33" s="9">
        <f t="shared" si="12"/>
        <v>1.0526315789473684E-2</v>
      </c>
    </row>
    <row r="34" spans="1:18" x14ac:dyDescent="0.3">
      <c r="A34" s="4">
        <v>43911</v>
      </c>
      <c r="B34" s="5">
        <v>61</v>
      </c>
      <c r="C34" s="6">
        <v>19624</v>
      </c>
      <c r="D34" s="15">
        <f t="shared" si="15"/>
        <v>103</v>
      </c>
      <c r="E34" s="15">
        <f t="shared" si="14"/>
        <v>19521</v>
      </c>
      <c r="F34" s="7">
        <f t="shared" si="7"/>
        <v>33985.243303938907</v>
      </c>
      <c r="G34" s="7">
        <f t="shared" si="8"/>
        <v>6439.6791322965473</v>
      </c>
      <c r="H34" s="6">
        <v>5374</v>
      </c>
      <c r="I34" s="12">
        <f t="shared" si="9"/>
        <v>33419.023136246789</v>
      </c>
      <c r="J34" s="12">
        <f t="shared" si="5"/>
        <v>0</v>
      </c>
      <c r="K34" s="14">
        <f t="shared" si="16"/>
        <v>33419.023136246789</v>
      </c>
      <c r="L34" s="5">
        <v>61</v>
      </c>
      <c r="M34" s="8">
        <v>260</v>
      </c>
      <c r="N34" s="7">
        <f t="shared" si="10"/>
        <v>305.32576275095965</v>
      </c>
      <c r="O34" s="8">
        <v>110</v>
      </c>
      <c r="P34" s="7">
        <f t="shared" si="11"/>
        <v>85.632694764796227</v>
      </c>
      <c r="Q34" s="5">
        <v>61</v>
      </c>
      <c r="R34" s="9">
        <f t="shared" si="12"/>
        <v>1.3249082755809213E-2</v>
      </c>
    </row>
    <row r="35" spans="1:18" x14ac:dyDescent="0.3">
      <c r="A35" s="4">
        <v>43912</v>
      </c>
      <c r="B35" s="5">
        <v>62</v>
      </c>
      <c r="C35" s="6">
        <v>26747</v>
      </c>
      <c r="D35" s="15">
        <f t="shared" si="15"/>
        <v>125</v>
      </c>
      <c r="E35" s="15">
        <f t="shared" si="14"/>
        <v>26622</v>
      </c>
      <c r="F35" s="7">
        <f t="shared" si="7"/>
        <v>40945.420631283174</v>
      </c>
      <c r="G35" s="7">
        <f t="shared" si="8"/>
        <v>7499.1384976195286</v>
      </c>
      <c r="H35" s="6">
        <v>7123</v>
      </c>
      <c r="I35" s="12">
        <f t="shared" si="9"/>
        <v>43701.799485861186</v>
      </c>
      <c r="J35" s="14">
        <f t="shared" ref="J35:J40" si="17">+I17</f>
        <v>0</v>
      </c>
      <c r="K35" s="14">
        <f t="shared" ref="K35:K40" si="18">+I35-J35</f>
        <v>43701.799485861186</v>
      </c>
      <c r="L35" s="5">
        <v>62</v>
      </c>
      <c r="M35" s="8">
        <v>340</v>
      </c>
      <c r="N35" s="7">
        <f t="shared" si="10"/>
        <v>402.46949117640179</v>
      </c>
      <c r="O35" s="8">
        <v>80</v>
      </c>
      <c r="P35" s="7">
        <f t="shared" si="11"/>
        <v>109.48086997714874</v>
      </c>
      <c r="Q35" s="5">
        <v>62</v>
      </c>
      <c r="R35" s="9">
        <f t="shared" si="12"/>
        <v>1.2711705985718025E-2</v>
      </c>
    </row>
    <row r="36" spans="1:18" x14ac:dyDescent="0.3">
      <c r="A36" s="4">
        <v>43913</v>
      </c>
      <c r="B36" s="5">
        <v>63</v>
      </c>
      <c r="C36" s="6">
        <v>35206</v>
      </c>
      <c r="D36" s="15">
        <f t="shared" si="15"/>
        <v>159</v>
      </c>
      <c r="E36" s="15">
        <f t="shared" si="14"/>
        <v>35047</v>
      </c>
      <c r="F36" s="7">
        <f t="shared" si="7"/>
        <v>49020.579568170011</v>
      </c>
      <c r="G36" s="7">
        <f t="shared" si="8"/>
        <v>8669.6966110047906</v>
      </c>
      <c r="H36" s="6">
        <v>8459</v>
      </c>
      <c r="I36" s="12">
        <f t="shared" si="9"/>
        <v>60539.845758354757</v>
      </c>
      <c r="J36" s="14">
        <f t="shared" si="17"/>
        <v>0</v>
      </c>
      <c r="K36" s="14">
        <f t="shared" si="18"/>
        <v>60539.845758354757</v>
      </c>
      <c r="L36" s="5">
        <v>63</v>
      </c>
      <c r="M36" s="8">
        <v>471</v>
      </c>
      <c r="N36" s="7">
        <f t="shared" si="10"/>
        <v>526.07168175153561</v>
      </c>
      <c r="O36" s="8">
        <v>131</v>
      </c>
      <c r="P36" s="7">
        <f t="shared" si="11"/>
        <v>138.68307166214871</v>
      </c>
      <c r="Q36" s="5">
        <v>63</v>
      </c>
      <c r="R36" s="9">
        <f t="shared" si="12"/>
        <v>1.3378401408850764E-2</v>
      </c>
    </row>
    <row r="37" spans="1:18" x14ac:dyDescent="0.3">
      <c r="A37" s="4">
        <v>43914</v>
      </c>
      <c r="B37" s="5">
        <v>64</v>
      </c>
      <c r="C37" s="6">
        <v>46442</v>
      </c>
      <c r="D37" s="15">
        <f t="shared" si="15"/>
        <v>233</v>
      </c>
      <c r="E37" s="15">
        <f t="shared" si="14"/>
        <v>46209</v>
      </c>
      <c r="F37" s="7">
        <f t="shared" si="7"/>
        <v>58321.568768230347</v>
      </c>
      <c r="G37" s="7">
        <f t="shared" si="8"/>
        <v>9950.4289964827185</v>
      </c>
      <c r="H37" s="6">
        <v>11236</v>
      </c>
      <c r="I37" s="12">
        <f t="shared" si="9"/>
        <v>75835.475578406171</v>
      </c>
      <c r="J37" s="14">
        <f t="shared" si="17"/>
        <v>0</v>
      </c>
      <c r="K37" s="14">
        <f t="shared" si="18"/>
        <v>75835.475578406171</v>
      </c>
      <c r="L37" s="5">
        <v>64</v>
      </c>
      <c r="M37" s="8">
        <v>590</v>
      </c>
      <c r="N37" s="7">
        <f t="shared" si="10"/>
        <v>681.8931284884676</v>
      </c>
      <c r="O37" s="8">
        <v>119</v>
      </c>
      <c r="P37" s="7">
        <f t="shared" si="11"/>
        <v>174.05850462855798</v>
      </c>
      <c r="Q37" s="5">
        <v>64</v>
      </c>
      <c r="R37" s="9">
        <f t="shared" si="12"/>
        <v>1.2704017914818483E-2</v>
      </c>
    </row>
    <row r="38" spans="1:18" x14ac:dyDescent="0.3">
      <c r="A38" s="4">
        <v>43915</v>
      </c>
      <c r="B38" s="5">
        <v>65</v>
      </c>
      <c r="C38" s="6">
        <v>55231</v>
      </c>
      <c r="D38" s="15">
        <f t="shared" si="15"/>
        <v>338</v>
      </c>
      <c r="E38" s="15">
        <f t="shared" si="14"/>
        <v>54893</v>
      </c>
      <c r="F38" s="7">
        <f t="shared" si="7"/>
        <v>68956.984920561707</v>
      </c>
      <c r="G38" s="7">
        <f t="shared" si="8"/>
        <v>11337.703354241055</v>
      </c>
      <c r="H38" s="6">
        <v>8789</v>
      </c>
      <c r="I38" s="12">
        <f t="shared" si="9"/>
        <v>102956.29820051415</v>
      </c>
      <c r="J38" s="14">
        <f t="shared" si="17"/>
        <v>0</v>
      </c>
      <c r="K38" s="14">
        <f t="shared" si="18"/>
        <v>102956.29820051415</v>
      </c>
      <c r="L38" s="5">
        <v>65</v>
      </c>
      <c r="M38" s="8">
        <v>801</v>
      </c>
      <c r="N38" s="7">
        <f t="shared" si="10"/>
        <v>876.52679420493996</v>
      </c>
      <c r="O38" s="8">
        <v>211</v>
      </c>
      <c r="P38" s="7">
        <f t="shared" si="11"/>
        <v>216.44802506316631</v>
      </c>
      <c r="Q38" s="5">
        <v>65</v>
      </c>
      <c r="R38" s="9">
        <f t="shared" si="12"/>
        <v>1.4502724918976662E-2</v>
      </c>
    </row>
    <row r="39" spans="1:18" x14ac:dyDescent="0.3">
      <c r="A39" s="4">
        <v>43916</v>
      </c>
      <c r="B39" s="5">
        <v>66</v>
      </c>
      <c r="C39" s="6">
        <v>69194</v>
      </c>
      <c r="D39" s="15">
        <f t="shared" si="15"/>
        <v>433</v>
      </c>
      <c r="E39" s="15">
        <f t="shared" si="14"/>
        <v>68761</v>
      </c>
      <c r="F39" s="7">
        <f t="shared" si="7"/>
        <v>81030.316356554322</v>
      </c>
      <c r="G39" s="7">
        <f t="shared" si="8"/>
        <v>12824.8931026015</v>
      </c>
      <c r="H39" s="6">
        <v>13963</v>
      </c>
      <c r="I39" s="12">
        <f t="shared" si="9"/>
        <v>134961.43958868895</v>
      </c>
      <c r="J39" s="14">
        <f t="shared" si="17"/>
        <v>0</v>
      </c>
      <c r="K39" s="14">
        <f t="shared" si="18"/>
        <v>134961.43958868895</v>
      </c>
      <c r="L39" s="5">
        <v>66</v>
      </c>
      <c r="M39" s="8">
        <v>1050</v>
      </c>
      <c r="N39" s="7">
        <f t="shared" si="10"/>
        <v>1117.4054717165402</v>
      </c>
      <c r="O39" s="8">
        <v>249</v>
      </c>
      <c r="P39" s="7">
        <f t="shared" si="11"/>
        <v>266.68500093541269</v>
      </c>
      <c r="Q39" s="5">
        <v>66</v>
      </c>
      <c r="R39" s="9">
        <f t="shared" si="12"/>
        <v>1.5174726132323612E-2</v>
      </c>
    </row>
    <row r="40" spans="1:18" x14ac:dyDescent="0.3">
      <c r="A40" s="4">
        <v>43917</v>
      </c>
      <c r="B40" s="5">
        <v>67</v>
      </c>
      <c r="C40" s="6">
        <v>85991</v>
      </c>
      <c r="D40" s="15">
        <f t="shared" si="15"/>
        <v>554</v>
      </c>
      <c r="E40" s="15">
        <f t="shared" si="14"/>
        <v>85437</v>
      </c>
      <c r="F40" s="7">
        <f t="shared" si="7"/>
        <v>94636.835754850123</v>
      </c>
      <c r="G40" s="7">
        <f t="shared" si="8"/>
        <v>14402.165513681824</v>
      </c>
      <c r="H40" s="6">
        <v>16797</v>
      </c>
      <c r="I40" s="12">
        <f t="shared" si="9"/>
        <v>166580.97686375323</v>
      </c>
      <c r="J40" s="14">
        <f t="shared" si="17"/>
        <v>0</v>
      </c>
      <c r="K40" s="14">
        <f t="shared" si="18"/>
        <v>166580.97686375323</v>
      </c>
      <c r="L40" s="5">
        <v>67</v>
      </c>
      <c r="M40" s="8">
        <v>1296</v>
      </c>
      <c r="N40" s="7">
        <f t="shared" si="10"/>
        <v>1412.776857559684</v>
      </c>
      <c r="O40" s="8">
        <v>246</v>
      </c>
      <c r="P40" s="7">
        <f t="shared" si="11"/>
        <v>325.55932325416148</v>
      </c>
      <c r="Q40" s="5">
        <v>67</v>
      </c>
      <c r="R40" s="9">
        <f t="shared" si="12"/>
        <v>1.5071344675605586E-2</v>
      </c>
    </row>
    <row r="41" spans="1:18" x14ac:dyDescent="0.3">
      <c r="A41" s="4">
        <v>43918</v>
      </c>
      <c r="B41" s="5">
        <v>68</v>
      </c>
      <c r="C41" s="6">
        <v>104686</v>
      </c>
      <c r="D41" s="15">
        <f t="shared" ref="D41:D73" si="19">+C23</f>
        <v>754</v>
      </c>
      <c r="E41" s="15">
        <f>+C41-D41</f>
        <v>103932</v>
      </c>
      <c r="F41" s="7">
        <f t="shared" si="7"/>
        <v>109860.32674934427</v>
      </c>
      <c r="G41" s="7">
        <f t="shared" si="8"/>
        <v>16056.364586076552</v>
      </c>
      <c r="H41" s="6">
        <v>18695</v>
      </c>
      <c r="I41" s="12">
        <f t="shared" si="9"/>
        <v>219408.7403598972</v>
      </c>
      <c r="J41" s="14">
        <f t="shared" ref="J41:J45" si="20">+I23</f>
        <v>3341.9023136246788</v>
      </c>
      <c r="K41" s="14">
        <f t="shared" ref="K41:K45" si="21">+I41-J41</f>
        <v>216066.83804627252</v>
      </c>
      <c r="L41" s="5">
        <v>68</v>
      </c>
      <c r="M41" s="8">
        <v>1707</v>
      </c>
      <c r="N41" s="7">
        <f t="shared" si="10"/>
        <v>1771.6394171271593</v>
      </c>
      <c r="O41" s="8">
        <v>411</v>
      </c>
      <c r="P41" s="7">
        <f t="shared" si="11"/>
        <v>393.77511507658215</v>
      </c>
      <c r="Q41" s="5">
        <v>68</v>
      </c>
      <c r="R41" s="9">
        <f t="shared" si="12"/>
        <v>1.6305905278642799E-2</v>
      </c>
    </row>
    <row r="42" spans="1:18" x14ac:dyDescent="0.3">
      <c r="A42" s="4">
        <v>43919</v>
      </c>
      <c r="B42" s="5">
        <v>69</v>
      </c>
      <c r="C42" s="6">
        <v>124665</v>
      </c>
      <c r="D42" s="15">
        <f t="shared" si="19"/>
        <v>1025</v>
      </c>
      <c r="E42" s="15">
        <f t="shared" ref="E42:E73" si="22">+C42-D42</f>
        <v>123640</v>
      </c>
      <c r="F42" s="7">
        <f t="shared" si="7"/>
        <v>126769.74831780633</v>
      </c>
      <c r="G42" s="7">
        <f t="shared" si="8"/>
        <v>17771.006422465707</v>
      </c>
      <c r="H42" s="6">
        <v>19979</v>
      </c>
      <c r="I42" s="12">
        <f t="shared" si="9"/>
        <v>281619.53727506427</v>
      </c>
      <c r="J42" s="14">
        <f t="shared" si="20"/>
        <v>3598.9717223650387</v>
      </c>
      <c r="K42" s="14">
        <f t="shared" si="21"/>
        <v>278020.5655526992</v>
      </c>
      <c r="L42" s="5">
        <v>69</v>
      </c>
      <c r="M42" s="8">
        <v>2191</v>
      </c>
      <c r="N42" s="7">
        <f t="shared" si="10"/>
        <v>2203.6332509747285</v>
      </c>
      <c r="O42" s="8">
        <v>484</v>
      </c>
      <c r="P42" s="7">
        <f t="shared" si="11"/>
        <v>471.90326341813136</v>
      </c>
      <c r="Q42" s="5">
        <v>69</v>
      </c>
      <c r="R42" s="9">
        <f t="shared" si="12"/>
        <v>1.7575101271407371E-2</v>
      </c>
    </row>
    <row r="43" spans="1:18" x14ac:dyDescent="0.3">
      <c r="A43" s="4">
        <v>43920</v>
      </c>
      <c r="B43" s="5">
        <v>70</v>
      </c>
      <c r="C43" s="6">
        <v>143025</v>
      </c>
      <c r="D43" s="15">
        <f t="shared" si="19"/>
        <v>1312</v>
      </c>
      <c r="E43" s="15">
        <f t="shared" si="22"/>
        <v>141713</v>
      </c>
      <c r="F43" s="7">
        <f t="shared" si="7"/>
        <v>145415.95682492884</v>
      </c>
      <c r="G43" s="7">
        <f t="shared" si="8"/>
        <v>19526.401107368671</v>
      </c>
      <c r="H43" s="6">
        <v>18360</v>
      </c>
      <c r="I43" s="12">
        <f t="shared" si="9"/>
        <v>322493.5732647815</v>
      </c>
      <c r="J43" s="14">
        <f t="shared" si="20"/>
        <v>3856.0411311053986</v>
      </c>
      <c r="K43" s="14">
        <f t="shared" si="21"/>
        <v>318637.53213367611</v>
      </c>
      <c r="L43" s="5">
        <v>70</v>
      </c>
      <c r="M43" s="8">
        <v>2509</v>
      </c>
      <c r="N43" s="7">
        <f t="shared" si="10"/>
        <v>2718.8816056355163</v>
      </c>
      <c r="O43" s="8">
        <v>318</v>
      </c>
      <c r="P43" s="7">
        <f t="shared" si="11"/>
        <v>560.33051951821096</v>
      </c>
      <c r="Q43" s="5">
        <v>70</v>
      </c>
      <c r="R43" s="9">
        <f t="shared" si="12"/>
        <v>1.7542387694459011E-2</v>
      </c>
    </row>
    <row r="44" spans="1:18" x14ac:dyDescent="0.3">
      <c r="A44" s="4">
        <v>43921</v>
      </c>
      <c r="B44" s="5">
        <v>71</v>
      </c>
      <c r="C44" s="6">
        <v>164620</v>
      </c>
      <c r="D44" s="15">
        <f t="shared" si="19"/>
        <v>1663</v>
      </c>
      <c r="E44" s="15">
        <f t="shared" si="22"/>
        <v>162957</v>
      </c>
      <c r="F44" s="7">
        <f t="shared" si="7"/>
        <v>165828.61714828765</v>
      </c>
      <c r="G44" s="7">
        <f t="shared" si="8"/>
        <v>21299.909992691806</v>
      </c>
      <c r="H44" s="6">
        <v>21595</v>
      </c>
      <c r="I44" s="12">
        <f t="shared" si="9"/>
        <v>407455.01285347046</v>
      </c>
      <c r="J44" s="14">
        <f t="shared" si="20"/>
        <v>5141.3881748071981</v>
      </c>
      <c r="K44" s="14">
        <f t="shared" si="21"/>
        <v>402313.62467866327</v>
      </c>
      <c r="L44" s="5">
        <v>71</v>
      </c>
      <c r="M44" s="8">
        <v>3170</v>
      </c>
      <c r="N44" s="7">
        <f t="shared" si="10"/>
        <v>3327.7807281012456</v>
      </c>
      <c r="O44" s="8">
        <v>661</v>
      </c>
      <c r="P44" s="7">
        <f t="shared" si="11"/>
        <v>659.20752836289046</v>
      </c>
      <c r="Q44" s="5">
        <v>71</v>
      </c>
      <c r="R44" s="9">
        <f t="shared" si="12"/>
        <v>1.9256469444781921E-2</v>
      </c>
    </row>
    <row r="45" spans="1:18" x14ac:dyDescent="0.3">
      <c r="A45" s="4">
        <v>43922</v>
      </c>
      <c r="B45" s="5">
        <v>72</v>
      </c>
      <c r="C45" s="6">
        <v>189618</v>
      </c>
      <c r="D45" s="15">
        <f t="shared" si="19"/>
        <v>2174</v>
      </c>
      <c r="E45" s="15">
        <f t="shared" si="22"/>
        <v>187444</v>
      </c>
      <c r="F45" s="7">
        <f t="shared" si="7"/>
        <v>188013.44020096518</v>
      </c>
      <c r="G45" s="7">
        <f t="shared" si="8"/>
        <v>23066.341088694051</v>
      </c>
      <c r="H45" s="6">
        <v>24998</v>
      </c>
      <c r="I45" s="12">
        <f t="shared" si="9"/>
        <v>524293.05912596406</v>
      </c>
      <c r="J45" s="14">
        <f t="shared" si="20"/>
        <v>6041.1311053984573</v>
      </c>
      <c r="K45" s="14">
        <f t="shared" si="21"/>
        <v>518251.9280205656</v>
      </c>
      <c r="L45" s="5">
        <v>72</v>
      </c>
      <c r="M45" s="8">
        <v>4079</v>
      </c>
      <c r="N45" s="7">
        <f t="shared" si="10"/>
        <v>4040.7384086559696</v>
      </c>
      <c r="O45" s="8">
        <v>909</v>
      </c>
      <c r="P45" s="7">
        <f t="shared" si="11"/>
        <v>768.39870225773711</v>
      </c>
      <c r="Q45" s="5">
        <v>72</v>
      </c>
      <c r="R45" s="9">
        <f t="shared" si="12"/>
        <v>2.1511670832937802E-2</v>
      </c>
    </row>
    <row r="46" spans="1:18" x14ac:dyDescent="0.3">
      <c r="A46" s="4">
        <v>43923</v>
      </c>
      <c r="B46" s="5">
        <v>73</v>
      </c>
      <c r="C46" s="6">
        <v>216721</v>
      </c>
      <c r="D46" s="15">
        <f t="shared" si="19"/>
        <v>2951</v>
      </c>
      <c r="E46" s="15">
        <f t="shared" si="22"/>
        <v>213770</v>
      </c>
      <c r="F46" s="7">
        <f t="shared" si="7"/>
        <v>211949.88339916011</v>
      </c>
      <c r="G46" s="7">
        <f t="shared" si="8"/>
        <v>24798.47822491308</v>
      </c>
      <c r="H46" s="6">
        <v>27103</v>
      </c>
      <c r="I46" s="12">
        <f t="shared" si="9"/>
        <v>660411.31105398468</v>
      </c>
      <c r="J46" s="14">
        <f t="shared" ref="J46:J53" si="23">+I28</f>
        <v>7326.4781491002568</v>
      </c>
      <c r="K46" s="14">
        <f t="shared" ref="K46:K72" si="24">+I46-J46</f>
        <v>653084.83290488448</v>
      </c>
      <c r="L46" s="5">
        <v>73</v>
      </c>
      <c r="M46" s="8">
        <v>5138</v>
      </c>
      <c r="N46" s="7">
        <f t="shared" si="10"/>
        <v>4867.8646995178951</v>
      </c>
      <c r="O46" s="8">
        <v>1059</v>
      </c>
      <c r="P46" s="7">
        <f t="shared" si="11"/>
        <v>887.43728326495295</v>
      </c>
      <c r="Q46" s="5">
        <v>73</v>
      </c>
      <c r="R46" s="9">
        <f t="shared" si="12"/>
        <v>2.3707900941763834E-2</v>
      </c>
    </row>
    <row r="47" spans="1:18" x14ac:dyDescent="0.3">
      <c r="A47" s="4">
        <v>43924</v>
      </c>
      <c r="B47" s="5">
        <v>74</v>
      </c>
      <c r="C47" s="6">
        <v>245540</v>
      </c>
      <c r="D47" s="15">
        <f t="shared" si="19"/>
        <v>3774</v>
      </c>
      <c r="E47" s="15">
        <f t="shared" si="22"/>
        <v>241766</v>
      </c>
      <c r="F47" s="7">
        <f t="shared" si="7"/>
        <v>237589.44257356218</v>
      </c>
      <c r="G47" s="7">
        <f t="shared" si="8"/>
        <v>26467.732182735719</v>
      </c>
      <c r="H47" s="6">
        <v>28819</v>
      </c>
      <c r="I47" s="12">
        <f t="shared" si="9"/>
        <v>778020.56555269926</v>
      </c>
      <c r="J47" s="14">
        <f t="shared" si="23"/>
        <v>8868.8946015424171</v>
      </c>
      <c r="K47" s="14">
        <f t="shared" si="24"/>
        <v>769151.67095115688</v>
      </c>
      <c r="L47" s="5">
        <v>74</v>
      </c>
      <c r="M47" s="8">
        <v>6053</v>
      </c>
      <c r="N47" s="7">
        <f t="shared" si="10"/>
        <v>5818.6217814918664</v>
      </c>
      <c r="O47" s="8">
        <v>915</v>
      </c>
      <c r="P47" s="7">
        <f t="shared" si="11"/>
        <v>1015.4891832333639</v>
      </c>
      <c r="Q47" s="5">
        <v>74</v>
      </c>
      <c r="R47" s="9">
        <f t="shared" si="12"/>
        <v>2.4651787896065813E-2</v>
      </c>
    </row>
    <row r="48" spans="1:18" x14ac:dyDescent="0.3">
      <c r="A48" s="4">
        <v>43925</v>
      </c>
      <c r="B48" s="5">
        <v>75</v>
      </c>
      <c r="C48" s="6">
        <v>277965</v>
      </c>
      <c r="D48" s="15">
        <f t="shared" si="19"/>
        <v>4661</v>
      </c>
      <c r="E48" s="15">
        <f t="shared" si="22"/>
        <v>273304</v>
      </c>
      <c r="F48" s="7">
        <f t="shared" si="7"/>
        <v>264854.64828720939</v>
      </c>
      <c r="G48" s="7">
        <f t="shared" si="8"/>
        <v>28044.894572857196</v>
      </c>
      <c r="H48" s="6">
        <v>32425</v>
      </c>
      <c r="I48" s="12">
        <f t="shared" si="9"/>
        <v>919922.87917737802</v>
      </c>
      <c r="J48" s="14">
        <f t="shared" si="23"/>
        <v>10925.449871465296</v>
      </c>
      <c r="K48" s="14">
        <f t="shared" si="24"/>
        <v>908997.42930591269</v>
      </c>
      <c r="L48" s="5">
        <v>75</v>
      </c>
      <c r="M48" s="8">
        <v>7157</v>
      </c>
      <c r="N48" s="7">
        <f t="shared" si="10"/>
        <v>6901.4435629021937</v>
      </c>
      <c r="O48" s="8">
        <v>1104</v>
      </c>
      <c r="P48" s="7">
        <f t="shared" si="11"/>
        <v>1151.329192608059</v>
      </c>
      <c r="Q48" s="5">
        <v>75</v>
      </c>
      <c r="R48" s="9">
        <f t="shared" si="12"/>
        <v>2.5747845951828469E-2</v>
      </c>
    </row>
    <row r="49" spans="1:18" x14ac:dyDescent="0.3">
      <c r="A49" s="4">
        <v>43926</v>
      </c>
      <c r="B49" s="5">
        <v>76</v>
      </c>
      <c r="C49" s="6">
        <v>312237</v>
      </c>
      <c r="D49" s="15">
        <f t="shared" si="19"/>
        <v>6427</v>
      </c>
      <c r="E49" s="15">
        <f t="shared" si="22"/>
        <v>305810</v>
      </c>
      <c r="F49" s="7">
        <f t="shared" si="7"/>
        <v>293638.85678438831</v>
      </c>
      <c r="G49" s="7">
        <f t="shared" si="8"/>
        <v>29500.968340367941</v>
      </c>
      <c r="H49" s="6">
        <v>34272</v>
      </c>
      <c r="I49" s="12">
        <f t="shared" si="9"/>
        <v>1092673.5218508998</v>
      </c>
      <c r="J49" s="14">
        <f t="shared" si="23"/>
        <v>13881.748071979433</v>
      </c>
      <c r="K49" s="14">
        <f t="shared" si="24"/>
        <v>1078791.7737789203</v>
      </c>
      <c r="L49" s="5">
        <v>76</v>
      </c>
      <c r="M49" s="8">
        <v>8501</v>
      </c>
      <c r="N49" s="7">
        <f t="shared" si="10"/>
        <v>8123.3390709254436</v>
      </c>
      <c r="O49" s="8">
        <v>1344</v>
      </c>
      <c r="P49" s="7">
        <f t="shared" si="11"/>
        <v>1293.33286900024</v>
      </c>
      <c r="Q49" s="5">
        <v>76</v>
      </c>
      <c r="R49" s="9">
        <f t="shared" si="12"/>
        <v>2.7226113497119175E-2</v>
      </c>
    </row>
    <row r="50" spans="1:18" x14ac:dyDescent="0.3">
      <c r="A50" s="4">
        <v>43927</v>
      </c>
      <c r="B50" s="5">
        <v>77</v>
      </c>
      <c r="C50" s="6">
        <v>337635</v>
      </c>
      <c r="D50" s="15">
        <f t="shared" si="19"/>
        <v>9415</v>
      </c>
      <c r="E50" s="15">
        <f t="shared" si="22"/>
        <v>328220</v>
      </c>
      <c r="F50" s="7">
        <f t="shared" si="7"/>
        <v>323806.89664681203</v>
      </c>
      <c r="G50" s="7">
        <f t="shared" si="8"/>
        <v>30808.042932492117</v>
      </c>
      <c r="H50" s="6">
        <v>25398</v>
      </c>
      <c r="I50" s="12">
        <f t="shared" si="9"/>
        <v>1239974.293059126</v>
      </c>
      <c r="J50" s="14">
        <f t="shared" si="23"/>
        <v>19280.205655526992</v>
      </c>
      <c r="K50" s="14">
        <f t="shared" si="24"/>
        <v>1220694.0874035989</v>
      </c>
      <c r="L50" s="5">
        <v>77</v>
      </c>
      <c r="M50" s="8">
        <v>9647</v>
      </c>
      <c r="N50" s="7">
        <f t="shared" si="10"/>
        <v>9489.4967402966231</v>
      </c>
      <c r="O50" s="8">
        <v>1146</v>
      </c>
      <c r="P50" s="7">
        <f t="shared" si="11"/>
        <v>1439.4868334118353</v>
      </c>
      <c r="Q50" s="5">
        <v>77</v>
      </c>
      <c r="R50" s="9">
        <f t="shared" si="12"/>
        <v>2.8572274793786188E-2</v>
      </c>
    </row>
    <row r="51" spans="1:18" x14ac:dyDescent="0.3">
      <c r="A51" s="4">
        <v>43928</v>
      </c>
      <c r="B51" s="5">
        <v>78</v>
      </c>
      <c r="C51" s="6">
        <v>368196</v>
      </c>
      <c r="D51" s="15">
        <f t="shared" si="19"/>
        <v>14250</v>
      </c>
      <c r="E51" s="15">
        <f t="shared" si="22"/>
        <v>353946</v>
      </c>
      <c r="F51" s="7">
        <f t="shared" si="7"/>
        <v>355196.59795517853</v>
      </c>
      <c r="G51" s="7">
        <f t="shared" si="8"/>
        <v>31940.177824060738</v>
      </c>
      <c r="H51" s="6">
        <v>30561</v>
      </c>
      <c r="I51" s="12">
        <f t="shared" si="9"/>
        <v>1412467.8663239076</v>
      </c>
      <c r="J51" s="14">
        <f t="shared" si="23"/>
        <v>19280.205655526996</v>
      </c>
      <c r="K51" s="14">
        <f t="shared" si="24"/>
        <v>1393187.6606683806</v>
      </c>
      <c r="L51" s="5">
        <v>78</v>
      </c>
      <c r="M51" s="8">
        <v>10989</v>
      </c>
      <c r="N51" s="7">
        <f t="shared" si="10"/>
        <v>11002.90901609858</v>
      </c>
      <c r="O51" s="8">
        <v>1342</v>
      </c>
      <c r="P51" s="7">
        <f t="shared" si="11"/>
        <v>1587.4193223309178</v>
      </c>
      <c r="Q51" s="5">
        <v>78</v>
      </c>
      <c r="R51" s="9">
        <f t="shared" si="12"/>
        <v>2.9845517061565036E-2</v>
      </c>
    </row>
    <row r="52" spans="1:18" x14ac:dyDescent="0.3">
      <c r="A52" s="4">
        <v>43929</v>
      </c>
      <c r="B52" s="5">
        <v>79</v>
      </c>
      <c r="C52" s="6">
        <v>398809</v>
      </c>
      <c r="D52" s="15">
        <f t="shared" si="19"/>
        <v>19624</v>
      </c>
      <c r="E52" s="15">
        <f t="shared" si="22"/>
        <v>379185</v>
      </c>
      <c r="F52" s="7">
        <f t="shared" si="7"/>
        <v>387621.1930545324</v>
      </c>
      <c r="G52" s="7">
        <f t="shared" si="8"/>
        <v>32874.255647999213</v>
      </c>
      <c r="H52" s="6">
        <v>30613</v>
      </c>
      <c r="I52" s="12">
        <f t="shared" si="9"/>
        <v>1657455.0128534702</v>
      </c>
      <c r="J52" s="14">
        <f t="shared" si="23"/>
        <v>33419.023136246789</v>
      </c>
      <c r="K52" s="14">
        <f t="shared" si="24"/>
        <v>1624035.9897172234</v>
      </c>
      <c r="L52" s="5">
        <v>79</v>
      </c>
      <c r="M52" s="8">
        <v>12895</v>
      </c>
      <c r="N52" s="7">
        <f t="shared" si="10"/>
        <v>12664.037984852903</v>
      </c>
      <c r="O52" s="8">
        <v>1906</v>
      </c>
      <c r="P52" s="7">
        <f t="shared" si="11"/>
        <v>1734.4517036880325</v>
      </c>
      <c r="Q52" s="5">
        <v>79</v>
      </c>
      <c r="R52" s="9">
        <f t="shared" si="12"/>
        <v>3.233377381152381E-2</v>
      </c>
    </row>
    <row r="53" spans="1:18" x14ac:dyDescent="0.3">
      <c r="A53" s="4">
        <v>43930</v>
      </c>
      <c r="B53" s="5">
        <v>80</v>
      </c>
      <c r="C53" s="6">
        <v>432132</v>
      </c>
      <c r="D53" s="15">
        <f t="shared" si="19"/>
        <v>26747</v>
      </c>
      <c r="E53" s="15">
        <f t="shared" si="22"/>
        <v>405385</v>
      </c>
      <c r="F53" s="7">
        <f t="shared" si="7"/>
        <v>420872.53893757652</v>
      </c>
      <c r="G53" s="7">
        <f t="shared" si="8"/>
        <v>33590.76588988179</v>
      </c>
      <c r="H53" s="6">
        <v>33323</v>
      </c>
      <c r="I53" s="12">
        <f t="shared" si="9"/>
        <v>1904498.7146529562</v>
      </c>
      <c r="J53" s="14">
        <f t="shared" si="23"/>
        <v>43701.799485861186</v>
      </c>
      <c r="K53" s="14">
        <f t="shared" si="24"/>
        <v>1860796.9151670951</v>
      </c>
      <c r="L53" s="5">
        <v>80</v>
      </c>
      <c r="M53" s="8">
        <v>14817</v>
      </c>
      <c r="N53" s="7">
        <f t="shared" si="10"/>
        <v>14470.542801470448</v>
      </c>
      <c r="O53" s="8">
        <v>1922</v>
      </c>
      <c r="P53" s="7">
        <f t="shared" si="11"/>
        <v>1877.6703299502467</v>
      </c>
      <c r="Q53" s="5">
        <v>80</v>
      </c>
      <c r="R53" s="9">
        <f t="shared" si="12"/>
        <v>3.4288134181222403E-2</v>
      </c>
    </row>
    <row r="54" spans="1:18" x14ac:dyDescent="0.3">
      <c r="A54" s="4">
        <v>43931</v>
      </c>
      <c r="B54" s="5">
        <v>81</v>
      </c>
      <c r="C54" s="6">
        <v>466033</v>
      </c>
      <c r="D54" s="15">
        <f t="shared" si="19"/>
        <v>35206</v>
      </c>
      <c r="E54" s="15">
        <f t="shared" si="22"/>
        <v>430827</v>
      </c>
      <c r="F54" s="7">
        <f t="shared" si="7"/>
        <v>454725.07302493165</v>
      </c>
      <c r="G54" s="7">
        <f t="shared" si="8"/>
        <v>34074.482099332366</v>
      </c>
      <c r="H54" s="6">
        <v>33901</v>
      </c>
      <c r="I54" s="12">
        <f t="shared" si="9"/>
        <v>2145244.2159383036</v>
      </c>
      <c r="J54" s="14">
        <f t="shared" ref="J54:J72" si="25">+I36</f>
        <v>60539.845758354757</v>
      </c>
      <c r="K54" s="14">
        <f t="shared" si="24"/>
        <v>2084704.3701799489</v>
      </c>
      <c r="L54" s="5">
        <v>81</v>
      </c>
      <c r="M54" s="8">
        <v>16690</v>
      </c>
      <c r="N54" s="7">
        <f t="shared" si="10"/>
        <v>16417.088338738937</v>
      </c>
      <c r="O54" s="8">
        <v>1873</v>
      </c>
      <c r="P54" s="7">
        <f t="shared" si="11"/>
        <v>2014.0166653176514</v>
      </c>
      <c r="Q54" s="5">
        <v>81</v>
      </c>
      <c r="R54" s="9">
        <f t="shared" si="12"/>
        <v>3.5812914536095086E-2</v>
      </c>
    </row>
    <row r="55" spans="1:18" x14ac:dyDescent="0.3">
      <c r="A55" s="4">
        <v>43932</v>
      </c>
      <c r="B55" s="5">
        <v>82</v>
      </c>
      <c r="C55" s="6">
        <v>501560</v>
      </c>
      <c r="D55" s="15">
        <f t="shared" si="19"/>
        <v>46442</v>
      </c>
      <c r="E55" s="15">
        <f t="shared" si="22"/>
        <v>455118</v>
      </c>
      <c r="F55" s="7">
        <f t="shared" si="7"/>
        <v>488940.37901139556</v>
      </c>
      <c r="G55" s="7">
        <f t="shared" si="8"/>
        <v>34314.999807255997</v>
      </c>
      <c r="H55" s="6">
        <v>35527</v>
      </c>
      <c r="I55" s="12">
        <f t="shared" si="9"/>
        <v>2413496.1439588689</v>
      </c>
      <c r="J55" s="14">
        <f t="shared" si="25"/>
        <v>75835.475578406171</v>
      </c>
      <c r="K55" s="14">
        <f t="shared" si="24"/>
        <v>2337660.6683804626</v>
      </c>
      <c r="L55" s="5">
        <v>82</v>
      </c>
      <c r="M55" s="8">
        <v>18777</v>
      </c>
      <c r="N55" s="7">
        <f t="shared" si="10"/>
        <v>18495.251704532973</v>
      </c>
      <c r="O55" s="8">
        <v>2087</v>
      </c>
      <c r="P55" s="7">
        <f t="shared" si="11"/>
        <v>2140.3921991247134</v>
      </c>
      <c r="Q55" s="5">
        <v>82</v>
      </c>
      <c r="R55" s="9">
        <f t="shared" si="12"/>
        <v>3.7437195948640242E-2</v>
      </c>
    </row>
    <row r="56" spans="1:18" x14ac:dyDescent="0.3">
      <c r="A56" s="4">
        <v>43933</v>
      </c>
      <c r="B56" s="5">
        <v>83</v>
      </c>
      <c r="C56" s="6">
        <v>529951</v>
      </c>
      <c r="D56" s="15">
        <f t="shared" si="19"/>
        <v>55231</v>
      </c>
      <c r="E56" s="15">
        <f t="shared" si="22"/>
        <v>474720</v>
      </c>
      <c r="F56" s="7">
        <f t="shared" si="7"/>
        <v>523272.20961616625</v>
      </c>
      <c r="G56" s="7">
        <f t="shared" si="8"/>
        <v>34307.108611888441</v>
      </c>
      <c r="H56" s="6">
        <v>28391</v>
      </c>
      <c r="I56" s="12">
        <f t="shared" si="9"/>
        <v>2648843.1876606685</v>
      </c>
      <c r="J56" s="14">
        <f t="shared" si="25"/>
        <v>102956.29820051415</v>
      </c>
      <c r="K56" s="14">
        <f t="shared" si="24"/>
        <v>2545886.8894601543</v>
      </c>
      <c r="L56" s="5">
        <v>83</v>
      </c>
      <c r="M56" s="8">
        <v>20608</v>
      </c>
      <c r="N56" s="7">
        <f t="shared" si="10"/>
        <v>20693.539122620234</v>
      </c>
      <c r="O56" s="8">
        <v>1831</v>
      </c>
      <c r="P56" s="7">
        <f t="shared" si="11"/>
        <v>2253.7733676154949</v>
      </c>
      <c r="Q56" s="5">
        <v>83</v>
      </c>
      <c r="R56" s="9">
        <f t="shared" si="12"/>
        <v>3.8886614045449484E-2</v>
      </c>
    </row>
    <row r="57" spans="1:18" x14ac:dyDescent="0.3">
      <c r="A57" s="4">
        <v>43934</v>
      </c>
      <c r="B57" s="5">
        <v>84</v>
      </c>
      <c r="C57" s="6">
        <v>557571</v>
      </c>
      <c r="D57" s="15">
        <f t="shared" si="19"/>
        <v>69194</v>
      </c>
      <c r="E57" s="15">
        <f t="shared" si="22"/>
        <v>488377</v>
      </c>
      <c r="F57" s="7">
        <f t="shared" si="7"/>
        <v>557471.79039314471</v>
      </c>
      <c r="G57" s="7">
        <f t="shared" si="8"/>
        <v>34050.979849554387</v>
      </c>
      <c r="H57" s="6">
        <v>27620</v>
      </c>
      <c r="I57" s="12">
        <f t="shared" si="9"/>
        <v>2841645.2442159387</v>
      </c>
      <c r="J57" s="14">
        <f t="shared" si="25"/>
        <v>134961.43958868895</v>
      </c>
      <c r="K57" s="14">
        <f t="shared" si="24"/>
        <v>2706683.8046272499</v>
      </c>
      <c r="L57" s="5">
        <v>84</v>
      </c>
      <c r="M57" s="8">
        <v>22108</v>
      </c>
      <c r="N57" s="7">
        <f t="shared" si="10"/>
        <v>22997.520352389656</v>
      </c>
      <c r="O57" s="8">
        <v>1500</v>
      </c>
      <c r="P57" s="7">
        <f t="shared" si="11"/>
        <v>2351.3306732565684</v>
      </c>
      <c r="Q57" s="5">
        <v>84</v>
      </c>
      <c r="R57" s="9">
        <f t="shared" si="12"/>
        <v>3.9650555713980823E-2</v>
      </c>
    </row>
    <row r="58" spans="1:18" x14ac:dyDescent="0.3">
      <c r="A58" s="4">
        <v>43935</v>
      </c>
      <c r="B58" s="5">
        <v>85</v>
      </c>
      <c r="C58" s="6">
        <v>582594</v>
      </c>
      <c r="D58" s="15">
        <f t="shared" si="19"/>
        <v>85991</v>
      </c>
      <c r="E58" s="15">
        <f t="shared" si="22"/>
        <v>496603</v>
      </c>
      <c r="F58" s="7">
        <f t="shared" si="7"/>
        <v>591293.21466894308</v>
      </c>
      <c r="G58" s="7">
        <f t="shared" si="8"/>
        <v>33552.160409437442</v>
      </c>
      <c r="H58" s="6">
        <v>25023</v>
      </c>
      <c r="I58" s="12">
        <f t="shared" si="9"/>
        <v>3039717.2236503861</v>
      </c>
      <c r="J58" s="14">
        <f t="shared" si="25"/>
        <v>166580.97686375323</v>
      </c>
      <c r="K58" s="14">
        <f t="shared" si="24"/>
        <v>2873136.246786633</v>
      </c>
      <c r="L58" s="5">
        <v>85</v>
      </c>
      <c r="M58" s="8">
        <v>23649</v>
      </c>
      <c r="N58" s="7">
        <f t="shared" si="10"/>
        <v>25390.081643538801</v>
      </c>
      <c r="O58" s="8">
        <v>1541</v>
      </c>
      <c r="P58" s="7">
        <f t="shared" si="11"/>
        <v>2430.5455223587519</v>
      </c>
      <c r="Q58" s="5">
        <v>85</v>
      </c>
      <c r="R58" s="9">
        <f t="shared" si="12"/>
        <v>4.0592591066849301E-2</v>
      </c>
    </row>
    <row r="59" spans="1:18" x14ac:dyDescent="0.3">
      <c r="A59" s="4">
        <v>43936</v>
      </c>
      <c r="B59" s="5">
        <v>86</v>
      </c>
      <c r="C59" s="6">
        <v>609516</v>
      </c>
      <c r="D59" s="15">
        <f t="shared" si="19"/>
        <v>104686</v>
      </c>
      <c r="E59" s="15">
        <f t="shared" si="22"/>
        <v>504830</v>
      </c>
      <c r="F59" s="7">
        <f t="shared" si="7"/>
        <v>624498.73508690251</v>
      </c>
      <c r="G59" s="7">
        <f t="shared" si="8"/>
        <v>32821.373004209789</v>
      </c>
      <c r="H59" s="6">
        <v>26922</v>
      </c>
      <c r="I59" s="12">
        <f t="shared" si="9"/>
        <v>3349228.7917737793</v>
      </c>
      <c r="J59" s="14">
        <f t="shared" si="25"/>
        <v>219408.7403598972</v>
      </c>
      <c r="K59" s="14">
        <f t="shared" si="24"/>
        <v>3129820.0514138821</v>
      </c>
      <c r="L59" s="5">
        <v>86</v>
      </c>
      <c r="M59" s="8">
        <v>26057</v>
      </c>
      <c r="N59" s="7">
        <f t="shared" si="10"/>
        <v>27851.791591573554</v>
      </c>
      <c r="O59" s="8">
        <v>2408</v>
      </c>
      <c r="P59" s="7">
        <f t="shared" si="11"/>
        <v>2489.3180791030427</v>
      </c>
      <c r="Q59" s="5">
        <v>86</v>
      </c>
      <c r="R59" s="9">
        <f t="shared" si="12"/>
        <v>4.2750313363389969E-2</v>
      </c>
    </row>
    <row r="60" spans="1:18" x14ac:dyDescent="0.3">
      <c r="A60" s="4">
        <v>43937</v>
      </c>
      <c r="B60" s="5">
        <v>87</v>
      </c>
      <c r="C60" s="6">
        <v>639664</v>
      </c>
      <c r="D60" s="15">
        <f t="shared" si="19"/>
        <v>124665</v>
      </c>
      <c r="E60" s="15">
        <f t="shared" si="22"/>
        <v>514999</v>
      </c>
      <c r="F60" s="7">
        <f t="shared" si="7"/>
        <v>656863.76244170382</v>
      </c>
      <c r="G60" s="7">
        <f t="shared" si="8"/>
        <v>31874.132940747906</v>
      </c>
      <c r="H60" s="6">
        <v>30148</v>
      </c>
      <c r="I60" s="12">
        <f t="shared" si="9"/>
        <v>3982647.8149100258</v>
      </c>
      <c r="J60" s="14">
        <f t="shared" si="25"/>
        <v>281619.53727506427</v>
      </c>
      <c r="K60" s="14">
        <f t="shared" si="24"/>
        <v>3701028.2776349615</v>
      </c>
      <c r="L60" s="5">
        <v>87</v>
      </c>
      <c r="M60" s="8">
        <v>30985</v>
      </c>
      <c r="N60" s="7">
        <f t="shared" si="10"/>
        <v>30361.367650199485</v>
      </c>
      <c r="O60" s="8">
        <v>4928</v>
      </c>
      <c r="P60" s="7">
        <f t="shared" si="11"/>
        <v>2526.0597014800346</v>
      </c>
      <c r="Q60" s="5">
        <v>87</v>
      </c>
      <c r="R60" s="9">
        <f t="shared" si="12"/>
        <v>4.843949323394782E-2</v>
      </c>
    </row>
    <row r="61" spans="1:18" x14ac:dyDescent="0.3">
      <c r="A61" s="4">
        <v>43938</v>
      </c>
      <c r="B61" s="5">
        <v>88</v>
      </c>
      <c r="C61" s="6">
        <v>671331</v>
      </c>
      <c r="D61" s="15">
        <f t="shared" si="19"/>
        <v>143025</v>
      </c>
      <c r="E61" s="15">
        <f t="shared" si="22"/>
        <v>528306</v>
      </c>
      <c r="F61" s="7">
        <f t="shared" si="7"/>
        <v>688181.39715479501</v>
      </c>
      <c r="G61" s="7">
        <f t="shared" si="8"/>
        <v>30730.200519663838</v>
      </c>
      <c r="H61" s="6">
        <v>31667</v>
      </c>
      <c r="I61" s="12">
        <f t="shared" si="9"/>
        <v>4278149.1002570698</v>
      </c>
      <c r="J61" s="14">
        <f t="shared" si="25"/>
        <v>322493.5732647815</v>
      </c>
      <c r="K61" s="14">
        <f t="shared" si="24"/>
        <v>3955655.5269922884</v>
      </c>
      <c r="L61" s="5">
        <v>88</v>
      </c>
      <c r="M61" s="8">
        <v>33284</v>
      </c>
      <c r="N61" s="7">
        <f t="shared" si="10"/>
        <v>32896.224961678417</v>
      </c>
      <c r="O61" s="8">
        <v>2299</v>
      </c>
      <c r="P61" s="7">
        <f t="shared" si="11"/>
        <v>2539.76428313214</v>
      </c>
      <c r="Q61" s="5">
        <v>88</v>
      </c>
      <c r="R61" s="9">
        <f t="shared" si="12"/>
        <v>4.9579119689095244E-2</v>
      </c>
    </row>
    <row r="62" spans="1:18" x14ac:dyDescent="0.3">
      <c r="A62" s="4">
        <v>43939</v>
      </c>
      <c r="B62" s="5">
        <v>89</v>
      </c>
      <c r="C62" s="6">
        <v>702164</v>
      </c>
      <c r="D62" s="15">
        <f t="shared" si="19"/>
        <v>164620</v>
      </c>
      <c r="E62" s="15">
        <f t="shared" si="22"/>
        <v>537544</v>
      </c>
      <c r="F62" s="7">
        <f t="shared" si="7"/>
        <v>718266.34192339471</v>
      </c>
      <c r="G62" s="7">
        <f t="shared" si="8"/>
        <v>29412.896052255692</v>
      </c>
      <c r="H62" s="6">
        <v>30833</v>
      </c>
      <c r="I62" s="12">
        <f t="shared" si="9"/>
        <v>4762724.9357326478</v>
      </c>
      <c r="J62" s="14">
        <f t="shared" si="25"/>
        <v>407455.01285347046</v>
      </c>
      <c r="K62" s="14">
        <f t="shared" si="24"/>
        <v>4355269.9228791771</v>
      </c>
      <c r="L62" s="5">
        <v>89</v>
      </c>
      <c r="M62" s="8">
        <v>37054</v>
      </c>
      <c r="N62" s="7">
        <f t="shared" si="10"/>
        <v>35433.084058515327</v>
      </c>
      <c r="O62" s="8">
        <v>3770</v>
      </c>
      <c r="P62" s="7">
        <f t="shared" si="11"/>
        <v>2530.0540300445773</v>
      </c>
      <c r="Q62" s="5">
        <v>89</v>
      </c>
      <c r="R62" s="9">
        <f t="shared" si="12"/>
        <v>5.2771147481215218E-2</v>
      </c>
    </row>
    <row r="63" spans="1:18" x14ac:dyDescent="0.3">
      <c r="A63" s="4">
        <v>43940</v>
      </c>
      <c r="B63" s="5">
        <v>90</v>
      </c>
      <c r="C63" s="6">
        <v>735086</v>
      </c>
      <c r="D63" s="15">
        <f t="shared" si="19"/>
        <v>189618</v>
      </c>
      <c r="E63" s="15">
        <f t="shared" si="22"/>
        <v>545468</v>
      </c>
      <c r="F63" s="7">
        <f t="shared" si="7"/>
        <v>746958.07430042955</v>
      </c>
      <c r="G63" s="7">
        <f t="shared" si="8"/>
        <v>27948.310637561433</v>
      </c>
      <c r="H63" s="6">
        <v>32922</v>
      </c>
      <c r="I63" s="12">
        <f t="shared" si="9"/>
        <v>5001285.3470437024</v>
      </c>
      <c r="J63" s="14">
        <f t="shared" si="25"/>
        <v>524293.05912596406</v>
      </c>
      <c r="K63" s="14">
        <f t="shared" si="24"/>
        <v>4476992.2879177388</v>
      </c>
      <c r="L63" s="5">
        <v>90</v>
      </c>
      <c r="M63" s="8">
        <v>38910</v>
      </c>
      <c r="N63" s="7">
        <f t="shared" si="10"/>
        <v>37948.610275543935</v>
      </c>
      <c r="O63" s="8">
        <v>1856</v>
      </c>
      <c r="P63" s="7">
        <f t="shared" si="11"/>
        <v>2497.1967651084201</v>
      </c>
      <c r="Q63" s="5">
        <v>90</v>
      </c>
      <c r="R63" s="9">
        <f t="shared" si="12"/>
        <v>5.2932582038020044E-2</v>
      </c>
    </row>
    <row r="64" spans="1:18" x14ac:dyDescent="0.3">
      <c r="A64" s="4">
        <v>43941</v>
      </c>
      <c r="B64" s="5">
        <v>91</v>
      </c>
      <c r="C64" s="6">
        <v>759687</v>
      </c>
      <c r="D64" s="15">
        <f t="shared" si="19"/>
        <v>216721</v>
      </c>
      <c r="E64" s="15">
        <f t="shared" si="22"/>
        <v>542966</v>
      </c>
      <c r="F64" s="7">
        <f t="shared" si="7"/>
        <v>774123.19333661499</v>
      </c>
      <c r="G64" s="7">
        <f t="shared" si="8"/>
        <v>26364.449940759088</v>
      </c>
      <c r="H64" s="6">
        <v>24601</v>
      </c>
      <c r="I64" s="12">
        <f t="shared" si="9"/>
        <v>5229048.8431876609</v>
      </c>
      <c r="J64" s="14">
        <f t="shared" si="25"/>
        <v>660411.31105398468</v>
      </c>
      <c r="K64" s="14">
        <f t="shared" si="24"/>
        <v>4568637.5321336761</v>
      </c>
      <c r="L64" s="5">
        <v>91</v>
      </c>
      <c r="M64" s="8">
        <v>40682</v>
      </c>
      <c r="N64" s="7">
        <f t="shared" si="10"/>
        <v>40420.055690960922</v>
      </c>
      <c r="O64" s="8">
        <v>1772</v>
      </c>
      <c r="P64" s="7">
        <f t="shared" si="11"/>
        <v>2442.0936542778509</v>
      </c>
      <c r="Q64" s="5">
        <v>91</v>
      </c>
      <c r="R64" s="9">
        <f t="shared" si="12"/>
        <v>5.3551001925793124E-2</v>
      </c>
    </row>
    <row r="65" spans="1:18" x14ac:dyDescent="0.3">
      <c r="A65" s="4">
        <v>43942</v>
      </c>
      <c r="B65" s="5">
        <v>92</v>
      </c>
      <c r="C65" s="6">
        <v>787752</v>
      </c>
      <c r="D65" s="15">
        <f t="shared" si="19"/>
        <v>245540</v>
      </c>
      <c r="E65" s="15">
        <f t="shared" si="22"/>
        <v>542212</v>
      </c>
      <c r="F65" s="7">
        <f t="shared" si="7"/>
        <v>799656.89277269144</v>
      </c>
      <c r="G65" s="7">
        <f t="shared" si="8"/>
        <v>24690.350062801423</v>
      </c>
      <c r="H65" s="6">
        <v>28065</v>
      </c>
      <c r="I65" s="12">
        <f t="shared" si="9"/>
        <v>5467737.789203085</v>
      </c>
      <c r="J65" s="14">
        <f t="shared" si="25"/>
        <v>778020.56555269926</v>
      </c>
      <c r="K65" s="14">
        <f t="shared" si="24"/>
        <v>4689717.2236503856</v>
      </c>
      <c r="L65" s="5">
        <v>92</v>
      </c>
      <c r="M65" s="8">
        <v>42539</v>
      </c>
      <c r="N65" s="7">
        <f t="shared" si="10"/>
        <v>42825.874253141395</v>
      </c>
      <c r="O65" s="8">
        <v>1857</v>
      </c>
      <c r="P65" s="7">
        <f t="shared" si="11"/>
        <v>2366.2381393961318</v>
      </c>
      <c r="Q65" s="5">
        <v>92</v>
      </c>
      <c r="R65" s="9">
        <f t="shared" si="12"/>
        <v>5.4000497618539846E-2</v>
      </c>
    </row>
    <row r="66" spans="1:18" x14ac:dyDescent="0.3">
      <c r="A66" s="4">
        <v>43943</v>
      </c>
      <c r="B66" s="5">
        <v>93</v>
      </c>
      <c r="C66" s="6">
        <v>825041</v>
      </c>
      <c r="D66" s="15">
        <f t="shared" si="19"/>
        <v>277965</v>
      </c>
      <c r="E66" s="15">
        <f t="shared" si="22"/>
        <v>547076</v>
      </c>
      <c r="F66" s="7">
        <f t="shared" si="7"/>
        <v>823483.55233136483</v>
      </c>
      <c r="G66" s="7">
        <f t="shared" si="8"/>
        <v>22955.204160923469</v>
      </c>
      <c r="H66" s="6">
        <v>37289</v>
      </c>
      <c r="I66" s="12">
        <f t="shared" si="9"/>
        <v>5792159.38303342</v>
      </c>
      <c r="J66" s="14">
        <f t="shared" si="25"/>
        <v>919922.87917737802</v>
      </c>
      <c r="K66" s="14">
        <f t="shared" si="24"/>
        <v>4872236.5038560424</v>
      </c>
      <c r="L66" s="5">
        <v>93</v>
      </c>
      <c r="M66" s="8">
        <v>45063</v>
      </c>
      <c r="N66" s="7">
        <f t="shared" si="10"/>
        <v>45146.282460406626</v>
      </c>
      <c r="O66" s="8">
        <v>2524</v>
      </c>
      <c r="P66" s="7">
        <f t="shared" si="11"/>
        <v>2271.6486897510217</v>
      </c>
      <c r="Q66" s="5">
        <v>93</v>
      </c>
      <c r="R66" s="9">
        <f t="shared" si="12"/>
        <v>5.4619103777872859E-2</v>
      </c>
    </row>
    <row r="67" spans="1:18" x14ac:dyDescent="0.3">
      <c r="A67" s="4">
        <v>43944</v>
      </c>
      <c r="B67" s="5">
        <v>94</v>
      </c>
      <c r="C67" s="6">
        <v>842629</v>
      </c>
      <c r="D67" s="15">
        <f t="shared" si="19"/>
        <v>312237</v>
      </c>
      <c r="E67" s="15">
        <f t="shared" si="22"/>
        <v>530392</v>
      </c>
      <c r="F67" s="7">
        <f t="shared" si="7"/>
        <v>845556.4761990644</v>
      </c>
      <c r="G67" s="7">
        <f t="shared" si="8"/>
        <v>21187.535902714571</v>
      </c>
      <c r="H67" s="6">
        <v>17588</v>
      </c>
      <c r="I67" s="12">
        <f t="shared" si="9"/>
        <v>6013367.609254499</v>
      </c>
      <c r="J67" s="14">
        <f t="shared" si="25"/>
        <v>1092673.5218508998</v>
      </c>
      <c r="K67" s="14">
        <f t="shared" si="24"/>
        <v>4920694.0874035992</v>
      </c>
      <c r="L67" s="5">
        <v>94</v>
      </c>
      <c r="M67" s="8">
        <v>46784</v>
      </c>
      <c r="N67" s="7">
        <f t="shared" si="10"/>
        <v>47363.741403474574</v>
      </c>
      <c r="O67" s="8">
        <v>1721</v>
      </c>
      <c r="P67" s="7">
        <f t="shared" si="11"/>
        <v>2160.7795984510253</v>
      </c>
      <c r="Q67" s="5">
        <v>94</v>
      </c>
      <c r="R67" s="9">
        <f t="shared" si="12"/>
        <v>5.5521469116301479E-2</v>
      </c>
    </row>
    <row r="68" spans="1:18" x14ac:dyDescent="0.3">
      <c r="A68" s="4">
        <v>43945</v>
      </c>
      <c r="B68" s="5">
        <v>95</v>
      </c>
      <c r="C68" s="6">
        <v>869172</v>
      </c>
      <c r="D68" s="15">
        <f t="shared" si="19"/>
        <v>337635</v>
      </c>
      <c r="E68" s="15">
        <f t="shared" si="22"/>
        <v>531537</v>
      </c>
      <c r="F68" s="7">
        <f t="shared" si="7"/>
        <v>865856.84178752021</v>
      </c>
      <c r="G68" s="7">
        <f t="shared" si="8"/>
        <v>19414.451388579884</v>
      </c>
      <c r="H68" s="6">
        <v>26543</v>
      </c>
      <c r="I68" s="12">
        <f t="shared" si="9"/>
        <v>6421979.4344473006</v>
      </c>
      <c r="J68" s="14">
        <f t="shared" si="25"/>
        <v>1239974.293059126</v>
      </c>
      <c r="K68" s="14">
        <f t="shared" si="24"/>
        <v>5182005.1413881741</v>
      </c>
      <c r="L68" s="5">
        <v>95</v>
      </c>
      <c r="M68" s="8">
        <v>49963</v>
      </c>
      <c r="N68" s="7">
        <f t="shared" si="10"/>
        <v>49463.34087610741</v>
      </c>
      <c r="O68" s="8">
        <v>3179</v>
      </c>
      <c r="P68" s="7">
        <f t="shared" si="11"/>
        <v>2036.4153233548618</v>
      </c>
      <c r="Q68" s="5">
        <v>95</v>
      </c>
      <c r="R68" s="9">
        <f t="shared" si="12"/>
        <v>5.7483444013382852E-2</v>
      </c>
    </row>
    <row r="69" spans="1:18" x14ac:dyDescent="0.3">
      <c r="A69" s="4">
        <v>43946</v>
      </c>
      <c r="B69" s="5">
        <v>96</v>
      </c>
      <c r="C69" s="6">
        <v>890524</v>
      </c>
      <c r="D69" s="15">
        <f t="shared" si="19"/>
        <v>368196</v>
      </c>
      <c r="E69" s="15">
        <f t="shared" si="22"/>
        <v>522328</v>
      </c>
      <c r="F69" s="7">
        <f t="shared" si="7"/>
        <v>884391.95064061775</v>
      </c>
      <c r="G69" s="7">
        <f t="shared" si="8"/>
        <v>17660.995249245469</v>
      </c>
      <c r="H69" s="6">
        <v>21352</v>
      </c>
      <c r="I69" s="12">
        <f t="shared" si="9"/>
        <v>6557455.0128534706</v>
      </c>
      <c r="J69" s="14">
        <f t="shared" si="25"/>
        <v>1412467.8663239076</v>
      </c>
      <c r="K69" s="14">
        <f t="shared" si="24"/>
        <v>5144987.1465295628</v>
      </c>
      <c r="L69" s="5">
        <v>96</v>
      </c>
      <c r="M69" s="8">
        <v>51017</v>
      </c>
      <c r="N69" s="7">
        <f t="shared" si="10"/>
        <v>51433.072217874054</v>
      </c>
      <c r="O69" s="8">
        <v>1054</v>
      </c>
      <c r="P69" s="7">
        <f t="shared" si="11"/>
        <v>1901.5547115080958</v>
      </c>
      <c r="Q69" s="5">
        <v>96</v>
      </c>
      <c r="R69" s="9">
        <f t="shared" si="12"/>
        <v>5.7288742358431663E-2</v>
      </c>
    </row>
    <row r="70" spans="1:18" x14ac:dyDescent="0.3">
      <c r="A70" s="4">
        <v>43947</v>
      </c>
      <c r="B70" s="5">
        <v>97</v>
      </c>
      <c r="C70" s="6">
        <v>939053</v>
      </c>
      <c r="D70" s="15">
        <f t="shared" si="19"/>
        <v>398809</v>
      </c>
      <c r="E70" s="15">
        <f t="shared" si="22"/>
        <v>540244</v>
      </c>
      <c r="F70" s="7">
        <f t="shared" si="7"/>
        <v>901192.89565223642</v>
      </c>
      <c r="G70" s="7">
        <f t="shared" si="8"/>
        <v>15949.629685224903</v>
      </c>
      <c r="H70" s="6">
        <v>48529</v>
      </c>
      <c r="I70" s="12">
        <f t="shared" si="9"/>
        <v>6836632.390745501</v>
      </c>
      <c r="J70" s="14">
        <f t="shared" si="25"/>
        <v>1657455.0128534702</v>
      </c>
      <c r="K70" s="14">
        <f t="shared" si="24"/>
        <v>5179177.3778920304</v>
      </c>
      <c r="L70" s="5">
        <v>97</v>
      </c>
      <c r="M70" s="8">
        <v>53189</v>
      </c>
      <c r="N70" s="7">
        <f t="shared" si="10"/>
        <v>53263.983109718887</v>
      </c>
      <c r="O70" s="8">
        <v>2172</v>
      </c>
      <c r="P70" s="7">
        <f t="shared" si="11"/>
        <v>1759.2917986043458</v>
      </c>
      <c r="Q70" s="5">
        <v>97</v>
      </c>
      <c r="R70" s="9">
        <f t="shared" si="12"/>
        <v>5.6641105454111745E-2</v>
      </c>
    </row>
    <row r="71" spans="1:18" x14ac:dyDescent="0.3">
      <c r="A71" s="4">
        <v>43948</v>
      </c>
      <c r="B71" s="5">
        <v>98</v>
      </c>
      <c r="C71" s="6">
        <v>965910</v>
      </c>
      <c r="D71" s="15">
        <f t="shared" si="19"/>
        <v>432132</v>
      </c>
      <c r="E71" s="15">
        <f t="shared" si="22"/>
        <v>533778</v>
      </c>
      <c r="F71" s="7">
        <f t="shared" si="7"/>
        <v>916311.77382588608</v>
      </c>
      <c r="G71" s="7">
        <f t="shared" si="8"/>
        <v>14299.847769844568</v>
      </c>
      <c r="H71" s="6">
        <v>26857</v>
      </c>
      <c r="I71" s="12">
        <f t="shared" si="9"/>
        <v>7053470.4370179949</v>
      </c>
      <c r="J71" s="14">
        <f t="shared" si="25"/>
        <v>1904498.7146529562</v>
      </c>
      <c r="K71" s="14">
        <f t="shared" si="24"/>
        <v>5148971.7223650385</v>
      </c>
      <c r="L71" s="5">
        <v>98</v>
      </c>
      <c r="M71" s="8">
        <v>54876</v>
      </c>
      <c r="N71" s="7">
        <f t="shared" si="10"/>
        <v>54950.214204308737</v>
      </c>
      <c r="O71" s="8">
        <v>1687</v>
      </c>
      <c r="P71" s="7">
        <f t="shared" si="11"/>
        <v>1612.6997340987994</v>
      </c>
      <c r="Q71" s="5">
        <v>98</v>
      </c>
      <c r="R71" s="9">
        <f t="shared" si="12"/>
        <v>5.6812746529179739E-2</v>
      </c>
    </row>
    <row r="72" spans="1:18" x14ac:dyDescent="0.3">
      <c r="A72" s="4">
        <v>43949</v>
      </c>
      <c r="B72" s="5">
        <v>99</v>
      </c>
      <c r="C72" s="6">
        <v>988451</v>
      </c>
      <c r="D72" s="15">
        <f t="shared" si="19"/>
        <v>466033</v>
      </c>
      <c r="E72" s="15">
        <f t="shared" si="22"/>
        <v>522418</v>
      </c>
      <c r="F72" s="7">
        <f t="shared" si="7"/>
        <v>929818.58138434822</v>
      </c>
      <c r="G72" s="7">
        <f t="shared" si="8"/>
        <v>12727.924888615156</v>
      </c>
      <c r="H72" s="6">
        <v>22541</v>
      </c>
      <c r="I72" s="12">
        <f t="shared" si="9"/>
        <v>7229434.4473007713</v>
      </c>
      <c r="J72" s="14">
        <f t="shared" si="25"/>
        <v>2145244.2159383036</v>
      </c>
      <c r="K72" s="14">
        <f t="shared" si="24"/>
        <v>5084190.2313624676</v>
      </c>
      <c r="L72" s="5">
        <v>99</v>
      </c>
      <c r="M72" s="8">
        <v>56245</v>
      </c>
      <c r="N72" s="7">
        <f t="shared" si="10"/>
        <v>56488.923760628721</v>
      </c>
      <c r="O72" s="8">
        <v>1369</v>
      </c>
      <c r="P72" s="7">
        <f t="shared" si="11"/>
        <v>1464.723785570254</v>
      </c>
      <c r="Q72" s="5">
        <v>99</v>
      </c>
      <c r="R72" s="9">
        <f t="shared" si="12"/>
        <v>5.6902163081427405E-2</v>
      </c>
    </row>
    <row r="73" spans="1:18" x14ac:dyDescent="0.3">
      <c r="A73" s="4">
        <v>43950</v>
      </c>
      <c r="B73" s="5">
        <v>100</v>
      </c>
      <c r="C73" s="6">
        <v>1012583</v>
      </c>
      <c r="D73" s="15">
        <f t="shared" si="19"/>
        <v>501560</v>
      </c>
      <c r="E73" s="15">
        <f t="shared" si="22"/>
        <v>511023</v>
      </c>
      <c r="F73" s="7">
        <f t="shared" si="7"/>
        <v>941797.92835889035</v>
      </c>
      <c r="G73" s="7">
        <f t="shared" si="8"/>
        <v>11246.805196001977</v>
      </c>
      <c r="H73" s="6">
        <v>24132</v>
      </c>
      <c r="I73" s="12">
        <f t="shared" si="9"/>
        <v>7500642.6735218512</v>
      </c>
      <c r="J73" s="15">
        <f>+I55</f>
        <v>2413496.1439588689</v>
      </c>
      <c r="K73" s="13">
        <f>+I73-J73</f>
        <v>5087146.5295629818</v>
      </c>
      <c r="L73" s="5">
        <v>100</v>
      </c>
      <c r="M73" s="8">
        <v>58355</v>
      </c>
      <c r="N73" s="7">
        <f t="shared" si="10"/>
        <v>57880.111944778429</v>
      </c>
      <c r="O73" s="8">
        <v>2110</v>
      </c>
      <c r="P73" s="7">
        <f t="shared" si="11"/>
        <v>1318.0883982176772</v>
      </c>
      <c r="Q73" s="5">
        <v>100</v>
      </c>
      <c r="R73" s="9">
        <f t="shared" si="12"/>
        <v>5.7629843677012155E-2</v>
      </c>
    </row>
    <row r="74" spans="1:18" x14ac:dyDescent="0.3">
      <c r="A74" s="4">
        <v>43951</v>
      </c>
      <c r="B74" s="5">
        <v>101</v>
      </c>
      <c r="F74" s="7">
        <f t="shared" si="7"/>
        <v>952345.70351109596</v>
      </c>
      <c r="G74" s="7">
        <f t="shared" si="8"/>
        <v>9866.1138239015709</v>
      </c>
      <c r="L74" s="5">
        <v>101</v>
      </c>
      <c r="N74" s="7">
        <f t="shared" si="10"/>
        <v>59126.360825790623</v>
      </c>
      <c r="P74" s="7">
        <f t="shared" si="11"/>
        <v>1175.2220309582692</v>
      </c>
      <c r="Q74" s="5">
        <v>101</v>
      </c>
    </row>
    <row r="75" spans="1:18" x14ac:dyDescent="0.3">
      <c r="A75" s="4">
        <v>43952</v>
      </c>
      <c r="B75" s="5">
        <v>102</v>
      </c>
      <c r="F75" s="7">
        <f t="shared" si="7"/>
        <v>961565.80856600066</v>
      </c>
      <c r="G75" s="7">
        <f t="shared" si="8"/>
        <v>8592.2805672834547</v>
      </c>
      <c r="L75" s="5">
        <v>102</v>
      </c>
      <c r="N75" s="7">
        <f t="shared" si="10"/>
        <v>60232.50911923698</v>
      </c>
      <c r="P75" s="7">
        <f t="shared" si="11"/>
        <v>1038.2020799313348</v>
      </c>
      <c r="Q75" s="5">
        <v>102</v>
      </c>
    </row>
    <row r="76" spans="1:18" x14ac:dyDescent="0.3">
      <c r="A76" s="4">
        <v>43953</v>
      </c>
      <c r="B76" s="5">
        <v>103</v>
      </c>
      <c r="F76" s="7">
        <f t="shared" si="7"/>
        <v>969567.06450283958</v>
      </c>
      <c r="G76" s="7">
        <f t="shared" si="8"/>
        <v>7428.7570869429765</v>
      </c>
      <c r="L76" s="5">
        <v>103</v>
      </c>
      <c r="N76" s="7">
        <f t="shared" si="10"/>
        <v>61205.282318439014</v>
      </c>
      <c r="P76" s="7">
        <f t="shared" si="11"/>
        <v>908.72075741966432</v>
      </c>
      <c r="Q76" s="5">
        <v>103</v>
      </c>
    </row>
    <row r="77" spans="1:18" x14ac:dyDescent="0.3">
      <c r="A77" s="4">
        <v>43954</v>
      </c>
      <c r="B77" s="5">
        <v>104</v>
      </c>
      <c r="F77" s="7">
        <f t="shared" si="7"/>
        <v>976460.3734294395</v>
      </c>
      <c r="G77" s="7">
        <f t="shared" si="8"/>
        <v>6376.3073826787268</v>
      </c>
      <c r="L77" s="5">
        <v>104</v>
      </c>
      <c r="N77" s="7">
        <f t="shared" si="10"/>
        <v>62052.899030105604</v>
      </c>
      <c r="P77" s="7">
        <f t="shared" si="11"/>
        <v>788.07143487261555</v>
      </c>
      <c r="Q77" s="5">
        <v>104</v>
      </c>
    </row>
    <row r="78" spans="1:18" x14ac:dyDescent="0.3">
      <c r="A78" s="4">
        <v>43955</v>
      </c>
      <c r="B78" s="5">
        <v>105</v>
      </c>
      <c r="F78" s="7">
        <f t="shared" si="7"/>
        <v>982356.19875127065</v>
      </c>
      <c r="G78" s="7">
        <f t="shared" si="8"/>
        <v>5433.3503748486082</v>
      </c>
      <c r="L78" s="5">
        <v>105</v>
      </c>
      <c r="N78" s="7">
        <f t="shared" si="10"/>
        <v>62784.673231998204</v>
      </c>
      <c r="P78" s="7">
        <f t="shared" si="11"/>
        <v>677.15377975340107</v>
      </c>
      <c r="Q78" s="5">
        <v>105</v>
      </c>
    </row>
    <row r="79" spans="1:18" x14ac:dyDescent="0.3">
      <c r="A79" s="4">
        <v>43956</v>
      </c>
      <c r="B79" s="5">
        <v>106</v>
      </c>
      <c r="F79" s="7">
        <f t="shared" si="7"/>
        <v>987362.40525614657</v>
      </c>
      <c r="G79" s="7">
        <f t="shared" si="8"/>
        <v>4596.333771717098</v>
      </c>
      <c r="L79" s="5">
        <v>106</v>
      </c>
      <c r="N79" s="7">
        <f t="shared" si="10"/>
        <v>63410.630013004222</v>
      </c>
      <c r="P79" s="7">
        <f t="shared" si="11"/>
        <v>576.49508830827426</v>
      </c>
      <c r="Q79" s="5">
        <v>106</v>
      </c>
    </row>
    <row r="80" spans="1:18" x14ac:dyDescent="0.3">
      <c r="A80" s="4">
        <v>43957</v>
      </c>
      <c r="B80" s="5">
        <v>107</v>
      </c>
      <c r="F80" s="7">
        <f t="shared" si="7"/>
        <v>991582.48053733609</v>
      </c>
      <c r="G80" s="7">
        <f t="shared" si="8"/>
        <v>3860.1198086859831</v>
      </c>
      <c r="L80" s="5">
        <v>107</v>
      </c>
      <c r="N80" s="7">
        <f t="shared" si="10"/>
        <v>63941.149415281732</v>
      </c>
      <c r="P80" s="7">
        <f t="shared" si="11"/>
        <v>486.28458131763881</v>
      </c>
      <c r="Q80" s="5">
        <v>107</v>
      </c>
    </row>
    <row r="81" spans="1:17" x14ac:dyDescent="0.3">
      <c r="A81" s="4">
        <v>43958</v>
      </c>
      <c r="B81" s="5">
        <v>108</v>
      </c>
      <c r="F81" s="7">
        <f t="shared" si="7"/>
        <v>995114.14082758396</v>
      </c>
      <c r="G81" s="7">
        <f t="shared" si="8"/>
        <v>3218.3656913973318</v>
      </c>
      <c r="L81" s="5">
        <v>108</v>
      </c>
      <c r="N81" s="7">
        <f t="shared" si="10"/>
        <v>64386.649574550946</v>
      </c>
      <c r="P81" s="7">
        <f t="shared" si="11"/>
        <v>406.41709865775209</v>
      </c>
      <c r="Q81" s="5">
        <v>108</v>
      </c>
    </row>
    <row r="82" spans="1:17" x14ac:dyDescent="0.3">
      <c r="A82" s="4">
        <v>43959</v>
      </c>
      <c r="B82" s="5">
        <v>109</v>
      </c>
      <c r="F82" s="7">
        <f t="shared" si="7"/>
        <v>998048.30852485413</v>
      </c>
      <c r="G82" s="7">
        <f t="shared" si="8"/>
        <v>2663.8844027789933</v>
      </c>
      <c r="L82" s="5">
        <v>109</v>
      </c>
      <c r="N82" s="7">
        <f t="shared" si="10"/>
        <v>64757.316746027573</v>
      </c>
      <c r="P82" s="7">
        <f t="shared" si="11"/>
        <v>336.54258505350168</v>
      </c>
      <c r="Q82" s="5">
        <v>109</v>
      </c>
    </row>
    <row r="83" spans="1:17" x14ac:dyDescent="0.3">
      <c r="A83" s="4">
        <v>43960</v>
      </c>
      <c r="B83" s="5">
        <v>110</v>
      </c>
      <c r="F83" s="7">
        <f t="shared" si="7"/>
        <v>1000468.4359109133</v>
      </c>
      <c r="G83" s="7">
        <f t="shared" si="8"/>
        <v>2188.9746882380828</v>
      </c>
      <c r="L83" s="5">
        <v>110</v>
      </c>
      <c r="N83" s="7">
        <f t="shared" si="10"/>
        <v>65062.886280240382</v>
      </c>
      <c r="P83" s="7">
        <f t="shared" si="11"/>
        <v>276.11796565802734</v>
      </c>
      <c r="Q83" s="5">
        <v>110</v>
      </c>
    </row>
    <row r="84" spans="1:17" x14ac:dyDescent="0.3">
      <c r="A84" s="4">
        <v>43961</v>
      </c>
      <c r="B84" s="5">
        <v>111</v>
      </c>
      <c r="F84" s="7">
        <f t="shared" si="7"/>
        <v>1002450.1400008209</v>
      </c>
      <c r="G84" s="7">
        <f t="shared" si="8"/>
        <v>1785.7122749601554</v>
      </c>
      <c r="L84" s="5">
        <v>111</v>
      </c>
      <c r="N84" s="7">
        <f t="shared" si="10"/>
        <v>65312.475399008777</v>
      </c>
      <c r="P84" s="7">
        <f t="shared" si="11"/>
        <v>224.45841260765675</v>
      </c>
      <c r="Q84" s="5">
        <v>111</v>
      </c>
    </row>
    <row r="85" spans="1:17" x14ac:dyDescent="0.3">
      <c r="A85" s="4">
        <v>43962</v>
      </c>
      <c r="B85" s="5">
        <v>112</v>
      </c>
      <c r="F85" s="7">
        <f t="shared" si="7"/>
        <v>1004061.1070963511</v>
      </c>
      <c r="G85" s="7">
        <f t="shared" si="8"/>
        <v>1446.1975044141304</v>
      </c>
      <c r="L85" s="5">
        <v>112</v>
      </c>
      <c r="N85" s="7">
        <f t="shared" si="10"/>
        <v>65514.465883029123</v>
      </c>
      <c r="P85" s="7">
        <f t="shared" si="11"/>
        <v>180.78554090748622</v>
      </c>
      <c r="Q85" s="5">
        <v>112</v>
      </c>
    </row>
    <row r="86" spans="1:17" x14ac:dyDescent="0.3">
      <c r="A86" s="4">
        <v>43963</v>
      </c>
      <c r="B86" s="5">
        <v>113</v>
      </c>
      <c r="F86" s="7">
        <f t="shared" si="7"/>
        <v>1005361.2222447704</v>
      </c>
      <c r="G86" s="7">
        <f t="shared" si="8"/>
        <v>1162.7573973498886</v>
      </c>
      <c r="L86" s="5">
        <v>113</v>
      </c>
      <c r="N86" s="7">
        <f t="shared" si="10"/>
        <v>65676.432621985296</v>
      </c>
      <c r="P86" s="7">
        <f t="shared" si="11"/>
        <v>144.27068116086582</v>
      </c>
      <c r="Q86" s="5">
        <v>113</v>
      </c>
    </row>
    <row r="87" spans="1:17" x14ac:dyDescent="0.3">
      <c r="A87" s="4">
        <v>43964</v>
      </c>
      <c r="B87" s="5">
        <v>114</v>
      </c>
      <c r="F87" s="7">
        <f t="shared" si="7"/>
        <v>1006402.8780804926</v>
      </c>
      <c r="G87" s="7">
        <f t="shared" si="8"/>
        <v>928.10261012096669</v>
      </c>
      <c r="L87" s="5">
        <v>114</v>
      </c>
      <c r="N87" s="7">
        <f t="shared" si="10"/>
        <v>65805.112438205513</v>
      </c>
      <c r="P87" s="7">
        <f t="shared" si="11"/>
        <v>114.07199976688867</v>
      </c>
      <c r="Q87" s="5">
        <v>114</v>
      </c>
    </row>
    <row r="88" spans="1:17" x14ac:dyDescent="0.3">
      <c r="A88" s="4">
        <v>43965</v>
      </c>
      <c r="B88" s="5">
        <v>115</v>
      </c>
      <c r="F88" s="7">
        <f t="shared" ref="F88:F125" si="26">F$1*_xlfn.NORM.DIST($B88,F$2,F$3,TRUE)</f>
        <v>1007231.4190110994</v>
      </c>
      <c r="G88" s="7">
        <f t="shared" ref="G88:G125" si="27">F$1*_xlfn.NORM.DIST($B88,F$2,F$3,FALSE)</f>
        <v>735.44170935525085</v>
      </c>
      <c r="L88" s="5">
        <v>115</v>
      </c>
      <c r="N88" s="7">
        <f t="shared" ref="N88:N103" si="28">N$1*_xlfn.NORM.DIST($L88,N$2,N$3,TRUE)</f>
        <v>65906.406664275317</v>
      </c>
      <c r="P88" s="7">
        <f t="shared" ref="P88:P103" si="29">N$1*_xlfn.NORM.DIST($L88,N$2,N$3,FALSE)</f>
        <v>89.364825464677466</v>
      </c>
      <c r="Q88" s="5">
        <v>115</v>
      </c>
    </row>
    <row r="89" spans="1:17" x14ac:dyDescent="0.3">
      <c r="A89" s="4">
        <v>43966</v>
      </c>
      <c r="B89" s="5">
        <v>116</v>
      </c>
      <c r="F89" s="7">
        <f t="shared" si="26"/>
        <v>1007885.6799127037</v>
      </c>
      <c r="G89" s="7">
        <f t="shared" si="27"/>
        <v>578.55666168031917</v>
      </c>
      <c r="L89" s="5">
        <v>116</v>
      </c>
      <c r="N89" s="7">
        <f t="shared" si="28"/>
        <v>65985.410579329531</v>
      </c>
      <c r="P89" s="7">
        <f t="shared" si="29"/>
        <v>69.365057626632009</v>
      </c>
      <c r="Q89" s="5">
        <v>116</v>
      </c>
    </row>
    <row r="90" spans="1:17" x14ac:dyDescent="0.3">
      <c r="A90" s="4">
        <v>43967</v>
      </c>
      <c r="B90" s="5">
        <v>117</v>
      </c>
      <c r="F90" s="7">
        <f t="shared" si="26"/>
        <v>1008398.5829264718</v>
      </c>
      <c r="G90" s="7">
        <f t="shared" si="27"/>
        <v>451.84441662614671</v>
      </c>
      <c r="L90" s="5">
        <v>117</v>
      </c>
      <c r="N90" s="7">
        <f t="shared" si="28"/>
        <v>66046.462903225925</v>
      </c>
      <c r="P90" s="7">
        <f t="shared" si="29"/>
        <v>53.345952615465393</v>
      </c>
      <c r="Q90" s="5">
        <v>117</v>
      </c>
    </row>
    <row r="91" spans="1:17" x14ac:dyDescent="0.3">
      <c r="A91" s="4">
        <v>43968</v>
      </c>
      <c r="B91" s="5">
        <v>118</v>
      </c>
      <c r="F91" s="7">
        <f t="shared" si="26"/>
        <v>1008797.7611277861</v>
      </c>
      <c r="G91" s="7">
        <f t="shared" si="27"/>
        <v>350.3299937035934</v>
      </c>
      <c r="L91" s="5">
        <v>118</v>
      </c>
      <c r="N91" s="7">
        <f t="shared" si="28"/>
        <v>66093.209010193168</v>
      </c>
      <c r="P91" s="7">
        <f t="shared" si="29"/>
        <v>40.648898522660666</v>
      </c>
      <c r="Q91" s="5">
        <v>118</v>
      </c>
    </row>
    <row r="92" spans="1:17" x14ac:dyDescent="0.3">
      <c r="A92" s="4">
        <v>43969</v>
      </c>
      <c r="B92" s="5">
        <v>119</v>
      </c>
      <c r="F92" s="7">
        <f t="shared" si="26"/>
        <v>1009106.1833524001</v>
      </c>
      <c r="G92" s="7">
        <f t="shared" si="27"/>
        <v>269.65662956741141</v>
      </c>
      <c r="L92" s="5">
        <v>119</v>
      </c>
      <c r="N92" s="7">
        <f t="shared" si="28"/>
        <v>66128.672245964102</v>
      </c>
      <c r="P92" s="7">
        <f t="shared" si="29"/>
        <v>30.688995421072249</v>
      </c>
      <c r="Q92" s="5">
        <v>119</v>
      </c>
    </row>
    <row r="93" spans="1:17" x14ac:dyDescent="0.3">
      <c r="A93" s="4">
        <v>43970</v>
      </c>
      <c r="B93" s="5">
        <v>120</v>
      </c>
      <c r="F93" s="7">
        <f t="shared" si="26"/>
        <v>1009342.7599578182</v>
      </c>
      <c r="G93" s="7">
        <f t="shared" si="27"/>
        <v>206.05837102855631</v>
      </c>
      <c r="L93" s="5">
        <v>120</v>
      </c>
      <c r="N93" s="7">
        <f t="shared" si="28"/>
        <v>66155.328611268997</v>
      </c>
      <c r="P93" s="7">
        <f t="shared" si="29"/>
        <v>22.956366330431369</v>
      </c>
      <c r="Q93" s="5">
        <v>120</v>
      </c>
    </row>
    <row r="94" spans="1:17" x14ac:dyDescent="0.3">
      <c r="A94" s="4">
        <v>43971</v>
      </c>
      <c r="B94" s="5">
        <v>121</v>
      </c>
      <c r="F94" s="7">
        <f t="shared" si="26"/>
        <v>1009522.9144966344</v>
      </c>
      <c r="G94" s="7">
        <f t="shared" si="27"/>
        <v>156.3200920276827</v>
      </c>
      <c r="L94" s="5">
        <v>121</v>
      </c>
      <c r="N94" s="7">
        <f t="shared" si="28"/>
        <v>66175.181017977709</v>
      </c>
      <c r="P94" s="7">
        <f t="shared" si="29"/>
        <v>17.014147914432865</v>
      </c>
      <c r="Q94" s="5">
        <v>121</v>
      </c>
    </row>
    <row r="95" spans="1:17" x14ac:dyDescent="0.3">
      <c r="A95" s="4">
        <v>43972</v>
      </c>
      <c r="B95" s="5">
        <v>122</v>
      </c>
      <c r="F95" s="7">
        <f t="shared" si="26"/>
        <v>1009659.110982443</v>
      </c>
      <c r="G95" s="7">
        <f t="shared" si="27"/>
        <v>117.72934327545732</v>
      </c>
      <c r="L95" s="5">
        <v>122</v>
      </c>
      <c r="N95" s="7">
        <f t="shared" si="28"/>
        <v>66189.83025668301</v>
      </c>
      <c r="P95" s="7">
        <f t="shared" si="29"/>
        <v>12.494067422385626</v>
      </c>
      <c r="Q95" s="5">
        <v>122</v>
      </c>
    </row>
    <row r="96" spans="1:17" x14ac:dyDescent="0.3">
      <c r="A96" s="4">
        <v>43973</v>
      </c>
      <c r="B96" s="5">
        <v>123</v>
      </c>
      <c r="F96" s="7">
        <f t="shared" si="26"/>
        <v>1009761.3305116907</v>
      </c>
      <c r="G96" s="7">
        <f t="shared" si="27"/>
        <v>88.023781182712739</v>
      </c>
      <c r="L96" s="5">
        <v>123</v>
      </c>
      <c r="N96" s="7">
        <f t="shared" si="28"/>
        <v>66200.540679265177</v>
      </c>
      <c r="P96" s="7">
        <f t="shared" si="29"/>
        <v>9.0904225272486308</v>
      </c>
      <c r="Q96" s="5">
        <v>123</v>
      </c>
    </row>
    <row r="97" spans="1:17" x14ac:dyDescent="0.3">
      <c r="A97" s="4">
        <v>43974</v>
      </c>
      <c r="B97" s="5">
        <v>124</v>
      </c>
      <c r="F97" s="7">
        <f t="shared" si="26"/>
        <v>1009837.4944042676</v>
      </c>
      <c r="G97" s="7">
        <f t="shared" si="27"/>
        <v>65.337227051213773</v>
      </c>
      <c r="L97" s="5">
        <v>124</v>
      </c>
      <c r="N97" s="7">
        <f t="shared" si="28"/>
        <v>66208.299358811026</v>
      </c>
      <c r="P97" s="7">
        <f t="shared" si="29"/>
        <v>6.5531616061703728</v>
      </c>
      <c r="Q97" s="5">
        <v>124</v>
      </c>
    </row>
    <row r="98" spans="1:17" x14ac:dyDescent="0.3">
      <c r="A98" s="4">
        <v>43975</v>
      </c>
      <c r="B98" s="5">
        <v>125</v>
      </c>
      <c r="F98" s="7">
        <f t="shared" si="26"/>
        <v>1009893.8337328819</v>
      </c>
      <c r="G98" s="7">
        <f t="shared" si="27"/>
        <v>48.146725626523185</v>
      </c>
      <c r="L98" s="5">
        <v>125</v>
      </c>
      <c r="N98" s="7">
        <f t="shared" si="28"/>
        <v>66213.86812110219</v>
      </c>
      <c r="P98" s="7">
        <f t="shared" si="29"/>
        <v>4.6806295477887812</v>
      </c>
      <c r="Q98" s="5">
        <v>125</v>
      </c>
    </row>
    <row r="99" spans="1:17" x14ac:dyDescent="0.3">
      <c r="A99" s="4">
        <v>43976</v>
      </c>
      <c r="B99" s="5">
        <v>126</v>
      </c>
      <c r="F99" s="7">
        <f t="shared" si="26"/>
        <v>1009935.2071586516</v>
      </c>
      <c r="G99" s="7">
        <f t="shared" si="27"/>
        <v>35.222339146126203</v>
      </c>
      <c r="L99" s="5">
        <v>126</v>
      </c>
      <c r="N99" s="7">
        <f t="shared" si="28"/>
        <v>66217.828340084132</v>
      </c>
      <c r="P99" s="7">
        <f t="shared" si="29"/>
        <v>3.3124112059778019</v>
      </c>
      <c r="Q99" s="5">
        <v>126</v>
      </c>
    </row>
    <row r="100" spans="1:17" x14ac:dyDescent="0.3">
      <c r="A100" s="4">
        <v>43977</v>
      </c>
      <c r="B100" s="5">
        <v>127</v>
      </c>
      <c r="F100" s="7">
        <f t="shared" si="26"/>
        <v>1009965.3704394477</v>
      </c>
      <c r="G100" s="7">
        <f t="shared" si="27"/>
        <v>25.58085238575941</v>
      </c>
      <c r="L100" s="5">
        <v>127</v>
      </c>
      <c r="N100" s="7">
        <f t="shared" si="28"/>
        <v>66220.618758806566</v>
      </c>
      <c r="P100" s="7">
        <f t="shared" si="29"/>
        <v>2.322580652903246</v>
      </c>
      <c r="Q100" s="5">
        <v>127</v>
      </c>
    </row>
    <row r="101" spans="1:17" x14ac:dyDescent="0.3">
      <c r="A101" s="4">
        <v>43978</v>
      </c>
      <c r="B101" s="5">
        <v>128</v>
      </c>
      <c r="F101" s="7">
        <f t="shared" si="26"/>
        <v>1009987.2019079931</v>
      </c>
      <c r="G101" s="7">
        <f t="shared" si="27"/>
        <v>18.444088963032115</v>
      </c>
      <c r="L101" s="5">
        <v>128</v>
      </c>
      <c r="N101" s="7">
        <f t="shared" si="28"/>
        <v>66222.566849659852</v>
      </c>
      <c r="P101" s="7">
        <f t="shared" si="29"/>
        <v>1.6135556426559305</v>
      </c>
      <c r="Q101" s="5">
        <v>128</v>
      </c>
    </row>
    <row r="102" spans="1:17" x14ac:dyDescent="0.3">
      <c r="A102" s="4">
        <v>43979</v>
      </c>
      <c r="B102" s="5">
        <v>129</v>
      </c>
      <c r="F102" s="7">
        <f t="shared" si="26"/>
        <v>1010002.8887167691</v>
      </c>
      <c r="G102" s="7">
        <f t="shared" si="27"/>
        <v>13.20215370215646</v>
      </c>
      <c r="L102" s="5">
        <v>129</v>
      </c>
      <c r="N102" s="7">
        <f t="shared" si="28"/>
        <v>66223.914380428163</v>
      </c>
      <c r="P102" s="7">
        <f t="shared" si="29"/>
        <v>1.1106664987205179</v>
      </c>
      <c r="Q102" s="5">
        <v>129</v>
      </c>
    </row>
    <row r="103" spans="1:17" x14ac:dyDescent="0.3">
      <c r="A103" s="4">
        <v>43980</v>
      </c>
      <c r="B103" s="5">
        <v>130</v>
      </c>
      <c r="F103" s="7">
        <f t="shared" si="26"/>
        <v>1010014.0788055568</v>
      </c>
      <c r="G103" s="7">
        <f t="shared" si="27"/>
        <v>9.3816178922052043</v>
      </c>
      <c r="L103" s="5">
        <v>130</v>
      </c>
      <c r="N103" s="7">
        <f t="shared" si="28"/>
        <v>66224.837924925814</v>
      </c>
      <c r="P103" s="7">
        <f t="shared" si="29"/>
        <v>0.75747792671823055</v>
      </c>
      <c r="Q103" s="5">
        <v>130</v>
      </c>
    </row>
    <row r="104" spans="1:17" x14ac:dyDescent="0.3">
      <c r="A104" s="4">
        <v>43981</v>
      </c>
      <c r="B104" s="5">
        <v>131</v>
      </c>
      <c r="F104" s="7">
        <f t="shared" si="26"/>
        <v>1010022.0034491644</v>
      </c>
      <c r="G104" s="7">
        <f t="shared" si="27"/>
        <v>6.6184467009575059</v>
      </c>
      <c r="L104" s="5">
        <v>131</v>
      </c>
      <c r="Q104" s="5">
        <v>131</v>
      </c>
    </row>
    <row r="105" spans="1:17" x14ac:dyDescent="0.3">
      <c r="A105" s="4">
        <v>43982</v>
      </c>
      <c r="B105" s="5">
        <v>132</v>
      </c>
      <c r="F105" s="7">
        <f t="shared" si="26"/>
        <v>1010027.5749631439</v>
      </c>
      <c r="G105" s="7">
        <f t="shared" si="27"/>
        <v>4.6353207431429162</v>
      </c>
      <c r="L105" s="5">
        <v>132</v>
      </c>
      <c r="Q105" s="5">
        <v>132</v>
      </c>
    </row>
    <row r="106" spans="1:17" x14ac:dyDescent="0.3">
      <c r="A106" s="4">
        <v>43983</v>
      </c>
      <c r="B106" s="5">
        <v>133</v>
      </c>
      <c r="F106" s="7">
        <f t="shared" si="26"/>
        <v>1010031.463748617</v>
      </c>
      <c r="G106" s="7">
        <f t="shared" si="27"/>
        <v>3.2229152484627988</v>
      </c>
      <c r="L106" s="5">
        <v>133</v>
      </c>
      <c r="Q106" s="5">
        <v>133</v>
      </c>
    </row>
    <row r="107" spans="1:17" x14ac:dyDescent="0.3">
      <c r="A107" s="4">
        <v>43984</v>
      </c>
      <c r="B107" s="5">
        <v>134</v>
      </c>
      <c r="F107" s="7">
        <f t="shared" si="26"/>
        <v>1010034.1583965012</v>
      </c>
      <c r="G107" s="7">
        <f t="shared" si="27"/>
        <v>2.2246585304726203</v>
      </c>
      <c r="L107" s="5">
        <v>134</v>
      </c>
      <c r="Q107" s="5">
        <v>134</v>
      </c>
    </row>
    <row r="108" spans="1:17" x14ac:dyDescent="0.3">
      <c r="A108" s="4">
        <v>43985</v>
      </c>
      <c r="B108" s="5">
        <v>135</v>
      </c>
      <c r="F108" s="7">
        <f t="shared" si="26"/>
        <v>1010036.0120874776</v>
      </c>
      <c r="G108" s="7">
        <f t="shared" si="27"/>
        <v>1.5244852012827148</v>
      </c>
      <c r="L108" s="5">
        <v>135</v>
      </c>
      <c r="Q108" s="5">
        <v>135</v>
      </c>
    </row>
    <row r="109" spans="1:17" x14ac:dyDescent="0.3">
      <c r="A109" s="4">
        <v>43986</v>
      </c>
      <c r="B109" s="5">
        <v>136</v>
      </c>
      <c r="F109" s="7">
        <f t="shared" si="26"/>
        <v>1010037.2780473031</v>
      </c>
      <c r="G109" s="7">
        <f t="shared" si="27"/>
        <v>1.0371186547636664</v>
      </c>
      <c r="L109" s="5">
        <v>136</v>
      </c>
      <c r="Q109" s="5">
        <v>136</v>
      </c>
    </row>
    <row r="110" spans="1:17" x14ac:dyDescent="0.3">
      <c r="A110" s="4">
        <v>43987</v>
      </c>
      <c r="B110" s="5">
        <v>137</v>
      </c>
      <c r="F110" s="7">
        <f t="shared" si="26"/>
        <v>1010038.136368398</v>
      </c>
      <c r="G110" s="7">
        <f t="shared" si="27"/>
        <v>0.70045309526535271</v>
      </c>
      <c r="L110" s="5">
        <v>137</v>
      </c>
      <c r="Q110" s="5">
        <v>137</v>
      </c>
    </row>
    <row r="111" spans="1:17" x14ac:dyDescent="0.3">
      <c r="A111" s="4">
        <v>43988</v>
      </c>
      <c r="B111" s="5">
        <v>138</v>
      </c>
      <c r="F111" s="7">
        <f t="shared" si="26"/>
        <v>1010038.7141010625</v>
      </c>
      <c r="G111" s="7">
        <f t="shared" si="27"/>
        <v>0.46965078332377913</v>
      </c>
      <c r="L111" s="5">
        <v>138</v>
      </c>
      <c r="Q111" s="5">
        <v>138</v>
      </c>
    </row>
    <row r="112" spans="1:17" x14ac:dyDescent="0.3">
      <c r="A112" s="4">
        <v>43989</v>
      </c>
      <c r="B112" s="5">
        <v>139</v>
      </c>
      <c r="F112" s="7">
        <f t="shared" si="26"/>
        <v>1010039.1001579748</v>
      </c>
      <c r="G112" s="7">
        <f t="shared" si="27"/>
        <v>0.31261975821398169</v>
      </c>
      <c r="L112" s="5">
        <v>139</v>
      </c>
      <c r="Q112" s="5">
        <v>139</v>
      </c>
    </row>
    <row r="113" spans="1:17" x14ac:dyDescent="0.3">
      <c r="A113" s="4">
        <v>43990</v>
      </c>
      <c r="B113" s="5">
        <v>140</v>
      </c>
      <c r="F113" s="7">
        <f t="shared" si="26"/>
        <v>1010039.3562658989</v>
      </c>
      <c r="G113" s="7">
        <f t="shared" si="27"/>
        <v>0.20658708812608922</v>
      </c>
      <c r="L113" s="5">
        <v>140</v>
      </c>
      <c r="Q113" s="5">
        <v>140</v>
      </c>
    </row>
    <row r="114" spans="1:17" x14ac:dyDescent="0.3">
      <c r="A114" s="4">
        <v>43991</v>
      </c>
      <c r="B114" s="5">
        <v>141</v>
      </c>
      <c r="F114" s="7">
        <f t="shared" si="26"/>
        <v>1010039.5249375014</v>
      </c>
      <c r="G114" s="7">
        <f t="shared" si="27"/>
        <v>0.13552995845222857</v>
      </c>
      <c r="L114" s="5">
        <v>141</v>
      </c>
      <c r="Q114" s="5">
        <v>141</v>
      </c>
    </row>
    <row r="115" spans="1:17" x14ac:dyDescent="0.3">
      <c r="A115" s="4">
        <v>43992</v>
      </c>
      <c r="B115" s="5">
        <v>142</v>
      </c>
      <c r="F115" s="7">
        <f t="shared" si="26"/>
        <v>1010039.6352204066</v>
      </c>
      <c r="G115" s="7">
        <f t="shared" si="27"/>
        <v>8.8269936810894317E-2</v>
      </c>
      <c r="L115" s="5">
        <v>142</v>
      </c>
      <c r="Q115" s="5">
        <v>142</v>
      </c>
    </row>
    <row r="116" spans="1:17" x14ac:dyDescent="0.3">
      <c r="A116" s="4">
        <v>43993</v>
      </c>
      <c r="B116" s="5">
        <v>143</v>
      </c>
      <c r="F116" s="7">
        <f t="shared" si="26"/>
        <v>1010039.7068053518</v>
      </c>
      <c r="G116" s="7">
        <f t="shared" si="27"/>
        <v>5.707365763732699E-2</v>
      </c>
      <c r="L116" s="5">
        <v>143</v>
      </c>
      <c r="Q116" s="5">
        <v>143</v>
      </c>
    </row>
    <row r="117" spans="1:17" x14ac:dyDescent="0.3">
      <c r="A117" s="4">
        <v>43994</v>
      </c>
      <c r="B117" s="5">
        <v>144</v>
      </c>
      <c r="F117" s="7">
        <f t="shared" si="26"/>
        <v>1010039.7529352467</v>
      </c>
      <c r="G117" s="7">
        <f t="shared" si="27"/>
        <v>3.6635656246342532E-2</v>
      </c>
      <c r="L117" s="5">
        <v>144</v>
      </c>
      <c r="Q117" s="5">
        <v>144</v>
      </c>
    </row>
    <row r="118" spans="1:17" x14ac:dyDescent="0.3">
      <c r="A118" s="4">
        <v>43995</v>
      </c>
      <c r="B118" s="5">
        <v>145</v>
      </c>
      <c r="F118" s="7">
        <f t="shared" si="26"/>
        <v>1010039.7824466937</v>
      </c>
      <c r="G118" s="7">
        <f t="shared" si="27"/>
        <v>2.33462764882677E-2</v>
      </c>
      <c r="L118" s="5">
        <v>145</v>
      </c>
      <c r="Q118" s="5">
        <v>145</v>
      </c>
    </row>
    <row r="119" spans="1:17" x14ac:dyDescent="0.3">
      <c r="A119" s="4">
        <v>43996</v>
      </c>
      <c r="B119" s="5">
        <v>146</v>
      </c>
      <c r="F119" s="7">
        <f t="shared" si="26"/>
        <v>1010039.8011899831</v>
      </c>
      <c r="G119" s="7">
        <f t="shared" si="27"/>
        <v>1.476986933566287E-2</v>
      </c>
      <c r="L119" s="5">
        <v>146</v>
      </c>
      <c r="Q119" s="5">
        <v>146</v>
      </c>
    </row>
    <row r="120" spans="1:17" x14ac:dyDescent="0.3">
      <c r="A120" s="4">
        <v>43997</v>
      </c>
      <c r="B120" s="5">
        <v>147</v>
      </c>
      <c r="F120" s="7">
        <f t="shared" si="26"/>
        <v>1010039.8130081031</v>
      </c>
      <c r="G120" s="7">
        <f t="shared" si="27"/>
        <v>9.2764340543433754E-3</v>
      </c>
      <c r="L120" s="5">
        <v>147</v>
      </c>
      <c r="Q120" s="5">
        <v>147</v>
      </c>
    </row>
    <row r="121" spans="1:17" x14ac:dyDescent="0.3">
      <c r="A121" s="4">
        <v>43998</v>
      </c>
      <c r="B121" s="5">
        <v>148</v>
      </c>
      <c r="F121" s="7">
        <f t="shared" si="26"/>
        <v>1010039.8204058289</v>
      </c>
      <c r="G121" s="7">
        <f t="shared" si="27"/>
        <v>5.7840341625265846E-3</v>
      </c>
      <c r="L121" s="5">
        <v>148</v>
      </c>
      <c r="Q121" s="5">
        <v>148</v>
      </c>
    </row>
    <row r="122" spans="1:17" x14ac:dyDescent="0.3">
      <c r="A122" s="4">
        <v>43999</v>
      </c>
      <c r="B122" s="5">
        <v>149</v>
      </c>
      <c r="F122" s="7">
        <f t="shared" si="26"/>
        <v>1010039.8250030496</v>
      </c>
      <c r="G122" s="7">
        <f t="shared" si="27"/>
        <v>3.58035439623265E-3</v>
      </c>
      <c r="L122" s="5">
        <v>149</v>
      </c>
      <c r="Q122" s="5">
        <v>149</v>
      </c>
    </row>
    <row r="123" spans="1:17" x14ac:dyDescent="0.3">
      <c r="A123" s="4">
        <v>44000</v>
      </c>
      <c r="B123" s="5">
        <v>150</v>
      </c>
      <c r="F123" s="7">
        <f t="shared" si="26"/>
        <v>1010039.8278392684</v>
      </c>
      <c r="G123" s="7">
        <f t="shared" si="27"/>
        <v>2.2002223083695052E-3</v>
      </c>
      <c r="L123" s="5">
        <v>150</v>
      </c>
      <c r="Q123" s="5">
        <v>150</v>
      </c>
    </row>
    <row r="124" spans="1:17" x14ac:dyDescent="0.3">
      <c r="A124" s="4">
        <v>44001</v>
      </c>
      <c r="B124" s="5">
        <v>151</v>
      </c>
      <c r="F124" s="7">
        <f t="shared" si="26"/>
        <v>1010039.8295763945</v>
      </c>
      <c r="G124" s="7">
        <f t="shared" si="27"/>
        <v>1.3423089634305996E-3</v>
      </c>
      <c r="L124" s="5">
        <v>151</v>
      </c>
      <c r="Q124" s="5">
        <v>151</v>
      </c>
    </row>
    <row r="125" spans="1:17" x14ac:dyDescent="0.3">
      <c r="A125" s="4">
        <v>44002</v>
      </c>
      <c r="B125" s="5">
        <v>152</v>
      </c>
      <c r="F125" s="7">
        <f t="shared" si="26"/>
        <v>1010039.8306326532</v>
      </c>
      <c r="G125" s="7">
        <f t="shared" si="27"/>
        <v>8.1298736544313944E-4</v>
      </c>
      <c r="L125" s="5">
        <v>152</v>
      </c>
      <c r="Q125" s="5">
        <v>152</v>
      </c>
    </row>
    <row r="126" spans="1:17" x14ac:dyDescent="0.3">
      <c r="A126" s="4">
        <v>44003</v>
      </c>
      <c r="B126" s="5">
        <v>153</v>
      </c>
      <c r="L126" s="5">
        <v>153</v>
      </c>
      <c r="Q126" s="5">
        <v>153</v>
      </c>
    </row>
    <row r="127" spans="1:17" x14ac:dyDescent="0.3">
      <c r="A127" s="4">
        <v>44004</v>
      </c>
      <c r="B127" s="5">
        <v>154</v>
      </c>
      <c r="L127" s="5">
        <v>154</v>
      </c>
      <c r="Q127" s="5">
        <v>154</v>
      </c>
    </row>
    <row r="128" spans="1:17" x14ac:dyDescent="0.3">
      <c r="A128" s="4">
        <v>44005</v>
      </c>
      <c r="B128" s="5">
        <v>155</v>
      </c>
      <c r="L128" s="5">
        <v>155</v>
      </c>
      <c r="Q128" s="5">
        <v>155</v>
      </c>
    </row>
    <row r="129" spans="1:17" x14ac:dyDescent="0.3">
      <c r="A129" s="4">
        <v>44006</v>
      </c>
      <c r="B129" s="5">
        <v>156</v>
      </c>
      <c r="L129" s="5">
        <v>156</v>
      </c>
      <c r="Q129" s="5">
        <v>156</v>
      </c>
    </row>
    <row r="130" spans="1:17" x14ac:dyDescent="0.3">
      <c r="A130" s="4">
        <v>44007</v>
      </c>
      <c r="B130" s="5">
        <v>157</v>
      </c>
      <c r="L130" s="5">
        <v>157</v>
      </c>
      <c r="Q130" s="5">
        <v>157</v>
      </c>
    </row>
    <row r="131" spans="1:17" x14ac:dyDescent="0.3">
      <c r="A131" s="4">
        <v>44008</v>
      </c>
      <c r="B131" s="5">
        <v>158</v>
      </c>
      <c r="L131" s="5">
        <v>158</v>
      </c>
      <c r="Q131" s="5">
        <v>158</v>
      </c>
    </row>
    <row r="132" spans="1:17" x14ac:dyDescent="0.3">
      <c r="A132" s="4">
        <v>44009</v>
      </c>
      <c r="B132" s="5">
        <v>159</v>
      </c>
      <c r="L132" s="5">
        <v>159</v>
      </c>
      <c r="Q132" s="5">
        <v>159</v>
      </c>
    </row>
    <row r="133" spans="1:17" x14ac:dyDescent="0.3">
      <c r="A133" s="4">
        <v>44010</v>
      </c>
      <c r="B133" s="5">
        <v>160</v>
      </c>
      <c r="L133" s="5">
        <v>160</v>
      </c>
      <c r="Q133" s="5">
        <v>160</v>
      </c>
    </row>
    <row r="134" spans="1:17" x14ac:dyDescent="0.3">
      <c r="A134" s="4">
        <v>44011</v>
      </c>
      <c r="B134" s="5">
        <v>161</v>
      </c>
      <c r="L134" s="5">
        <v>161</v>
      </c>
      <c r="Q134" s="5">
        <v>161</v>
      </c>
    </row>
    <row r="135" spans="1:17" x14ac:dyDescent="0.3">
      <c r="A135" s="4">
        <v>44012</v>
      </c>
      <c r="B135" s="5">
        <v>162</v>
      </c>
      <c r="L135" s="5">
        <v>162</v>
      </c>
      <c r="Q135" s="5">
        <v>162</v>
      </c>
    </row>
    <row r="136" spans="1:17" x14ac:dyDescent="0.3">
      <c r="A136" s="4">
        <v>44013</v>
      </c>
      <c r="B136" s="5">
        <v>163</v>
      </c>
      <c r="L136" s="5">
        <v>163</v>
      </c>
      <c r="Q136" s="5">
        <v>163</v>
      </c>
    </row>
    <row r="137" spans="1:17" x14ac:dyDescent="0.3">
      <c r="A137" s="4">
        <v>44014</v>
      </c>
      <c r="B137" s="5">
        <v>164</v>
      </c>
      <c r="L137" s="5">
        <v>164</v>
      </c>
      <c r="Q137" s="5">
        <v>164</v>
      </c>
    </row>
    <row r="138" spans="1:17" x14ac:dyDescent="0.3">
      <c r="A138" s="4">
        <v>44015</v>
      </c>
      <c r="B138" s="5">
        <v>165</v>
      </c>
      <c r="L138" s="5">
        <v>165</v>
      </c>
      <c r="Q138" s="5">
        <v>165</v>
      </c>
    </row>
    <row r="139" spans="1:17" x14ac:dyDescent="0.3">
      <c r="A139" s="4">
        <v>44016</v>
      </c>
      <c r="B139" s="5">
        <v>166</v>
      </c>
      <c r="L139" s="5">
        <v>166</v>
      </c>
      <c r="Q139" s="5">
        <v>166</v>
      </c>
    </row>
    <row r="140" spans="1:17" x14ac:dyDescent="0.3">
      <c r="A140" s="4">
        <v>44017</v>
      </c>
      <c r="B140" s="5">
        <v>167</v>
      </c>
      <c r="L140" s="5">
        <v>167</v>
      </c>
      <c r="Q140" s="5">
        <v>167</v>
      </c>
    </row>
    <row r="141" spans="1:17" x14ac:dyDescent="0.3">
      <c r="A141" s="4">
        <v>44018</v>
      </c>
      <c r="B141" s="5">
        <v>168</v>
      </c>
      <c r="L141" s="5">
        <v>168</v>
      </c>
      <c r="Q141" s="5">
        <v>168</v>
      </c>
    </row>
    <row r="142" spans="1:17" x14ac:dyDescent="0.3">
      <c r="A142" s="4">
        <v>44019</v>
      </c>
      <c r="B142" s="5">
        <v>169</v>
      </c>
      <c r="L142" s="5">
        <v>169</v>
      </c>
      <c r="Q142" s="5">
        <v>169</v>
      </c>
    </row>
    <row r="143" spans="1:17" x14ac:dyDescent="0.3">
      <c r="A143" s="4">
        <v>44020</v>
      </c>
      <c r="B143" s="5">
        <v>170</v>
      </c>
      <c r="L143" s="5">
        <v>170</v>
      </c>
      <c r="Q143" s="5">
        <v>170</v>
      </c>
    </row>
    <row r="144" spans="1:17" x14ac:dyDescent="0.3">
      <c r="A144" s="4">
        <v>44021</v>
      </c>
      <c r="B144" s="5">
        <v>171</v>
      </c>
      <c r="L144" s="5">
        <v>171</v>
      </c>
      <c r="Q144" s="5">
        <v>171</v>
      </c>
    </row>
    <row r="145" spans="1:17" x14ac:dyDescent="0.3">
      <c r="A145" s="4">
        <v>44022</v>
      </c>
      <c r="B145" s="5">
        <v>172</v>
      </c>
      <c r="L145" s="5">
        <v>172</v>
      </c>
      <c r="Q145" s="5">
        <v>172</v>
      </c>
    </row>
    <row r="146" spans="1:17" x14ac:dyDescent="0.3">
      <c r="A146" s="4">
        <v>44023</v>
      </c>
      <c r="B146" s="5">
        <v>173</v>
      </c>
      <c r="L146" s="5">
        <v>173</v>
      </c>
      <c r="Q146" s="5">
        <v>173</v>
      </c>
    </row>
    <row r="147" spans="1:17" x14ac:dyDescent="0.3">
      <c r="A147" s="4">
        <v>44024</v>
      </c>
      <c r="B147" s="5">
        <v>174</v>
      </c>
      <c r="L147" s="5">
        <v>174</v>
      </c>
      <c r="Q147" s="5">
        <v>174</v>
      </c>
    </row>
    <row r="148" spans="1:17" x14ac:dyDescent="0.3">
      <c r="A148" s="4">
        <v>44025</v>
      </c>
      <c r="B148" s="5">
        <v>175</v>
      </c>
      <c r="L148" s="5">
        <v>175</v>
      </c>
      <c r="Q148" s="5">
        <v>175</v>
      </c>
    </row>
    <row r="149" spans="1:17" x14ac:dyDescent="0.3">
      <c r="A149" s="4">
        <v>44026</v>
      </c>
      <c r="B149" s="5">
        <v>176</v>
      </c>
      <c r="L149" s="5">
        <v>176</v>
      </c>
      <c r="Q149" s="5">
        <v>176</v>
      </c>
    </row>
    <row r="150" spans="1:17" x14ac:dyDescent="0.3">
      <c r="A150" s="4">
        <v>44027</v>
      </c>
      <c r="B150" s="5">
        <v>177</v>
      </c>
      <c r="L150" s="5">
        <v>177</v>
      </c>
      <c r="Q150" s="5">
        <v>177</v>
      </c>
    </row>
    <row r="151" spans="1:17" x14ac:dyDescent="0.3">
      <c r="A151" s="4">
        <v>44028</v>
      </c>
      <c r="B151" s="5">
        <v>178</v>
      </c>
      <c r="L151" s="5">
        <v>178</v>
      </c>
      <c r="Q151" s="5">
        <v>178</v>
      </c>
    </row>
    <row r="152" spans="1:17" x14ac:dyDescent="0.3">
      <c r="A152" s="4">
        <v>44029</v>
      </c>
      <c r="B152" s="5">
        <v>179</v>
      </c>
      <c r="L152" s="5">
        <v>179</v>
      </c>
      <c r="Q152" s="5">
        <v>179</v>
      </c>
    </row>
    <row r="153" spans="1:17" x14ac:dyDescent="0.3">
      <c r="A153" s="4">
        <v>44030</v>
      </c>
      <c r="B153" s="5">
        <v>180</v>
      </c>
      <c r="L153" s="5">
        <v>180</v>
      </c>
      <c r="Q153" s="5">
        <v>180</v>
      </c>
    </row>
    <row r="154" spans="1:17" x14ac:dyDescent="0.3">
      <c r="A154" s="4">
        <v>44031</v>
      </c>
      <c r="B154" s="5">
        <v>181</v>
      </c>
      <c r="L154" s="5">
        <v>181</v>
      </c>
      <c r="Q154" s="5">
        <v>181</v>
      </c>
    </row>
    <row r="155" spans="1:17" x14ac:dyDescent="0.3">
      <c r="A155" s="4">
        <v>44032</v>
      </c>
      <c r="B155" s="5">
        <v>182</v>
      </c>
      <c r="L155" s="5">
        <v>182</v>
      </c>
      <c r="Q155" s="5">
        <v>182</v>
      </c>
    </row>
    <row r="156" spans="1:17" x14ac:dyDescent="0.3">
      <c r="A156" s="4">
        <v>44033</v>
      </c>
      <c r="B156" s="5">
        <v>183</v>
      </c>
      <c r="L156" s="5">
        <v>183</v>
      </c>
      <c r="Q156" s="5">
        <v>183</v>
      </c>
    </row>
    <row r="157" spans="1:17" x14ac:dyDescent="0.3">
      <c r="A157" s="4">
        <v>44034</v>
      </c>
      <c r="B157" s="5">
        <v>184</v>
      </c>
      <c r="L157" s="5">
        <v>184</v>
      </c>
      <c r="Q157" s="5">
        <v>184</v>
      </c>
    </row>
    <row r="158" spans="1:17" x14ac:dyDescent="0.3">
      <c r="A158" s="4">
        <v>44035</v>
      </c>
      <c r="B158" s="5">
        <v>185</v>
      </c>
      <c r="L158" s="5">
        <v>185</v>
      </c>
      <c r="Q158" s="5">
        <v>185</v>
      </c>
    </row>
    <row r="159" spans="1:17" x14ac:dyDescent="0.3">
      <c r="A159" s="4">
        <v>44036</v>
      </c>
      <c r="B159" s="5">
        <v>186</v>
      </c>
      <c r="L159" s="5">
        <v>186</v>
      </c>
      <c r="Q159" s="5">
        <v>186</v>
      </c>
    </row>
    <row r="160" spans="1:17" x14ac:dyDescent="0.3">
      <c r="A160" s="4">
        <v>44037</v>
      </c>
      <c r="B160" s="5">
        <v>187</v>
      </c>
      <c r="L160" s="5">
        <v>187</v>
      </c>
      <c r="Q160" s="5">
        <v>187</v>
      </c>
    </row>
    <row r="161" spans="1:17" x14ac:dyDescent="0.3">
      <c r="A161" s="4">
        <v>44038</v>
      </c>
      <c r="B161" s="5">
        <v>188</v>
      </c>
      <c r="L161" s="5">
        <v>188</v>
      </c>
      <c r="Q161" s="5">
        <v>188</v>
      </c>
    </row>
    <row r="162" spans="1:17" x14ac:dyDescent="0.3">
      <c r="A162" s="4">
        <v>44039</v>
      </c>
      <c r="B162" s="5">
        <v>189</v>
      </c>
      <c r="L162" s="5">
        <v>189</v>
      </c>
      <c r="Q162" s="5">
        <v>189</v>
      </c>
    </row>
    <row r="163" spans="1:17" x14ac:dyDescent="0.3">
      <c r="A163" s="4">
        <v>44040</v>
      </c>
      <c r="B163" s="5">
        <v>190</v>
      </c>
      <c r="L163" s="5">
        <v>190</v>
      </c>
      <c r="Q163" s="5">
        <v>190</v>
      </c>
    </row>
    <row r="164" spans="1:17" x14ac:dyDescent="0.3">
      <c r="A164" s="4">
        <v>44041</v>
      </c>
      <c r="B164" s="5">
        <v>191</v>
      </c>
      <c r="L164" s="5">
        <v>191</v>
      </c>
      <c r="Q164" s="5">
        <v>191</v>
      </c>
    </row>
    <row r="165" spans="1:17" x14ac:dyDescent="0.3">
      <c r="A165" s="4">
        <v>44042</v>
      </c>
      <c r="B165" s="5">
        <v>192</v>
      </c>
      <c r="L165" s="5">
        <v>192</v>
      </c>
      <c r="Q165" s="5">
        <v>192</v>
      </c>
    </row>
    <row r="166" spans="1:17" x14ac:dyDescent="0.3">
      <c r="A166" s="4">
        <v>44043</v>
      </c>
      <c r="B166" s="5">
        <v>193</v>
      </c>
      <c r="L166" s="5">
        <v>193</v>
      </c>
      <c r="Q166" s="5">
        <v>193</v>
      </c>
    </row>
    <row r="167" spans="1:17" x14ac:dyDescent="0.3">
      <c r="A167" s="4">
        <v>44044</v>
      </c>
      <c r="B167" s="5">
        <v>194</v>
      </c>
      <c r="L167" s="5">
        <v>194</v>
      </c>
      <c r="Q167" s="5">
        <v>194</v>
      </c>
    </row>
    <row r="168" spans="1:17" x14ac:dyDescent="0.3">
      <c r="A168" s="4">
        <v>44045</v>
      </c>
      <c r="B168" s="5">
        <v>195</v>
      </c>
      <c r="L168" s="5">
        <v>195</v>
      </c>
      <c r="Q168" s="5">
        <v>195</v>
      </c>
    </row>
    <row r="169" spans="1:17" x14ac:dyDescent="0.3">
      <c r="A169" s="4">
        <v>44046</v>
      </c>
      <c r="B169" s="5">
        <v>196</v>
      </c>
      <c r="L169" s="5">
        <v>196</v>
      </c>
      <c r="Q169" s="5">
        <v>196</v>
      </c>
    </row>
    <row r="170" spans="1:17" x14ac:dyDescent="0.3">
      <c r="A170" s="4">
        <v>44047</v>
      </c>
      <c r="B170" s="5">
        <v>197</v>
      </c>
      <c r="L170" s="5">
        <v>197</v>
      </c>
      <c r="Q170" s="5">
        <v>197</v>
      </c>
    </row>
    <row r="171" spans="1:17" x14ac:dyDescent="0.3">
      <c r="A171" s="4">
        <v>44048</v>
      </c>
      <c r="B171" s="5">
        <v>198</v>
      </c>
      <c r="L171" s="5">
        <v>198</v>
      </c>
      <c r="Q171" s="5">
        <v>198</v>
      </c>
    </row>
    <row r="172" spans="1:17" x14ac:dyDescent="0.3">
      <c r="A172" s="4">
        <v>44049</v>
      </c>
      <c r="B172" s="5">
        <v>199</v>
      </c>
      <c r="L172" s="5">
        <v>199</v>
      </c>
      <c r="Q172" s="5">
        <v>199</v>
      </c>
    </row>
    <row r="173" spans="1:17" x14ac:dyDescent="0.3">
      <c r="A173" s="4">
        <v>44050</v>
      </c>
      <c r="B173" s="5">
        <v>200</v>
      </c>
      <c r="L173" s="5">
        <v>200</v>
      </c>
      <c r="Q173" s="5">
        <v>200</v>
      </c>
    </row>
    <row r="174" spans="1:17" x14ac:dyDescent="0.3">
      <c r="A174" s="4">
        <v>44051</v>
      </c>
      <c r="B174" s="5">
        <v>201</v>
      </c>
      <c r="L174" s="5">
        <v>201</v>
      </c>
      <c r="Q174" s="5">
        <v>201</v>
      </c>
    </row>
    <row r="175" spans="1:17" x14ac:dyDescent="0.3">
      <c r="A175" s="4">
        <v>44052</v>
      </c>
      <c r="B175" s="5">
        <v>202</v>
      </c>
      <c r="L175" s="5">
        <v>202</v>
      </c>
      <c r="Q175" s="5">
        <v>202</v>
      </c>
    </row>
    <row r="176" spans="1:17" x14ac:dyDescent="0.3">
      <c r="A176" s="4">
        <v>44053</v>
      </c>
      <c r="B176" s="5">
        <v>203</v>
      </c>
      <c r="L176" s="5">
        <v>203</v>
      </c>
      <c r="Q176" s="5">
        <v>203</v>
      </c>
    </row>
    <row r="177" spans="1:17" x14ac:dyDescent="0.3">
      <c r="A177" s="4">
        <v>44054</v>
      </c>
      <c r="B177" s="5">
        <v>204</v>
      </c>
      <c r="L177" s="5">
        <v>204</v>
      </c>
      <c r="Q177" s="5">
        <v>204</v>
      </c>
    </row>
    <row r="178" spans="1:17" x14ac:dyDescent="0.3">
      <c r="A178" s="4">
        <v>44055</v>
      </c>
      <c r="B178" s="5">
        <v>205</v>
      </c>
      <c r="L178" s="5">
        <v>205</v>
      </c>
      <c r="Q178" s="5">
        <v>205</v>
      </c>
    </row>
    <row r="179" spans="1:17" x14ac:dyDescent="0.3">
      <c r="A179" s="4">
        <v>44056</v>
      </c>
      <c r="B179" s="5">
        <v>206</v>
      </c>
      <c r="L179" s="5">
        <v>206</v>
      </c>
      <c r="Q179" s="5">
        <v>206</v>
      </c>
    </row>
    <row r="180" spans="1:17" x14ac:dyDescent="0.3">
      <c r="A180" s="4">
        <v>44057</v>
      </c>
      <c r="B180" s="5">
        <v>207</v>
      </c>
      <c r="L180" s="5">
        <v>207</v>
      </c>
      <c r="Q180" s="5">
        <v>207</v>
      </c>
    </row>
    <row r="181" spans="1:17" x14ac:dyDescent="0.3">
      <c r="A181" s="4">
        <v>44058</v>
      </c>
      <c r="B181" s="5">
        <v>208</v>
      </c>
      <c r="L181" s="5">
        <v>208</v>
      </c>
      <c r="Q181" s="5">
        <v>208</v>
      </c>
    </row>
    <row r="182" spans="1:17" x14ac:dyDescent="0.3">
      <c r="A182" s="4">
        <v>44059</v>
      </c>
      <c r="B182" s="5">
        <v>209</v>
      </c>
      <c r="L182" s="5">
        <v>209</v>
      </c>
      <c r="Q182" s="5">
        <v>209</v>
      </c>
    </row>
    <row r="183" spans="1:17" x14ac:dyDescent="0.3">
      <c r="A183" s="4">
        <v>44060</v>
      </c>
      <c r="B183" s="5">
        <v>210</v>
      </c>
      <c r="L183" s="5">
        <v>210</v>
      </c>
      <c r="Q183" s="5">
        <v>210</v>
      </c>
    </row>
    <row r="184" spans="1:17" x14ac:dyDescent="0.3">
      <c r="A184" s="4">
        <v>44061</v>
      </c>
      <c r="B184" s="5">
        <v>211</v>
      </c>
      <c r="L184" s="5">
        <v>211</v>
      </c>
      <c r="Q184" s="5">
        <v>211</v>
      </c>
    </row>
    <row r="185" spans="1:17" x14ac:dyDescent="0.3">
      <c r="A185" s="4">
        <v>44062</v>
      </c>
      <c r="B185" s="5">
        <v>212</v>
      </c>
      <c r="L185" s="5">
        <v>212</v>
      </c>
      <c r="Q185" s="5">
        <v>212</v>
      </c>
    </row>
    <row r="186" spans="1:17" x14ac:dyDescent="0.3">
      <c r="A186" s="4">
        <v>44063</v>
      </c>
      <c r="B186" s="5">
        <v>213</v>
      </c>
      <c r="L186" s="5">
        <v>213</v>
      </c>
      <c r="Q186" s="5">
        <v>213</v>
      </c>
    </row>
    <row r="187" spans="1:17" x14ac:dyDescent="0.3">
      <c r="A187" s="4">
        <v>44064</v>
      </c>
      <c r="B187" s="5">
        <v>214</v>
      </c>
      <c r="L187" s="5">
        <v>214</v>
      </c>
      <c r="Q187" s="5">
        <v>214</v>
      </c>
    </row>
    <row r="188" spans="1:17" x14ac:dyDescent="0.3">
      <c r="A188" s="4">
        <v>44065</v>
      </c>
      <c r="B188" s="5">
        <v>215</v>
      </c>
      <c r="L188" s="5">
        <v>215</v>
      </c>
      <c r="Q188" s="5">
        <v>215</v>
      </c>
    </row>
    <row r="189" spans="1:17" x14ac:dyDescent="0.3">
      <c r="A189" s="4">
        <v>44066</v>
      </c>
      <c r="B189" s="5">
        <v>216</v>
      </c>
      <c r="L189" s="5">
        <v>216</v>
      </c>
      <c r="Q189" s="5">
        <v>216</v>
      </c>
    </row>
    <row r="190" spans="1:17" x14ac:dyDescent="0.3">
      <c r="A190" s="4">
        <v>44067</v>
      </c>
      <c r="B190" s="5">
        <v>217</v>
      </c>
      <c r="L190" s="5">
        <v>217</v>
      </c>
      <c r="Q190" s="5">
        <v>217</v>
      </c>
    </row>
    <row r="191" spans="1:17" x14ac:dyDescent="0.3">
      <c r="A191" s="4">
        <v>44068</v>
      </c>
      <c r="B191" s="5">
        <v>218</v>
      </c>
      <c r="L191" s="5">
        <v>218</v>
      </c>
      <c r="Q191" s="5">
        <v>218</v>
      </c>
    </row>
    <row r="192" spans="1:17" x14ac:dyDescent="0.3">
      <c r="A192" s="4">
        <v>44069</v>
      </c>
      <c r="B192" s="5">
        <v>219</v>
      </c>
      <c r="L192" s="5">
        <v>219</v>
      </c>
      <c r="Q192" s="5">
        <v>219</v>
      </c>
    </row>
    <row r="193" spans="1:17" x14ac:dyDescent="0.3">
      <c r="A193" s="4">
        <v>44070</v>
      </c>
      <c r="B193" s="5">
        <v>220</v>
      </c>
      <c r="L193" s="5">
        <v>220</v>
      </c>
      <c r="Q193" s="5">
        <v>220</v>
      </c>
    </row>
    <row r="194" spans="1:17" x14ac:dyDescent="0.3">
      <c r="A194" s="4">
        <v>44071</v>
      </c>
      <c r="B194" s="5">
        <v>221</v>
      </c>
      <c r="L194" s="5">
        <v>221</v>
      </c>
      <c r="Q194" s="5">
        <v>221</v>
      </c>
    </row>
    <row r="195" spans="1:17" x14ac:dyDescent="0.3">
      <c r="A195" s="4">
        <v>44072</v>
      </c>
      <c r="B195" s="5">
        <v>222</v>
      </c>
      <c r="L195" s="5">
        <v>222</v>
      </c>
      <c r="Q195" s="5">
        <v>222</v>
      </c>
    </row>
    <row r="196" spans="1:17" x14ac:dyDescent="0.3">
      <c r="A196" s="4">
        <v>44073</v>
      </c>
      <c r="B196" s="5">
        <v>223</v>
      </c>
      <c r="L196" s="5">
        <v>223</v>
      </c>
      <c r="Q196" s="5">
        <v>223</v>
      </c>
    </row>
    <row r="197" spans="1:17" x14ac:dyDescent="0.3">
      <c r="A197" s="4">
        <v>44074</v>
      </c>
      <c r="B197" s="5">
        <v>224</v>
      </c>
      <c r="L197" s="5">
        <v>224</v>
      </c>
      <c r="Q197" s="5">
        <v>224</v>
      </c>
    </row>
    <row r="198" spans="1:17" x14ac:dyDescent="0.3">
      <c r="A198" s="4">
        <v>44075</v>
      </c>
      <c r="B198" s="5">
        <v>225</v>
      </c>
      <c r="L198" s="5">
        <v>225</v>
      </c>
      <c r="Q198" s="5">
        <v>225</v>
      </c>
    </row>
    <row r="199" spans="1:17" x14ac:dyDescent="0.3">
      <c r="A199" s="4">
        <v>44076</v>
      </c>
      <c r="B199" s="5">
        <v>226</v>
      </c>
      <c r="L199" s="5">
        <v>226</v>
      </c>
      <c r="Q199" s="5">
        <v>226</v>
      </c>
    </row>
    <row r="200" spans="1:17" x14ac:dyDescent="0.3">
      <c r="A200" s="4">
        <v>44077</v>
      </c>
      <c r="B200" s="5">
        <v>227</v>
      </c>
      <c r="L200" s="5">
        <v>227</v>
      </c>
      <c r="Q200" s="5">
        <v>227</v>
      </c>
    </row>
    <row r="201" spans="1:17" x14ac:dyDescent="0.3">
      <c r="A201" s="4">
        <v>44078</v>
      </c>
      <c r="B201" s="5">
        <v>228</v>
      </c>
      <c r="L201" s="5">
        <v>228</v>
      </c>
      <c r="Q201" s="5">
        <v>228</v>
      </c>
    </row>
    <row r="202" spans="1:17" x14ac:dyDescent="0.3">
      <c r="A202" s="4">
        <v>44079</v>
      </c>
      <c r="B202" s="5">
        <v>229</v>
      </c>
      <c r="L202" s="5">
        <v>229</v>
      </c>
      <c r="Q202" s="5">
        <v>229</v>
      </c>
    </row>
    <row r="203" spans="1:17" x14ac:dyDescent="0.3">
      <c r="A203" s="4">
        <v>44080</v>
      </c>
      <c r="B203" s="5">
        <v>230</v>
      </c>
      <c r="L203" s="5">
        <v>230</v>
      </c>
      <c r="Q203" s="5">
        <v>230</v>
      </c>
    </row>
    <row r="204" spans="1:17" x14ac:dyDescent="0.3">
      <c r="A204" s="4">
        <v>44081</v>
      </c>
      <c r="B204" s="5">
        <v>231</v>
      </c>
      <c r="L204" s="5">
        <v>231</v>
      </c>
      <c r="Q204" s="5">
        <v>231</v>
      </c>
    </row>
    <row r="205" spans="1:17" x14ac:dyDescent="0.3">
      <c r="A205" s="4">
        <v>44082</v>
      </c>
      <c r="B205" s="5">
        <v>232</v>
      </c>
      <c r="L205" s="5">
        <v>232</v>
      </c>
      <c r="Q205" s="5">
        <v>232</v>
      </c>
    </row>
    <row r="206" spans="1:17" x14ac:dyDescent="0.3">
      <c r="A206" s="4">
        <v>44083</v>
      </c>
      <c r="B206" s="5">
        <v>233</v>
      </c>
      <c r="L206" s="5">
        <v>233</v>
      </c>
      <c r="Q206" s="5">
        <v>233</v>
      </c>
    </row>
    <row r="207" spans="1:17" x14ac:dyDescent="0.3">
      <c r="A207" s="4">
        <v>44084</v>
      </c>
      <c r="B207" s="5">
        <v>234</v>
      </c>
      <c r="L207" s="5">
        <v>234</v>
      </c>
      <c r="Q207" s="5">
        <v>234</v>
      </c>
    </row>
    <row r="208" spans="1:17" x14ac:dyDescent="0.3">
      <c r="A208" s="4">
        <v>44085</v>
      </c>
      <c r="B208" s="5">
        <v>235</v>
      </c>
      <c r="L208" s="5">
        <v>235</v>
      </c>
      <c r="Q208" s="5">
        <v>235</v>
      </c>
    </row>
    <row r="209" spans="1:17" x14ac:dyDescent="0.3">
      <c r="A209" s="4">
        <v>44086</v>
      </c>
      <c r="B209" s="5">
        <v>236</v>
      </c>
      <c r="L209" s="5">
        <v>236</v>
      </c>
      <c r="Q209" s="5">
        <v>236</v>
      </c>
    </row>
    <row r="210" spans="1:17" x14ac:dyDescent="0.3">
      <c r="A210" s="4">
        <v>44087</v>
      </c>
      <c r="B210" s="5">
        <v>237</v>
      </c>
      <c r="L210" s="5">
        <v>237</v>
      </c>
      <c r="Q210" s="5">
        <v>237</v>
      </c>
    </row>
    <row r="211" spans="1:17" x14ac:dyDescent="0.3">
      <c r="A211" s="4">
        <v>44088</v>
      </c>
      <c r="B211" s="5">
        <v>238</v>
      </c>
      <c r="L211" s="5">
        <v>238</v>
      </c>
      <c r="Q211" s="5">
        <v>238</v>
      </c>
    </row>
    <row r="212" spans="1:17" x14ac:dyDescent="0.3">
      <c r="A212" s="4">
        <v>44089</v>
      </c>
      <c r="B212" s="5">
        <v>239</v>
      </c>
      <c r="L212" s="5">
        <v>239</v>
      </c>
      <c r="Q212" s="5">
        <v>239</v>
      </c>
    </row>
    <row r="213" spans="1:17" x14ac:dyDescent="0.3">
      <c r="A213" s="4">
        <v>44090</v>
      </c>
      <c r="B213" s="5">
        <v>240</v>
      </c>
      <c r="L213" s="5">
        <v>240</v>
      </c>
      <c r="Q213" s="5">
        <v>240</v>
      </c>
    </row>
    <row r="214" spans="1:17" x14ac:dyDescent="0.3">
      <c r="A214" s="4">
        <v>44091</v>
      </c>
      <c r="B214" s="5">
        <v>241</v>
      </c>
      <c r="L214" s="5">
        <v>241</v>
      </c>
      <c r="Q214" s="5">
        <v>241</v>
      </c>
    </row>
    <row r="215" spans="1:17" x14ac:dyDescent="0.3">
      <c r="A215" s="4">
        <v>44092</v>
      </c>
      <c r="B215" s="5">
        <v>242</v>
      </c>
      <c r="L215" s="5">
        <v>242</v>
      </c>
      <c r="Q215" s="5">
        <v>242</v>
      </c>
    </row>
    <row r="216" spans="1:17" x14ac:dyDescent="0.3">
      <c r="A216" s="4">
        <v>44093</v>
      </c>
      <c r="B216" s="5">
        <v>243</v>
      </c>
      <c r="L216" s="5">
        <v>243</v>
      </c>
      <c r="Q216" s="5">
        <v>243</v>
      </c>
    </row>
    <row r="217" spans="1:17" x14ac:dyDescent="0.3">
      <c r="A217" s="4">
        <v>44094</v>
      </c>
      <c r="B217" s="5">
        <v>244</v>
      </c>
      <c r="L217" s="5">
        <v>244</v>
      </c>
      <c r="Q217" s="5">
        <v>244</v>
      </c>
    </row>
    <row r="218" spans="1:17" x14ac:dyDescent="0.3">
      <c r="A218" s="4">
        <v>44095</v>
      </c>
      <c r="B218" s="5">
        <v>245</v>
      </c>
      <c r="L218" s="5">
        <v>245</v>
      </c>
      <c r="Q218" s="5">
        <v>245</v>
      </c>
    </row>
    <row r="219" spans="1:17" x14ac:dyDescent="0.3">
      <c r="A219" s="4">
        <v>44096</v>
      </c>
      <c r="B219" s="5">
        <v>246</v>
      </c>
      <c r="L219" s="5">
        <v>246</v>
      </c>
      <c r="Q219" s="5">
        <v>246</v>
      </c>
    </row>
    <row r="220" spans="1:17" x14ac:dyDescent="0.3">
      <c r="A220" s="4">
        <v>44097</v>
      </c>
      <c r="B220" s="5">
        <v>247</v>
      </c>
      <c r="L220" s="5">
        <v>247</v>
      </c>
      <c r="Q220" s="5">
        <v>247</v>
      </c>
    </row>
    <row r="221" spans="1:17" x14ac:dyDescent="0.3">
      <c r="A221" s="4">
        <v>44098</v>
      </c>
      <c r="B221" s="5">
        <v>248</v>
      </c>
      <c r="L221" s="5">
        <v>248</v>
      </c>
      <c r="Q221" s="5">
        <v>248</v>
      </c>
    </row>
    <row r="222" spans="1:17" x14ac:dyDescent="0.3">
      <c r="A222" s="4">
        <v>44099</v>
      </c>
      <c r="B222" s="5">
        <v>249</v>
      </c>
      <c r="L222" s="5">
        <v>249</v>
      </c>
      <c r="Q222" s="5">
        <v>249</v>
      </c>
    </row>
    <row r="223" spans="1:17" x14ac:dyDescent="0.3">
      <c r="A223" s="4">
        <v>44100</v>
      </c>
      <c r="B223" s="5">
        <v>250</v>
      </c>
      <c r="L223" s="5">
        <v>250</v>
      </c>
      <c r="Q223" s="5">
        <v>250</v>
      </c>
    </row>
    <row r="224" spans="1:17" x14ac:dyDescent="0.3">
      <c r="A224" s="4">
        <v>44101</v>
      </c>
      <c r="B224" s="5">
        <v>251</v>
      </c>
      <c r="L224" s="5">
        <v>251</v>
      </c>
      <c r="Q224" s="5">
        <v>251</v>
      </c>
    </row>
    <row r="225" spans="1:17" x14ac:dyDescent="0.3">
      <c r="A225" s="4">
        <v>44102</v>
      </c>
      <c r="B225" s="5">
        <v>252</v>
      </c>
      <c r="L225" s="5">
        <v>252</v>
      </c>
      <c r="Q225" s="5">
        <v>252</v>
      </c>
    </row>
    <row r="226" spans="1:17" x14ac:dyDescent="0.3">
      <c r="A226" s="4">
        <v>44103</v>
      </c>
      <c r="B226" s="5">
        <v>253</v>
      </c>
      <c r="L226" s="5">
        <v>253</v>
      </c>
      <c r="Q226" s="5">
        <v>253</v>
      </c>
    </row>
    <row r="227" spans="1:17" x14ac:dyDescent="0.3">
      <c r="A227" s="4">
        <v>44104</v>
      </c>
      <c r="B227" s="5">
        <v>254</v>
      </c>
      <c r="L227" s="5">
        <v>254</v>
      </c>
      <c r="Q227" s="5">
        <v>254</v>
      </c>
    </row>
    <row r="228" spans="1:17" x14ac:dyDescent="0.3">
      <c r="A228" s="4">
        <v>44105</v>
      </c>
      <c r="B228" s="5">
        <v>255</v>
      </c>
      <c r="L228" s="5">
        <v>255</v>
      </c>
      <c r="Q228" s="5">
        <v>255</v>
      </c>
    </row>
    <row r="229" spans="1:17" x14ac:dyDescent="0.3">
      <c r="A229" s="4">
        <v>44106</v>
      </c>
      <c r="B229" s="5">
        <v>256</v>
      </c>
      <c r="L229" s="5">
        <v>256</v>
      </c>
      <c r="Q229" s="5">
        <v>256</v>
      </c>
    </row>
    <row r="230" spans="1:17" x14ac:dyDescent="0.3">
      <c r="A230" s="4">
        <v>44107</v>
      </c>
      <c r="B230" s="5">
        <v>257</v>
      </c>
      <c r="L230" s="5">
        <v>257</v>
      </c>
      <c r="Q230" s="5">
        <v>257</v>
      </c>
    </row>
    <row r="231" spans="1:17" x14ac:dyDescent="0.3">
      <c r="A231" s="4">
        <v>44108</v>
      </c>
      <c r="B231" s="5">
        <v>258</v>
      </c>
      <c r="L231" s="5">
        <v>258</v>
      </c>
      <c r="Q231" s="5">
        <v>258</v>
      </c>
    </row>
    <row r="232" spans="1:17" x14ac:dyDescent="0.3">
      <c r="A232" s="4">
        <v>44109</v>
      </c>
      <c r="B232" s="5">
        <v>259</v>
      </c>
      <c r="L232" s="5">
        <v>259</v>
      </c>
      <c r="Q232" s="5">
        <v>259</v>
      </c>
    </row>
    <row r="233" spans="1:17" x14ac:dyDescent="0.3">
      <c r="A233" s="4">
        <v>44110</v>
      </c>
      <c r="B233" s="5">
        <v>260</v>
      </c>
      <c r="L233" s="5">
        <v>260</v>
      </c>
      <c r="Q233" s="5">
        <v>260</v>
      </c>
    </row>
    <row r="234" spans="1:17" x14ac:dyDescent="0.3">
      <c r="A234" s="4">
        <v>44111</v>
      </c>
      <c r="B234" s="5">
        <v>261</v>
      </c>
      <c r="L234" s="5">
        <v>261</v>
      </c>
      <c r="Q234" s="5">
        <v>261</v>
      </c>
    </row>
    <row r="235" spans="1:17" x14ac:dyDescent="0.3">
      <c r="A235" s="4">
        <v>44112</v>
      </c>
      <c r="B235" s="5">
        <v>262</v>
      </c>
      <c r="L235" s="5">
        <v>262</v>
      </c>
      <c r="Q235" s="5">
        <v>262</v>
      </c>
    </row>
    <row r="236" spans="1:17" x14ac:dyDescent="0.3">
      <c r="A236" s="4">
        <v>44113</v>
      </c>
      <c r="B236" s="5">
        <v>263</v>
      </c>
      <c r="L236" s="5">
        <v>263</v>
      </c>
      <c r="Q236" s="5">
        <v>263</v>
      </c>
    </row>
    <row r="237" spans="1:17" x14ac:dyDescent="0.3">
      <c r="A237" s="4">
        <v>44114</v>
      </c>
      <c r="B237" s="5">
        <v>264</v>
      </c>
      <c r="L237" s="5">
        <v>264</v>
      </c>
      <c r="Q237" s="5">
        <v>264</v>
      </c>
    </row>
    <row r="238" spans="1:17" x14ac:dyDescent="0.3">
      <c r="A238" s="4">
        <v>44115</v>
      </c>
      <c r="B238" s="5">
        <v>265</v>
      </c>
      <c r="L238" s="5">
        <v>265</v>
      </c>
      <c r="Q238" s="5">
        <v>265</v>
      </c>
    </row>
    <row r="239" spans="1:17" x14ac:dyDescent="0.3">
      <c r="A239" s="4">
        <v>44116</v>
      </c>
      <c r="B239" s="5">
        <v>266</v>
      </c>
      <c r="L239" s="5">
        <v>266</v>
      </c>
      <c r="Q239" s="5">
        <v>266</v>
      </c>
    </row>
    <row r="240" spans="1:17" x14ac:dyDescent="0.3">
      <c r="A240" s="4">
        <v>44117</v>
      </c>
      <c r="B240" s="5">
        <v>267</v>
      </c>
      <c r="L240" s="5">
        <v>267</v>
      </c>
      <c r="Q240" s="5">
        <v>267</v>
      </c>
    </row>
    <row r="241" spans="1:17" x14ac:dyDescent="0.3">
      <c r="A241" s="4">
        <v>44118</v>
      </c>
      <c r="B241" s="5">
        <v>268</v>
      </c>
      <c r="L241" s="5">
        <v>268</v>
      </c>
      <c r="Q241" s="5">
        <v>268</v>
      </c>
    </row>
    <row r="242" spans="1:17" x14ac:dyDescent="0.3">
      <c r="A242" s="4">
        <v>44119</v>
      </c>
      <c r="B242" s="5">
        <v>269</v>
      </c>
      <c r="L242" s="5">
        <v>269</v>
      </c>
      <c r="Q242" s="5">
        <v>269</v>
      </c>
    </row>
    <row r="243" spans="1:17" x14ac:dyDescent="0.3">
      <c r="A243" s="4">
        <v>44120</v>
      </c>
      <c r="B243" s="5">
        <v>270</v>
      </c>
      <c r="L243" s="5">
        <v>270</v>
      </c>
      <c r="Q243" s="5">
        <v>270</v>
      </c>
    </row>
    <row r="244" spans="1:17" x14ac:dyDescent="0.3">
      <c r="A244" s="4">
        <v>44121</v>
      </c>
      <c r="B244" s="5">
        <v>271</v>
      </c>
      <c r="L244" s="5">
        <v>271</v>
      </c>
      <c r="Q244" s="5">
        <v>271</v>
      </c>
    </row>
    <row r="245" spans="1:17" x14ac:dyDescent="0.3">
      <c r="A245" s="4">
        <v>44122</v>
      </c>
      <c r="B245" s="5">
        <v>272</v>
      </c>
      <c r="L245" s="5">
        <v>272</v>
      </c>
      <c r="Q245" s="5">
        <v>272</v>
      </c>
    </row>
    <row r="246" spans="1:17" x14ac:dyDescent="0.3">
      <c r="A246" s="4">
        <v>44123</v>
      </c>
      <c r="B246" s="5">
        <v>273</v>
      </c>
      <c r="L246" s="5">
        <v>273</v>
      </c>
      <c r="Q246" s="5">
        <v>273</v>
      </c>
    </row>
    <row r="247" spans="1:17" x14ac:dyDescent="0.3">
      <c r="A247" s="4">
        <v>44124</v>
      </c>
      <c r="B247" s="5">
        <v>274</v>
      </c>
      <c r="L247" s="5">
        <v>274</v>
      </c>
      <c r="Q247" s="5">
        <v>274</v>
      </c>
    </row>
    <row r="248" spans="1:17" x14ac:dyDescent="0.3">
      <c r="A248" s="4">
        <v>44125</v>
      </c>
      <c r="B248" s="5">
        <v>275</v>
      </c>
      <c r="L248" s="5">
        <v>275</v>
      </c>
      <c r="Q248" s="5">
        <v>275</v>
      </c>
    </row>
    <row r="249" spans="1:17" x14ac:dyDescent="0.3">
      <c r="A249" s="4">
        <v>44126</v>
      </c>
      <c r="B249" s="5">
        <v>276</v>
      </c>
      <c r="L249" s="5">
        <v>276</v>
      </c>
      <c r="Q249" s="5">
        <v>276</v>
      </c>
    </row>
    <row r="250" spans="1:17" x14ac:dyDescent="0.3">
      <c r="A250" s="4">
        <v>44127</v>
      </c>
      <c r="B250" s="5">
        <v>277</v>
      </c>
      <c r="L250" s="5">
        <v>277</v>
      </c>
      <c r="Q250" s="5">
        <v>277</v>
      </c>
    </row>
    <row r="251" spans="1:17" x14ac:dyDescent="0.3">
      <c r="A251" s="4">
        <v>44128</v>
      </c>
      <c r="B251" s="5">
        <v>278</v>
      </c>
      <c r="L251" s="5">
        <v>278</v>
      </c>
      <c r="Q251" s="5">
        <v>278</v>
      </c>
    </row>
    <row r="252" spans="1:17" x14ac:dyDescent="0.3">
      <c r="A252" s="4">
        <v>44129</v>
      </c>
      <c r="B252" s="5">
        <v>279</v>
      </c>
      <c r="L252" s="5">
        <v>279</v>
      </c>
      <c r="Q252" s="5">
        <v>279</v>
      </c>
    </row>
    <row r="253" spans="1:17" x14ac:dyDescent="0.3">
      <c r="A253" s="4">
        <v>44130</v>
      </c>
      <c r="B253" s="5">
        <v>280</v>
      </c>
      <c r="L253" s="5">
        <v>280</v>
      </c>
      <c r="Q253" s="5">
        <v>280</v>
      </c>
    </row>
    <row r="254" spans="1:17" x14ac:dyDescent="0.3">
      <c r="A254" s="4">
        <v>44131</v>
      </c>
      <c r="B254" s="5">
        <v>281</v>
      </c>
      <c r="L254" s="5">
        <v>281</v>
      </c>
      <c r="Q254" s="5">
        <v>281</v>
      </c>
    </row>
    <row r="255" spans="1:17" x14ac:dyDescent="0.3">
      <c r="A255" s="4">
        <v>44132</v>
      </c>
      <c r="B255" s="5">
        <v>282</v>
      </c>
      <c r="L255" s="5">
        <v>282</v>
      </c>
      <c r="Q255" s="5">
        <v>282</v>
      </c>
    </row>
    <row r="256" spans="1:17" x14ac:dyDescent="0.3">
      <c r="A256" s="4">
        <v>44133</v>
      </c>
      <c r="B256" s="5">
        <v>283</v>
      </c>
      <c r="L256" s="5">
        <v>283</v>
      </c>
      <c r="Q256" s="5">
        <v>283</v>
      </c>
    </row>
    <row r="257" spans="1:17" x14ac:dyDescent="0.3">
      <c r="A257" s="4">
        <v>44134</v>
      </c>
      <c r="B257" s="5">
        <v>284</v>
      </c>
      <c r="L257" s="5">
        <v>284</v>
      </c>
      <c r="Q257" s="5">
        <v>284</v>
      </c>
    </row>
    <row r="258" spans="1:17" x14ac:dyDescent="0.3">
      <c r="A258" s="4">
        <v>44135</v>
      </c>
      <c r="B258" s="5">
        <v>285</v>
      </c>
      <c r="L258" s="5">
        <v>285</v>
      </c>
      <c r="Q258" s="5">
        <v>285</v>
      </c>
    </row>
    <row r="259" spans="1:17" x14ac:dyDescent="0.3">
      <c r="A259" s="4">
        <v>44136</v>
      </c>
      <c r="B259" s="5">
        <v>286</v>
      </c>
      <c r="L259" s="5">
        <v>286</v>
      </c>
      <c r="Q259" s="5">
        <v>286</v>
      </c>
    </row>
    <row r="260" spans="1:17" x14ac:dyDescent="0.3">
      <c r="A260" s="4">
        <v>44137</v>
      </c>
      <c r="B260" s="5">
        <v>287</v>
      </c>
      <c r="L260" s="5">
        <v>287</v>
      </c>
      <c r="Q260" s="5">
        <v>287</v>
      </c>
    </row>
    <row r="261" spans="1:17" x14ac:dyDescent="0.3">
      <c r="A261" s="4">
        <v>44138</v>
      </c>
      <c r="B261" s="5">
        <v>288</v>
      </c>
      <c r="L261" s="5">
        <v>288</v>
      </c>
      <c r="Q261" s="5">
        <v>288</v>
      </c>
    </row>
    <row r="262" spans="1:17" x14ac:dyDescent="0.3">
      <c r="A262" s="4">
        <v>44139</v>
      </c>
      <c r="B262" s="5">
        <v>289</v>
      </c>
      <c r="L262" s="5">
        <v>289</v>
      </c>
      <c r="Q262" s="5">
        <v>289</v>
      </c>
    </row>
    <row r="263" spans="1:17" x14ac:dyDescent="0.3">
      <c r="A263" s="4">
        <v>44140</v>
      </c>
      <c r="B263" s="5">
        <v>290</v>
      </c>
      <c r="L263" s="5">
        <v>290</v>
      </c>
      <c r="Q263" s="5">
        <v>290</v>
      </c>
    </row>
    <row r="264" spans="1:17" x14ac:dyDescent="0.3">
      <c r="A264" s="4">
        <v>44141</v>
      </c>
      <c r="B264" s="5">
        <v>291</v>
      </c>
      <c r="L264" s="5">
        <v>291</v>
      </c>
      <c r="Q264" s="5">
        <v>291</v>
      </c>
    </row>
    <row r="265" spans="1:17" x14ac:dyDescent="0.3">
      <c r="A265" s="4">
        <v>44142</v>
      </c>
      <c r="B265" s="5">
        <v>292</v>
      </c>
      <c r="L265" s="5">
        <v>292</v>
      </c>
      <c r="Q265" s="5">
        <v>292</v>
      </c>
    </row>
    <row r="266" spans="1:17" x14ac:dyDescent="0.3">
      <c r="A266" s="4">
        <v>44143</v>
      </c>
      <c r="B266" s="5">
        <v>293</v>
      </c>
      <c r="L266" s="5">
        <v>293</v>
      </c>
      <c r="Q266" s="5">
        <v>293</v>
      </c>
    </row>
    <row r="267" spans="1:17" x14ac:dyDescent="0.3">
      <c r="A267" s="4">
        <v>44144</v>
      </c>
      <c r="B267" s="5">
        <v>294</v>
      </c>
      <c r="L267" s="5">
        <v>294</v>
      </c>
      <c r="Q267" s="5">
        <v>294</v>
      </c>
    </row>
    <row r="268" spans="1:17" x14ac:dyDescent="0.3">
      <c r="A268" s="4">
        <v>44145</v>
      </c>
      <c r="B268" s="5">
        <v>295</v>
      </c>
      <c r="L268" s="5">
        <v>295</v>
      </c>
      <c r="Q268" s="5">
        <v>295</v>
      </c>
    </row>
    <row r="269" spans="1:17" x14ac:dyDescent="0.3">
      <c r="A269" s="4">
        <v>44146</v>
      </c>
      <c r="B269" s="5">
        <v>296</v>
      </c>
      <c r="L269" s="5">
        <v>296</v>
      </c>
      <c r="Q269" s="5">
        <v>296</v>
      </c>
    </row>
    <row r="270" spans="1:17" x14ac:dyDescent="0.3">
      <c r="A270" s="4">
        <v>44147</v>
      </c>
      <c r="B270" s="5">
        <v>297</v>
      </c>
      <c r="L270" s="5">
        <v>297</v>
      </c>
      <c r="Q270" s="5">
        <v>297</v>
      </c>
    </row>
    <row r="271" spans="1:17" x14ac:dyDescent="0.3">
      <c r="A271" s="4">
        <v>44148</v>
      </c>
      <c r="B271" s="5">
        <v>298</v>
      </c>
      <c r="L271" s="5">
        <v>298</v>
      </c>
      <c r="Q271" s="5">
        <v>298</v>
      </c>
    </row>
    <row r="272" spans="1:17" x14ac:dyDescent="0.3">
      <c r="A272" s="4">
        <v>44149</v>
      </c>
      <c r="B272" s="5">
        <v>299</v>
      </c>
      <c r="L272" s="5">
        <v>299</v>
      </c>
      <c r="Q272" s="5">
        <v>299</v>
      </c>
    </row>
    <row r="273" spans="1:17" x14ac:dyDescent="0.3">
      <c r="A273" s="4">
        <v>44150</v>
      </c>
      <c r="B273" s="5">
        <v>300</v>
      </c>
      <c r="L273" s="5">
        <v>300</v>
      </c>
      <c r="Q273" s="5">
        <v>300</v>
      </c>
    </row>
    <row r="274" spans="1:17" x14ac:dyDescent="0.3">
      <c r="A274" s="4">
        <v>44151</v>
      </c>
      <c r="B274" s="5">
        <v>301</v>
      </c>
      <c r="L274" s="5">
        <v>301</v>
      </c>
      <c r="Q274" s="5">
        <v>301</v>
      </c>
    </row>
    <row r="275" spans="1:17" x14ac:dyDescent="0.3">
      <c r="A275" s="4">
        <v>44152</v>
      </c>
      <c r="B275" s="5">
        <v>302</v>
      </c>
      <c r="L275" s="5">
        <v>302</v>
      </c>
      <c r="Q275" s="5">
        <v>302</v>
      </c>
    </row>
    <row r="276" spans="1:17" x14ac:dyDescent="0.3">
      <c r="A276" s="4">
        <v>44153</v>
      </c>
      <c r="B276" s="5">
        <v>303</v>
      </c>
      <c r="L276" s="5">
        <v>303</v>
      </c>
      <c r="Q276" s="5">
        <v>303</v>
      </c>
    </row>
    <row r="277" spans="1:17" x14ac:dyDescent="0.3">
      <c r="A277" s="4">
        <v>44154</v>
      </c>
      <c r="B277" s="5">
        <v>304</v>
      </c>
      <c r="L277" s="5">
        <v>304</v>
      </c>
      <c r="Q277" s="5">
        <v>304</v>
      </c>
    </row>
    <row r="278" spans="1:17" x14ac:dyDescent="0.3">
      <c r="A278" s="4">
        <v>44155</v>
      </c>
      <c r="B278" s="5">
        <v>305</v>
      </c>
      <c r="L278" s="5">
        <v>305</v>
      </c>
      <c r="Q278" s="5">
        <v>305</v>
      </c>
    </row>
    <row r="279" spans="1:17" x14ac:dyDescent="0.3">
      <c r="A279" s="4">
        <v>44156</v>
      </c>
      <c r="B279" s="5">
        <v>306</v>
      </c>
      <c r="L279" s="5">
        <v>306</v>
      </c>
      <c r="Q279" s="5">
        <v>306</v>
      </c>
    </row>
    <row r="280" spans="1:17" x14ac:dyDescent="0.3">
      <c r="A280" s="4">
        <v>44157</v>
      </c>
      <c r="B280" s="5">
        <v>307</v>
      </c>
      <c r="L280" s="5">
        <v>307</v>
      </c>
      <c r="Q280" s="5">
        <v>307</v>
      </c>
    </row>
    <row r="281" spans="1:17" x14ac:dyDescent="0.3">
      <c r="A281" s="4">
        <v>44158</v>
      </c>
      <c r="B281" s="5">
        <v>308</v>
      </c>
      <c r="L281" s="5">
        <v>308</v>
      </c>
      <c r="Q281" s="5">
        <v>308</v>
      </c>
    </row>
    <row r="282" spans="1:17" x14ac:dyDescent="0.3">
      <c r="A282" s="4">
        <v>44159</v>
      </c>
      <c r="B282" s="5">
        <v>309</v>
      </c>
      <c r="L282" s="5">
        <v>309</v>
      </c>
      <c r="Q282" s="5">
        <v>309</v>
      </c>
    </row>
    <row r="283" spans="1:17" x14ac:dyDescent="0.3">
      <c r="A283" s="4">
        <v>44160</v>
      </c>
      <c r="B283" s="5">
        <v>310</v>
      </c>
      <c r="L283" s="5">
        <v>310</v>
      </c>
      <c r="Q283" s="5">
        <v>310</v>
      </c>
    </row>
    <row r="284" spans="1:17" x14ac:dyDescent="0.3">
      <c r="A284" s="4">
        <v>44161</v>
      </c>
      <c r="B284" s="5">
        <v>311</v>
      </c>
      <c r="L284" s="5">
        <v>311</v>
      </c>
      <c r="Q284" s="5">
        <v>311</v>
      </c>
    </row>
    <row r="285" spans="1:17" x14ac:dyDescent="0.3">
      <c r="A285" s="4">
        <v>44162</v>
      </c>
      <c r="B285" s="5">
        <v>312</v>
      </c>
      <c r="L285" s="5">
        <v>312</v>
      </c>
      <c r="Q285" s="5">
        <v>312</v>
      </c>
    </row>
    <row r="286" spans="1:17" x14ac:dyDescent="0.3">
      <c r="A286" s="4">
        <v>44163</v>
      </c>
      <c r="B286" s="5">
        <v>313</v>
      </c>
      <c r="L286" s="5">
        <v>313</v>
      </c>
      <c r="Q286" s="5">
        <v>313</v>
      </c>
    </row>
    <row r="287" spans="1:17" x14ac:dyDescent="0.3">
      <c r="A287" s="4">
        <v>44164</v>
      </c>
      <c r="B287" s="5">
        <v>314</v>
      </c>
      <c r="L287" s="5">
        <v>314</v>
      </c>
      <c r="Q287" s="5">
        <v>314</v>
      </c>
    </row>
    <row r="288" spans="1:17" x14ac:dyDescent="0.3">
      <c r="A288" s="4">
        <v>44165</v>
      </c>
      <c r="B288" s="5">
        <v>315</v>
      </c>
      <c r="L288" s="5">
        <v>315</v>
      </c>
      <c r="Q288" s="5">
        <v>315</v>
      </c>
    </row>
    <row r="289" spans="1:17" x14ac:dyDescent="0.3">
      <c r="A289" s="4">
        <v>44166</v>
      </c>
      <c r="B289" s="5">
        <v>316</v>
      </c>
      <c r="L289" s="5">
        <v>316</v>
      </c>
      <c r="Q289" s="5">
        <v>316</v>
      </c>
    </row>
    <row r="290" spans="1:17" x14ac:dyDescent="0.3">
      <c r="A290" s="4">
        <v>44167</v>
      </c>
      <c r="B290" s="5">
        <v>317</v>
      </c>
      <c r="L290" s="5">
        <v>317</v>
      </c>
      <c r="Q290" s="5">
        <v>317</v>
      </c>
    </row>
    <row r="291" spans="1:17" x14ac:dyDescent="0.3">
      <c r="A291" s="4">
        <v>44168</v>
      </c>
      <c r="B291" s="5">
        <v>318</v>
      </c>
      <c r="L291" s="5">
        <v>318</v>
      </c>
      <c r="Q291" s="5">
        <v>318</v>
      </c>
    </row>
    <row r="292" spans="1:17" x14ac:dyDescent="0.3">
      <c r="A292" s="4">
        <v>44169</v>
      </c>
      <c r="B292" s="5">
        <v>319</v>
      </c>
      <c r="L292" s="5">
        <v>319</v>
      </c>
      <c r="Q292" s="5">
        <v>319</v>
      </c>
    </row>
    <row r="293" spans="1:17" x14ac:dyDescent="0.3">
      <c r="A293" s="4">
        <v>44170</v>
      </c>
      <c r="B293" s="5">
        <v>320</v>
      </c>
      <c r="L293" s="5">
        <v>320</v>
      </c>
      <c r="Q293" s="5">
        <v>320</v>
      </c>
    </row>
    <row r="294" spans="1:17" x14ac:dyDescent="0.3">
      <c r="A294" s="4">
        <v>44171</v>
      </c>
      <c r="B294" s="5">
        <v>321</v>
      </c>
      <c r="L294" s="5">
        <v>321</v>
      </c>
      <c r="Q294" s="5">
        <v>321</v>
      </c>
    </row>
    <row r="295" spans="1:17" x14ac:dyDescent="0.3">
      <c r="A295" s="4">
        <v>44172</v>
      </c>
      <c r="B295" s="5">
        <v>322</v>
      </c>
      <c r="L295" s="5">
        <v>322</v>
      </c>
      <c r="Q295" s="5">
        <v>322</v>
      </c>
    </row>
    <row r="296" spans="1:17" x14ac:dyDescent="0.3">
      <c r="A296" s="4">
        <v>44173</v>
      </c>
      <c r="B296" s="5">
        <v>323</v>
      </c>
      <c r="L296" s="5">
        <v>323</v>
      </c>
      <c r="Q296" s="5">
        <v>323</v>
      </c>
    </row>
    <row r="297" spans="1:17" x14ac:dyDescent="0.3">
      <c r="A297" s="4">
        <v>44174</v>
      </c>
      <c r="B297" s="5">
        <v>324</v>
      </c>
      <c r="L297" s="5">
        <v>324</v>
      </c>
      <c r="Q297" s="5">
        <v>324</v>
      </c>
    </row>
    <row r="298" spans="1:17" x14ac:dyDescent="0.3">
      <c r="A298" s="4">
        <v>44175</v>
      </c>
      <c r="B298" s="5">
        <v>325</v>
      </c>
      <c r="L298" s="5">
        <v>325</v>
      </c>
      <c r="Q298" s="5">
        <v>325</v>
      </c>
    </row>
    <row r="299" spans="1:17" x14ac:dyDescent="0.3">
      <c r="A299" s="4">
        <v>44176</v>
      </c>
      <c r="B299" s="5">
        <v>326</v>
      </c>
      <c r="L299" s="5">
        <v>326</v>
      </c>
      <c r="Q299" s="5">
        <v>326</v>
      </c>
    </row>
    <row r="300" spans="1:17" x14ac:dyDescent="0.3">
      <c r="A300" s="4">
        <v>44177</v>
      </c>
      <c r="B300" s="5">
        <v>327</v>
      </c>
      <c r="L300" s="5">
        <v>327</v>
      </c>
      <c r="Q300" s="5">
        <v>327</v>
      </c>
    </row>
    <row r="301" spans="1:17" x14ac:dyDescent="0.3">
      <c r="A301" s="4">
        <v>44178</v>
      </c>
      <c r="B301" s="5">
        <v>328</v>
      </c>
      <c r="L301" s="5">
        <v>328</v>
      </c>
      <c r="Q301" s="5">
        <v>328</v>
      </c>
    </row>
    <row r="302" spans="1:17" x14ac:dyDescent="0.3">
      <c r="A302" s="4">
        <v>44179</v>
      </c>
      <c r="B302" s="5">
        <v>329</v>
      </c>
      <c r="L302" s="5">
        <v>329</v>
      </c>
      <c r="Q302" s="5">
        <v>329</v>
      </c>
    </row>
    <row r="303" spans="1:17" x14ac:dyDescent="0.3">
      <c r="A303" s="4">
        <v>44180</v>
      </c>
      <c r="B303" s="5">
        <v>330</v>
      </c>
      <c r="L303" s="5">
        <v>330</v>
      </c>
      <c r="Q303" s="5">
        <v>330</v>
      </c>
    </row>
    <row r="304" spans="1:17" x14ac:dyDescent="0.3">
      <c r="A304" s="4">
        <v>44181</v>
      </c>
      <c r="B304" s="5">
        <v>331</v>
      </c>
      <c r="L304" s="5">
        <v>331</v>
      </c>
      <c r="Q304" s="5">
        <v>331</v>
      </c>
    </row>
    <row r="305" spans="1:17" x14ac:dyDescent="0.3">
      <c r="A305" s="4">
        <v>44182</v>
      </c>
      <c r="B305" s="5">
        <v>332</v>
      </c>
      <c r="L305" s="5">
        <v>332</v>
      </c>
      <c r="Q305" s="5">
        <v>332</v>
      </c>
    </row>
    <row r="306" spans="1:17" x14ac:dyDescent="0.3">
      <c r="A306" s="4">
        <v>44183</v>
      </c>
      <c r="B306" s="5">
        <v>333</v>
      </c>
      <c r="L306" s="5">
        <v>333</v>
      </c>
      <c r="Q306" s="5">
        <v>333</v>
      </c>
    </row>
    <row r="307" spans="1:17" x14ac:dyDescent="0.3">
      <c r="A307" s="4">
        <v>44184</v>
      </c>
      <c r="B307" s="5">
        <v>334</v>
      </c>
      <c r="L307" s="5">
        <v>334</v>
      </c>
      <c r="Q307" s="5">
        <v>334</v>
      </c>
    </row>
    <row r="308" spans="1:17" x14ac:dyDescent="0.3">
      <c r="A308" s="4">
        <v>44185</v>
      </c>
      <c r="B308" s="5">
        <v>335</v>
      </c>
      <c r="L308" s="5">
        <v>335</v>
      </c>
      <c r="Q308" s="5">
        <v>335</v>
      </c>
    </row>
    <row r="309" spans="1:17" x14ac:dyDescent="0.3">
      <c r="A309" s="4">
        <v>44186</v>
      </c>
      <c r="B309" s="5">
        <v>336</v>
      </c>
      <c r="L309" s="5">
        <v>336</v>
      </c>
      <c r="Q309" s="5">
        <v>336</v>
      </c>
    </row>
    <row r="310" spans="1:17" x14ac:dyDescent="0.3">
      <c r="A310" s="4">
        <v>44187</v>
      </c>
      <c r="B310" s="5">
        <v>337</v>
      </c>
      <c r="L310" s="5">
        <v>337</v>
      </c>
      <c r="Q310" s="5">
        <v>337</v>
      </c>
    </row>
    <row r="311" spans="1:17" x14ac:dyDescent="0.3">
      <c r="A311" s="4">
        <v>44188</v>
      </c>
      <c r="B311" s="5">
        <v>338</v>
      </c>
      <c r="L311" s="5">
        <v>338</v>
      </c>
      <c r="Q311" s="5">
        <v>338</v>
      </c>
    </row>
    <row r="312" spans="1:17" x14ac:dyDescent="0.3">
      <c r="A312" s="4">
        <v>44189</v>
      </c>
      <c r="B312" s="5">
        <v>339</v>
      </c>
      <c r="L312" s="5">
        <v>339</v>
      </c>
      <c r="Q312" s="5">
        <v>339</v>
      </c>
    </row>
    <row r="313" spans="1:17" x14ac:dyDescent="0.3">
      <c r="A313" s="4">
        <v>44190</v>
      </c>
      <c r="B313" s="5">
        <v>340</v>
      </c>
      <c r="L313" s="5">
        <v>340</v>
      </c>
      <c r="Q313" s="5">
        <v>340</v>
      </c>
    </row>
    <row r="314" spans="1:17" x14ac:dyDescent="0.3">
      <c r="A314" s="4">
        <v>44191</v>
      </c>
      <c r="B314" s="5">
        <v>341</v>
      </c>
      <c r="L314" s="5">
        <v>341</v>
      </c>
      <c r="Q314" s="5">
        <v>341</v>
      </c>
    </row>
    <row r="315" spans="1:17" x14ac:dyDescent="0.3">
      <c r="A315" s="4">
        <v>44192</v>
      </c>
      <c r="B315" s="5">
        <v>342</v>
      </c>
      <c r="L315" s="5">
        <v>342</v>
      </c>
      <c r="Q315" s="5">
        <v>342</v>
      </c>
    </row>
    <row r="316" spans="1:17" x14ac:dyDescent="0.3">
      <c r="A316" s="4">
        <v>44193</v>
      </c>
      <c r="B316" s="5">
        <v>343</v>
      </c>
      <c r="L316" s="5">
        <v>343</v>
      </c>
      <c r="Q316" s="5">
        <v>343</v>
      </c>
    </row>
    <row r="317" spans="1:17" x14ac:dyDescent="0.3">
      <c r="A317" s="4">
        <v>44194</v>
      </c>
      <c r="B317" s="5">
        <v>344</v>
      </c>
      <c r="L317" s="5">
        <v>344</v>
      </c>
      <c r="Q317" s="5">
        <v>344</v>
      </c>
    </row>
    <row r="318" spans="1:17" x14ac:dyDescent="0.3">
      <c r="A318" s="4">
        <v>44195</v>
      </c>
      <c r="B318" s="5">
        <v>345</v>
      </c>
      <c r="L318" s="5">
        <v>345</v>
      </c>
      <c r="Q318" s="5">
        <v>345</v>
      </c>
    </row>
    <row r="319" spans="1:17" x14ac:dyDescent="0.3">
      <c r="A319" s="4">
        <v>44196</v>
      </c>
      <c r="B319" s="5">
        <v>346</v>
      </c>
      <c r="L319" s="5">
        <v>346</v>
      </c>
      <c r="Q319" s="5">
        <v>346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N109"/>
  <sheetViews>
    <sheetView workbookViewId="0">
      <selection activeCell="F33" sqref="F33"/>
    </sheetView>
  </sheetViews>
  <sheetFormatPr defaultRowHeight="14.4" x14ac:dyDescent="0.3"/>
  <cols>
    <col min="12" max="12" width="12" bestFit="1" customWidth="1"/>
  </cols>
  <sheetData>
    <row r="3" spans="10:14" x14ac:dyDescent="0.3">
      <c r="L3" s="18">
        <v>2748.0057249098668</v>
      </c>
    </row>
    <row r="4" spans="10:14" x14ac:dyDescent="0.3">
      <c r="L4" s="19">
        <v>64.224304656151702</v>
      </c>
    </row>
    <row r="5" spans="10:14" x14ac:dyDescent="0.3">
      <c r="L5" s="19">
        <v>9.2751631031221944</v>
      </c>
    </row>
    <row r="6" spans="10:14" x14ac:dyDescent="0.3">
      <c r="L6" s="20">
        <f>SUMXMY2(K10:K109,L10:L109)</f>
        <v>83440.767061142134</v>
      </c>
    </row>
    <row r="9" spans="10:14" x14ac:dyDescent="0.3">
      <c r="J9" s="21" t="s">
        <v>24</v>
      </c>
      <c r="K9" s="21" t="s">
        <v>25</v>
      </c>
      <c r="L9" s="21" t="s">
        <v>26</v>
      </c>
      <c r="M9" s="21" t="s">
        <v>27</v>
      </c>
      <c r="N9" s="21" t="s">
        <v>26</v>
      </c>
    </row>
    <row r="10" spans="10:14" x14ac:dyDescent="0.3">
      <c r="J10">
        <v>1</v>
      </c>
      <c r="K10">
        <v>1</v>
      </c>
      <c r="L10">
        <f>$L$3*_xlfn.NORM.DIST(J10,$L$4,$L$5,TRUE)</f>
        <v>1.2815923234939673E-8</v>
      </c>
      <c r="M10">
        <f>K10</f>
        <v>1</v>
      </c>
      <c r="N10" s="22">
        <f>$L$3*_xlfn.NORM.DIST(J10,$L$4,$L$5,FALSE)</f>
        <v>9.6134921282205184E-9</v>
      </c>
    </row>
    <row r="11" spans="10:14" x14ac:dyDescent="0.3">
      <c r="J11">
        <v>2</v>
      </c>
      <c r="K11">
        <v>1</v>
      </c>
      <c r="L11">
        <f t="shared" ref="L11:L74" si="0">$L$3*_xlfn.NORM.DIST(J11,$L$4,$L$5,TRUE)</f>
        <v>2.698037306346857E-8</v>
      </c>
      <c r="M11">
        <f>K11-K10</f>
        <v>0</v>
      </c>
      <c r="N11" s="22">
        <f t="shared" ref="N11:N74" si="1">$L$3*_xlfn.NORM.DIST(J11,$L$4,$L$5,FALSE)</f>
        <v>1.9931014205937105E-8</v>
      </c>
    </row>
    <row r="12" spans="10:14" x14ac:dyDescent="0.3">
      <c r="J12">
        <v>3</v>
      </c>
      <c r="K12">
        <v>1</v>
      </c>
      <c r="L12">
        <f t="shared" si="0"/>
        <v>5.615613860719856E-8</v>
      </c>
      <c r="M12">
        <f t="shared" ref="M12:M75" si="2">K12-K11</f>
        <v>0</v>
      </c>
      <c r="N12" s="22">
        <f t="shared" si="1"/>
        <v>4.0844103527546309E-8</v>
      </c>
    </row>
    <row r="13" spans="10:14" x14ac:dyDescent="0.3">
      <c r="J13">
        <v>4</v>
      </c>
      <c r="K13">
        <v>2</v>
      </c>
      <c r="L13">
        <f t="shared" si="0"/>
        <v>1.1555817331210632E-7</v>
      </c>
      <c r="M13">
        <f t="shared" si="2"/>
        <v>1</v>
      </c>
      <c r="N13" s="22">
        <f t="shared" si="1"/>
        <v>8.2733440297892552E-8</v>
      </c>
    </row>
    <row r="14" spans="10:14" x14ac:dyDescent="0.3">
      <c r="J14">
        <v>5</v>
      </c>
      <c r="K14">
        <v>3</v>
      </c>
      <c r="L14">
        <f t="shared" si="0"/>
        <v>2.3510468189896453E-7</v>
      </c>
      <c r="M14">
        <f t="shared" si="2"/>
        <v>1</v>
      </c>
      <c r="N14" s="22">
        <f t="shared" si="1"/>
        <v>1.6564737022046237E-7</v>
      </c>
    </row>
    <row r="15" spans="10:14" x14ac:dyDescent="0.3">
      <c r="J15">
        <v>6</v>
      </c>
      <c r="K15">
        <v>5</v>
      </c>
      <c r="L15">
        <f t="shared" si="0"/>
        <v>4.7291406767610625E-7</v>
      </c>
      <c r="M15">
        <f t="shared" si="2"/>
        <v>2</v>
      </c>
      <c r="N15" s="22">
        <f t="shared" si="1"/>
        <v>3.2782325116642654E-7</v>
      </c>
    </row>
    <row r="16" spans="10:14" x14ac:dyDescent="0.3">
      <c r="J16">
        <v>7</v>
      </c>
      <c r="K16">
        <v>5</v>
      </c>
      <c r="L16">
        <f t="shared" si="0"/>
        <v>9.4051741132896334E-7</v>
      </c>
      <c r="M16">
        <f t="shared" si="2"/>
        <v>0</v>
      </c>
      <c r="N16" s="22">
        <f t="shared" si="1"/>
        <v>6.4127853974597702E-7</v>
      </c>
    </row>
    <row r="17" spans="10:14" x14ac:dyDescent="0.3">
      <c r="J17">
        <v>8</v>
      </c>
      <c r="K17">
        <v>5</v>
      </c>
      <c r="L17">
        <f t="shared" si="0"/>
        <v>1.8493476131560955E-6</v>
      </c>
      <c r="M17">
        <f t="shared" si="2"/>
        <v>0</v>
      </c>
      <c r="N17" s="22">
        <f t="shared" si="1"/>
        <v>1.2399535207409825E-6</v>
      </c>
    </row>
    <row r="18" spans="10:14" x14ac:dyDescent="0.3">
      <c r="J18">
        <v>9</v>
      </c>
      <c r="K18">
        <v>5</v>
      </c>
      <c r="L18">
        <f t="shared" si="0"/>
        <v>3.5953483536958919E-6</v>
      </c>
      <c r="M18">
        <f t="shared" si="2"/>
        <v>0</v>
      </c>
      <c r="N18" s="22">
        <f t="shared" si="1"/>
        <v>2.3698226802106968E-6</v>
      </c>
    </row>
    <row r="19" spans="10:14" x14ac:dyDescent="0.3">
      <c r="J19">
        <v>10</v>
      </c>
      <c r="K19">
        <v>5</v>
      </c>
      <c r="L19">
        <f t="shared" si="0"/>
        <v>6.9109521607099801E-6</v>
      </c>
      <c r="M19">
        <f t="shared" si="2"/>
        <v>0</v>
      </c>
      <c r="N19" s="22">
        <f t="shared" si="1"/>
        <v>4.4769066930016203E-6</v>
      </c>
    </row>
    <row r="20" spans="10:14" x14ac:dyDescent="0.3">
      <c r="J20">
        <v>11</v>
      </c>
      <c r="K20">
        <v>6</v>
      </c>
      <c r="L20">
        <f t="shared" si="0"/>
        <v>1.3134490546920372E-5</v>
      </c>
      <c r="M20">
        <f t="shared" si="2"/>
        <v>1</v>
      </c>
      <c r="N20" s="22">
        <f t="shared" si="1"/>
        <v>8.3597247918331615E-6</v>
      </c>
    </row>
    <row r="21" spans="10:14" x14ac:dyDescent="0.3">
      <c r="J21">
        <v>12</v>
      </c>
      <c r="K21">
        <v>7</v>
      </c>
      <c r="L21">
        <f t="shared" si="0"/>
        <v>2.4681476989409284E-5</v>
      </c>
      <c r="M21">
        <f t="shared" si="2"/>
        <v>1</v>
      </c>
      <c r="N21" s="22">
        <f t="shared" si="1"/>
        <v>1.5429706452567615E-5</v>
      </c>
    </row>
    <row r="22" spans="10:14" x14ac:dyDescent="0.3">
      <c r="J22">
        <v>13</v>
      </c>
      <c r="K22">
        <v>8</v>
      </c>
      <c r="L22">
        <f t="shared" si="0"/>
        <v>4.5858089159872865E-5</v>
      </c>
      <c r="M22">
        <f t="shared" si="2"/>
        <v>1</v>
      </c>
      <c r="N22" s="22">
        <f t="shared" si="1"/>
        <v>2.8149785708699285E-5</v>
      </c>
    </row>
    <row r="23" spans="10:14" x14ac:dyDescent="0.3">
      <c r="J23">
        <v>14</v>
      </c>
      <c r="K23">
        <v>8</v>
      </c>
      <c r="L23">
        <f t="shared" si="0"/>
        <v>8.4246563921624423E-5</v>
      </c>
      <c r="M23">
        <f t="shared" si="2"/>
        <v>0</v>
      </c>
      <c r="N23" s="22">
        <f t="shared" si="1"/>
        <v>5.0762647969707776E-5</v>
      </c>
    </row>
    <row r="24" spans="10:14" x14ac:dyDescent="0.3">
      <c r="J24">
        <v>15</v>
      </c>
      <c r="K24">
        <v>8</v>
      </c>
      <c r="L24">
        <f t="shared" si="0"/>
        <v>1.5303283737118785E-4</v>
      </c>
      <c r="M24">
        <f t="shared" si="2"/>
        <v>0</v>
      </c>
      <c r="N24" s="22">
        <f t="shared" si="1"/>
        <v>9.0482624640496112E-5</v>
      </c>
    </row>
    <row r="25" spans="10:14" x14ac:dyDescent="0.3">
      <c r="J25">
        <v>16</v>
      </c>
      <c r="K25">
        <v>9</v>
      </c>
      <c r="L25">
        <f t="shared" si="0"/>
        <v>2.7486424445824341E-4</v>
      </c>
      <c r="M25">
        <f t="shared" si="2"/>
        <v>1</v>
      </c>
      <c r="N25" s="22">
        <f t="shared" si="1"/>
        <v>1.5941818378284366E-4</v>
      </c>
    </row>
    <row r="26" spans="10:14" x14ac:dyDescent="0.3">
      <c r="J26">
        <v>17</v>
      </c>
      <c r="K26">
        <v>9</v>
      </c>
      <c r="L26">
        <f t="shared" si="0"/>
        <v>4.8815562005334948E-4</v>
      </c>
      <c r="M26">
        <f t="shared" si="2"/>
        <v>0</v>
      </c>
      <c r="N26" s="22">
        <f t="shared" si="1"/>
        <v>2.7762736440953018E-4</v>
      </c>
    </row>
    <row r="27" spans="10:14" x14ac:dyDescent="0.3">
      <c r="J27">
        <v>18</v>
      </c>
      <c r="K27">
        <v>9</v>
      </c>
      <c r="L27">
        <f t="shared" si="0"/>
        <v>8.572554882786737E-4</v>
      </c>
      <c r="M27">
        <f t="shared" si="2"/>
        <v>0</v>
      </c>
      <c r="N27" s="22">
        <f t="shared" si="1"/>
        <v>4.7790153938455355E-4</v>
      </c>
    </row>
    <row r="28" spans="10:14" x14ac:dyDescent="0.3">
      <c r="J28">
        <v>19</v>
      </c>
      <c r="K28">
        <v>9</v>
      </c>
      <c r="L28">
        <f t="shared" si="0"/>
        <v>1.4886067432416988E-3</v>
      </c>
      <c r="M28">
        <f t="shared" si="2"/>
        <v>0</v>
      </c>
      <c r="N28" s="22">
        <f t="shared" si="1"/>
        <v>8.1314188957040863E-4</v>
      </c>
    </row>
    <row r="29" spans="10:14" x14ac:dyDescent="0.3">
      <c r="J29">
        <v>20</v>
      </c>
      <c r="K29">
        <v>9</v>
      </c>
      <c r="L29">
        <f t="shared" si="0"/>
        <v>2.5560745148707994E-3</v>
      </c>
      <c r="M29">
        <f t="shared" si="2"/>
        <v>0</v>
      </c>
      <c r="N29" s="22">
        <f t="shared" si="1"/>
        <v>1.3675587285256331E-3</v>
      </c>
    </row>
    <row r="30" spans="10:14" x14ac:dyDescent="0.3">
      <c r="J30">
        <v>21</v>
      </c>
      <c r="K30">
        <v>10</v>
      </c>
      <c r="L30">
        <f t="shared" si="0"/>
        <v>4.3400753963932755E-3</v>
      </c>
      <c r="M30">
        <f t="shared" si="2"/>
        <v>1</v>
      </c>
      <c r="N30" s="22">
        <f t="shared" si="1"/>
        <v>2.2734079946473492E-3</v>
      </c>
    </row>
    <row r="31" spans="10:14" x14ac:dyDescent="0.3">
      <c r="J31">
        <v>22</v>
      </c>
      <c r="K31">
        <v>10</v>
      </c>
      <c r="L31">
        <f t="shared" si="0"/>
        <v>7.2871554228689595E-3</v>
      </c>
      <c r="M31">
        <f t="shared" si="2"/>
        <v>0</v>
      </c>
      <c r="N31" s="22">
        <f t="shared" si="1"/>
        <v>3.7356013698975231E-3</v>
      </c>
    </row>
    <row r="32" spans="10:14" x14ac:dyDescent="0.3">
      <c r="J32">
        <v>23</v>
      </c>
      <c r="K32">
        <v>11</v>
      </c>
      <c r="L32">
        <f t="shared" si="0"/>
        <v>1.209937425108982E-2</v>
      </c>
      <c r="M32">
        <f t="shared" si="2"/>
        <v>1</v>
      </c>
      <c r="N32" s="22">
        <f t="shared" si="1"/>
        <v>6.0672992417396335E-3</v>
      </c>
    </row>
    <row r="33" spans="10:14" x14ac:dyDescent="0.3">
      <c r="J33">
        <v>24</v>
      </c>
      <c r="K33">
        <v>11</v>
      </c>
      <c r="L33">
        <f t="shared" si="0"/>
        <v>1.9866411432477398E-2</v>
      </c>
      <c r="M33">
        <f t="shared" si="2"/>
        <v>0</v>
      </c>
      <c r="N33" s="22">
        <f t="shared" si="1"/>
        <v>9.7405179294739307E-3</v>
      </c>
    </row>
    <row r="34" spans="10:14" x14ac:dyDescent="0.3">
      <c r="J34">
        <v>25</v>
      </c>
      <c r="K34">
        <v>11</v>
      </c>
      <c r="L34">
        <f t="shared" si="0"/>
        <v>3.2257857193130533E-2</v>
      </c>
      <c r="M34">
        <f t="shared" si="2"/>
        <v>0</v>
      </c>
      <c r="N34" s="22">
        <f t="shared" si="1"/>
        <v>1.5456830024411387E-2</v>
      </c>
    </row>
    <row r="35" spans="10:14" x14ac:dyDescent="0.3">
      <c r="J35">
        <v>26</v>
      </c>
      <c r="K35">
        <v>11</v>
      </c>
      <c r="L35">
        <f t="shared" si="0"/>
        <v>5.1798784037124679E-2</v>
      </c>
      <c r="M35">
        <f t="shared" si="2"/>
        <v>0</v>
      </c>
      <c r="N35" s="22">
        <f t="shared" si="1"/>
        <v>2.4244350729808021E-2</v>
      </c>
    </row>
    <row r="36" spans="10:14" x14ac:dyDescent="0.3">
      <c r="J36">
        <v>27</v>
      </c>
      <c r="K36">
        <v>11</v>
      </c>
      <c r="L36">
        <f t="shared" si="0"/>
        <v>8.2258435006028877E-2</v>
      </c>
      <c r="M36">
        <f t="shared" si="2"/>
        <v>0</v>
      </c>
      <c r="N36" s="22">
        <f t="shared" si="1"/>
        <v>3.7588278072129909E-2</v>
      </c>
    </row>
    <row r="37" spans="10:14" x14ac:dyDescent="0.3">
      <c r="J37">
        <v>28</v>
      </c>
      <c r="K37">
        <v>12</v>
      </c>
      <c r="L37">
        <f t="shared" si="0"/>
        <v>0.12918959337883099</v>
      </c>
      <c r="M37">
        <f t="shared" si="2"/>
        <v>1</v>
      </c>
      <c r="N37" s="22">
        <f t="shared" si="1"/>
        <v>5.7603125688762934E-2</v>
      </c>
    </row>
    <row r="38" spans="10:14" x14ac:dyDescent="0.3">
      <c r="J38">
        <v>29</v>
      </c>
      <c r="K38">
        <v>12</v>
      </c>
      <c r="L38">
        <f t="shared" si="0"/>
        <v>0.20066460176317899</v>
      </c>
      <c r="M38">
        <f t="shared" si="2"/>
        <v>0</v>
      </c>
      <c r="N38" s="22">
        <f t="shared" si="1"/>
        <v>8.7255219396565956E-2</v>
      </c>
    </row>
    <row r="39" spans="10:14" x14ac:dyDescent="0.3">
      <c r="J39">
        <v>30</v>
      </c>
      <c r="K39">
        <v>12</v>
      </c>
      <c r="L39">
        <f t="shared" si="0"/>
        <v>0.3082624901866694</v>
      </c>
      <c r="M39">
        <f t="shared" si="2"/>
        <v>0</v>
      </c>
      <c r="N39" s="22">
        <f t="shared" si="1"/>
        <v>0.13064371625417243</v>
      </c>
    </row>
    <row r="40" spans="10:14" x14ac:dyDescent="0.3">
      <c r="J40">
        <v>31</v>
      </c>
      <c r="K40">
        <v>13</v>
      </c>
      <c r="L40">
        <f t="shared" si="0"/>
        <v>0.46836932674491227</v>
      </c>
      <c r="M40">
        <f t="shared" si="2"/>
        <v>1</v>
      </c>
      <c r="N40" s="22">
        <f t="shared" si="1"/>
        <v>0.19334697536939441</v>
      </c>
    </row>
    <row r="41" spans="10:14" x14ac:dyDescent="0.3">
      <c r="J41">
        <v>32</v>
      </c>
      <c r="K41">
        <v>14</v>
      </c>
      <c r="L41">
        <f t="shared" si="0"/>
        <v>0.70385939832427746</v>
      </c>
      <c r="M41">
        <f t="shared" si="2"/>
        <v>1</v>
      </c>
      <c r="N41" s="22">
        <f t="shared" si="1"/>
        <v>0.28283814833332832</v>
      </c>
    </row>
    <row r="42" spans="10:14" x14ac:dyDescent="0.3">
      <c r="J42">
        <v>33</v>
      </c>
      <c r="K42">
        <v>14</v>
      </c>
      <c r="L42">
        <f t="shared" si="0"/>
        <v>1.0462264207229475</v>
      </c>
      <c r="M42">
        <f t="shared" si="2"/>
        <v>0</v>
      </c>
      <c r="N42" s="22">
        <f t="shared" si="1"/>
        <v>0.40896894780892018</v>
      </c>
    </row>
    <row r="43" spans="10:14" x14ac:dyDescent="0.3">
      <c r="J43">
        <v>34</v>
      </c>
      <c r="K43">
        <v>14</v>
      </c>
      <c r="L43">
        <f t="shared" si="0"/>
        <v>1.5382295340391337</v>
      </c>
      <c r="M43">
        <f t="shared" si="2"/>
        <v>0</v>
      </c>
      <c r="N43" s="22">
        <f t="shared" si="1"/>
        <v>0.58451334221855167</v>
      </c>
    </row>
    <row r="44" spans="10:14" x14ac:dyDescent="0.3">
      <c r="J44">
        <v>35</v>
      </c>
      <c r="K44">
        <v>16</v>
      </c>
      <c r="L44">
        <f t="shared" si="0"/>
        <v>2.2371059404893323</v>
      </c>
      <c r="M44">
        <f t="shared" si="2"/>
        <v>2</v>
      </c>
      <c r="N44" s="22">
        <f t="shared" si="1"/>
        <v>0.82575320810288566</v>
      </c>
    </row>
    <row r="45" spans="10:14" x14ac:dyDescent="0.3">
      <c r="J45">
        <v>36</v>
      </c>
      <c r="K45">
        <v>17</v>
      </c>
      <c r="L45">
        <f t="shared" si="0"/>
        <v>3.2183781801072269</v>
      </c>
      <c r="M45">
        <f t="shared" si="2"/>
        <v>1</v>
      </c>
      <c r="N45" s="22">
        <f t="shared" si="1"/>
        <v>1.1530757967548126</v>
      </c>
    </row>
    <row r="46" spans="10:14" x14ac:dyDescent="0.3">
      <c r="J46">
        <v>37</v>
      </c>
      <c r="K46">
        <v>20</v>
      </c>
      <c r="L46">
        <f t="shared" si="0"/>
        <v>4.5802469262926335</v>
      </c>
      <c r="M46">
        <f t="shared" si="2"/>
        <v>3</v>
      </c>
      <c r="N46" s="22">
        <f t="shared" si="1"/>
        <v>1.5915386470871982</v>
      </c>
    </row>
    <row r="47" spans="10:14" x14ac:dyDescent="0.3">
      <c r="J47">
        <v>38</v>
      </c>
      <c r="K47">
        <v>20</v>
      </c>
      <c r="L47">
        <f t="shared" si="0"/>
        <v>6.448508161718868</v>
      </c>
      <c r="M47">
        <f t="shared" si="2"/>
        <v>0</v>
      </c>
      <c r="N47" s="22">
        <f t="shared" si="1"/>
        <v>2.1713421733874259</v>
      </c>
    </row>
    <row r="48" spans="10:14" x14ac:dyDescent="0.3">
      <c r="J48">
        <v>39</v>
      </c>
      <c r="K48">
        <v>22</v>
      </c>
      <c r="L48">
        <f t="shared" si="0"/>
        <v>8.9818661420911141</v>
      </c>
      <c r="M48">
        <f t="shared" si="2"/>
        <v>2</v>
      </c>
      <c r="N48" s="22">
        <f t="shared" si="1"/>
        <v>2.9281349763461963</v>
      </c>
    </row>
    <row r="49" spans="10:14" x14ac:dyDescent="0.3">
      <c r="J49">
        <v>40</v>
      </c>
      <c r="K49">
        <v>22</v>
      </c>
      <c r="L49">
        <f t="shared" si="0"/>
        <v>12.377431821813451</v>
      </c>
      <c r="M49">
        <f t="shared" si="2"/>
        <v>0</v>
      </c>
      <c r="N49" s="22">
        <f t="shared" si="1"/>
        <v>3.9030639118635748</v>
      </c>
    </row>
    <row r="50" spans="10:14" x14ac:dyDescent="0.3">
      <c r="J50">
        <v>41</v>
      </c>
      <c r="K50">
        <v>26</v>
      </c>
      <c r="L50">
        <f t="shared" si="0"/>
        <v>16.876103740944735</v>
      </c>
      <c r="M50">
        <f t="shared" si="2"/>
        <v>4</v>
      </c>
      <c r="N50" s="22">
        <f t="shared" si="1"/>
        <v>5.1424725171084589</v>
      </c>
    </row>
    <row r="51" spans="10:14" x14ac:dyDescent="0.3">
      <c r="J51">
        <v>42</v>
      </c>
      <c r="K51">
        <v>32</v>
      </c>
      <c r="L51">
        <f t="shared" si="0"/>
        <v>22.767430674252221</v>
      </c>
      <c r="M51">
        <f t="shared" si="2"/>
        <v>6</v>
      </c>
      <c r="N51" s="22">
        <f t="shared" si="1"/>
        <v>6.6971502422026958</v>
      </c>
    </row>
    <row r="52" spans="10:14" x14ac:dyDescent="0.3">
      <c r="J52">
        <v>43</v>
      </c>
      <c r="K52">
        <v>34</v>
      </c>
      <c r="L52">
        <f t="shared" si="0"/>
        <v>30.393461273357207</v>
      </c>
      <c r="M52">
        <f t="shared" si="2"/>
        <v>2</v>
      </c>
      <c r="N52" s="22">
        <f t="shared" si="1"/>
        <v>8.6210437766717849</v>
      </c>
    </row>
    <row r="53" spans="10:14" x14ac:dyDescent="0.3">
      <c r="J53">
        <v>44</v>
      </c>
      <c r="K53">
        <v>38</v>
      </c>
      <c r="L53">
        <f t="shared" si="0"/>
        <v>40.151006693395779</v>
      </c>
      <c r="M53">
        <f t="shared" si="2"/>
        <v>4</v>
      </c>
      <c r="N53" s="22">
        <f t="shared" si="1"/>
        <v>10.969362909010618</v>
      </c>
    </row>
    <row r="54" spans="10:14" x14ac:dyDescent="0.3">
      <c r="J54">
        <v>45</v>
      </c>
      <c r="K54">
        <v>48</v>
      </c>
      <c r="L54">
        <f t="shared" si="0"/>
        <v>52.49169091549048</v>
      </c>
      <c r="M54">
        <f t="shared" si="2"/>
        <v>10</v>
      </c>
      <c r="N54" s="22">
        <f t="shared" si="1"/>
        <v>13.796048272660265</v>
      </c>
    </row>
    <row r="55" spans="10:14" x14ac:dyDescent="0.3">
      <c r="J55">
        <v>46</v>
      </c>
      <c r="K55">
        <v>73</v>
      </c>
      <c r="L55">
        <f t="shared" si="0"/>
        <v>67.919154108796832</v>
      </c>
      <c r="M55">
        <f t="shared" si="2"/>
        <v>25</v>
      </c>
      <c r="N55" s="22">
        <f t="shared" si="1"/>
        <v>17.150617124182173</v>
      </c>
    </row>
    <row r="56" spans="10:14" x14ac:dyDescent="0.3">
      <c r="J56">
        <v>47</v>
      </c>
      <c r="K56">
        <v>94</v>
      </c>
      <c r="L56">
        <f t="shared" si="0"/>
        <v>86.982820130077087</v>
      </c>
      <c r="M56">
        <f t="shared" si="2"/>
        <v>21</v>
      </c>
      <c r="N56" s="22">
        <f t="shared" si="1"/>
        <v>21.074464307761716</v>
      </c>
    </row>
    <row r="57" spans="10:14" x14ac:dyDescent="0.3">
      <c r="J57">
        <v>48</v>
      </c>
      <c r="K57">
        <v>112</v>
      </c>
      <c r="L57">
        <f t="shared" si="0"/>
        <v>110.26775067017735</v>
      </c>
      <c r="M57">
        <f t="shared" si="2"/>
        <v>18</v>
      </c>
      <c r="N57" s="22">
        <f t="shared" si="1"/>
        <v>25.596765069485865</v>
      </c>
    </row>
    <row r="58" spans="10:14" x14ac:dyDescent="0.3">
      <c r="J58">
        <v>49</v>
      </c>
      <c r="K58">
        <v>131</v>
      </c>
      <c r="L58">
        <f t="shared" si="0"/>
        <v>138.38029139015032</v>
      </c>
      <c r="M58">
        <f t="shared" si="2"/>
        <v>19</v>
      </c>
      <c r="N58" s="22">
        <f t="shared" si="1"/>
        <v>30.730198585605713</v>
      </c>
    </row>
    <row r="59" spans="10:14" x14ac:dyDescent="0.3">
      <c r="J59">
        <v>50</v>
      </c>
      <c r="K59">
        <v>164</v>
      </c>
      <c r="L59">
        <f t="shared" si="0"/>
        <v>171.92946865096724</v>
      </c>
      <c r="M59">
        <f t="shared" si="2"/>
        <v>33</v>
      </c>
      <c r="N59" s="22">
        <f t="shared" si="1"/>
        <v>36.466778326572914</v>
      </c>
    </row>
    <row r="60" spans="10:14" x14ac:dyDescent="0.3">
      <c r="J60">
        <v>51</v>
      </c>
      <c r="K60">
        <v>203</v>
      </c>
      <c r="L60">
        <f t="shared" si="0"/>
        <v>211.50440983105358</v>
      </c>
      <c r="M60">
        <f t="shared" si="2"/>
        <v>39</v>
      </c>
      <c r="N60" s="22">
        <f t="shared" si="1"/>
        <v>42.774128850263487</v>
      </c>
    </row>
    <row r="61" spans="10:14" x14ac:dyDescent="0.3">
      <c r="J61">
        <v>52</v>
      </c>
      <c r="K61">
        <v>253</v>
      </c>
      <c r="L61">
        <f t="shared" si="0"/>
        <v>257.64841738271116</v>
      </c>
      <c r="M61">
        <f t="shared" si="2"/>
        <v>50</v>
      </c>
      <c r="N61" s="22">
        <f t="shared" si="1"/>
        <v>49.592579201247744</v>
      </c>
    </row>
    <row r="62" spans="10:14" x14ac:dyDescent="0.3">
      <c r="J62">
        <v>53</v>
      </c>
      <c r="K62">
        <v>312</v>
      </c>
      <c r="L62">
        <f t="shared" si="0"/>
        <v>310.83069960094582</v>
      </c>
      <c r="M62">
        <f t="shared" si="2"/>
        <v>59</v>
      </c>
      <c r="N62" s="22">
        <f t="shared" si="1"/>
        <v>56.83344262866548</v>
      </c>
    </row>
    <row r="63" spans="10:14" x14ac:dyDescent="0.3">
      <c r="J63">
        <v>54</v>
      </c>
      <c r="K63">
        <v>371</v>
      </c>
      <c r="L63">
        <f t="shared" si="0"/>
        <v>371.41711532518758</v>
      </c>
      <c r="M63">
        <f t="shared" si="2"/>
        <v>59</v>
      </c>
      <c r="N63" s="22">
        <f t="shared" si="1"/>
        <v>64.378814921590845</v>
      </c>
    </row>
    <row r="64" spans="10:14" x14ac:dyDescent="0.3">
      <c r="J64">
        <v>55</v>
      </c>
      <c r="K64">
        <v>424</v>
      </c>
      <c r="L64">
        <f t="shared" si="0"/>
        <v>439.64158697702311</v>
      </c>
      <c r="M64">
        <f t="shared" si="2"/>
        <v>53</v>
      </c>
      <c r="N64" s="22">
        <f t="shared" si="1"/>
        <v>72.083146892755664</v>
      </c>
    </row>
    <row r="65" spans="10:14" x14ac:dyDescent="0.3">
      <c r="J65">
        <v>56</v>
      </c>
      <c r="K65">
        <v>469</v>
      </c>
      <c r="L65">
        <f t="shared" si="0"/>
        <v>515.58003772272468</v>
      </c>
      <c r="M65">
        <f t="shared" si="2"/>
        <v>45</v>
      </c>
      <c r="N65" s="22">
        <f t="shared" si="1"/>
        <v>79.776732459093978</v>
      </c>
    </row>
    <row r="66" spans="10:14" x14ac:dyDescent="0.3">
      <c r="J66">
        <v>57</v>
      </c>
      <c r="K66">
        <v>539</v>
      </c>
      <c r="L66">
        <f t="shared" si="0"/>
        <v>599.12877988237517</v>
      </c>
      <c r="M66">
        <f t="shared" si="2"/>
        <v>70</v>
      </c>
      <c r="N66" s="22">
        <f t="shared" si="1"/>
        <v>87.271109310240831</v>
      </c>
    </row>
    <row r="67" spans="10:14" x14ac:dyDescent="0.3">
      <c r="J67">
        <v>58</v>
      </c>
      <c r="K67">
        <v>632</v>
      </c>
      <c r="L67">
        <f t="shared" si="0"/>
        <v>689.98919807076402</v>
      </c>
      <c r="M67">
        <f t="shared" si="2"/>
        <v>93</v>
      </c>
      <c r="N67" s="22">
        <f t="shared" si="1"/>
        <v>94.366205970596866</v>
      </c>
    </row>
    <row r="68" spans="10:14" x14ac:dyDescent="0.3">
      <c r="J68">
        <v>59</v>
      </c>
      <c r="K68">
        <v>755</v>
      </c>
      <c r="L68">
        <f t="shared" si="0"/>
        <v>787.66032068419838</v>
      </c>
      <c r="M68">
        <f t="shared" si="2"/>
        <v>123</v>
      </c>
      <c r="N68" s="22">
        <f t="shared" si="1"/>
        <v>100.85890259466572</v>
      </c>
    </row>
    <row r="69" spans="10:14" x14ac:dyDescent="0.3">
      <c r="J69">
        <v>60</v>
      </c>
      <c r="K69">
        <v>901</v>
      </c>
      <c r="L69">
        <f t="shared" si="0"/>
        <v>891.4404626934587</v>
      </c>
      <c r="M69">
        <f t="shared" si="2"/>
        <v>146</v>
      </c>
      <c r="N69" s="22">
        <f t="shared" si="1"/>
        <v>106.55252076213441</v>
      </c>
    </row>
    <row r="70" spans="10:14" x14ac:dyDescent="0.3">
      <c r="J70">
        <v>61</v>
      </c>
      <c r="K70">
        <v>1018</v>
      </c>
      <c r="L70">
        <f t="shared" si="0"/>
        <v>1000.4385746504022</v>
      </c>
      <c r="M70">
        <f t="shared" si="2"/>
        <v>117</v>
      </c>
      <c r="N70" s="22">
        <f t="shared" si="1"/>
        <v>111.26663767414522</v>
      </c>
    </row>
    <row r="71" spans="10:14" x14ac:dyDescent="0.3">
      <c r="J71">
        <v>62</v>
      </c>
      <c r="K71">
        <v>1119</v>
      </c>
      <c r="L71">
        <f t="shared" si="0"/>
        <v>1113.5952876687618</v>
      </c>
      <c r="M71">
        <f t="shared" si="2"/>
        <v>101</v>
      </c>
      <c r="N71" s="22">
        <f t="shared" si="1"/>
        <v>114.84654813071501</v>
      </c>
    </row>
    <row r="72" spans="10:14" x14ac:dyDescent="0.3">
      <c r="J72">
        <v>63</v>
      </c>
      <c r="K72">
        <v>1205</v>
      </c>
      <c r="L72">
        <f t="shared" si="0"/>
        <v>1229.7129558066104</v>
      </c>
      <c r="M72">
        <f t="shared" si="2"/>
        <v>86</v>
      </c>
      <c r="N72" s="22">
        <f t="shared" si="1"/>
        <v>117.17168471853479</v>
      </c>
    </row>
    <row r="73" spans="10:14" x14ac:dyDescent="0.3">
      <c r="J73">
        <v>64</v>
      </c>
      <c r="K73">
        <v>1336</v>
      </c>
      <c r="L73">
        <f t="shared" si="0"/>
        <v>1347.4933279201198</v>
      </c>
      <c r="M73">
        <f t="shared" si="2"/>
        <v>131</v>
      </c>
      <c r="N73" s="22">
        <f t="shared" si="1"/>
        <v>118.16235779485677</v>
      </c>
    </row>
    <row r="74" spans="10:14" x14ac:dyDescent="0.3">
      <c r="J74">
        <v>65</v>
      </c>
      <c r="K74">
        <v>1516</v>
      </c>
      <c r="L74">
        <f t="shared" si="0"/>
        <v>1465.5808943101074</v>
      </c>
      <c r="M74">
        <f t="shared" si="2"/>
        <v>180</v>
      </c>
      <c r="N74" s="22">
        <f t="shared" si="1"/>
        <v>117.78428992992504</v>
      </c>
    </row>
    <row r="75" spans="10:14" x14ac:dyDescent="0.3">
      <c r="J75">
        <v>66</v>
      </c>
      <c r="K75">
        <v>1643</v>
      </c>
      <c r="L75">
        <f t="shared" ref="L75:L109" si="3">$L$3*_xlfn.NORM.DIST(J75,$L$4,$L$5,TRUE)</f>
        <v>1582.6095071047962</v>
      </c>
      <c r="M75">
        <f t="shared" si="2"/>
        <v>127</v>
      </c>
      <c r="N75" s="22">
        <f t="shared" ref="N75:N109" si="4">$L$3*_xlfn.NORM.DIST(J75,$L$4,$L$5,FALSE)</f>
        <v>116.05058497779378</v>
      </c>
    </row>
    <row r="76" spans="10:14" x14ac:dyDescent="0.3">
      <c r="J76">
        <v>67</v>
      </c>
      <c r="K76">
        <v>1764</v>
      </c>
      <c r="L76">
        <f t="shared" si="3"/>
        <v>1697.2496122816597</v>
      </c>
      <c r="M76">
        <f t="shared" ref="M76:M109" si="5">K76-K75</f>
        <v>121</v>
      </c>
      <c r="N76" s="22">
        <f t="shared" si="4"/>
        <v>113.02097402429095</v>
      </c>
    </row>
    <row r="77" spans="10:14" x14ac:dyDescent="0.3">
      <c r="J77">
        <v>68</v>
      </c>
      <c r="K77">
        <v>1869</v>
      </c>
      <c r="L77">
        <f t="shared" si="3"/>
        <v>1808.2533821877885</v>
      </c>
      <c r="M77">
        <f t="shared" si="5"/>
        <v>105</v>
      </c>
      <c r="N77" s="22">
        <f t="shared" si="4"/>
        <v>108.79839872666938</v>
      </c>
    </row>
    <row r="78" spans="10:14" x14ac:dyDescent="0.3">
      <c r="J78">
        <v>69</v>
      </c>
      <c r="K78">
        <v>1957</v>
      </c>
      <c r="L78">
        <f t="shared" si="3"/>
        <v>1914.4952054085763</v>
      </c>
      <c r="M78">
        <f t="shared" si="5"/>
        <v>88</v>
      </c>
      <c r="N78" s="22">
        <f t="shared" si="4"/>
        <v>103.52320460520973</v>
      </c>
    </row>
    <row r="79" spans="10:14" x14ac:dyDescent="0.3">
      <c r="J79">
        <v>70</v>
      </c>
      <c r="K79">
        <v>2058</v>
      </c>
      <c r="L79">
        <f t="shared" si="3"/>
        <v>2015.0053586426518</v>
      </c>
      <c r="M79">
        <f t="shared" si="5"/>
        <v>101</v>
      </c>
      <c r="N79" s="22">
        <f t="shared" si="4"/>
        <v>97.365401044192836</v>
      </c>
    </row>
    <row r="80" spans="10:14" x14ac:dyDescent="0.3">
      <c r="J80">
        <v>71</v>
      </c>
      <c r="K80">
        <v>2138</v>
      </c>
      <c r="L80">
        <f t="shared" si="3"/>
        <v>2108.9952155463297</v>
      </c>
      <c r="M80">
        <f t="shared" si="5"/>
        <v>80</v>
      </c>
      <c r="N80" s="22">
        <f t="shared" si="4"/>
        <v>90.515582944166269</v>
      </c>
    </row>
    <row r="81" spans="10:14" x14ac:dyDescent="0.3">
      <c r="J81">
        <v>72</v>
      </c>
      <c r="K81">
        <v>2202</v>
      </c>
      <c r="L81">
        <f t="shared" si="3"/>
        <v>2195.8729874989494</v>
      </c>
      <c r="M81">
        <f t="shared" si="5"/>
        <v>64</v>
      </c>
      <c r="N81" s="22">
        <f t="shared" si="4"/>
        <v>83.175188618260634</v>
      </c>
    </row>
    <row r="82" spans="10:14" x14ac:dyDescent="0.3">
      <c r="J82">
        <v>73</v>
      </c>
      <c r="K82">
        <v>2264</v>
      </c>
      <c r="L82">
        <f t="shared" si="3"/>
        <v>2275.2496790052182</v>
      </c>
      <c r="M82">
        <f t="shared" si="5"/>
        <v>62</v>
      </c>
      <c r="N82" s="22">
        <f t="shared" si="4"/>
        <v>75.546784128382228</v>
      </c>
    </row>
    <row r="83" spans="10:14" x14ac:dyDescent="0.3">
      <c r="J83">
        <v>74</v>
      </c>
      <c r="K83">
        <v>2327</v>
      </c>
      <c r="L83">
        <f t="shared" si="3"/>
        <v>2346.9356122753697</v>
      </c>
      <c r="M83">
        <f t="shared" si="5"/>
        <v>63</v>
      </c>
      <c r="N83" s="22">
        <f t="shared" si="4"/>
        <v>67.825017682388903</v>
      </c>
    </row>
    <row r="84" spans="10:14" x14ac:dyDescent="0.3">
      <c r="J84">
        <v>75</v>
      </c>
      <c r="K84">
        <v>2374</v>
      </c>
      <c r="L84">
        <f t="shared" si="3"/>
        <v>2410.9284730333179</v>
      </c>
      <c r="M84">
        <f t="shared" si="5"/>
        <v>47</v>
      </c>
      <c r="N84" s="22">
        <f t="shared" si="4"/>
        <v>60.188787592673883</v>
      </c>
    </row>
    <row r="85" spans="10:14" x14ac:dyDescent="0.3">
      <c r="J85">
        <v>76</v>
      </c>
      <c r="K85">
        <v>2414</v>
      </c>
      <c r="L85">
        <f t="shared" si="3"/>
        <v>2467.3943058479936</v>
      </c>
      <c r="M85">
        <f t="shared" si="5"/>
        <v>40</v>
      </c>
      <c r="N85" s="22">
        <f t="shared" si="4"/>
        <v>52.795027544599733</v>
      </c>
    </row>
    <row r="86" spans="10:14" x14ac:dyDescent="0.3">
      <c r="J86">
        <v>77</v>
      </c>
      <c r="K86">
        <v>2460</v>
      </c>
      <c r="L86">
        <f t="shared" si="3"/>
        <v>2516.6432110238648</v>
      </c>
      <c r="M86">
        <f t="shared" si="5"/>
        <v>46</v>
      </c>
      <c r="N86" s="22">
        <f t="shared" si="4"/>
        <v>45.774350667239986</v>
      </c>
    </row>
    <row r="87" spans="10:14" x14ac:dyDescent="0.3">
      <c r="J87">
        <v>78</v>
      </c>
      <c r="K87">
        <v>2513</v>
      </c>
      <c r="L87">
        <f t="shared" si="3"/>
        <v>2559.1016528501887</v>
      </c>
      <c r="M87">
        <f t="shared" si="5"/>
        <v>53</v>
      </c>
      <c r="N87" s="22">
        <f t="shared" si="4"/>
        <v>39.228627154972287</v>
      </c>
    </row>
    <row r="88" spans="10:14" x14ac:dyDescent="0.3">
      <c r="J88">
        <v>79</v>
      </c>
      <c r="K88">
        <v>2540</v>
      </c>
      <c r="L88">
        <f t="shared" si="3"/>
        <v>2595.2832848409407</v>
      </c>
      <c r="M88">
        <f t="shared" si="5"/>
        <v>27</v>
      </c>
      <c r="N88" s="22">
        <f t="shared" si="4"/>
        <v>33.230415632945153</v>
      </c>
    </row>
    <row r="89" spans="10:14" x14ac:dyDescent="0.3">
      <c r="J89">
        <v>80</v>
      </c>
      <c r="K89">
        <v>2568</v>
      </c>
      <c r="L89">
        <f t="shared" si="3"/>
        <v>2625.7600507656675</v>
      </c>
      <c r="M89">
        <f t="shared" si="5"/>
        <v>28</v>
      </c>
      <c r="N89" s="22">
        <f t="shared" si="4"/>
        <v>27.824039598695073</v>
      </c>
    </row>
    <row r="90" spans="10:14" x14ac:dyDescent="0.3">
      <c r="J90">
        <v>81</v>
      </c>
      <c r="K90">
        <v>2599</v>
      </c>
      <c r="L90">
        <f t="shared" si="3"/>
        <v>2651.1350614271391</v>
      </c>
      <c r="M90">
        <f t="shared" si="5"/>
        <v>31</v>
      </c>
      <c r="N90" s="22">
        <f t="shared" si="4"/>
        <v>23.028006223447417</v>
      </c>
    </row>
    <row r="91" spans="10:14" x14ac:dyDescent="0.3">
      <c r="J91">
        <v>82</v>
      </c>
      <c r="K91">
        <v>2631</v>
      </c>
      <c r="L91">
        <f t="shared" si="3"/>
        <v>2672.0184136161929</v>
      </c>
      <c r="M91">
        <f t="shared" si="5"/>
        <v>32</v>
      </c>
      <c r="N91" s="22">
        <f t="shared" si="4"/>
        <v>18.838409777493677</v>
      </c>
    </row>
    <row r="92" spans="10:14" x14ac:dyDescent="0.3">
      <c r="J92">
        <v>83</v>
      </c>
      <c r="K92">
        <v>2651</v>
      </c>
      <c r="L92">
        <f t="shared" si="3"/>
        <v>2689.0067486152598</v>
      </c>
      <c r="M92">
        <f t="shared" si="5"/>
        <v>20</v>
      </c>
      <c r="N92" s="22">
        <f t="shared" si="4"/>
        <v>15.232945451434734</v>
      </c>
    </row>
    <row r="93" spans="10:14" x14ac:dyDescent="0.3">
      <c r="J93">
        <v>84</v>
      </c>
      <c r="K93">
        <v>2664</v>
      </c>
      <c r="L93">
        <f t="shared" si="3"/>
        <v>2702.6669796071496</v>
      </c>
      <c r="M93">
        <f t="shared" si="5"/>
        <v>13</v>
      </c>
      <c r="N93" s="22">
        <f t="shared" si="4"/>
        <v>12.17517690514412</v>
      </c>
    </row>
    <row r="94" spans="10:14" x14ac:dyDescent="0.3">
      <c r="J94">
        <v>85</v>
      </c>
      <c r="K94">
        <v>2678</v>
      </c>
      <c r="L94">
        <f t="shared" si="3"/>
        <v>2713.5242809556134</v>
      </c>
      <c r="M94">
        <f t="shared" si="5"/>
        <v>14</v>
      </c>
      <c r="N94" s="22">
        <f t="shared" si="4"/>
        <v>9.618745179483966</v>
      </c>
    </row>
    <row r="95" spans="10:14" x14ac:dyDescent="0.3">
      <c r="J95">
        <v>86</v>
      </c>
      <c r="K95">
        <v>2693</v>
      </c>
      <c r="L95">
        <f t="shared" si="3"/>
        <v>2722.0541499550382</v>
      </c>
      <c r="M95">
        <f t="shared" si="5"/>
        <v>15</v>
      </c>
      <c r="N95" s="22">
        <f t="shared" si="4"/>
        <v>7.5112688134211583</v>
      </c>
    </row>
    <row r="96" spans="10:14" x14ac:dyDescent="0.3">
      <c r="J96">
        <v>87</v>
      </c>
      <c r="K96">
        <v>2705</v>
      </c>
      <c r="L96">
        <f t="shared" si="3"/>
        <v>2728.6781366282958</v>
      </c>
      <c r="M96">
        <f t="shared" si="5"/>
        <v>12</v>
      </c>
      <c r="N96" s="22">
        <f t="shared" si="4"/>
        <v>5.7977560270684476</v>
      </c>
    </row>
    <row r="97" spans="10:14" x14ac:dyDescent="0.3">
      <c r="J97">
        <v>88</v>
      </c>
      <c r="K97">
        <v>2718</v>
      </c>
      <c r="L97">
        <f t="shared" si="3"/>
        <v>2733.7626940518348</v>
      </c>
      <c r="M97">
        <f t="shared" si="5"/>
        <v>13</v>
      </c>
      <c r="N97" s="22">
        <f t="shared" si="4"/>
        <v>4.4234213855328868</v>
      </c>
    </row>
    <row r="98" spans="10:14" x14ac:dyDescent="0.3">
      <c r="J98">
        <v>89</v>
      </c>
      <c r="K98">
        <v>2731</v>
      </c>
      <c r="L98">
        <f t="shared" si="3"/>
        <v>2737.6205275454295</v>
      </c>
      <c r="M98">
        <f t="shared" si="5"/>
        <v>13</v>
      </c>
      <c r="N98" s="22">
        <f t="shared" si="4"/>
        <v>3.3358647672445851</v>
      </c>
    </row>
    <row r="99" spans="10:14" x14ac:dyDescent="0.3">
      <c r="J99">
        <v>90</v>
      </c>
      <c r="K99">
        <v>2742</v>
      </c>
      <c r="L99">
        <f t="shared" si="3"/>
        <v>2740.5138072251812</v>
      </c>
      <c r="M99">
        <f t="shared" si="5"/>
        <v>11</v>
      </c>
      <c r="N99" s="22">
        <f t="shared" si="4"/>
        <v>2.4866250570231077</v>
      </c>
    </row>
    <row r="100" spans="10:14" x14ac:dyDescent="0.3">
      <c r="J100">
        <v>91</v>
      </c>
      <c r="K100">
        <v>2749</v>
      </c>
      <c r="L100">
        <f t="shared" si="3"/>
        <v>2742.6586426185399</v>
      </c>
      <c r="M100">
        <f t="shared" si="5"/>
        <v>7</v>
      </c>
      <c r="N100" s="22">
        <f t="shared" si="4"/>
        <v>1.8321622080861504</v>
      </c>
    </row>
    <row r="101" spans="10:14" x14ac:dyDescent="0.3">
      <c r="J101">
        <v>92</v>
      </c>
      <c r="K101">
        <v>2757</v>
      </c>
      <c r="L101">
        <f t="shared" si="3"/>
        <v>2744.2302864409353</v>
      </c>
      <c r="M101">
        <f t="shared" si="5"/>
        <v>8</v>
      </c>
      <c r="N101" s="22">
        <f t="shared" si="4"/>
        <v>1.3343485309526018</v>
      </c>
    </row>
    <row r="102" spans="10:14" x14ac:dyDescent="0.3">
      <c r="J102">
        <v>93</v>
      </c>
      <c r="K102">
        <v>2765</v>
      </c>
      <c r="L102">
        <f t="shared" si="3"/>
        <v>2745.3686235707301</v>
      </c>
      <c r="M102">
        <f t="shared" si="5"/>
        <v>8</v>
      </c>
      <c r="N102" s="22">
        <f t="shared" si="4"/>
        <v>0.9605641830781414</v>
      </c>
    </row>
    <row r="103" spans="10:14" x14ac:dyDescent="0.3">
      <c r="J103">
        <v>94</v>
      </c>
      <c r="K103">
        <v>2776</v>
      </c>
      <c r="L103">
        <f t="shared" si="3"/>
        <v>2746.1835985611342</v>
      </c>
      <c r="M103">
        <f t="shared" si="5"/>
        <v>11</v>
      </c>
      <c r="N103" s="22">
        <f t="shared" si="4"/>
        <v>0.68349484268662586</v>
      </c>
    </row>
    <row r="104" spans="10:14" x14ac:dyDescent="0.3">
      <c r="J104">
        <v>95</v>
      </c>
      <c r="K104">
        <v>2784</v>
      </c>
      <c r="L104">
        <f t="shared" si="3"/>
        <v>2746.7603308511334</v>
      </c>
      <c r="M104">
        <f t="shared" si="5"/>
        <v>8</v>
      </c>
      <c r="N104" s="22">
        <f t="shared" si="4"/>
        <v>0.48072404014795056</v>
      </c>
    </row>
    <row r="105" spans="10:14" x14ac:dyDescent="0.3">
      <c r="J105">
        <v>96</v>
      </c>
      <c r="K105">
        <v>2793</v>
      </c>
      <c r="L105">
        <f t="shared" si="3"/>
        <v>2747.1637540392703</v>
      </c>
      <c r="M105">
        <f t="shared" si="5"/>
        <v>9</v>
      </c>
      <c r="N105" s="22">
        <f t="shared" si="4"/>
        <v>0.33420133927457946</v>
      </c>
    </row>
    <row r="106" spans="10:14" x14ac:dyDescent="0.3">
      <c r="J106">
        <v>97</v>
      </c>
      <c r="K106">
        <v>2796</v>
      </c>
      <c r="L106">
        <f t="shared" si="3"/>
        <v>2747.4426897055041</v>
      </c>
      <c r="M106">
        <f t="shared" si="5"/>
        <v>3</v>
      </c>
      <c r="N106" s="22">
        <f t="shared" si="4"/>
        <v>0.22965308135261789</v>
      </c>
    </row>
    <row r="107" spans="10:14" x14ac:dyDescent="0.3">
      <c r="J107">
        <v>98</v>
      </c>
      <c r="K107">
        <v>2802</v>
      </c>
      <c r="L107">
        <f t="shared" si="3"/>
        <v>2747.6333252332174</v>
      </c>
      <c r="M107">
        <f t="shared" si="5"/>
        <v>6</v>
      </c>
      <c r="N107" s="22">
        <f t="shared" si="4"/>
        <v>0.15598689519193065</v>
      </c>
    </row>
    <row r="108" spans="10:14" x14ac:dyDescent="0.3">
      <c r="J108">
        <v>99</v>
      </c>
      <c r="K108">
        <v>2814</v>
      </c>
      <c r="L108">
        <f t="shared" si="3"/>
        <v>2747.7621087352263</v>
      </c>
      <c r="M108">
        <f t="shared" si="5"/>
        <v>12</v>
      </c>
      <c r="N108" s="22">
        <f t="shared" si="4"/>
        <v>0.10472628472098479</v>
      </c>
    </row>
    <row r="109" spans="10:14" x14ac:dyDescent="0.3">
      <c r="J109">
        <v>100</v>
      </c>
      <c r="K109">
        <v>2833</v>
      </c>
      <c r="L109">
        <f t="shared" si="3"/>
        <v>2747.848103738238</v>
      </c>
      <c r="M109">
        <f t="shared" si="5"/>
        <v>19</v>
      </c>
      <c r="N109" s="22">
        <f t="shared" si="4"/>
        <v>6.9498435090771346E-2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Logistic</vt:lpstr>
      <vt:lpstr>US Counties Cumulative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2020-04-30T00:29:22Z</dcterms:created>
  <dcterms:modified xsi:type="dcterms:W3CDTF">2020-04-30T05:26:25Z</dcterms:modified>
</cp:coreProperties>
</file>