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4"/>
  </bookViews>
  <sheets>
    <sheet name="2nd data set" sheetId="2" r:id="rId1"/>
    <sheet name="tables" sheetId="3" r:id="rId2"/>
    <sheet name="3rd data set" sheetId="4" r:id="rId3"/>
    <sheet name="Hahns" sheetId="5" r:id="rId4"/>
    <sheet name="Tabelle1" sheetId="1" r:id="rId5"/>
    <sheet name="Tabelle4" sheetId="6" r:id="rId6"/>
    <sheet name="udd" sheetId="7" r:id="rId7"/>
  </sheets>
  <calcPr calcId="125725"/>
  <fileRecoveryPr repairLoad="1"/>
</workbook>
</file>

<file path=xl/calcChain.xml><?xml version="1.0" encoding="utf-8"?>
<calcChain xmlns="http://schemas.openxmlformats.org/spreadsheetml/2006/main">
  <c r="E25" i="3"/>
  <c r="E24"/>
  <c r="E26"/>
  <c r="Y2" i="6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"/>
  <c r="E21" i="3"/>
  <c r="E20"/>
  <c r="E19"/>
  <c r="E14"/>
  <c r="E13"/>
  <c r="E15"/>
  <c r="Q2" i="6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"/>
  <c r="B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N2" i="5"/>
  <c r="N3"/>
  <c r="N4"/>
  <c r="N5"/>
  <c r="N6"/>
  <c r="N7"/>
  <c r="N8"/>
  <c r="N9"/>
  <c r="N10"/>
  <c r="N11"/>
  <c r="N1"/>
  <c r="E5" i="3"/>
  <c r="E4"/>
  <c r="E3"/>
</calcChain>
</file>

<file path=xl/sharedStrings.xml><?xml version="1.0" encoding="utf-8"?>
<sst xmlns="http://schemas.openxmlformats.org/spreadsheetml/2006/main" count="411" uniqueCount="368">
  <si>
    <t>hahn</t>
  </si>
  <si>
    <t>k1              = 0.191997         +/- 0.008055     (4.195%)</t>
  </si>
  <si>
    <t>k2              = 2408.85          +/- 120.8        (5.013%)</t>
  </si>
  <si>
    <t>k3              = 1.21593          +/- 0.1012       (8.323%)</t>
  </si>
  <si>
    <t>k4              = 0.792686         +/- 0.002032     (0.2563%)</t>
  </si>
  <si>
    <t>c8</t>
  </si>
  <si>
    <t>c16</t>
  </si>
  <si>
    <t>c32</t>
  </si>
  <si>
    <t>k1              = 1.35283          +/- 12.8         (946.4%)</t>
  </si>
  <si>
    <t>k2              = 5138.08          +/- 1.211e+005   (2356%)</t>
  </si>
  <si>
    <t>k3              = 0.0883206        +/- 0.8298       (939.6%)</t>
  </si>
  <si>
    <t>k4              = 1.21343          +/- 3.709        (305.7%)</t>
  </si>
  <si>
    <t>k1              = 0.48264          +/- 0.1586       (32.87%)</t>
  </si>
  <si>
    <t>k2              = 3070.04          +/- 1981         (64.52%)</t>
  </si>
  <si>
    <t>k3              = 0.460492         +/- 0.1046       (22.72%)</t>
  </si>
  <si>
    <t>k4              = 0.840913         +/- 0.004317     (0.5133%)</t>
  </si>
  <si>
    <t>k1              = 0.418526         +/- 0.1031       (24.64%)</t>
  </si>
  <si>
    <t>k2              = 3389.27          +/- 1252         (36.93%)</t>
  </si>
  <si>
    <t>k3              = 0.63906          +/- 0.1043       (16.33%)</t>
  </si>
  <si>
    <t>k4              = 0.833296         +/- 0.001353     (0.1624%)</t>
  </si>
  <si>
    <t>c64</t>
  </si>
  <si>
    <t>k1              = 0.141707         +/- 0.005825     (4.111%)</t>
  </si>
  <si>
    <t>k2              = 38632.5          +/- 1288         (3.334%)</t>
  </si>
  <si>
    <t>k3              = 2.19347          +/- 0.207        (9.439%)</t>
  </si>
  <si>
    <t>k4              = 0.842535         +/- 0.003586     (0.4256%)</t>
  </si>
  <si>
    <t>xy8</t>
  </si>
  <si>
    <t>k1              = 0.269692         +/- 0.06665      (24.71%)</t>
  </si>
  <si>
    <t>k2              = 4183.53          +/- 1219         (29.13%)</t>
  </si>
  <si>
    <t>k3              = 0.878838         +/- 0.1659       (18.88%)</t>
  </si>
  <si>
    <t>k4              = 0.825634         +/- 0.0009042    (0.1095%)</t>
  </si>
  <si>
    <t>xy16</t>
  </si>
  <si>
    <t>xy32</t>
  </si>
  <si>
    <t>k1              = 1.14655          +/- 4.07         (355%)</t>
  </si>
  <si>
    <t>k2              = 81.1809          +/- 640.7        (789.2%)</t>
  </si>
  <si>
    <t>k3              = 0.294503         +/- 0.3092       (105%)</t>
  </si>
  <si>
    <t>k4              = 0.812594         +/- 0.002242     (0.2759%)</t>
  </si>
  <si>
    <t>k1              = 0.182795         +/- 0.0276       (15.1%)</t>
  </si>
  <si>
    <t>k2              = 7715.3           +/- 1441         (18.68%)</t>
  </si>
  <si>
    <t>k3              = 0.88197          +/- 0.1329       (15.07%)</t>
  </si>
  <si>
    <t>k4              = 0.829931         +/- 0.001204     (0.145%)</t>
  </si>
  <si>
    <t>xy64</t>
  </si>
  <si>
    <t>k1              = 1.17708          +/- 33.66        (2860%)</t>
  </si>
  <si>
    <t>k2              = 82.4357          +/- 2.092e+004   (2.537e+004%)</t>
  </si>
  <si>
    <t>k3              = 0.0647836        +/- 1.655        (2555%)</t>
  </si>
  <si>
    <t>k4              = 1.05593          +/- 5.132        (486%)</t>
  </si>
  <si>
    <t>k1              = 0.110193         +/- 0.008983     (8.152%)</t>
  </si>
  <si>
    <t>k2              = 13001.6          +/- 1005         (7.728%)</t>
  </si>
  <si>
    <t>k3              = 2.18109          +/- 0.5131       (23.52%)</t>
  </si>
  <si>
    <t>k4              = 0.83018          +/- 0.002148     (0.2588%)</t>
  </si>
  <si>
    <t>alle punkte</t>
  </si>
  <si>
    <t>k11             = 0.124315         +/- 0.008242     (6.63%)</t>
  </si>
  <si>
    <t>k12             = 18305.3          +/- 1287         (7.03%)</t>
  </si>
  <si>
    <t>k13             = 1.55082          +/- 0.233        (15.02%)</t>
  </si>
  <si>
    <t>k14             = 0.831587         +/- 0.002338     (0.2812%)</t>
  </si>
  <si>
    <t>k21             = 0.116928         +/- 0.01115      (9.533%)</t>
  </si>
  <si>
    <t>k22             = 32649.1          +/- 3278         (10.04%)</t>
  </si>
  <si>
    <t>k23             = 1.22166          +/- 0.1924       (15.75%)</t>
  </si>
  <si>
    <t>k24             = 0.838423         +/- 0.007112     (0.8482%)</t>
  </si>
  <si>
    <t>k31             = 0.141705         +/- 0.005825     (4.11%)</t>
  </si>
  <si>
    <t>k32             = 38632.5          +/- 1288         (3.334%)</t>
  </si>
  <si>
    <t>k33             = 2.19355          +/- 0.207        (9.439%)</t>
  </si>
  <si>
    <t>k34             = 0.842534         +/- 0.003586     (0.4256%)</t>
  </si>
  <si>
    <t>2-90 k</t>
  </si>
  <si>
    <t>k1              = 0.407935         +/- 0.09455      (23.18%)</t>
  </si>
  <si>
    <t>k2              = 3517.73          +/- 1207         (34.32%)</t>
  </si>
  <si>
    <t>k3              = 0.651959         +/- 0.1011       (15.51%)</t>
  </si>
  <si>
    <t>k4              = 0.83301          +/- 0.001216     (0.1459%)</t>
  </si>
  <si>
    <t>k11             = 0.487553         +/- 0.155        (31.8%)</t>
  </si>
  <si>
    <t>k12             = 3062.3           +/- 1934         (63.17%)</t>
  </si>
  <si>
    <t>k13             = 0.455294         +/- 0.09947      (21.85%)</t>
  </si>
  <si>
    <t>k14             = 0.841905         +/- 0.004097     (0.4867%)</t>
  </si>
  <si>
    <t>k21             = 0.725002         +/- 1.904        (262.6%)</t>
  </si>
  <si>
    <t>k22             = 10216.4          +/- 3.668e+004   (359%)</t>
  </si>
  <si>
    <t>k23             = 0.163441         +/- 0.4319       (264.2%)</t>
  </si>
  <si>
    <t>k24             = 1.01287          +/- 0.5629       (55.58%)</t>
  </si>
  <si>
    <t>k31             = 0.163511         +/- 0.004464     (2.73%)</t>
  </si>
  <si>
    <t>k32             = 37109.1          +/- 778.1        (2.097%)</t>
  </si>
  <si>
    <t>k33             = 1.72299          +/- 0.08869      (5.148%)</t>
  </si>
  <si>
    <t>k34             = 0.847223         +/- 0.002532     (0.2989%)</t>
  </si>
  <si>
    <t>k1              = 0.262303         +/- 0.06454      (24.6%)</t>
  </si>
  <si>
    <t>k2              = 4304.96          +/- 1229         (28.55%)</t>
  </si>
  <si>
    <t>k3              = 0.901583         +/- 0.1729       (19.18%)</t>
  </si>
  <si>
    <t>k4              = 0.825258         +/- 0.0008835    (0.1071%)</t>
  </si>
  <si>
    <t>k11             = 0.171891         +/- 0.02411      (14.03%)</t>
  </si>
  <si>
    <t>k12             = 8165.68          +/- 1359         (16.64%)</t>
  </si>
  <si>
    <t>k13             = 0.94982          +/- 0.1399       (14.73%)</t>
  </si>
  <si>
    <t>k14             = 0.828863         +/- 0.001075     (0.1297%)</t>
  </si>
  <si>
    <t>k21             = 2.91438          +/- 15.9         (545.5%)</t>
  </si>
  <si>
    <t>k22             = 9.35805          +/- 127.4        (1362%)</t>
  </si>
  <si>
    <t>k23             = 0.230905         +/- 0.2983       (129.2%)</t>
  </si>
  <si>
    <t>k24             = 0.813275         +/- 0.002509     (0.3085%)</t>
  </si>
  <si>
    <t>k31             = 0.414826         +/- 1.921        (463.1%)</t>
  </si>
  <si>
    <t>k32             = 76297.8          +/- 1.004e+006   (1316%)</t>
  </si>
  <si>
    <t>k33             = 0.177615         +/- 0.7898       (444.7%)</t>
  </si>
  <si>
    <t>k34             = 0.961501         +/- 1.059        (110.1%)</t>
  </si>
  <si>
    <t>k11             = 0.084563         +/- 0.007088     (8.382%)</t>
  </si>
  <si>
    <t>k12             = 14741.4          +/- 1160         (7.87%)</t>
  </si>
  <si>
    <t>k13             = 2.18956          +/- 0.5262       (24.03%)</t>
  </si>
  <si>
    <t>k14             = 0.827401         +/- 0.001833     (0.2215%)</t>
  </si>
  <si>
    <t>k31             = 0.0914654        +/- 0.031        (33.9%)</t>
  </si>
  <si>
    <t>k32             = 52006.2          +/- 2.651e+004   (50.98%)</t>
  </si>
  <si>
    <t>k33             = 0.985861         +/- 0.3004       (30.47%)</t>
  </si>
  <si>
    <t>k34             = 0.831913         +/- 0.02706      (3.253%)</t>
  </si>
  <si>
    <t>k21             = 0.0511931        +/- 0.005769     (11.27%)</t>
  </si>
  <si>
    <t>k22             = 11958            +/- 1682         (14.07%)</t>
  </si>
  <si>
    <t>k23             = 1.22739          +/- 0.2776       (22.61%)</t>
  </si>
  <si>
    <t>k24             = 0.811905         +/- 0.001162     (0.1431%)</t>
  </si>
  <si>
    <t>k1              = 0.0869482        +/- 0.008566     (9.852%)</t>
  </si>
  <si>
    <t>k2              = 10589.6          +/- 937          (8.848%)</t>
  </si>
  <si>
    <t>k3              = 2.57623          +/- 0.8261       (32.07%)</t>
  </si>
  <si>
    <t>k4              = 0.824653         +/- 0.001929     (0.234%)</t>
  </si>
  <si>
    <t>k1              = 0.0919564        +/- 0.003668     (3.989%)</t>
  </si>
  <si>
    <t>k2              = 4828.38          +/- 195.5        (4.049%)</t>
  </si>
  <si>
    <t>k3              = 1.94454          +/- 0.2119       (10.9%)</t>
  </si>
  <si>
    <t>k4              = 0.832341         +/- 0.0007127    (0.08562%)</t>
  </si>
  <si>
    <t>k11             = 0.0653595        +/- 0.005869     (8.98%)</t>
  </si>
  <si>
    <t>k12             = 4134.15          +/- 612          (14.8%)</t>
  </si>
  <si>
    <t>k13             = 0.788322         +/- 0.1179       (14.95%)</t>
  </si>
  <si>
    <t>k14             = 0.851398         +/- 0.001166     (0.137%)</t>
  </si>
  <si>
    <t>k11             = 0.0491429        +/- 0.00586      (11.92%)</t>
  </si>
  <si>
    <t>k12             = 5592.87          +/- 753.8        (13.48%)</t>
  </si>
  <si>
    <t>k13             = 1.253            +/- 0.2693       (21.5%)</t>
  </si>
  <si>
    <t>k14             = 0.850265         +/- 0.0008388    (0.09865%)</t>
  </si>
  <si>
    <t>k1              = 0.0984375        +/- 0.004843     (4.92%)</t>
  </si>
  <si>
    <t>k2              = 4597.27          +/- 217.5        (4.731%)</t>
  </si>
  <si>
    <t>k3              = 1.74447          +/- 0.1952       (11.19%)</t>
  </si>
  <si>
    <t>k4              = 0.832406         +/- 0.0006997    (0.08405%)</t>
  </si>
  <si>
    <t>C8</t>
  </si>
  <si>
    <t>k1              = 0.0957061        +/- 0.003445     (3.6%)</t>
  </si>
  <si>
    <t>k2              = 5241.73          +/- 188.3        (3.593%)</t>
  </si>
  <si>
    <t>k3              = 1.99565          +/- 0.1985       (9.949%)</t>
  </si>
  <si>
    <t>k4              = 0.837464         +/- 0.0007064    (0.08435%)</t>
  </si>
  <si>
    <t>C16</t>
  </si>
  <si>
    <t>k11             = 0.0743164        +/- 0.006634     (8.926%)</t>
  </si>
  <si>
    <t>k12             = 8095.42          +/- 911.7        (11.26%)</t>
  </si>
  <si>
    <t>k13             = 0.922539         +/- 0.1443       (15.64%)</t>
  </si>
  <si>
    <t>k14             = 0.851052         +/- 0.002232     (0.2623%)</t>
  </si>
  <si>
    <t>k11             = 0.107623         +/- 0.03531      (32.81%)</t>
  </si>
  <si>
    <t>k12             = 5441.7           +/- 2310         (42.45%)</t>
  </si>
  <si>
    <t>k13             = 0.59517          +/- 0.2223       (37.35%)</t>
  </si>
  <si>
    <t>k14             = 0.855089         +/- 0.005654     (0.6612%)</t>
  </si>
  <si>
    <t>ohn 1ten pkte</t>
  </si>
  <si>
    <t>k1              = 0.115168         +/- 0.007027     (6.102%)</t>
  </si>
  <si>
    <t>k2              = 4592.24          +/- 264.3        (5.755%)</t>
  </si>
  <si>
    <t>k3              = 1.49888          +/- 0.1597       (10.65%)</t>
  </si>
  <si>
    <t>k4              = 0.837754         +/- 0.0006636    (0.07922%)</t>
  </si>
  <si>
    <t>k1              = -0.191765        +/- 0.005767     (3.007%)</t>
  </si>
  <si>
    <t>k2              = 1760.18          +/- 64.95        (3.69%)</t>
  </si>
  <si>
    <t>k3              = 1.29138          +/- 0.08057      (6.239%)</t>
  </si>
  <si>
    <t>k4              = 0.849189         +/- 0.001111     (0.1309%)</t>
  </si>
  <si>
    <t>hahnp</t>
  </si>
  <si>
    <t>hahnn</t>
  </si>
  <si>
    <t>k11             = -0.211062        +/- 0.005863     (2.778%)</t>
  </si>
  <si>
    <t>k12             = 1445.57          +/- 54.83        (3.793%)</t>
  </si>
  <si>
    <t>k13             = 1.10513          +/- 0.05856      (5.299%)</t>
  </si>
  <si>
    <t>k14             = 0.823006         +/- 0.001        (0.1216%)</t>
  </si>
  <si>
    <t>k1              = 0.0858338        +/- 0.009664     (11.26%)</t>
  </si>
  <si>
    <t>k2              = 10657.1          +/- 985          (9.243%)</t>
  </si>
  <si>
    <t>k3              = 2.62013          +/- 0.9003       (34.36%)</t>
  </si>
  <si>
    <t>k4              = 0.824647         +/- 0.001938     (0.235%)</t>
  </si>
  <si>
    <t>k11             = 0.0857365        +/- 0.008072     (9.415%)</t>
  </si>
  <si>
    <t>k12             = 14629.5          +/- 1224         (8.364%)</t>
  </si>
  <si>
    <t>k13             = 2.14133          +/- 0.537        (25.08%)</t>
  </si>
  <si>
    <t>k14             = 0.827424         +/- 0.001847     (0.2232%)</t>
  </si>
  <si>
    <t>k21             = 0.062421         +/- 0.01105      (17.71%)</t>
  </si>
  <si>
    <t>k22             = 9789.16          +/- 2223         (22.71%)</t>
  </si>
  <si>
    <t>k23             = 0.970266         +/- 0.2566       (26.45%)</t>
  </si>
  <si>
    <t>k24             = 0.812263         +/- 0.001301     (0.1602%)</t>
  </si>
  <si>
    <t>k31             = 0.117871         +/- 0.0701       (59.47%)</t>
  </si>
  <si>
    <t>k32             = 64841.3          +/- 7.032e+004   (108.4%)</t>
  </si>
  <si>
    <t>k33             = 0.757435         +/- 0.3365       (44.42%)</t>
  </si>
  <si>
    <t>k34             = 0.848698         +/- 0.06103      (7.192%)</t>
  </si>
  <si>
    <t>k31             = 0.148469         +/- 0.005691     (3.833%)</t>
  </si>
  <si>
    <t>k32             = 38052.6          +/- 1178         (3.096%)</t>
  </si>
  <si>
    <t>k33             = 2.02814          +/- 0.168        (8.285%)</t>
  </si>
  <si>
    <t>k34             = 0.843727         +/- 0.003426     (0.406%)</t>
  </si>
  <si>
    <t>k21             = 0.130309         +/- 0.0151       (11.59%)</t>
  </si>
  <si>
    <t>k22             = 31654.2          +/- 3682         (11.63%)</t>
  </si>
  <si>
    <t>k23             = 1.05652          +/- 0.1841       (17.43%)</t>
  </si>
  <si>
    <t>k24             = 0.842086         +/- 0.009064     (1.076%)</t>
  </si>
  <si>
    <t>k11             = 0.132612         +/- 0.01023      (7.715%)</t>
  </si>
  <si>
    <t>k12             = 17483            +/- 1389         (7.943%)</t>
  </si>
  <si>
    <t>k13             = 1.41745          +/- 0.2204       (15.55%)</t>
  </si>
  <si>
    <t>k14             = 0.832002         +/- 0.002408     (0.2894%)</t>
  </si>
  <si>
    <t>k1              = 0.112116         +/- 0.01043      (9.298%)</t>
  </si>
  <si>
    <t>k2              = 12880            +/- 1066         (8.278%)</t>
  </si>
  <si>
    <t>k3              = 2.12678          +/- 0.5242       (24.65%)</t>
  </si>
  <si>
    <t>k4              = 0.83021          +/- 0.002163     (0.2605%)</t>
  </si>
  <si>
    <t>k11             = 0.0995528        +/- 0.01967      (19.76%)</t>
  </si>
  <si>
    <t>k12             = 6013.15          +/- 1425         (23.7%)</t>
  </si>
  <si>
    <t>k13             = 0.644634         +/- 0.1669       (25.89%)</t>
  </si>
  <si>
    <t>k14             = 0.854267         +/- 0.004341     (0.5081%)</t>
  </si>
  <si>
    <t>k1              = 0.103206         +/- 0.004358     (4.222%)</t>
  </si>
  <si>
    <t>k2              = 4991.6           +/- 202.3        (4.052%)</t>
  </si>
  <si>
    <t>k3              = 1.76084          +/- 0.171        (9.71%)</t>
  </si>
  <si>
    <t>k4              = 0.837588         +/- 0.0006752    (0.08061%)</t>
  </si>
  <si>
    <t>k1              = 0.0984314        +/- 0.004842     (4.919%)</t>
  </si>
  <si>
    <t>k2              = 4597.37          +/- 217.5        (4.73%)</t>
  </si>
  <si>
    <t>k3              = 1.74489          +/- 0.1952       (11.19%)</t>
  </si>
  <si>
    <t>k4              = 0.832405         +/- 0.0006996    (0.08405%)</t>
  </si>
  <si>
    <t>k11             = 0.0491472        +/- 0.005862     (11.93%)</t>
  </si>
  <si>
    <t>k12             = 5592.71          +/- 754          (13.48%)</t>
  </si>
  <si>
    <t>k13             = 1.25266          +/- 0.2693       (21.5%)</t>
  </si>
  <si>
    <t>k14             = 0.850266         +/- 0.0008389    (0.09866%)</t>
  </si>
  <si>
    <t>sequence</t>
  </si>
  <si>
    <t>exponent \alpha</t>
  </si>
  <si>
    <t>t0</t>
  </si>
  <si>
    <t>CPMG-8</t>
  </si>
  <si>
    <t>CPMG-16</t>
  </si>
  <si>
    <t>CPMG-64</t>
  </si>
  <si>
    <t>CPMG-32</t>
  </si>
  <si>
    <t>2.12678          +/- 0.5242</t>
  </si>
  <si>
    <t>1.41745          +/- 0.2204</t>
  </si>
  <si>
    <t>1.05652          +/- 0.1841</t>
  </si>
  <si>
    <t>2.02814          +/- 0.168</t>
  </si>
  <si>
    <t>12880            +/- 1066</t>
  </si>
  <si>
    <t>17483            +/- 1389</t>
  </si>
  <si>
    <t>31654.2          +/- 3682</t>
  </si>
  <si>
    <t xml:space="preserve">38052.6          +/- 1178  </t>
  </si>
  <si>
    <t>XY-8</t>
  </si>
  <si>
    <t>XY-16</t>
  </si>
  <si>
    <t>XY-32</t>
  </si>
  <si>
    <t>XY-64</t>
  </si>
  <si>
    <t xml:space="preserve">10657.1          +/- 985   </t>
  </si>
  <si>
    <t xml:space="preserve"> 14629.5          +/- 1224</t>
  </si>
  <si>
    <t>9789.16          +/- 2223</t>
  </si>
  <si>
    <t>64841.3          +/- 7.032e+004</t>
  </si>
  <si>
    <t>2.14133          +/- 0.537</t>
  </si>
  <si>
    <t xml:space="preserve"> 0.970266         +/- 0.2566 </t>
  </si>
  <si>
    <t xml:space="preserve">0.757435         +/- 0.3365 </t>
  </si>
  <si>
    <t xml:space="preserve">2.62013          +/- 0.9003 </t>
  </si>
  <si>
    <t>all points</t>
  </si>
  <si>
    <t>X8</t>
  </si>
  <si>
    <t>X16</t>
  </si>
  <si>
    <t>k1              = 0.0504093        +/- 0.004563     (9.052%)</t>
  </si>
  <si>
    <t>k2              = 14797.3          +/- 1310         (8.855%)</t>
  </si>
  <si>
    <t>k3              = 1.98316          +/- 0.4828       (24.35%)</t>
  </si>
  <si>
    <t>k4              = 0.938408         +/- 0.001149     (0.1224%)</t>
  </si>
  <si>
    <t>wo1stpt</t>
  </si>
  <si>
    <t>k1              = 0.0514664        +/- 0.005368     (10.43%)</t>
  </si>
  <si>
    <t>k2              = 14651.3          +/- 1426         (9.732%)</t>
  </si>
  <si>
    <t>k3              = 1.89253          +/- 0.4829       (25.52%)</t>
  </si>
  <si>
    <t>k4              = 0.938469         +/- 0.001166     (0.1243%)</t>
  </si>
  <si>
    <t>k11             = 0.0671921        +/- 0.005531     (8.231%)</t>
  </si>
  <si>
    <t>k12             = 14149.1          +/- 1459         (10.32%)</t>
  </si>
  <si>
    <t>k13             = 1.12299          +/- 0.1762       (15.69%)</t>
  </si>
  <si>
    <t>k14             = 0.95063          +/- 0.001328     (0.1396%)</t>
  </si>
  <si>
    <t>k11             = 0.0778387        +/- 0.01006      (12.92%)</t>
  </si>
  <si>
    <t>k12             = 12277.4          +/- 1951         (15.89%)</t>
  </si>
  <si>
    <t>k13             = 0.922429         +/- 0.1804       (19.56%)</t>
  </si>
  <si>
    <t>k14             = 0.9514           +/- 0.00165      (0.1734%)</t>
  </si>
  <si>
    <t>k21             = 0.0574166        +/- 0.005033     (8.765%)</t>
  </si>
  <si>
    <t>k22             = 18303.2          +/- 1797         (9.82%)</t>
  </si>
  <si>
    <t>k23             = 1.30576          +/- 0.2348       (17.98%)</t>
  </si>
  <si>
    <t>k24             = 0.944443         +/- 0.00148      (0.1567%)</t>
  </si>
  <si>
    <t>k21             = 0.062268         +/- 0.007123     (11.44%)</t>
  </si>
  <si>
    <t>k22             = 17108.2          +/- 2102         (12.28%)</t>
  </si>
  <si>
    <t>k23             = 1.15181          +/- 0.2342       (20.33%)</t>
  </si>
  <si>
    <t>k24             = 0.944848         +/- 0.001692     (0.1791%)</t>
  </si>
  <si>
    <t>k31             = 0.0712088        +/- 0.007974     (11.2%)</t>
  </si>
  <si>
    <t>k32             = 19808.9          +/- 2582         (13.04%)</t>
  </si>
  <si>
    <t>k33             = 0.973778         +/- 0.192        (19.72%)</t>
  </si>
  <si>
    <t>k34             = 0.97892          +/- 0.003267     (0.3337%)</t>
  </si>
  <si>
    <t>k31             = 0.0847974        +/- 0.01664      (19.62%)</t>
  </si>
  <si>
    <t>k32             = 17576.8          +/- 3374         (19.2%)</t>
  </si>
  <si>
    <t>k33             = 0.770049         +/- 0.2201       (28.59%)</t>
  </si>
  <si>
    <t>k34             = 0.981492         +/- 0.005459     (0.5562%)</t>
  </si>
  <si>
    <t>k1              = -0.0578449       +/- 0.007216     (12.48%)</t>
  </si>
  <si>
    <t>k2              = 881.625          +/- 143.2        (16.24%)</t>
  </si>
  <si>
    <t>k3              = 1.95537          +/- 0.7817       (39.98%)</t>
  </si>
  <si>
    <t>k4              = 0.847946         +/- 0.002545     (0.3001%)</t>
  </si>
  <si>
    <t>hahnmix</t>
  </si>
  <si>
    <t>hahnbsp1</t>
  </si>
  <si>
    <t>k1              = -0.226375        +/- 0.01908      (8.431%)</t>
  </si>
  <si>
    <t>k2              = 2543.52          +/- 272.6        (10.72%)</t>
  </si>
  <si>
    <t>k3              = 0.893683         +/- 0.1304       (14.59%)</t>
  </si>
  <si>
    <t>k4              = 0.798595         +/- 0.006713     (0.8407%)</t>
  </si>
  <si>
    <t>hahnbsp2</t>
  </si>
  <si>
    <t>k1              = -0.0598323       +/- 0.004432     (7.407%)</t>
  </si>
  <si>
    <t>k2              = 526.752          +/- 45.22        (8.585%)</t>
  </si>
  <si>
    <t>k3              = 1.24909          +/- 0.1858       (14.88%)</t>
  </si>
  <si>
    <t>k4              = 1.02566          +/- 0.001213     (0.1183%)</t>
  </si>
  <si>
    <t>hahnbsp3</t>
  </si>
  <si>
    <t>k1              = -0.137468        +/- 0.01284      (9.341%)</t>
  </si>
  <si>
    <t>k2              = 995.888          +/- 114.9        (11.54%)</t>
  </si>
  <si>
    <t>k3              = 0.995049         +/- 0.1351       (13.58%)</t>
  </si>
  <si>
    <t>k4              = 0.948681         +/- 0.00867      (0.9139%)</t>
  </si>
  <si>
    <t>uddnormal</t>
  </si>
  <si>
    <t>k11             = 0.109445         +/- 0.009576     (8.75%)</t>
  </si>
  <si>
    <t>k12             = 7749.61          +/- 510.4        (6.587%)</t>
  </si>
  <si>
    <t>k13             = 2.95496          +/- 0.802        (27.14%)</t>
  </si>
  <si>
    <t>k14             = 0.874662         +/- 0.003478     (0.3977%)</t>
  </si>
  <si>
    <t>uddcor</t>
  </si>
  <si>
    <t>k1              = 0.0890099        +/- 0.00997      (11.2%)</t>
  </si>
  <si>
    <t>k2              = 10569.3          +/- 884.1        (8.364%)</t>
  </si>
  <si>
    <t>k3              = 2.8063           +/- 0.8945       (31.88%)</t>
  </si>
  <si>
    <t>k4              = 0.86403          +/- 0.004787     (0.554%)</t>
  </si>
  <si>
    <t>NV 1</t>
  </si>
  <si>
    <t>NV 2</t>
  </si>
  <si>
    <t>NV 3</t>
  </si>
  <si>
    <t>t0/T2</t>
  </si>
  <si>
    <t xml:space="preserve">4991.6           +/- 202.3  </t>
  </si>
  <si>
    <t xml:space="preserve">1.76084          +/- 0.171 </t>
  </si>
  <si>
    <t xml:space="preserve"> 14651.3          +/- 1426  </t>
  </si>
  <si>
    <t xml:space="preserve">1.89253          +/- 0.4829 </t>
  </si>
  <si>
    <t>hahnudd</t>
  </si>
  <si>
    <t>k1              = -0.0658395       +/- 0.004412     (6.701%)</t>
  </si>
  <si>
    <t>k2              = 265.977          +/- 17.81        (6.696%)</t>
  </si>
  <si>
    <t>k3              = 1.8367           +/- 0.3119       (16.98%)</t>
  </si>
  <si>
    <t>k4              = 1.00899          +/- 0.001201     (0.119%)</t>
  </si>
  <si>
    <t>k31             = 0.0482836        +/- 0.009        (18.64%)</t>
  </si>
  <si>
    <t>k32             = 13953.2          +/- 2222         (15.93%)</t>
  </si>
  <si>
    <t>k33             = 1.83432          +/- 0.7715       (42.06%)</t>
  </si>
  <si>
    <t>k34             = 0.783445         +/- 0.00374      (0.4774%)</t>
  </si>
  <si>
    <t>bis 40k</t>
  </si>
  <si>
    <t xml:space="preserve"> 10657.1          +/- 985 </t>
  </si>
  <si>
    <t xml:space="preserve">2.62013          +/- 0.9003  </t>
  </si>
  <si>
    <t xml:space="preserve">4597.37          +/- 217.5  </t>
  </si>
  <si>
    <t xml:space="preserve"> 1.74489          +/- 0.1952  </t>
  </si>
  <si>
    <t xml:space="preserve"> 17108.2          +/- 2102  </t>
  </si>
  <si>
    <t xml:space="preserve"> 1.15181          +/- 0.2342</t>
  </si>
  <si>
    <t>UDD-8 ctc</t>
  </si>
  <si>
    <t>UDD-8 ete</t>
  </si>
  <si>
    <t xml:space="preserve"> 7749.61          +/- 510.4   </t>
  </si>
  <si>
    <t xml:space="preserve"> 10569.3          +/- 884.1    </t>
  </si>
  <si>
    <t xml:space="preserve">2.95496          +/- 0.802 </t>
  </si>
  <si>
    <t>2.8063           +/- 0.8945</t>
  </si>
  <si>
    <t>x32</t>
  </si>
  <si>
    <t>k1              = 0.0590007        +/- 0.01293      (21.91%)</t>
  </si>
  <si>
    <t>k2              = 17182.4          +/- 3875         (22.55%)</t>
  </si>
  <si>
    <t>k3              = 0.864985         +/- 0.2916       (33.71%)</t>
  </si>
  <si>
    <t>k4              = 0.98764          +/- 0.003763     (0.381%)</t>
  </si>
  <si>
    <t>X64</t>
  </si>
  <si>
    <t>k11             = 0.0516254        +/- 0.008847     (17.14%)</t>
  </si>
  <si>
    <t>k12             = 25815.3          +/- 4086         (15.83%)</t>
  </si>
  <si>
    <t>k13             = 1.12968          +/- 0.3335       (29.53%)</t>
  </si>
  <si>
    <t>k14             = 0.965741         +/- 0.003978     (0.412%)</t>
  </si>
  <si>
    <t>alpha</t>
  </si>
  <si>
    <t>1.15+-0.23</t>
  </si>
  <si>
    <t>0.77+-0.22</t>
  </si>
  <si>
    <t>0.86+-0.29</t>
  </si>
  <si>
    <t>1.13+-0.33</t>
  </si>
  <si>
    <t>C32</t>
  </si>
  <si>
    <t>C64</t>
  </si>
  <si>
    <t>k11             = 0.0789183        +/- 0.03249      (41.17%)</t>
  </si>
  <si>
    <t>k12             = 43049.6          +/- 2.742e+004   (63.68%)</t>
  </si>
  <si>
    <t>k13             = 0.756934         +/- 0.3222       (42.56%)</t>
  </si>
  <si>
    <t>k14             = 0.99203          +/- 0.02456      (2.475%)</t>
  </si>
  <si>
    <t>k1              = 0.073259         +/- 0.01259      (17.19%)</t>
  </si>
  <si>
    <t>k2              = 16900.3          +/- 2984         (17.66%)</t>
  </si>
  <si>
    <t>k3              = 0.832451         +/- 0.2159       (25.94%)</t>
  </si>
  <si>
    <t>k4              = 0.974234         +/- 0.003683     (0.3781%)</t>
  </si>
  <si>
    <t>17100+-2100</t>
  </si>
  <si>
    <t>17600+-3400</t>
  </si>
  <si>
    <t>17200+-3900</t>
  </si>
  <si>
    <t>25900+-4100</t>
  </si>
  <si>
    <t>cpmg8</t>
  </si>
  <si>
    <t>cpmg16</t>
  </si>
  <si>
    <t>cpmg32</t>
  </si>
  <si>
    <t>cpmg64</t>
  </si>
  <si>
    <t>1.89+-0.48</t>
  </si>
  <si>
    <t>0.92+-0.18</t>
  </si>
  <si>
    <t>0.83+-0.22</t>
  </si>
  <si>
    <t>0.76+-0.32</t>
  </si>
  <si>
    <t>14700+-1400</t>
  </si>
  <si>
    <t>12300+-2000</t>
  </si>
  <si>
    <t>16900+-3000</t>
  </si>
  <si>
    <t>43000+-27400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</si>
</sst>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topLeftCell="A22" workbookViewId="0">
      <selection activeCell="H24" sqref="H24"/>
    </sheetView>
  </sheetViews>
  <sheetFormatPr baseColWidth="10" defaultRowHeight="15"/>
  <sheetData>
    <row r="1" spans="1:12">
      <c r="G1" t="s">
        <v>141</v>
      </c>
    </row>
    <row r="2" spans="1:12">
      <c r="A2" t="s">
        <v>25</v>
      </c>
      <c r="B2" t="s">
        <v>111</v>
      </c>
      <c r="G2" t="s">
        <v>123</v>
      </c>
      <c r="L2" t="s">
        <v>196</v>
      </c>
    </row>
    <row r="3" spans="1:12">
      <c r="B3" t="s">
        <v>112</v>
      </c>
      <c r="G3" t="s">
        <v>124</v>
      </c>
      <c r="L3" t="s">
        <v>197</v>
      </c>
    </row>
    <row r="4" spans="1:12">
      <c r="B4" t="s">
        <v>113</v>
      </c>
      <c r="G4" t="s">
        <v>125</v>
      </c>
      <c r="L4" t="s">
        <v>198</v>
      </c>
    </row>
    <row r="5" spans="1:12">
      <c r="B5" t="s">
        <v>114</v>
      </c>
      <c r="G5" t="s">
        <v>126</v>
      </c>
      <c r="L5" t="s">
        <v>199</v>
      </c>
    </row>
    <row r="7" spans="1:12">
      <c r="A7" t="s">
        <v>30</v>
      </c>
      <c r="B7" t="s">
        <v>115</v>
      </c>
      <c r="G7" t="s">
        <v>119</v>
      </c>
      <c r="L7" t="s">
        <v>200</v>
      </c>
    </row>
    <row r="8" spans="1:12">
      <c r="B8" t="s">
        <v>116</v>
      </c>
      <c r="G8" t="s">
        <v>120</v>
      </c>
      <c r="L8" t="s">
        <v>201</v>
      </c>
    </row>
    <row r="9" spans="1:12">
      <c r="B9" t="s">
        <v>117</v>
      </c>
      <c r="G9" t="s">
        <v>121</v>
      </c>
      <c r="L9" t="s">
        <v>202</v>
      </c>
    </row>
    <row r="10" spans="1:12">
      <c r="B10" t="s">
        <v>118</v>
      </c>
      <c r="G10" t="s">
        <v>122</v>
      </c>
      <c r="L10" t="s">
        <v>203</v>
      </c>
    </row>
    <row r="12" spans="1:12">
      <c r="A12" t="s">
        <v>127</v>
      </c>
      <c r="B12" t="s">
        <v>128</v>
      </c>
      <c r="G12" t="s">
        <v>142</v>
      </c>
      <c r="L12" t="s">
        <v>192</v>
      </c>
    </row>
    <row r="13" spans="1:12">
      <c r="B13" t="s">
        <v>129</v>
      </c>
      <c r="G13" t="s">
        <v>143</v>
      </c>
      <c r="L13" t="s">
        <v>193</v>
      </c>
    </row>
    <row r="14" spans="1:12">
      <c r="B14" t="s">
        <v>130</v>
      </c>
      <c r="G14" t="s">
        <v>144</v>
      </c>
      <c r="L14" t="s">
        <v>194</v>
      </c>
    </row>
    <row r="15" spans="1:12">
      <c r="B15" t="s">
        <v>131</v>
      </c>
      <c r="G15" t="s">
        <v>145</v>
      </c>
      <c r="L15" t="s">
        <v>195</v>
      </c>
    </row>
    <row r="17" spans="1:12">
      <c r="A17" t="s">
        <v>132</v>
      </c>
      <c r="B17" t="s">
        <v>133</v>
      </c>
      <c r="G17" t="s">
        <v>137</v>
      </c>
      <c r="L17" t="s">
        <v>188</v>
      </c>
    </row>
    <row r="18" spans="1:12">
      <c r="B18" t="s">
        <v>134</v>
      </c>
      <c r="G18" t="s">
        <v>138</v>
      </c>
      <c r="L18" t="s">
        <v>189</v>
      </c>
    </row>
    <row r="19" spans="1:12">
      <c r="B19" t="s">
        <v>135</v>
      </c>
      <c r="G19" t="s">
        <v>139</v>
      </c>
      <c r="L19" t="s">
        <v>190</v>
      </c>
    </row>
    <row r="20" spans="1:12">
      <c r="B20" t="s">
        <v>136</v>
      </c>
      <c r="G20" t="s">
        <v>140</v>
      </c>
      <c r="L20" t="s">
        <v>191</v>
      </c>
    </row>
    <row r="23" spans="1:12">
      <c r="A23" t="s">
        <v>150</v>
      </c>
      <c r="B23" t="s">
        <v>146</v>
      </c>
    </row>
    <row r="24" spans="1:12">
      <c r="B24" t="s">
        <v>147</v>
      </c>
    </row>
    <row r="25" spans="1:12">
      <c r="B25" t="s">
        <v>148</v>
      </c>
    </row>
    <row r="26" spans="1:12">
      <c r="B26" t="s">
        <v>149</v>
      </c>
    </row>
    <row r="28" spans="1:12">
      <c r="A28" t="s">
        <v>151</v>
      </c>
      <c r="B28" t="s">
        <v>152</v>
      </c>
    </row>
    <row r="29" spans="1:12">
      <c r="B29" t="s">
        <v>153</v>
      </c>
    </row>
    <row r="30" spans="1:12">
      <c r="B30" t="s">
        <v>154</v>
      </c>
    </row>
    <row r="31" spans="1:12">
      <c r="B31" t="s">
        <v>155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7"/>
  <sheetViews>
    <sheetView topLeftCell="A16" workbookViewId="0">
      <selection activeCell="G17" sqref="G17"/>
    </sheetView>
  </sheetViews>
  <sheetFormatPr baseColWidth="10" defaultRowHeight="15"/>
  <cols>
    <col min="2" max="2" width="21.28515625" customWidth="1"/>
  </cols>
  <sheetData>
    <row r="1" spans="1:6">
      <c r="A1" t="s">
        <v>204</v>
      </c>
      <c r="B1" t="s">
        <v>205</v>
      </c>
      <c r="C1" t="s">
        <v>206</v>
      </c>
    </row>
    <row r="2" spans="1:6">
      <c r="A2" t="s">
        <v>207</v>
      </c>
    </row>
    <row r="3" spans="1:6">
      <c r="A3" t="s">
        <v>208</v>
      </c>
      <c r="B3" t="s">
        <v>212</v>
      </c>
      <c r="C3" t="s">
        <v>216</v>
      </c>
      <c r="E3">
        <f>17483/F6</f>
        <v>7.2578201216348051</v>
      </c>
    </row>
    <row r="4" spans="1:6">
      <c r="A4" t="s">
        <v>210</v>
      </c>
      <c r="B4" t="s">
        <v>213</v>
      </c>
      <c r="C4" t="s">
        <v>217</v>
      </c>
      <c r="E4">
        <f>31654.2 /F6</f>
        <v>13.140793324615482</v>
      </c>
    </row>
    <row r="5" spans="1:6">
      <c r="A5" t="s">
        <v>209</v>
      </c>
      <c r="B5" t="s">
        <v>214</v>
      </c>
      <c r="C5" t="s">
        <v>218</v>
      </c>
      <c r="E5">
        <f>38052.6/F6</f>
        <v>15.796998567781307</v>
      </c>
    </row>
    <row r="6" spans="1:6">
      <c r="F6">
        <v>2408.85</v>
      </c>
    </row>
    <row r="7" spans="1:6">
      <c r="A7" t="s">
        <v>219</v>
      </c>
      <c r="B7" t="s">
        <v>230</v>
      </c>
      <c r="C7" t="s">
        <v>223</v>
      </c>
    </row>
    <row r="8" spans="1:6">
      <c r="A8" t="s">
        <v>220</v>
      </c>
      <c r="B8" t="s">
        <v>227</v>
      </c>
      <c r="C8" t="s">
        <v>224</v>
      </c>
    </row>
    <row r="9" spans="1:6">
      <c r="A9" t="s">
        <v>221</v>
      </c>
      <c r="B9" t="s">
        <v>228</v>
      </c>
      <c r="C9" t="s">
        <v>225</v>
      </c>
    </row>
    <row r="10" spans="1:6">
      <c r="A10" t="s">
        <v>222</v>
      </c>
      <c r="B10" t="s">
        <v>229</v>
      </c>
      <c r="C10" t="s">
        <v>226</v>
      </c>
    </row>
    <row r="12" spans="1:6">
      <c r="B12" t="s">
        <v>205</v>
      </c>
      <c r="C12" t="s">
        <v>206</v>
      </c>
      <c r="E12" t="s">
        <v>300</v>
      </c>
    </row>
    <row r="13" spans="1:6">
      <c r="A13" t="s">
        <v>297</v>
      </c>
      <c r="B13" t="s">
        <v>211</v>
      </c>
      <c r="C13" t="s">
        <v>215</v>
      </c>
      <c r="E13">
        <f>12880/F6</f>
        <v>5.3469497893185549</v>
      </c>
    </row>
    <row r="14" spans="1:6">
      <c r="A14" t="s">
        <v>298</v>
      </c>
      <c r="B14" t="s">
        <v>302</v>
      </c>
      <c r="C14" t="s">
        <v>301</v>
      </c>
      <c r="E14">
        <f>4991.6/1445.6</f>
        <v>3.4529607083563922</v>
      </c>
    </row>
    <row r="15" spans="1:6">
      <c r="A15" t="s">
        <v>299</v>
      </c>
      <c r="B15" t="s">
        <v>304</v>
      </c>
      <c r="C15" t="s">
        <v>303</v>
      </c>
      <c r="E15">
        <f>14651/881</f>
        <v>16.629965947786605</v>
      </c>
    </row>
    <row r="18" spans="1:5">
      <c r="B18" t="s">
        <v>205</v>
      </c>
      <c r="C18" t="s">
        <v>206</v>
      </c>
      <c r="E18" t="s">
        <v>300</v>
      </c>
    </row>
    <row r="19" spans="1:5">
      <c r="A19" t="s">
        <v>297</v>
      </c>
      <c r="B19" t="s">
        <v>316</v>
      </c>
      <c r="C19" t="s">
        <v>315</v>
      </c>
      <c r="E19">
        <f xml:space="preserve"> 10657.1   /F6</f>
        <v>4.4241443012225758</v>
      </c>
    </row>
    <row r="20" spans="1:5">
      <c r="A20" t="s">
        <v>298</v>
      </c>
      <c r="B20" t="s">
        <v>318</v>
      </c>
      <c r="C20" t="s">
        <v>317</v>
      </c>
      <c r="E20">
        <f>4597.37    /1445.6</f>
        <v>3.1802504150525737</v>
      </c>
    </row>
    <row r="21" spans="1:5">
      <c r="A21" t="s">
        <v>299</v>
      </c>
      <c r="B21" t="s">
        <v>320</v>
      </c>
      <c r="C21" t="s">
        <v>319</v>
      </c>
      <c r="E21">
        <f xml:space="preserve"> 17108.2/881</f>
        <v>19.419069239500569</v>
      </c>
    </row>
    <row r="23" spans="1:5">
      <c r="B23" t="s">
        <v>205</v>
      </c>
      <c r="C23" t="s">
        <v>206</v>
      </c>
      <c r="E23" t="s">
        <v>300</v>
      </c>
    </row>
    <row r="24" spans="1:5">
      <c r="A24" t="s">
        <v>321</v>
      </c>
      <c r="B24" t="s">
        <v>326</v>
      </c>
      <c r="C24" t="s">
        <v>324</v>
      </c>
      <c r="E24">
        <f>10569.3/F6</f>
        <v>4.3876953733109163</v>
      </c>
    </row>
    <row r="25" spans="1:5">
      <c r="A25" t="s">
        <v>322</v>
      </c>
      <c r="B25" t="s">
        <v>325</v>
      </c>
      <c r="C25" t="s">
        <v>323</v>
      </c>
      <c r="E25">
        <f>7749.6/F6</f>
        <v>3.2171368080204248</v>
      </c>
    </row>
    <row r="26" spans="1:5">
      <c r="A26" t="s">
        <v>207</v>
      </c>
      <c r="B26" t="s">
        <v>211</v>
      </c>
      <c r="C26" t="s">
        <v>215</v>
      </c>
      <c r="E26">
        <f>12880/F6</f>
        <v>5.3469497893185549</v>
      </c>
    </row>
    <row r="27" spans="1:5">
      <c r="A27" t="s">
        <v>219</v>
      </c>
      <c r="B27" t="s">
        <v>230</v>
      </c>
      <c r="C27" t="s">
        <v>223</v>
      </c>
      <c r="E27">
        <v>4.42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2"/>
  <sheetViews>
    <sheetView topLeftCell="A31" workbookViewId="0">
      <selection activeCell="D46" sqref="D46"/>
    </sheetView>
  </sheetViews>
  <sheetFormatPr baseColWidth="10" defaultRowHeight="15"/>
  <sheetData>
    <row r="1" spans="1:7">
      <c r="A1" t="s">
        <v>231</v>
      </c>
      <c r="G1" t="s">
        <v>238</v>
      </c>
    </row>
    <row r="3" spans="1:7">
      <c r="A3" t="s">
        <v>127</v>
      </c>
      <c r="B3" t="s">
        <v>234</v>
      </c>
      <c r="G3" t="s">
        <v>239</v>
      </c>
    </row>
    <row r="4" spans="1:7">
      <c r="B4" t="s">
        <v>235</v>
      </c>
      <c r="G4" t="s">
        <v>240</v>
      </c>
    </row>
    <row r="5" spans="1:7">
      <c r="B5" t="s">
        <v>236</v>
      </c>
      <c r="G5" t="s">
        <v>241</v>
      </c>
    </row>
    <row r="6" spans="1:7">
      <c r="B6" t="s">
        <v>237</v>
      </c>
      <c r="G6" t="s">
        <v>242</v>
      </c>
    </row>
    <row r="8" spans="1:7">
      <c r="A8" t="s">
        <v>132</v>
      </c>
      <c r="B8" t="s">
        <v>243</v>
      </c>
      <c r="G8" t="s">
        <v>247</v>
      </c>
    </row>
    <row r="9" spans="1:7">
      <c r="B9" t="s">
        <v>244</v>
      </c>
      <c r="G9" t="s">
        <v>248</v>
      </c>
    </row>
    <row r="10" spans="1:7">
      <c r="B10" t="s">
        <v>245</v>
      </c>
      <c r="G10" t="s">
        <v>249</v>
      </c>
    </row>
    <row r="11" spans="1:7">
      <c r="B11" t="s">
        <v>246</v>
      </c>
      <c r="G11" t="s">
        <v>250</v>
      </c>
    </row>
    <row r="13" spans="1:7">
      <c r="A13" t="s">
        <v>342</v>
      </c>
      <c r="G13" t="s">
        <v>348</v>
      </c>
    </row>
    <row r="14" spans="1:7">
      <c r="G14" t="s">
        <v>349</v>
      </c>
    </row>
    <row r="15" spans="1:7">
      <c r="G15" t="s">
        <v>350</v>
      </c>
    </row>
    <row r="16" spans="1:7">
      <c r="G16" t="s">
        <v>351</v>
      </c>
    </row>
    <row r="18" spans="1:7">
      <c r="A18" t="s">
        <v>343</v>
      </c>
      <c r="G18" t="s">
        <v>344</v>
      </c>
    </row>
    <row r="19" spans="1:7">
      <c r="G19" t="s">
        <v>345</v>
      </c>
    </row>
    <row r="20" spans="1:7">
      <c r="G20" t="s">
        <v>346</v>
      </c>
    </row>
    <row r="21" spans="1:7">
      <c r="G21" t="s">
        <v>347</v>
      </c>
    </row>
    <row r="28" spans="1:7">
      <c r="A28" t="s">
        <v>232</v>
      </c>
      <c r="B28" t="s">
        <v>251</v>
      </c>
      <c r="G28" t="s">
        <v>255</v>
      </c>
    </row>
    <row r="29" spans="1:7">
      <c r="B29" t="s">
        <v>252</v>
      </c>
      <c r="G29" t="s">
        <v>256</v>
      </c>
    </row>
    <row r="30" spans="1:7">
      <c r="B30" t="s">
        <v>253</v>
      </c>
      <c r="G30" t="s">
        <v>257</v>
      </c>
    </row>
    <row r="31" spans="1:7">
      <c r="B31" t="s">
        <v>254</v>
      </c>
      <c r="G31" t="s">
        <v>258</v>
      </c>
    </row>
    <row r="33" spans="1:7">
      <c r="A33" t="s">
        <v>233</v>
      </c>
      <c r="B33" t="s">
        <v>259</v>
      </c>
      <c r="G33" t="s">
        <v>263</v>
      </c>
    </row>
    <row r="34" spans="1:7">
      <c r="B34" t="s">
        <v>260</v>
      </c>
      <c r="G34" t="s">
        <v>264</v>
      </c>
    </row>
    <row r="35" spans="1:7">
      <c r="B35" t="s">
        <v>261</v>
      </c>
      <c r="G35" t="s">
        <v>265</v>
      </c>
    </row>
    <row r="36" spans="1:7">
      <c r="B36" t="s">
        <v>262</v>
      </c>
      <c r="G36" t="s">
        <v>266</v>
      </c>
    </row>
    <row r="38" spans="1:7">
      <c r="A38" t="s">
        <v>327</v>
      </c>
      <c r="G38" t="s">
        <v>328</v>
      </c>
    </row>
    <row r="39" spans="1:7">
      <c r="G39" t="s">
        <v>329</v>
      </c>
    </row>
    <row r="40" spans="1:7">
      <c r="G40" t="s">
        <v>330</v>
      </c>
    </row>
    <row r="41" spans="1:7">
      <c r="G41" t="s">
        <v>331</v>
      </c>
    </row>
    <row r="43" spans="1:7">
      <c r="A43" t="s">
        <v>332</v>
      </c>
      <c r="G43" t="s">
        <v>333</v>
      </c>
    </row>
    <row r="44" spans="1:7">
      <c r="G44" t="s">
        <v>334</v>
      </c>
    </row>
    <row r="45" spans="1:7">
      <c r="G45" t="s">
        <v>335</v>
      </c>
    </row>
    <row r="46" spans="1:7">
      <c r="G46" t="s">
        <v>336</v>
      </c>
    </row>
    <row r="48" spans="1:7">
      <c r="B48" t="s">
        <v>337</v>
      </c>
      <c r="C48" t="s">
        <v>206</v>
      </c>
      <c r="F48" t="s">
        <v>337</v>
      </c>
      <c r="G48" t="s">
        <v>206</v>
      </c>
    </row>
    <row r="49" spans="1:7">
      <c r="A49" t="s">
        <v>25</v>
      </c>
      <c r="B49" t="s">
        <v>338</v>
      </c>
      <c r="C49" t="s">
        <v>352</v>
      </c>
      <c r="E49" t="s">
        <v>356</v>
      </c>
      <c r="F49" t="s">
        <v>360</v>
      </c>
      <c r="G49" t="s">
        <v>364</v>
      </c>
    </row>
    <row r="50" spans="1:7">
      <c r="A50" t="s">
        <v>30</v>
      </c>
      <c r="B50" t="s">
        <v>339</v>
      </c>
      <c r="C50" t="s">
        <v>353</v>
      </c>
      <c r="E50" t="s">
        <v>357</v>
      </c>
      <c r="F50" t="s">
        <v>361</v>
      </c>
      <c r="G50" t="s">
        <v>365</v>
      </c>
    </row>
    <row r="51" spans="1:7">
      <c r="A51" t="s">
        <v>31</v>
      </c>
      <c r="B51" t="s">
        <v>340</v>
      </c>
      <c r="C51" t="s">
        <v>354</v>
      </c>
      <c r="E51" t="s">
        <v>358</v>
      </c>
      <c r="F51" t="s">
        <v>362</v>
      </c>
      <c r="G51" t="s">
        <v>366</v>
      </c>
    </row>
    <row r="52" spans="1:7">
      <c r="A52" t="s">
        <v>40</v>
      </c>
      <c r="B52" t="s">
        <v>341</v>
      </c>
      <c r="C52" t="s">
        <v>355</v>
      </c>
      <c r="E52" t="s">
        <v>359</v>
      </c>
      <c r="F52" t="s">
        <v>363</v>
      </c>
      <c r="G52" t="s">
        <v>367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3"/>
  <sheetViews>
    <sheetView workbookViewId="0">
      <selection activeCell="H46" sqref="H46"/>
    </sheetView>
  </sheetViews>
  <sheetFormatPr baseColWidth="10" defaultRowHeight="15"/>
  <cols>
    <col min="7" max="7" width="11.5703125" customWidth="1"/>
  </cols>
  <sheetData>
    <row r="1" spans="1:14">
      <c r="A1">
        <v>1</v>
      </c>
      <c r="K1">
        <v>0.90600000000000003</v>
      </c>
      <c r="L1">
        <v>0.90600000000000003</v>
      </c>
      <c r="M1">
        <v>0</v>
      </c>
      <c r="N1">
        <f t="shared" ref="N1:N11" si="0">(L1+K1)/2</f>
        <v>0.90600000000000003</v>
      </c>
    </row>
    <row r="2" spans="1:14">
      <c r="A2" t="s">
        <v>0</v>
      </c>
      <c r="B2" t="s">
        <v>1</v>
      </c>
      <c r="K2">
        <v>0.88600000000000001</v>
      </c>
      <c r="L2">
        <v>0.88900000000000001</v>
      </c>
      <c r="M2">
        <v>528</v>
      </c>
      <c r="N2">
        <f t="shared" si="0"/>
        <v>0.88749999999999996</v>
      </c>
    </row>
    <row r="3" spans="1:14">
      <c r="B3" t="s">
        <v>2</v>
      </c>
      <c r="K3">
        <v>0.85799999999999998</v>
      </c>
      <c r="L3">
        <v>0.86699999999999999</v>
      </c>
      <c r="M3">
        <v>1056</v>
      </c>
      <c r="N3">
        <f t="shared" si="0"/>
        <v>0.86250000000000004</v>
      </c>
    </row>
    <row r="4" spans="1:14">
      <c r="B4" t="s">
        <v>3</v>
      </c>
      <c r="K4">
        <v>0.84399999999999997</v>
      </c>
      <c r="L4">
        <v>0.85899999999999999</v>
      </c>
      <c r="M4">
        <v>1584</v>
      </c>
      <c r="N4">
        <f t="shared" si="0"/>
        <v>0.85149999999999992</v>
      </c>
    </row>
    <row r="5" spans="1:14">
      <c r="B5" t="s">
        <v>4</v>
      </c>
      <c r="K5">
        <v>0.83899999999999997</v>
      </c>
      <c r="L5">
        <v>0.83599999999999997</v>
      </c>
      <c r="M5">
        <v>2112</v>
      </c>
      <c r="N5">
        <f t="shared" si="0"/>
        <v>0.83749999999999991</v>
      </c>
    </row>
    <row r="6" spans="1:14">
      <c r="K6">
        <v>0.85899999999999999</v>
      </c>
      <c r="L6">
        <v>0.85099999999999998</v>
      </c>
      <c r="M6">
        <v>2640</v>
      </c>
      <c r="N6">
        <f t="shared" si="0"/>
        <v>0.85499999999999998</v>
      </c>
    </row>
    <row r="7" spans="1:14">
      <c r="K7">
        <v>0.85</v>
      </c>
      <c r="L7">
        <v>0.85899999999999999</v>
      </c>
      <c r="M7">
        <v>3168</v>
      </c>
      <c r="N7">
        <f t="shared" si="0"/>
        <v>0.85450000000000004</v>
      </c>
    </row>
    <row r="8" spans="1:14">
      <c r="A8">
        <v>2</v>
      </c>
      <c r="K8">
        <v>0.84099999999999997</v>
      </c>
      <c r="L8">
        <v>0.86</v>
      </c>
      <c r="M8">
        <v>3696</v>
      </c>
      <c r="N8">
        <f t="shared" si="0"/>
        <v>0.85050000000000003</v>
      </c>
    </row>
    <row r="9" spans="1:14">
      <c r="A9" t="s">
        <v>150</v>
      </c>
      <c r="B9" t="s">
        <v>146</v>
      </c>
      <c r="K9">
        <v>0.83899999999999997</v>
      </c>
      <c r="L9">
        <v>0.84799999999999998</v>
      </c>
      <c r="M9">
        <v>4224</v>
      </c>
      <c r="N9">
        <f t="shared" si="0"/>
        <v>0.84349999999999992</v>
      </c>
    </row>
    <row r="10" spans="1:14">
      <c r="B10" t="s">
        <v>147</v>
      </c>
      <c r="K10">
        <v>0.83299999999999996</v>
      </c>
      <c r="L10">
        <v>0.84799999999999998</v>
      </c>
      <c r="M10">
        <v>4752</v>
      </c>
      <c r="N10">
        <f t="shared" si="0"/>
        <v>0.84050000000000002</v>
      </c>
    </row>
    <row r="11" spans="1:14">
      <c r="B11" t="s">
        <v>148</v>
      </c>
      <c r="K11">
        <v>0.84699999999999998</v>
      </c>
      <c r="L11">
        <v>0.85899999999999999</v>
      </c>
      <c r="M11">
        <v>5280</v>
      </c>
      <c r="N11">
        <f t="shared" si="0"/>
        <v>0.85299999999999998</v>
      </c>
    </row>
    <row r="12" spans="1:14">
      <c r="B12" t="s">
        <v>149</v>
      </c>
    </row>
    <row r="14" spans="1:14">
      <c r="A14" t="s">
        <v>151</v>
      </c>
      <c r="B14" t="s">
        <v>152</v>
      </c>
    </row>
    <row r="15" spans="1:14">
      <c r="B15" t="s">
        <v>153</v>
      </c>
    </row>
    <row r="16" spans="1:14">
      <c r="B16" t="s">
        <v>154</v>
      </c>
    </row>
    <row r="17" spans="1:2">
      <c r="B17" t="s">
        <v>155</v>
      </c>
    </row>
    <row r="20" spans="1:2">
      <c r="A20">
        <v>3</v>
      </c>
    </row>
    <row r="21" spans="1:2">
      <c r="A21" t="s">
        <v>271</v>
      </c>
    </row>
    <row r="22" spans="1:2">
      <c r="B22" t="s">
        <v>267</v>
      </c>
    </row>
    <row r="23" spans="1:2">
      <c r="B23" t="s">
        <v>268</v>
      </c>
    </row>
    <row r="24" spans="1:2">
      <c r="B24" t="s">
        <v>269</v>
      </c>
    </row>
    <row r="25" spans="1:2">
      <c r="B25" t="s">
        <v>270</v>
      </c>
    </row>
    <row r="29" spans="1:2">
      <c r="A29">
        <v>4</v>
      </c>
    </row>
    <row r="30" spans="1:2">
      <c r="A30" t="s">
        <v>272</v>
      </c>
    </row>
    <row r="31" spans="1:2">
      <c r="B31" t="s">
        <v>273</v>
      </c>
    </row>
    <row r="32" spans="1:2">
      <c r="B32" t="s">
        <v>274</v>
      </c>
    </row>
    <row r="33" spans="1:2">
      <c r="B33" t="s">
        <v>275</v>
      </c>
    </row>
    <row r="34" spans="1:2">
      <c r="B34" t="s">
        <v>276</v>
      </c>
    </row>
    <row r="36" spans="1:2">
      <c r="A36" t="s">
        <v>277</v>
      </c>
    </row>
    <row r="37" spans="1:2">
      <c r="B37" t="s">
        <v>278</v>
      </c>
    </row>
    <row r="38" spans="1:2">
      <c r="B38" t="s">
        <v>279</v>
      </c>
    </row>
    <row r="39" spans="1:2">
      <c r="B39" t="s">
        <v>280</v>
      </c>
    </row>
    <row r="40" spans="1:2">
      <c r="B40" t="s">
        <v>281</v>
      </c>
    </row>
    <row r="42" spans="1:2">
      <c r="A42" t="s">
        <v>282</v>
      </c>
    </row>
    <row r="43" spans="1:2">
      <c r="B43" t="s">
        <v>283</v>
      </c>
    </row>
    <row r="44" spans="1:2">
      <c r="B44" t="s">
        <v>284</v>
      </c>
    </row>
    <row r="45" spans="1:2">
      <c r="B45" t="s">
        <v>285</v>
      </c>
    </row>
    <row r="46" spans="1:2">
      <c r="B46" t="s">
        <v>286</v>
      </c>
    </row>
    <row r="49" spans="1:2">
      <c r="A49" t="s">
        <v>305</v>
      </c>
    </row>
    <row r="50" spans="1:2">
      <c r="B50" t="s">
        <v>306</v>
      </c>
    </row>
    <row r="51" spans="1:2">
      <c r="B51" t="s">
        <v>307</v>
      </c>
    </row>
    <row r="52" spans="1:2">
      <c r="B52" t="s">
        <v>308</v>
      </c>
    </row>
    <row r="53" spans="1:2">
      <c r="B53" t="s">
        <v>309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V44"/>
  <sheetViews>
    <sheetView tabSelected="1" topLeftCell="K1" workbookViewId="0">
      <selection activeCell="Q28" sqref="Q28"/>
    </sheetView>
  </sheetViews>
  <sheetFormatPr baseColWidth="10" defaultRowHeight="15"/>
  <sheetData>
    <row r="1" spans="1:17">
      <c r="A1" t="s">
        <v>0</v>
      </c>
      <c r="B1" t="s">
        <v>1</v>
      </c>
    </row>
    <row r="2" spans="1:17">
      <c r="B2" t="s">
        <v>2</v>
      </c>
    </row>
    <row r="3" spans="1:17">
      <c r="B3" t="s">
        <v>3</v>
      </c>
    </row>
    <row r="4" spans="1:17">
      <c r="B4" t="s">
        <v>4</v>
      </c>
    </row>
    <row r="5" spans="1:17">
      <c r="G5" t="s">
        <v>49</v>
      </c>
      <c r="L5" t="s">
        <v>62</v>
      </c>
    </row>
    <row r="6" spans="1:17">
      <c r="A6" t="s">
        <v>5</v>
      </c>
      <c r="B6" t="s">
        <v>16</v>
      </c>
      <c r="G6" t="s">
        <v>45</v>
      </c>
      <c r="L6" t="s">
        <v>63</v>
      </c>
      <c r="Q6" t="s">
        <v>184</v>
      </c>
    </row>
    <row r="7" spans="1:17">
      <c r="B7" t="s">
        <v>17</v>
      </c>
      <c r="G7" t="s">
        <v>46</v>
      </c>
      <c r="L7" t="s">
        <v>64</v>
      </c>
      <c r="Q7" t="s">
        <v>185</v>
      </c>
    </row>
    <row r="8" spans="1:17">
      <c r="B8" t="s">
        <v>18</v>
      </c>
      <c r="G8" t="s">
        <v>47</v>
      </c>
      <c r="L8" t="s">
        <v>65</v>
      </c>
      <c r="Q8" t="s">
        <v>186</v>
      </c>
    </row>
    <row r="9" spans="1:17">
      <c r="B9" t="s">
        <v>19</v>
      </c>
      <c r="G9" t="s">
        <v>48</v>
      </c>
      <c r="L9" t="s">
        <v>66</v>
      </c>
      <c r="Q9" t="s">
        <v>187</v>
      </c>
    </row>
    <row r="11" spans="1:17">
      <c r="A11" t="s">
        <v>6</v>
      </c>
      <c r="B11" t="s">
        <v>12</v>
      </c>
      <c r="G11" t="s">
        <v>50</v>
      </c>
      <c r="L11" t="s">
        <v>67</v>
      </c>
      <c r="Q11" t="s">
        <v>180</v>
      </c>
    </row>
    <row r="12" spans="1:17">
      <c r="B12" t="s">
        <v>13</v>
      </c>
      <c r="G12" t="s">
        <v>51</v>
      </c>
      <c r="L12" t="s">
        <v>68</v>
      </c>
      <c r="Q12" t="s">
        <v>181</v>
      </c>
    </row>
    <row r="13" spans="1:17">
      <c r="B13" t="s">
        <v>14</v>
      </c>
      <c r="G13" t="s">
        <v>52</v>
      </c>
      <c r="L13" t="s">
        <v>69</v>
      </c>
      <c r="Q13" t="s">
        <v>182</v>
      </c>
    </row>
    <row r="14" spans="1:17">
      <c r="B14" t="s">
        <v>15</v>
      </c>
      <c r="G14" t="s">
        <v>53</v>
      </c>
      <c r="L14" t="s">
        <v>70</v>
      </c>
      <c r="Q14" t="s">
        <v>183</v>
      </c>
    </row>
    <row r="16" spans="1:17">
      <c r="A16" t="s">
        <v>7</v>
      </c>
      <c r="B16" t="s">
        <v>8</v>
      </c>
      <c r="G16" t="s">
        <v>54</v>
      </c>
      <c r="L16" t="s">
        <v>71</v>
      </c>
      <c r="Q16" t="s">
        <v>176</v>
      </c>
    </row>
    <row r="17" spans="1:17">
      <c r="B17" t="s">
        <v>9</v>
      </c>
      <c r="G17" t="s">
        <v>55</v>
      </c>
      <c r="L17" t="s">
        <v>72</v>
      </c>
      <c r="Q17" t="s">
        <v>177</v>
      </c>
    </row>
    <row r="18" spans="1:17">
      <c r="B18" t="s">
        <v>10</v>
      </c>
      <c r="G18" t="s">
        <v>56</v>
      </c>
      <c r="L18" t="s">
        <v>73</v>
      </c>
      <c r="Q18" t="s">
        <v>178</v>
      </c>
    </row>
    <row r="19" spans="1:17">
      <c r="B19" t="s">
        <v>11</v>
      </c>
      <c r="G19" t="s">
        <v>57</v>
      </c>
      <c r="L19" t="s">
        <v>74</v>
      </c>
      <c r="Q19" t="s">
        <v>179</v>
      </c>
    </row>
    <row r="21" spans="1:17">
      <c r="A21" t="s">
        <v>20</v>
      </c>
      <c r="B21" t="s">
        <v>21</v>
      </c>
      <c r="G21" t="s">
        <v>58</v>
      </c>
      <c r="L21" t="s">
        <v>75</v>
      </c>
      <c r="Q21" t="s">
        <v>172</v>
      </c>
    </row>
    <row r="22" spans="1:17">
      <c r="B22" t="s">
        <v>22</v>
      </c>
      <c r="G22" t="s">
        <v>59</v>
      </c>
      <c r="L22" t="s">
        <v>76</v>
      </c>
      <c r="Q22" t="s">
        <v>173</v>
      </c>
    </row>
    <row r="23" spans="1:17">
      <c r="B23" t="s">
        <v>23</v>
      </c>
      <c r="G23" t="s">
        <v>60</v>
      </c>
      <c r="L23" t="s">
        <v>77</v>
      </c>
      <c r="Q23" t="s">
        <v>174</v>
      </c>
    </row>
    <row r="24" spans="1:17">
      <c r="B24" t="s">
        <v>24</v>
      </c>
      <c r="G24" t="s">
        <v>61</v>
      </c>
      <c r="L24" t="s">
        <v>78</v>
      </c>
      <c r="Q24" t="s">
        <v>175</v>
      </c>
    </row>
    <row r="26" spans="1:17">
      <c r="A26" t="s">
        <v>25</v>
      </c>
      <c r="B26" t="s">
        <v>26</v>
      </c>
      <c r="G26" t="s">
        <v>107</v>
      </c>
      <c r="L26" t="s">
        <v>79</v>
      </c>
      <c r="Q26" t="s">
        <v>156</v>
      </c>
    </row>
    <row r="27" spans="1:17">
      <c r="B27" t="s">
        <v>27</v>
      </c>
      <c r="G27" t="s">
        <v>108</v>
      </c>
      <c r="L27" t="s">
        <v>80</v>
      </c>
      <c r="Q27" t="s">
        <v>157</v>
      </c>
    </row>
    <row r="28" spans="1:17">
      <c r="B28" t="s">
        <v>28</v>
      </c>
      <c r="G28" t="s">
        <v>109</v>
      </c>
      <c r="L28" t="s">
        <v>81</v>
      </c>
      <c r="Q28" t="s">
        <v>158</v>
      </c>
    </row>
    <row r="29" spans="1:17">
      <c r="B29" t="s">
        <v>29</v>
      </c>
      <c r="G29" t="s">
        <v>110</v>
      </c>
      <c r="L29" t="s">
        <v>82</v>
      </c>
      <c r="Q29" t="s">
        <v>159</v>
      </c>
    </row>
    <row r="31" spans="1:17">
      <c r="A31" t="s">
        <v>30</v>
      </c>
      <c r="B31" t="s">
        <v>36</v>
      </c>
      <c r="G31" t="s">
        <v>95</v>
      </c>
      <c r="L31" t="s">
        <v>83</v>
      </c>
      <c r="Q31" t="s">
        <v>160</v>
      </c>
    </row>
    <row r="32" spans="1:17">
      <c r="B32" t="s">
        <v>37</v>
      </c>
      <c r="G32" t="s">
        <v>96</v>
      </c>
      <c r="L32" t="s">
        <v>84</v>
      </c>
      <c r="Q32" t="s">
        <v>161</v>
      </c>
    </row>
    <row r="33" spans="1:22">
      <c r="B33" t="s">
        <v>38</v>
      </c>
      <c r="G33" t="s">
        <v>97</v>
      </c>
      <c r="L33" t="s">
        <v>85</v>
      </c>
      <c r="Q33" t="s">
        <v>162</v>
      </c>
    </row>
    <row r="34" spans="1:22">
      <c r="B34" t="s">
        <v>39</v>
      </c>
      <c r="G34" t="s">
        <v>98</v>
      </c>
      <c r="L34" t="s">
        <v>86</v>
      </c>
      <c r="Q34" t="s">
        <v>163</v>
      </c>
    </row>
    <row r="36" spans="1:22">
      <c r="A36" t="s">
        <v>31</v>
      </c>
      <c r="B36" t="s">
        <v>32</v>
      </c>
      <c r="G36" t="s">
        <v>103</v>
      </c>
      <c r="L36" t="s">
        <v>87</v>
      </c>
      <c r="Q36" t="s">
        <v>164</v>
      </c>
    </row>
    <row r="37" spans="1:22">
      <c r="B37" t="s">
        <v>33</v>
      </c>
      <c r="G37" t="s">
        <v>104</v>
      </c>
      <c r="L37" t="s">
        <v>88</v>
      </c>
      <c r="Q37" t="s">
        <v>165</v>
      </c>
    </row>
    <row r="38" spans="1:22">
      <c r="B38" t="s">
        <v>34</v>
      </c>
      <c r="G38" t="s">
        <v>105</v>
      </c>
      <c r="L38" t="s">
        <v>89</v>
      </c>
      <c r="Q38" t="s">
        <v>166</v>
      </c>
    </row>
    <row r="39" spans="1:22">
      <c r="B39" t="s">
        <v>35</v>
      </c>
      <c r="G39" t="s">
        <v>106</v>
      </c>
      <c r="L39" t="s">
        <v>90</v>
      </c>
      <c r="Q39" t="s">
        <v>167</v>
      </c>
    </row>
    <row r="40" spans="1:22">
      <c r="V40" t="s">
        <v>314</v>
      </c>
    </row>
    <row r="41" spans="1:22">
      <c r="A41" t="s">
        <v>40</v>
      </c>
      <c r="B41" t="s">
        <v>41</v>
      </c>
      <c r="G41" t="s">
        <v>99</v>
      </c>
      <c r="L41" t="s">
        <v>91</v>
      </c>
      <c r="Q41" t="s">
        <v>168</v>
      </c>
      <c r="V41" t="s">
        <v>310</v>
      </c>
    </row>
    <row r="42" spans="1:22">
      <c r="B42" t="s">
        <v>42</v>
      </c>
      <c r="G42" t="s">
        <v>100</v>
      </c>
      <c r="L42" t="s">
        <v>92</v>
      </c>
      <c r="Q42" t="s">
        <v>169</v>
      </c>
      <c r="V42" t="s">
        <v>311</v>
      </c>
    </row>
    <row r="43" spans="1:22">
      <c r="B43" t="s">
        <v>43</v>
      </c>
      <c r="G43" t="s">
        <v>101</v>
      </c>
      <c r="L43" t="s">
        <v>93</v>
      </c>
      <c r="Q43" t="s">
        <v>170</v>
      </c>
      <c r="V43" t="s">
        <v>312</v>
      </c>
    </row>
    <row r="44" spans="1:22">
      <c r="B44" t="s">
        <v>44</v>
      </c>
      <c r="G44" t="s">
        <v>102</v>
      </c>
      <c r="L44" t="s">
        <v>94</v>
      </c>
      <c r="Q44" t="s">
        <v>171</v>
      </c>
      <c r="V44" t="s">
        <v>313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100"/>
  <sheetViews>
    <sheetView topLeftCell="Q1" workbookViewId="0">
      <selection activeCell="U77" sqref="U1:Y1048576"/>
    </sheetView>
  </sheetViews>
  <sheetFormatPr baseColWidth="10" defaultRowHeight="15"/>
  <sheetData>
    <row r="1" spans="1:28">
      <c r="A1">
        <v>0</v>
      </c>
      <c r="B1">
        <f>(C1-D1)/(C1+D1)</f>
        <v>-2.2396416573348282E-3</v>
      </c>
      <c r="C1">
        <v>0.89100000000000001</v>
      </c>
      <c r="D1">
        <v>0.89500000000000002</v>
      </c>
      <c r="F1">
        <v>0</v>
      </c>
      <c r="G1">
        <f>(H1-I1)/(H1+I1)</f>
        <v>-3.4223134839151299E-3</v>
      </c>
      <c r="H1">
        <v>0.72799999999999998</v>
      </c>
      <c r="I1">
        <v>0.73299999999999998</v>
      </c>
      <c r="M1">
        <v>0</v>
      </c>
      <c r="N1">
        <v>20739986.618999999</v>
      </c>
      <c r="O1">
        <v>15516859.128</v>
      </c>
      <c r="P1">
        <v>0</v>
      </c>
      <c r="Q1">
        <f t="shared" ref="Q1:Q32" si="0">S1-0.1</f>
        <v>0.64800000000000002</v>
      </c>
      <c r="S1">
        <v>0.748</v>
      </c>
      <c r="U1">
        <v>0</v>
      </c>
      <c r="V1">
        <v>6089480.7980000004</v>
      </c>
      <c r="W1">
        <v>4538705.6969999997</v>
      </c>
      <c r="X1">
        <v>0</v>
      </c>
      <c r="Y1">
        <f t="shared" ref="Y1:Y32" si="1">AB1-0.05</f>
        <v>0.69499999999999995</v>
      </c>
      <c r="AA1">
        <v>0.751</v>
      </c>
      <c r="AB1">
        <v>0.745</v>
      </c>
    </row>
    <row r="2" spans="1:28">
      <c r="A2">
        <v>844.8</v>
      </c>
      <c r="B2">
        <f t="shared" ref="B2:B65" si="2">(C2-D2)/(C2+D2)</f>
        <v>3.9481105470953216E-3</v>
      </c>
      <c r="C2">
        <v>0.89</v>
      </c>
      <c r="D2">
        <v>0.88300000000000001</v>
      </c>
      <c r="F2">
        <v>844.8</v>
      </c>
      <c r="G2">
        <f t="shared" ref="G2:G65" si="3">(H2-I2)/(H2+I2)</f>
        <v>9.8591549295774742E-3</v>
      </c>
      <c r="H2">
        <v>0.71699999999999997</v>
      </c>
      <c r="I2">
        <v>0.70299999999999996</v>
      </c>
      <c r="M2">
        <v>844.8</v>
      </c>
      <c r="N2">
        <v>20919251.256999999</v>
      </c>
      <c r="O2">
        <v>14938336.672</v>
      </c>
      <c r="P2">
        <v>0</v>
      </c>
      <c r="Q2">
        <f t="shared" si="0"/>
        <v>0.61399999999999999</v>
      </c>
      <c r="S2">
        <v>0.71399999999999997</v>
      </c>
      <c r="U2">
        <v>264</v>
      </c>
      <c r="V2">
        <v>6167473.3250000002</v>
      </c>
      <c r="W2">
        <v>4903349.1169999996</v>
      </c>
      <c r="X2">
        <v>0</v>
      </c>
      <c r="Y2">
        <f t="shared" si="1"/>
        <v>0.745</v>
      </c>
      <c r="AA2">
        <v>0.76900000000000002</v>
      </c>
      <c r="AB2">
        <v>0.79500000000000004</v>
      </c>
    </row>
    <row r="3" spans="1:28">
      <c r="A3">
        <v>1689.6</v>
      </c>
      <c r="B3">
        <f t="shared" si="2"/>
        <v>0</v>
      </c>
      <c r="C3">
        <v>0.88500000000000001</v>
      </c>
      <c r="D3">
        <v>0.88500000000000001</v>
      </c>
      <c r="F3">
        <v>1689.6</v>
      </c>
      <c r="G3">
        <f t="shared" si="3"/>
        <v>-1.1052937754508446E-2</v>
      </c>
      <c r="H3">
        <v>0.85</v>
      </c>
      <c r="I3">
        <v>0.86899999999999999</v>
      </c>
      <c r="M3">
        <v>1689.6</v>
      </c>
      <c r="N3">
        <v>4884984.3789999997</v>
      </c>
      <c r="O3">
        <v>4177252.031</v>
      </c>
      <c r="P3">
        <v>0</v>
      </c>
      <c r="Q3">
        <f t="shared" si="0"/>
        <v>0.755</v>
      </c>
      <c r="S3">
        <v>0.85499999999999998</v>
      </c>
      <c r="U3">
        <v>528</v>
      </c>
      <c r="V3">
        <v>6382294.9460000005</v>
      </c>
      <c r="W3">
        <v>4954930.72</v>
      </c>
      <c r="X3">
        <v>0</v>
      </c>
      <c r="Y3">
        <f t="shared" si="1"/>
        <v>0.72599999999999998</v>
      </c>
      <c r="AA3">
        <v>0.75800000000000001</v>
      </c>
      <c r="AB3">
        <v>0.77600000000000002</v>
      </c>
    </row>
    <row r="4" spans="1:28">
      <c r="A4">
        <v>2534.4</v>
      </c>
      <c r="B4">
        <f t="shared" si="2"/>
        <v>1.1286681715575631E-3</v>
      </c>
      <c r="C4">
        <v>0.88700000000000001</v>
      </c>
      <c r="D4">
        <v>0.88500000000000001</v>
      </c>
      <c r="F4">
        <v>2534.4</v>
      </c>
      <c r="G4">
        <f t="shared" si="3"/>
        <v>-1.267710663683819E-2</v>
      </c>
      <c r="H4">
        <v>0.66200000000000003</v>
      </c>
      <c r="I4">
        <v>0.67900000000000005</v>
      </c>
      <c r="M4">
        <v>2534.4</v>
      </c>
      <c r="N4">
        <v>15698392.491</v>
      </c>
      <c r="O4">
        <v>10988556.804</v>
      </c>
      <c r="P4">
        <v>0</v>
      </c>
      <c r="Q4">
        <f t="shared" si="0"/>
        <v>0.6</v>
      </c>
      <c r="S4">
        <v>0.7</v>
      </c>
      <c r="U4">
        <v>792</v>
      </c>
      <c r="V4">
        <v>1596388.3670000001</v>
      </c>
      <c r="W4">
        <v>1392035.091</v>
      </c>
      <c r="X4">
        <v>0</v>
      </c>
      <c r="Y4">
        <f t="shared" si="1"/>
        <v>0.82199999999999995</v>
      </c>
      <c r="AA4">
        <v>0.85799999999999998</v>
      </c>
      <c r="AB4">
        <v>0.872</v>
      </c>
    </row>
    <row r="5" spans="1:28">
      <c r="A5">
        <v>3379.2</v>
      </c>
      <c r="B5">
        <f t="shared" si="2"/>
        <v>5.0307434320849675E-3</v>
      </c>
      <c r="C5">
        <v>0.89900000000000002</v>
      </c>
      <c r="D5">
        <v>0.89</v>
      </c>
      <c r="F5">
        <v>3379.2</v>
      </c>
      <c r="G5">
        <f t="shared" si="3"/>
        <v>-4.023408924652519E-2</v>
      </c>
      <c r="H5">
        <v>0.65600000000000003</v>
      </c>
      <c r="I5">
        <v>0.71099999999999997</v>
      </c>
      <c r="M5">
        <v>3379.2</v>
      </c>
      <c r="N5">
        <v>19398862.73</v>
      </c>
      <c r="O5">
        <v>14002324.829</v>
      </c>
      <c r="P5">
        <v>0</v>
      </c>
      <c r="Q5">
        <f t="shared" si="0"/>
        <v>0.622</v>
      </c>
      <c r="S5">
        <v>0.72199999999999998</v>
      </c>
      <c r="U5">
        <v>1056</v>
      </c>
      <c r="V5">
        <v>1519678.1129999999</v>
      </c>
      <c r="W5">
        <v>1330174.7960000001</v>
      </c>
      <c r="X5">
        <v>0</v>
      </c>
      <c r="Y5">
        <f t="shared" si="1"/>
        <v>0.82499999999999996</v>
      </c>
      <c r="AA5">
        <v>0.89500000000000002</v>
      </c>
      <c r="AB5">
        <v>0.875</v>
      </c>
    </row>
    <row r="6" spans="1:28">
      <c r="A6">
        <v>4224</v>
      </c>
      <c r="B6">
        <f t="shared" si="2"/>
        <v>-1.1173184357541909E-3</v>
      </c>
      <c r="C6">
        <v>0.89400000000000002</v>
      </c>
      <c r="D6">
        <v>0.89600000000000002</v>
      </c>
      <c r="F6">
        <v>4224</v>
      </c>
      <c r="G6">
        <f t="shared" si="3"/>
        <v>-1.8055555555555571E-2</v>
      </c>
      <c r="H6">
        <v>0.70699999999999996</v>
      </c>
      <c r="I6">
        <v>0.73299999999999998</v>
      </c>
      <c r="M6">
        <v>4224</v>
      </c>
      <c r="N6">
        <v>19737294.754000001</v>
      </c>
      <c r="O6">
        <v>14370324.057</v>
      </c>
      <c r="P6">
        <v>0</v>
      </c>
      <c r="Q6">
        <f t="shared" si="0"/>
        <v>0.628</v>
      </c>
      <c r="S6">
        <v>0.72799999999999998</v>
      </c>
      <c r="U6">
        <v>1320</v>
      </c>
      <c r="V6">
        <v>3763116.1940000001</v>
      </c>
      <c r="W6">
        <v>2736344.1529999999</v>
      </c>
      <c r="X6">
        <v>0</v>
      </c>
      <c r="Y6">
        <f t="shared" si="1"/>
        <v>0.67699999999999994</v>
      </c>
      <c r="AA6">
        <v>0.879</v>
      </c>
      <c r="AB6">
        <v>0.72699999999999998</v>
      </c>
    </row>
    <row r="7" spans="1:28">
      <c r="A7">
        <v>5068.8</v>
      </c>
      <c r="B7">
        <f t="shared" si="2"/>
        <v>-8.3379655364091247E-3</v>
      </c>
      <c r="C7">
        <v>0.89200000000000002</v>
      </c>
      <c r="D7">
        <v>0.90700000000000003</v>
      </c>
      <c r="F7">
        <v>5068.8</v>
      </c>
      <c r="G7">
        <f t="shared" si="3"/>
        <v>-1.5721120984278893E-2</v>
      </c>
      <c r="H7">
        <v>0.72</v>
      </c>
      <c r="I7">
        <v>0.74299999999999999</v>
      </c>
      <c r="M7">
        <v>5068.8</v>
      </c>
      <c r="N7">
        <v>19928824.614</v>
      </c>
      <c r="O7">
        <v>14791308.83</v>
      </c>
      <c r="P7">
        <v>0</v>
      </c>
      <c r="Q7">
        <f t="shared" si="0"/>
        <v>0.64200000000000002</v>
      </c>
      <c r="S7">
        <v>0.74199999999999999</v>
      </c>
      <c r="U7">
        <v>1584</v>
      </c>
      <c r="V7">
        <v>5092325.4460000005</v>
      </c>
      <c r="W7">
        <v>3850640.227</v>
      </c>
      <c r="X7">
        <v>0</v>
      </c>
      <c r="Y7">
        <f t="shared" si="1"/>
        <v>0.70599999999999996</v>
      </c>
      <c r="AA7">
        <v>0.76700000000000002</v>
      </c>
      <c r="AB7">
        <v>0.75600000000000001</v>
      </c>
    </row>
    <row r="8" spans="1:28">
      <c r="A8">
        <v>5913.6</v>
      </c>
      <c r="B8">
        <f t="shared" si="2"/>
        <v>-1.1185682326621933E-2</v>
      </c>
      <c r="C8">
        <v>0.88400000000000001</v>
      </c>
      <c r="D8">
        <v>0.90400000000000003</v>
      </c>
      <c r="F8">
        <v>5913.6</v>
      </c>
      <c r="G8">
        <f t="shared" si="3"/>
        <v>-1.9294743845642066E-2</v>
      </c>
      <c r="H8">
        <v>0.73699999999999999</v>
      </c>
      <c r="I8">
        <v>0.76600000000000001</v>
      </c>
      <c r="M8">
        <v>5913.6</v>
      </c>
      <c r="N8">
        <v>19732275.693999998</v>
      </c>
      <c r="O8">
        <v>14723503.945</v>
      </c>
      <c r="P8">
        <v>0</v>
      </c>
      <c r="Q8">
        <f t="shared" si="0"/>
        <v>0.64600000000000002</v>
      </c>
      <c r="S8">
        <v>0.746</v>
      </c>
      <c r="U8">
        <v>1848</v>
      </c>
      <c r="V8">
        <v>5711304.0350000001</v>
      </c>
      <c r="W8">
        <v>4133954.7039999999</v>
      </c>
      <c r="X8">
        <v>0</v>
      </c>
      <c r="Y8">
        <f t="shared" si="1"/>
        <v>0.67399999999999993</v>
      </c>
      <c r="AA8">
        <v>0.72</v>
      </c>
      <c r="AB8">
        <v>0.72399999999999998</v>
      </c>
    </row>
    <row r="9" spans="1:28">
      <c r="A9">
        <v>6758.4</v>
      </c>
      <c r="B9">
        <f t="shared" si="2"/>
        <v>1.1098779134295236E-3</v>
      </c>
      <c r="C9">
        <v>0.90200000000000002</v>
      </c>
      <c r="D9">
        <v>0.9</v>
      </c>
      <c r="F9">
        <v>6758.4</v>
      </c>
      <c r="G9">
        <f t="shared" si="3"/>
        <v>-4.6573519627411877E-3</v>
      </c>
      <c r="H9">
        <v>0.748</v>
      </c>
      <c r="I9">
        <v>0.755</v>
      </c>
      <c r="M9">
        <v>6758.4</v>
      </c>
      <c r="N9">
        <v>19724420.938999999</v>
      </c>
      <c r="O9">
        <v>14982173.122</v>
      </c>
      <c r="P9">
        <v>0</v>
      </c>
      <c r="Q9">
        <f t="shared" si="0"/>
        <v>0.66</v>
      </c>
      <c r="S9">
        <v>0.76</v>
      </c>
      <c r="U9">
        <v>2112</v>
      </c>
      <c r="V9">
        <v>5859618.6380000003</v>
      </c>
      <c r="W9">
        <v>4233125.5089999996</v>
      </c>
      <c r="X9">
        <v>0</v>
      </c>
      <c r="Y9">
        <f t="shared" si="1"/>
        <v>0.67199999999999993</v>
      </c>
      <c r="AA9">
        <v>0.71799999999999997</v>
      </c>
      <c r="AB9">
        <v>0.72199999999999998</v>
      </c>
    </row>
    <row r="10" spans="1:28">
      <c r="A10">
        <v>7603.2</v>
      </c>
      <c r="B10">
        <f t="shared" si="2"/>
        <v>5.0195203569436738E-3</v>
      </c>
      <c r="C10">
        <v>0.90100000000000002</v>
      </c>
      <c r="D10">
        <v>0.89200000000000002</v>
      </c>
      <c r="F10">
        <v>7603.2</v>
      </c>
      <c r="G10">
        <f t="shared" si="3"/>
        <v>-9.1264667535854056E-3</v>
      </c>
      <c r="H10">
        <v>0.76</v>
      </c>
      <c r="I10">
        <v>0.77400000000000002</v>
      </c>
      <c r="M10">
        <v>7603.2</v>
      </c>
      <c r="N10">
        <v>19823167.456</v>
      </c>
      <c r="O10">
        <v>15098746.921</v>
      </c>
      <c r="P10">
        <v>0</v>
      </c>
      <c r="Q10">
        <f t="shared" si="0"/>
        <v>0.66200000000000003</v>
      </c>
      <c r="S10">
        <v>0.76200000000000001</v>
      </c>
      <c r="U10">
        <v>2376</v>
      </c>
      <c r="V10">
        <v>5725921.3770000003</v>
      </c>
      <c r="W10">
        <v>4235596.6270000003</v>
      </c>
      <c r="X10">
        <v>0</v>
      </c>
      <c r="Y10">
        <f t="shared" si="1"/>
        <v>0.69</v>
      </c>
      <c r="AA10">
        <v>0.70899999999999996</v>
      </c>
      <c r="AB10">
        <v>0.74</v>
      </c>
    </row>
    <row r="11" spans="1:28">
      <c r="A11">
        <v>8448</v>
      </c>
      <c r="B11">
        <f t="shared" si="2"/>
        <v>0</v>
      </c>
      <c r="C11">
        <v>0.90900000000000003</v>
      </c>
      <c r="D11">
        <v>0.90900000000000003</v>
      </c>
      <c r="F11">
        <v>8448</v>
      </c>
      <c r="G11">
        <f t="shared" si="3"/>
        <v>-1.6181229773462799E-2</v>
      </c>
      <c r="H11">
        <v>0.76</v>
      </c>
      <c r="I11">
        <v>0.78500000000000003</v>
      </c>
      <c r="M11">
        <v>8448</v>
      </c>
      <c r="N11">
        <v>19812332.464000002</v>
      </c>
      <c r="O11">
        <v>15068197.073000001</v>
      </c>
      <c r="P11">
        <v>0</v>
      </c>
      <c r="Q11">
        <f t="shared" si="0"/>
        <v>0.66100000000000003</v>
      </c>
      <c r="S11">
        <v>0.76100000000000001</v>
      </c>
      <c r="U11">
        <v>2640</v>
      </c>
      <c r="V11">
        <v>5803969.7189999996</v>
      </c>
      <c r="W11">
        <v>4282068.9929999998</v>
      </c>
      <c r="X11">
        <v>0</v>
      </c>
      <c r="Y11">
        <f t="shared" si="1"/>
        <v>0.68799999999999994</v>
      </c>
      <c r="AA11">
        <v>0.74299999999999999</v>
      </c>
      <c r="AB11">
        <v>0.73799999999999999</v>
      </c>
    </row>
    <row r="12" spans="1:28">
      <c r="A12">
        <v>9292.7999999999993</v>
      </c>
      <c r="B12">
        <f t="shared" si="2"/>
        <v>-1.2195121951219523E-2</v>
      </c>
      <c r="C12">
        <v>0.89100000000000001</v>
      </c>
      <c r="D12">
        <v>0.91300000000000003</v>
      </c>
      <c r="F12">
        <v>9292.7999999999993</v>
      </c>
      <c r="G12">
        <f t="shared" si="3"/>
        <v>-1.5954052329291653E-2</v>
      </c>
      <c r="H12">
        <v>0.77100000000000002</v>
      </c>
      <c r="I12">
        <v>0.79600000000000004</v>
      </c>
      <c r="M12">
        <v>9292.7999999999993</v>
      </c>
      <c r="N12">
        <v>19791581.159000002</v>
      </c>
      <c r="O12">
        <v>15387329.413000001</v>
      </c>
      <c r="P12">
        <v>0</v>
      </c>
      <c r="Q12">
        <f t="shared" si="0"/>
        <v>0.67700000000000005</v>
      </c>
      <c r="S12">
        <v>0.77700000000000002</v>
      </c>
      <c r="U12">
        <v>2904</v>
      </c>
      <c r="V12">
        <v>5589080.8420000002</v>
      </c>
      <c r="W12">
        <v>4338309.659</v>
      </c>
      <c r="X12">
        <v>0</v>
      </c>
      <c r="Y12">
        <f t="shared" si="1"/>
        <v>0.72599999999999998</v>
      </c>
      <c r="AA12">
        <v>0.73799999999999999</v>
      </c>
      <c r="AB12">
        <v>0.77600000000000002</v>
      </c>
    </row>
    <row r="13" spans="1:28">
      <c r="A13">
        <v>10137.6</v>
      </c>
      <c r="B13">
        <f t="shared" si="2"/>
        <v>5.4914881933003888E-4</v>
      </c>
      <c r="C13">
        <v>0.91100000000000003</v>
      </c>
      <c r="D13">
        <v>0.91</v>
      </c>
      <c r="F13">
        <v>10137.6</v>
      </c>
      <c r="G13">
        <f t="shared" si="3"/>
        <v>-2.5673940949935835E-3</v>
      </c>
      <c r="H13">
        <v>0.77700000000000002</v>
      </c>
      <c r="I13">
        <v>0.78100000000000003</v>
      </c>
      <c r="M13">
        <v>10137.6</v>
      </c>
      <c r="N13">
        <v>19937671.445</v>
      </c>
      <c r="O13">
        <v>15318823.67</v>
      </c>
      <c r="P13">
        <v>0</v>
      </c>
      <c r="Q13">
        <f t="shared" si="0"/>
        <v>0.66800000000000004</v>
      </c>
      <c r="S13">
        <v>0.76800000000000002</v>
      </c>
      <c r="U13">
        <v>3168</v>
      </c>
      <c r="V13">
        <v>5842934.5949999997</v>
      </c>
      <c r="W13">
        <v>4190131.557</v>
      </c>
      <c r="X13">
        <v>0</v>
      </c>
      <c r="Y13">
        <f t="shared" si="1"/>
        <v>0.66699999999999993</v>
      </c>
      <c r="AA13">
        <v>0.75600000000000001</v>
      </c>
      <c r="AB13">
        <v>0.71699999999999997</v>
      </c>
    </row>
    <row r="14" spans="1:28">
      <c r="A14">
        <v>10982.4</v>
      </c>
      <c r="B14">
        <f t="shared" si="2"/>
        <v>-3.84826827927433E-3</v>
      </c>
      <c r="C14">
        <v>0.90600000000000003</v>
      </c>
      <c r="D14">
        <v>0.91300000000000003</v>
      </c>
      <c r="F14">
        <v>10982.4</v>
      </c>
      <c r="G14">
        <f t="shared" si="3"/>
        <v>-1.8530351437699696E-2</v>
      </c>
      <c r="H14">
        <v>0.76800000000000002</v>
      </c>
      <c r="I14">
        <v>0.79700000000000004</v>
      </c>
      <c r="M14">
        <v>10982.4</v>
      </c>
      <c r="N14">
        <v>19996505.566</v>
      </c>
      <c r="O14">
        <v>15594471.376</v>
      </c>
      <c r="P14">
        <v>0</v>
      </c>
      <c r="Q14">
        <f t="shared" si="0"/>
        <v>0.68</v>
      </c>
      <c r="S14">
        <v>0.78</v>
      </c>
      <c r="U14">
        <v>3432</v>
      </c>
      <c r="V14">
        <v>5813631.7170000002</v>
      </c>
      <c r="W14">
        <v>4389691.87</v>
      </c>
      <c r="X14">
        <v>0</v>
      </c>
      <c r="Y14">
        <f t="shared" si="1"/>
        <v>0.70499999999999996</v>
      </c>
      <c r="AA14">
        <v>0.78100000000000003</v>
      </c>
      <c r="AB14">
        <v>0.755</v>
      </c>
    </row>
    <row r="15" spans="1:28">
      <c r="A15">
        <v>11827.2</v>
      </c>
      <c r="B15">
        <f t="shared" si="2"/>
        <v>-3.8440417353102722E-3</v>
      </c>
      <c r="C15">
        <v>0.90700000000000003</v>
      </c>
      <c r="D15">
        <v>0.91400000000000003</v>
      </c>
      <c r="F15">
        <v>11827.2</v>
      </c>
      <c r="G15">
        <f t="shared" si="3"/>
        <v>-1.125000000000001E-2</v>
      </c>
      <c r="H15">
        <v>0.79100000000000004</v>
      </c>
      <c r="I15">
        <v>0.80900000000000005</v>
      </c>
      <c r="M15">
        <v>11827.2</v>
      </c>
      <c r="N15">
        <v>19840488.193</v>
      </c>
      <c r="O15">
        <v>15682355.707</v>
      </c>
      <c r="P15">
        <v>0</v>
      </c>
      <c r="Q15">
        <f t="shared" si="0"/>
        <v>0.69000000000000006</v>
      </c>
      <c r="S15">
        <v>0.79</v>
      </c>
      <c r="U15">
        <v>3696</v>
      </c>
      <c r="V15">
        <v>5632307.7029999997</v>
      </c>
      <c r="W15">
        <v>4466659.8480000002</v>
      </c>
      <c r="X15">
        <v>0</v>
      </c>
      <c r="Y15">
        <f t="shared" si="1"/>
        <v>0.74299999999999999</v>
      </c>
      <c r="AA15">
        <v>0.76100000000000001</v>
      </c>
      <c r="AB15">
        <v>0.79300000000000004</v>
      </c>
    </row>
    <row r="16" spans="1:28">
      <c r="A16">
        <v>12672</v>
      </c>
      <c r="B16">
        <f t="shared" si="2"/>
        <v>-1.6474464579901166E-3</v>
      </c>
      <c r="C16">
        <v>0.90900000000000003</v>
      </c>
      <c r="D16">
        <v>0.91200000000000003</v>
      </c>
      <c r="F16">
        <v>12672</v>
      </c>
      <c r="G16">
        <f t="shared" si="3"/>
        <v>-1.8903591682419673E-3</v>
      </c>
      <c r="H16">
        <v>0.79200000000000004</v>
      </c>
      <c r="I16">
        <v>0.79500000000000004</v>
      </c>
      <c r="M16">
        <v>12672</v>
      </c>
      <c r="N16">
        <v>19766690.581</v>
      </c>
      <c r="O16">
        <v>15709897.280999999</v>
      </c>
      <c r="P16">
        <v>0</v>
      </c>
      <c r="Q16">
        <f t="shared" si="0"/>
        <v>0.69500000000000006</v>
      </c>
      <c r="S16">
        <v>0.79500000000000004</v>
      </c>
      <c r="U16">
        <v>3960</v>
      </c>
      <c r="V16">
        <v>5783380.1739999996</v>
      </c>
      <c r="W16">
        <v>4397195.534</v>
      </c>
      <c r="X16">
        <v>0</v>
      </c>
      <c r="Y16">
        <f t="shared" si="1"/>
        <v>0.71</v>
      </c>
      <c r="AA16">
        <v>0.77700000000000002</v>
      </c>
      <c r="AB16">
        <v>0.76</v>
      </c>
    </row>
    <row r="17" spans="1:28">
      <c r="A17">
        <v>13516.8</v>
      </c>
      <c r="B17">
        <f t="shared" si="2"/>
        <v>0</v>
      </c>
      <c r="C17">
        <v>0.92200000000000004</v>
      </c>
      <c r="D17">
        <v>0.92200000000000004</v>
      </c>
      <c r="F17">
        <v>13516.8</v>
      </c>
      <c r="G17">
        <f t="shared" si="3"/>
        <v>-9.3691442848219952E-3</v>
      </c>
      <c r="H17">
        <v>0.79300000000000004</v>
      </c>
      <c r="I17">
        <v>0.80800000000000005</v>
      </c>
      <c r="M17">
        <v>13516.8</v>
      </c>
      <c r="N17">
        <v>20126976.386999998</v>
      </c>
      <c r="O17">
        <v>15840570.914000001</v>
      </c>
      <c r="P17">
        <v>0</v>
      </c>
      <c r="Q17">
        <f t="shared" si="0"/>
        <v>0.68700000000000006</v>
      </c>
      <c r="S17">
        <v>0.78700000000000003</v>
      </c>
      <c r="U17">
        <v>4224</v>
      </c>
      <c r="V17">
        <v>5685244.9859999996</v>
      </c>
      <c r="W17">
        <v>4438277.5939999996</v>
      </c>
      <c r="X17">
        <v>0</v>
      </c>
      <c r="Y17">
        <f t="shared" si="1"/>
        <v>0.73099999999999998</v>
      </c>
      <c r="AA17">
        <v>0.751</v>
      </c>
      <c r="AB17">
        <v>0.78100000000000003</v>
      </c>
    </row>
    <row r="18" spans="1:28">
      <c r="A18">
        <v>14361.6</v>
      </c>
      <c r="B18">
        <f t="shared" si="2"/>
        <v>1.1456628477905084E-2</v>
      </c>
      <c r="C18">
        <v>0.92700000000000005</v>
      </c>
      <c r="D18">
        <v>0.90600000000000003</v>
      </c>
      <c r="F18">
        <v>14361.6</v>
      </c>
      <c r="G18">
        <f t="shared" si="3"/>
        <v>-1.3051584835301373E-2</v>
      </c>
      <c r="H18">
        <v>0.79400000000000004</v>
      </c>
      <c r="I18">
        <v>0.81499999999999995</v>
      </c>
      <c r="M18">
        <v>14361.6</v>
      </c>
      <c r="N18">
        <v>19853294.662</v>
      </c>
      <c r="O18">
        <v>15795255.181</v>
      </c>
      <c r="P18">
        <v>0</v>
      </c>
      <c r="Q18">
        <f t="shared" si="0"/>
        <v>0.69600000000000006</v>
      </c>
      <c r="S18">
        <v>0.79600000000000004</v>
      </c>
      <c r="U18">
        <v>4488</v>
      </c>
      <c r="V18">
        <v>5730568.517</v>
      </c>
      <c r="W18">
        <v>4575256.2309999997</v>
      </c>
      <c r="X18">
        <v>0</v>
      </c>
      <c r="Y18">
        <f t="shared" si="1"/>
        <v>0.748</v>
      </c>
      <c r="AA18">
        <v>0.77200000000000002</v>
      </c>
      <c r="AB18">
        <v>0.79800000000000004</v>
      </c>
    </row>
    <row r="19" spans="1:28">
      <c r="A19">
        <v>15206.4</v>
      </c>
      <c r="B19">
        <f t="shared" si="2"/>
        <v>7.6252723311546903E-3</v>
      </c>
      <c r="C19">
        <v>0.92500000000000004</v>
      </c>
      <c r="D19">
        <v>0.91100000000000003</v>
      </c>
      <c r="F19">
        <v>15206.4</v>
      </c>
      <c r="G19">
        <f t="shared" si="3"/>
        <v>2.4752475247524774E-3</v>
      </c>
      <c r="H19">
        <v>0.81</v>
      </c>
      <c r="I19">
        <v>0.80600000000000005</v>
      </c>
      <c r="M19">
        <v>15206.4</v>
      </c>
      <c r="N19">
        <v>19926243.307999998</v>
      </c>
      <c r="O19">
        <v>15869227.135</v>
      </c>
      <c r="P19">
        <v>0</v>
      </c>
      <c r="Q19">
        <f t="shared" si="0"/>
        <v>0.69600000000000006</v>
      </c>
      <c r="S19">
        <v>0.79600000000000004</v>
      </c>
      <c r="U19">
        <v>4752</v>
      </c>
      <c r="V19">
        <v>5786545.3509999998</v>
      </c>
      <c r="W19">
        <v>4445935.2369999997</v>
      </c>
      <c r="X19">
        <v>0</v>
      </c>
      <c r="Y19">
        <f t="shared" si="1"/>
        <v>0.71799999999999997</v>
      </c>
      <c r="AA19">
        <v>0.78200000000000003</v>
      </c>
      <c r="AB19">
        <v>0.76800000000000002</v>
      </c>
    </row>
    <row r="20" spans="1:28">
      <c r="A20">
        <v>16051.2</v>
      </c>
      <c r="B20">
        <f t="shared" si="2"/>
        <v>-4.9261083743842408E-3</v>
      </c>
      <c r="C20">
        <v>0.90900000000000003</v>
      </c>
      <c r="D20">
        <v>0.91800000000000004</v>
      </c>
      <c r="F20">
        <v>16051.2</v>
      </c>
      <c r="G20">
        <f t="shared" si="3"/>
        <v>-9.8039215686273901E-3</v>
      </c>
      <c r="H20">
        <v>0.80800000000000005</v>
      </c>
      <c r="I20">
        <v>0.82399999999999995</v>
      </c>
      <c r="M20">
        <v>16051.2</v>
      </c>
      <c r="N20">
        <v>19901353.511</v>
      </c>
      <c r="O20">
        <v>16163993.263</v>
      </c>
      <c r="P20">
        <v>0</v>
      </c>
      <c r="Q20">
        <f t="shared" si="0"/>
        <v>0.71200000000000008</v>
      </c>
      <c r="S20">
        <v>0.81200000000000006</v>
      </c>
      <c r="U20">
        <v>5016</v>
      </c>
      <c r="V20">
        <v>5766065.4450000003</v>
      </c>
      <c r="W20">
        <v>4570949.1380000003</v>
      </c>
      <c r="X20">
        <v>0</v>
      </c>
      <c r="Y20">
        <f t="shared" si="1"/>
        <v>0.74299999999999999</v>
      </c>
      <c r="AA20">
        <v>0.77700000000000002</v>
      </c>
      <c r="AB20">
        <v>0.79300000000000004</v>
      </c>
    </row>
    <row r="21" spans="1:28">
      <c r="A21">
        <v>16896</v>
      </c>
      <c r="B21">
        <f t="shared" si="2"/>
        <v>6.5075921908893768E-3</v>
      </c>
      <c r="C21">
        <v>0.92800000000000005</v>
      </c>
      <c r="D21">
        <v>0.91600000000000004</v>
      </c>
      <c r="F21">
        <v>16896</v>
      </c>
      <c r="G21">
        <f t="shared" si="3"/>
        <v>-1.2210012210012221E-3</v>
      </c>
      <c r="H21">
        <v>0.81799999999999995</v>
      </c>
      <c r="I21">
        <v>0.82</v>
      </c>
      <c r="M21">
        <v>16896</v>
      </c>
      <c r="N21">
        <v>19755260.055</v>
      </c>
      <c r="O21">
        <v>16050623.120999999</v>
      </c>
      <c r="P21">
        <v>0</v>
      </c>
      <c r="Q21">
        <f t="shared" si="0"/>
        <v>0.71200000000000008</v>
      </c>
      <c r="S21">
        <v>0.81200000000000006</v>
      </c>
      <c r="U21">
        <v>5280</v>
      </c>
      <c r="V21">
        <v>5836545.0779999997</v>
      </c>
      <c r="W21">
        <v>4661506.6030000001</v>
      </c>
      <c r="X21">
        <v>0</v>
      </c>
      <c r="Y21">
        <f t="shared" si="1"/>
        <v>0.749</v>
      </c>
      <c r="AA21">
        <v>0.8</v>
      </c>
      <c r="AB21">
        <v>0.79900000000000004</v>
      </c>
    </row>
    <row r="22" spans="1:28">
      <c r="A22">
        <v>17740.8</v>
      </c>
      <c r="B22">
        <f t="shared" si="2"/>
        <v>5.9363194819212137E-3</v>
      </c>
      <c r="C22">
        <v>0.93200000000000005</v>
      </c>
      <c r="D22">
        <v>0.92100000000000004</v>
      </c>
      <c r="F22">
        <v>17740.8</v>
      </c>
      <c r="G22">
        <f t="shared" si="3"/>
        <v>0</v>
      </c>
      <c r="H22">
        <v>0.82299999999999995</v>
      </c>
      <c r="I22">
        <v>0.82299999999999995</v>
      </c>
      <c r="M22">
        <v>17740.8</v>
      </c>
      <c r="N22">
        <v>19993017.872000001</v>
      </c>
      <c r="O22">
        <v>16221456.999</v>
      </c>
      <c r="P22">
        <v>0</v>
      </c>
      <c r="Q22">
        <f t="shared" si="0"/>
        <v>0.71100000000000008</v>
      </c>
      <c r="S22">
        <v>0.81100000000000005</v>
      </c>
      <c r="U22">
        <v>5544</v>
      </c>
      <c r="V22">
        <v>5700702.6189999999</v>
      </c>
      <c r="W22">
        <v>4699778.9160000002</v>
      </c>
      <c r="X22">
        <v>0</v>
      </c>
      <c r="Y22">
        <f t="shared" si="1"/>
        <v>0.77399999999999991</v>
      </c>
      <c r="AA22">
        <v>0.79400000000000004</v>
      </c>
      <c r="AB22">
        <v>0.82399999999999995</v>
      </c>
    </row>
    <row r="23" spans="1:28">
      <c r="A23">
        <v>18585.599999999999</v>
      </c>
      <c r="B23">
        <f t="shared" si="2"/>
        <v>-5.4083288263926494E-4</v>
      </c>
      <c r="C23">
        <v>0.92400000000000004</v>
      </c>
      <c r="D23">
        <v>0.92500000000000004</v>
      </c>
      <c r="F23">
        <v>18585.599999999999</v>
      </c>
      <c r="G23">
        <f t="shared" si="3"/>
        <v>-9.8159509202453404E-3</v>
      </c>
      <c r="H23">
        <v>0.80700000000000005</v>
      </c>
      <c r="I23">
        <v>0.82299999999999995</v>
      </c>
      <c r="M23">
        <v>18585.599999999999</v>
      </c>
      <c r="N23">
        <v>20147681.644000001</v>
      </c>
      <c r="O23">
        <v>16166090.544</v>
      </c>
      <c r="P23">
        <v>0</v>
      </c>
      <c r="Q23">
        <f t="shared" si="0"/>
        <v>0.70200000000000007</v>
      </c>
      <c r="S23">
        <v>0.80200000000000005</v>
      </c>
      <c r="U23">
        <v>5808</v>
      </c>
      <c r="V23">
        <v>5841899.7110000001</v>
      </c>
      <c r="W23">
        <v>4657030.0539999995</v>
      </c>
      <c r="X23">
        <v>0</v>
      </c>
      <c r="Y23">
        <f t="shared" si="1"/>
        <v>0.747</v>
      </c>
      <c r="AA23">
        <v>0.79500000000000004</v>
      </c>
      <c r="AB23">
        <v>0.79700000000000004</v>
      </c>
    </row>
    <row r="24" spans="1:28">
      <c r="A24">
        <v>19430.400000000001</v>
      </c>
      <c r="B24">
        <f t="shared" si="2"/>
        <v>6.4308681672025185E-3</v>
      </c>
      <c r="C24">
        <v>0.93899999999999995</v>
      </c>
      <c r="D24">
        <v>0.92700000000000005</v>
      </c>
      <c r="F24">
        <v>19430.400000000001</v>
      </c>
      <c r="G24">
        <f t="shared" si="3"/>
        <v>-6.0753341433778911E-3</v>
      </c>
      <c r="H24">
        <v>0.81799999999999995</v>
      </c>
      <c r="I24">
        <v>0.82799999999999996</v>
      </c>
      <c r="M24">
        <v>19430.400000000001</v>
      </c>
      <c r="N24">
        <v>20075121.127999999</v>
      </c>
      <c r="O24">
        <v>16303006.66</v>
      </c>
      <c r="P24">
        <v>0</v>
      </c>
      <c r="Q24">
        <f t="shared" si="0"/>
        <v>0.71200000000000008</v>
      </c>
      <c r="S24">
        <v>0.81200000000000006</v>
      </c>
      <c r="U24">
        <v>6072</v>
      </c>
      <c r="V24">
        <v>5738162.1670000004</v>
      </c>
      <c r="W24">
        <v>4657498.1310000001</v>
      </c>
      <c r="X24">
        <v>0</v>
      </c>
      <c r="Y24">
        <f t="shared" si="1"/>
        <v>0.76200000000000001</v>
      </c>
      <c r="AA24">
        <v>0.81699999999999995</v>
      </c>
      <c r="AB24">
        <v>0.81200000000000006</v>
      </c>
    </row>
    <row r="25" spans="1:28">
      <c r="A25">
        <v>20275.2</v>
      </c>
      <c r="B25">
        <f t="shared" si="2"/>
        <v>1.2834224598930433E-2</v>
      </c>
      <c r="C25">
        <v>0.94699999999999995</v>
      </c>
      <c r="D25">
        <v>0.92300000000000004</v>
      </c>
      <c r="F25">
        <v>20275.2</v>
      </c>
      <c r="G25">
        <f t="shared" si="3"/>
        <v>-4.8721071863581048E-3</v>
      </c>
      <c r="H25">
        <v>0.81699999999999995</v>
      </c>
      <c r="I25">
        <v>0.82499999999999996</v>
      </c>
      <c r="M25">
        <v>20275.2</v>
      </c>
      <c r="N25">
        <v>19953650.304000001</v>
      </c>
      <c r="O25">
        <v>16184892.306</v>
      </c>
      <c r="P25">
        <v>0</v>
      </c>
      <c r="Q25">
        <f t="shared" si="0"/>
        <v>0.71100000000000008</v>
      </c>
      <c r="S25">
        <v>0.81100000000000005</v>
      </c>
      <c r="U25">
        <v>6336</v>
      </c>
      <c r="V25">
        <v>5692141.8190000001</v>
      </c>
      <c r="W25">
        <v>4745654.8459999999</v>
      </c>
      <c r="X25">
        <v>0</v>
      </c>
      <c r="Y25">
        <f t="shared" si="1"/>
        <v>0.78399999999999992</v>
      </c>
      <c r="AA25">
        <v>0.78100000000000003</v>
      </c>
      <c r="AB25">
        <v>0.83399999999999996</v>
      </c>
    </row>
    <row r="26" spans="1:28">
      <c r="A26">
        <v>21120</v>
      </c>
      <c r="B26">
        <f t="shared" si="2"/>
        <v>1.0775862068965526E-3</v>
      </c>
      <c r="C26">
        <v>0.92900000000000005</v>
      </c>
      <c r="D26">
        <v>0.92700000000000005</v>
      </c>
      <c r="F26">
        <v>21120</v>
      </c>
      <c r="G26">
        <f t="shared" si="3"/>
        <v>-4.2708968883465575E-3</v>
      </c>
      <c r="H26">
        <v>0.81599999999999995</v>
      </c>
      <c r="I26">
        <v>0.82299999999999995</v>
      </c>
      <c r="M26">
        <v>21120</v>
      </c>
      <c r="N26">
        <v>20248233.732999999</v>
      </c>
      <c r="O26">
        <v>16285848.620999999</v>
      </c>
      <c r="P26">
        <v>0</v>
      </c>
      <c r="Q26">
        <f t="shared" si="0"/>
        <v>0.70400000000000007</v>
      </c>
      <c r="S26">
        <v>0.80400000000000005</v>
      </c>
      <c r="U26">
        <v>6600</v>
      </c>
      <c r="V26">
        <v>5809337.2120000003</v>
      </c>
      <c r="W26">
        <v>4665607.6490000002</v>
      </c>
      <c r="X26">
        <v>0</v>
      </c>
      <c r="Y26">
        <f t="shared" si="1"/>
        <v>0.753</v>
      </c>
      <c r="AA26">
        <v>0.80300000000000005</v>
      </c>
      <c r="AB26">
        <v>0.80300000000000005</v>
      </c>
    </row>
    <row r="27" spans="1:28">
      <c r="A27">
        <v>21964.799999999999</v>
      </c>
      <c r="B27">
        <f t="shared" si="2"/>
        <v>1.0752688172043019E-3</v>
      </c>
      <c r="C27">
        <v>0.93100000000000005</v>
      </c>
      <c r="D27">
        <v>0.92900000000000005</v>
      </c>
      <c r="F27">
        <v>21964.799999999999</v>
      </c>
      <c r="G27">
        <f t="shared" si="3"/>
        <v>-6.0901339829476306E-3</v>
      </c>
      <c r="H27">
        <v>0.81599999999999995</v>
      </c>
      <c r="I27">
        <v>0.82599999999999996</v>
      </c>
      <c r="M27">
        <v>21964.799999999999</v>
      </c>
      <c r="N27">
        <v>19803301.907000002</v>
      </c>
      <c r="O27">
        <v>16193105.932</v>
      </c>
      <c r="P27">
        <v>0</v>
      </c>
      <c r="Q27">
        <f t="shared" si="0"/>
        <v>0.71799999999999997</v>
      </c>
      <c r="S27">
        <v>0.81799999999999995</v>
      </c>
      <c r="U27">
        <v>6864</v>
      </c>
      <c r="V27">
        <v>5617587.074</v>
      </c>
      <c r="W27">
        <v>4767211.1059999997</v>
      </c>
      <c r="X27">
        <v>0</v>
      </c>
      <c r="Y27">
        <f t="shared" si="1"/>
        <v>0.79899999999999993</v>
      </c>
      <c r="AA27">
        <v>0.79900000000000004</v>
      </c>
      <c r="AB27">
        <v>0.84899999999999998</v>
      </c>
    </row>
    <row r="28" spans="1:28">
      <c r="A28">
        <v>22809.599999999999</v>
      </c>
      <c r="B28">
        <f t="shared" si="2"/>
        <v>1.234567901234563E-2</v>
      </c>
      <c r="C28">
        <v>0.94299999999999995</v>
      </c>
      <c r="D28">
        <v>0.92</v>
      </c>
      <c r="F28">
        <v>22809.599999999999</v>
      </c>
      <c r="G28">
        <f t="shared" si="3"/>
        <v>2.4449877750611269E-3</v>
      </c>
      <c r="H28">
        <v>0.82</v>
      </c>
      <c r="I28">
        <v>0.81599999999999995</v>
      </c>
      <c r="M28">
        <v>22809.599999999999</v>
      </c>
      <c r="N28">
        <v>19780416.142999999</v>
      </c>
      <c r="O28">
        <v>16427393.447000001</v>
      </c>
      <c r="P28">
        <v>0</v>
      </c>
      <c r="Q28">
        <f t="shared" si="0"/>
        <v>0.73</v>
      </c>
      <c r="S28">
        <v>0.83</v>
      </c>
      <c r="U28">
        <v>7128</v>
      </c>
      <c r="V28">
        <v>5726552.2340000002</v>
      </c>
      <c r="W28">
        <v>4746848.5429999996</v>
      </c>
      <c r="X28">
        <v>0</v>
      </c>
      <c r="Y28">
        <f t="shared" si="1"/>
        <v>0.77899999999999991</v>
      </c>
      <c r="AA28">
        <v>0.79500000000000004</v>
      </c>
      <c r="AB28">
        <v>0.82899999999999996</v>
      </c>
    </row>
    <row r="29" spans="1:28">
      <c r="A29">
        <v>23654.400000000001</v>
      </c>
      <c r="B29">
        <f t="shared" si="2"/>
        <v>4.8102618920362892E-3</v>
      </c>
      <c r="C29">
        <v>0.94</v>
      </c>
      <c r="D29">
        <v>0.93100000000000005</v>
      </c>
      <c r="F29">
        <v>23654.400000000001</v>
      </c>
      <c r="G29">
        <f t="shared" si="3"/>
        <v>2.4330900243309025E-3</v>
      </c>
      <c r="H29">
        <v>0.82399999999999995</v>
      </c>
      <c r="I29">
        <v>0.82</v>
      </c>
      <c r="M29">
        <v>23654.400000000001</v>
      </c>
      <c r="N29">
        <v>19739265.166000001</v>
      </c>
      <c r="O29">
        <v>16226276.374</v>
      </c>
      <c r="P29">
        <v>0</v>
      </c>
      <c r="Q29">
        <f t="shared" si="0"/>
        <v>0.72199999999999998</v>
      </c>
      <c r="S29">
        <v>0.82199999999999995</v>
      </c>
      <c r="U29">
        <v>7392</v>
      </c>
      <c r="V29">
        <v>5792249.3119999999</v>
      </c>
      <c r="W29">
        <v>4810746.2340000002</v>
      </c>
      <c r="X29">
        <v>0</v>
      </c>
      <c r="Y29">
        <f t="shared" si="1"/>
        <v>0.78099999999999992</v>
      </c>
      <c r="AA29">
        <v>0.81499999999999995</v>
      </c>
      <c r="AB29">
        <v>0.83099999999999996</v>
      </c>
    </row>
    <row r="30" spans="1:28">
      <c r="A30">
        <v>24499.200000000001</v>
      </c>
      <c r="B30">
        <f t="shared" si="2"/>
        <v>-1.1284255776464218E-2</v>
      </c>
      <c r="C30">
        <v>0.92</v>
      </c>
      <c r="D30">
        <v>0.94099999999999995</v>
      </c>
      <c r="F30">
        <v>24499.200000000001</v>
      </c>
      <c r="G30">
        <f t="shared" si="3"/>
        <v>-8.5679314565482879E-3</v>
      </c>
      <c r="H30">
        <v>0.81</v>
      </c>
      <c r="I30">
        <v>0.82399999999999995</v>
      </c>
      <c r="M30">
        <v>24499.200000000001</v>
      </c>
      <c r="N30">
        <v>19876266.815000001</v>
      </c>
      <c r="O30">
        <v>16455182.072000001</v>
      </c>
      <c r="P30">
        <v>0</v>
      </c>
      <c r="Q30">
        <f t="shared" si="0"/>
        <v>0.72799999999999998</v>
      </c>
      <c r="S30">
        <v>0.82799999999999996</v>
      </c>
      <c r="U30">
        <v>7656</v>
      </c>
      <c r="V30">
        <v>5736010.0760000004</v>
      </c>
      <c r="W30">
        <v>4870352.693</v>
      </c>
      <c r="X30">
        <v>0</v>
      </c>
      <c r="Y30">
        <f t="shared" si="1"/>
        <v>0.79899999999999993</v>
      </c>
      <c r="AA30">
        <v>0.79700000000000004</v>
      </c>
      <c r="AB30">
        <v>0.84899999999999998</v>
      </c>
    </row>
    <row r="31" spans="1:28">
      <c r="A31">
        <v>25344</v>
      </c>
      <c r="B31">
        <f t="shared" si="2"/>
        <v>2.6809651474530853E-3</v>
      </c>
      <c r="C31">
        <v>0.93500000000000005</v>
      </c>
      <c r="D31">
        <v>0.93</v>
      </c>
      <c r="F31">
        <v>25344</v>
      </c>
      <c r="G31">
        <f t="shared" si="3"/>
        <v>-7.8835657974530085E-3</v>
      </c>
      <c r="H31">
        <v>0.81799999999999995</v>
      </c>
      <c r="I31">
        <v>0.83099999999999996</v>
      </c>
      <c r="M31">
        <v>25344</v>
      </c>
      <c r="N31">
        <v>19848245.294</v>
      </c>
      <c r="O31">
        <v>16436813.904999999</v>
      </c>
      <c r="P31">
        <v>0</v>
      </c>
      <c r="Q31">
        <f t="shared" si="0"/>
        <v>0.72799999999999998</v>
      </c>
      <c r="S31">
        <v>0.82799999999999996</v>
      </c>
      <c r="U31">
        <v>7920</v>
      </c>
      <c r="V31">
        <v>5768595.818</v>
      </c>
      <c r="W31">
        <v>4796663.341</v>
      </c>
      <c r="X31">
        <v>0</v>
      </c>
      <c r="Y31">
        <f t="shared" si="1"/>
        <v>0.78199999999999992</v>
      </c>
      <c r="AA31">
        <v>0.82799999999999996</v>
      </c>
      <c r="AB31">
        <v>0.83199999999999996</v>
      </c>
    </row>
    <row r="32" spans="1:28">
      <c r="A32">
        <v>26188.799999999999</v>
      </c>
      <c r="B32">
        <f t="shared" si="2"/>
        <v>1.6042780748663055E-2</v>
      </c>
      <c r="C32">
        <v>0.95</v>
      </c>
      <c r="D32">
        <v>0.92</v>
      </c>
      <c r="F32">
        <v>26188.799999999999</v>
      </c>
      <c r="G32">
        <f t="shared" si="3"/>
        <v>-5.4711246200607952E-3</v>
      </c>
      <c r="H32">
        <v>0.81799999999999995</v>
      </c>
      <c r="I32">
        <v>0.82699999999999996</v>
      </c>
      <c r="M32">
        <v>26188.799999999999</v>
      </c>
      <c r="N32">
        <v>19970989.096999999</v>
      </c>
      <c r="O32">
        <v>16356426.544</v>
      </c>
      <c r="P32">
        <v>0</v>
      </c>
      <c r="Q32">
        <f t="shared" si="0"/>
        <v>0.71899999999999997</v>
      </c>
      <c r="S32">
        <v>0.81899999999999995</v>
      </c>
      <c r="U32">
        <v>8184</v>
      </c>
      <c r="V32">
        <v>5707135.8669999996</v>
      </c>
      <c r="W32">
        <v>4855168.0070000002</v>
      </c>
      <c r="X32">
        <v>0</v>
      </c>
      <c r="Y32">
        <f t="shared" si="1"/>
        <v>0.80099999999999993</v>
      </c>
      <c r="AA32">
        <v>0.82</v>
      </c>
      <c r="AB32">
        <v>0.85099999999999998</v>
      </c>
    </row>
    <row r="33" spans="1:28">
      <c r="A33">
        <v>27033.599999999999</v>
      </c>
      <c r="B33">
        <f t="shared" si="2"/>
        <v>-4.8727666486193871E-3</v>
      </c>
      <c r="C33">
        <v>0.91900000000000004</v>
      </c>
      <c r="D33">
        <v>0.92800000000000005</v>
      </c>
      <c r="F33">
        <v>27033.599999999999</v>
      </c>
      <c r="G33">
        <f t="shared" si="3"/>
        <v>4.2501517911354017E-3</v>
      </c>
      <c r="H33">
        <v>0.82699999999999996</v>
      </c>
      <c r="I33">
        <v>0.82</v>
      </c>
      <c r="M33">
        <v>27033.599999999999</v>
      </c>
      <c r="N33">
        <v>20101156.609999999</v>
      </c>
      <c r="O33">
        <v>16472798.866</v>
      </c>
      <c r="P33">
        <v>0</v>
      </c>
      <c r="Q33">
        <f t="shared" ref="Q33:Q64" si="4">S33-0.1</f>
        <v>0.71899999999999997</v>
      </c>
      <c r="S33">
        <v>0.81899999999999995</v>
      </c>
      <c r="U33">
        <v>8448</v>
      </c>
      <c r="V33">
        <v>5702265.5070000002</v>
      </c>
      <c r="W33">
        <v>4873342.4740000004</v>
      </c>
      <c r="X33">
        <v>0</v>
      </c>
      <c r="Y33">
        <f t="shared" ref="Y33:Y64" si="5">AB33-0.05</f>
        <v>0.80499999999999994</v>
      </c>
      <c r="AA33">
        <v>0.8</v>
      </c>
      <c r="AB33">
        <v>0.85499999999999998</v>
      </c>
    </row>
    <row r="34" spans="1:28">
      <c r="A34">
        <v>27878.400000000001</v>
      </c>
      <c r="B34">
        <f t="shared" si="2"/>
        <v>-1.7656500802568174E-2</v>
      </c>
      <c r="C34">
        <v>0.91800000000000004</v>
      </c>
      <c r="D34">
        <v>0.95099999999999996</v>
      </c>
      <c r="F34">
        <v>27878.400000000001</v>
      </c>
      <c r="G34">
        <f t="shared" si="3"/>
        <v>5.4380664652568028E-3</v>
      </c>
      <c r="H34">
        <v>0.83199999999999996</v>
      </c>
      <c r="I34">
        <v>0.82299999999999995</v>
      </c>
      <c r="M34">
        <v>27878.400000000001</v>
      </c>
      <c r="N34">
        <v>20071628.885000002</v>
      </c>
      <c r="O34">
        <v>16388532.079</v>
      </c>
      <c r="P34">
        <v>0</v>
      </c>
      <c r="Q34">
        <f t="shared" si="4"/>
        <v>0.71699999999999997</v>
      </c>
      <c r="S34">
        <v>0.81699999999999995</v>
      </c>
      <c r="U34">
        <v>8712</v>
      </c>
      <c r="V34">
        <v>5844532.9550000001</v>
      </c>
      <c r="W34">
        <v>4880342.1809999999</v>
      </c>
      <c r="X34">
        <v>0</v>
      </c>
      <c r="Y34">
        <f t="shared" si="5"/>
        <v>0.78499999999999992</v>
      </c>
      <c r="AA34">
        <v>0.84099999999999997</v>
      </c>
      <c r="AB34">
        <v>0.83499999999999996</v>
      </c>
    </row>
    <row r="35" spans="1:28">
      <c r="A35">
        <v>28723.200000000001</v>
      </c>
      <c r="B35">
        <f t="shared" si="2"/>
        <v>-5.8855002675226855E-3</v>
      </c>
      <c r="C35">
        <v>0.92900000000000005</v>
      </c>
      <c r="D35">
        <v>0.94</v>
      </c>
      <c r="F35">
        <v>28723.200000000001</v>
      </c>
      <c r="G35">
        <f t="shared" si="3"/>
        <v>-4.2813455657492398E-3</v>
      </c>
      <c r="H35">
        <v>0.81399999999999995</v>
      </c>
      <c r="I35">
        <v>0.82099999999999995</v>
      </c>
      <c r="M35">
        <v>28723.200000000001</v>
      </c>
      <c r="N35">
        <v>20098196.633000001</v>
      </c>
      <c r="O35">
        <v>16511884.289000001</v>
      </c>
      <c r="P35">
        <v>0</v>
      </c>
      <c r="Q35">
        <f t="shared" si="4"/>
        <v>0.72199999999999998</v>
      </c>
      <c r="S35">
        <v>0.82199999999999995</v>
      </c>
      <c r="U35">
        <v>8976</v>
      </c>
      <c r="V35">
        <v>5683277.0209999997</v>
      </c>
      <c r="W35">
        <v>4835612.0420000004</v>
      </c>
      <c r="X35">
        <v>0</v>
      </c>
      <c r="Y35">
        <f t="shared" si="5"/>
        <v>0.80099999999999993</v>
      </c>
      <c r="AA35">
        <v>0.81200000000000006</v>
      </c>
      <c r="AB35">
        <v>0.85099999999999998</v>
      </c>
    </row>
    <row r="36" spans="1:28">
      <c r="A36">
        <v>29568</v>
      </c>
      <c r="B36">
        <f t="shared" si="2"/>
        <v>-8.0515297906601727E-3</v>
      </c>
      <c r="C36">
        <v>0.92400000000000004</v>
      </c>
      <c r="D36">
        <v>0.93899999999999995</v>
      </c>
      <c r="F36">
        <v>29568</v>
      </c>
      <c r="G36">
        <f t="shared" si="3"/>
        <v>9.0744101633393904E-3</v>
      </c>
      <c r="H36">
        <v>0.83399999999999996</v>
      </c>
      <c r="I36">
        <v>0.81899999999999995</v>
      </c>
      <c r="M36">
        <v>29568</v>
      </c>
      <c r="N36">
        <v>20022479.390999999</v>
      </c>
      <c r="O36">
        <v>16534388.202</v>
      </c>
      <c r="P36">
        <v>0</v>
      </c>
      <c r="Q36">
        <f t="shared" si="4"/>
        <v>0.72599999999999998</v>
      </c>
      <c r="S36">
        <v>0.82599999999999996</v>
      </c>
      <c r="U36">
        <v>9240</v>
      </c>
      <c r="V36">
        <v>5912731.7450000001</v>
      </c>
      <c r="W36">
        <v>4867477.0719999997</v>
      </c>
      <c r="X36">
        <v>0</v>
      </c>
      <c r="Y36">
        <f t="shared" si="5"/>
        <v>0.77299999999999991</v>
      </c>
      <c r="AA36">
        <v>0.83499999999999996</v>
      </c>
      <c r="AB36">
        <v>0.82299999999999995</v>
      </c>
    </row>
    <row r="37" spans="1:28">
      <c r="A37">
        <v>30412.799999999999</v>
      </c>
      <c r="B37">
        <f t="shared" si="2"/>
        <v>-1.5965939329430562E-3</v>
      </c>
      <c r="C37">
        <v>0.93799999999999994</v>
      </c>
      <c r="D37">
        <v>0.94099999999999995</v>
      </c>
      <c r="F37">
        <v>30412.799999999999</v>
      </c>
      <c r="G37">
        <f t="shared" si="3"/>
        <v>-1.8126888217522676E-3</v>
      </c>
      <c r="H37">
        <v>0.82599999999999996</v>
      </c>
      <c r="I37">
        <v>0.82899999999999996</v>
      </c>
      <c r="M37">
        <v>30412.799999999999</v>
      </c>
      <c r="N37">
        <v>20051673.708000001</v>
      </c>
      <c r="O37">
        <v>16608732.498</v>
      </c>
      <c r="P37">
        <v>0</v>
      </c>
      <c r="Q37">
        <f t="shared" si="4"/>
        <v>0.72799999999999998</v>
      </c>
      <c r="S37">
        <v>0.82799999999999996</v>
      </c>
      <c r="U37">
        <v>9504</v>
      </c>
      <c r="V37">
        <v>5960639.6279999996</v>
      </c>
      <c r="W37">
        <v>5102443.0779999997</v>
      </c>
      <c r="X37">
        <v>0</v>
      </c>
      <c r="Y37">
        <f t="shared" si="5"/>
        <v>0.80599999999999994</v>
      </c>
      <c r="AA37">
        <v>0.80600000000000005</v>
      </c>
      <c r="AB37">
        <v>0.85599999999999998</v>
      </c>
    </row>
    <row r="38" spans="1:28">
      <c r="A38">
        <v>31257.599999999999</v>
      </c>
      <c r="B38">
        <f t="shared" si="2"/>
        <v>-1.1714589989350323E-2</v>
      </c>
      <c r="C38">
        <v>0.92800000000000005</v>
      </c>
      <c r="D38">
        <v>0.95</v>
      </c>
      <c r="F38">
        <v>31257.599999999999</v>
      </c>
      <c r="G38">
        <f t="shared" si="3"/>
        <v>3.6363636363636398E-3</v>
      </c>
      <c r="H38">
        <v>0.82799999999999996</v>
      </c>
      <c r="I38">
        <v>0.82199999999999995</v>
      </c>
      <c r="M38">
        <v>31257.599999999999</v>
      </c>
      <c r="N38">
        <v>20007884.526000001</v>
      </c>
      <c r="O38">
        <v>16589599.096000001</v>
      </c>
      <c r="P38">
        <v>0</v>
      </c>
      <c r="Q38">
        <f t="shared" si="4"/>
        <v>0.72899999999999998</v>
      </c>
      <c r="S38">
        <v>0.82899999999999996</v>
      </c>
      <c r="U38">
        <v>9768</v>
      </c>
      <c r="V38">
        <v>5715011.4060000004</v>
      </c>
      <c r="W38">
        <v>4903741.7630000003</v>
      </c>
      <c r="X38">
        <v>0</v>
      </c>
      <c r="Y38">
        <f t="shared" si="5"/>
        <v>0.80799999999999994</v>
      </c>
      <c r="AA38">
        <v>0.81799999999999995</v>
      </c>
      <c r="AB38">
        <v>0.85799999999999998</v>
      </c>
    </row>
    <row r="39" spans="1:28">
      <c r="A39">
        <v>32102.400000000001</v>
      </c>
      <c r="B39">
        <f t="shared" si="2"/>
        <v>-1.4399999999999953E-2</v>
      </c>
      <c r="C39">
        <v>0.92400000000000004</v>
      </c>
      <c r="D39">
        <v>0.95099999999999996</v>
      </c>
      <c r="F39">
        <v>32102.400000000001</v>
      </c>
      <c r="G39">
        <f t="shared" si="3"/>
        <v>3.0248033877797969E-3</v>
      </c>
      <c r="H39">
        <v>0.82899999999999996</v>
      </c>
      <c r="I39">
        <v>0.82399999999999995</v>
      </c>
      <c r="M39">
        <v>32102.400000000001</v>
      </c>
      <c r="N39">
        <v>20117465.188000001</v>
      </c>
      <c r="O39">
        <v>16295369.901000001</v>
      </c>
      <c r="P39">
        <v>0</v>
      </c>
      <c r="Q39">
        <f t="shared" si="4"/>
        <v>0.71000000000000008</v>
      </c>
      <c r="S39">
        <v>0.81</v>
      </c>
      <c r="U39">
        <v>10032</v>
      </c>
      <c r="V39">
        <v>5824649.9570000004</v>
      </c>
      <c r="W39">
        <v>4884121.7039999999</v>
      </c>
      <c r="X39">
        <v>0</v>
      </c>
      <c r="Y39">
        <f t="shared" si="5"/>
        <v>0.78899999999999992</v>
      </c>
      <c r="AA39">
        <v>0.85099999999999998</v>
      </c>
      <c r="AB39">
        <v>0.83899999999999997</v>
      </c>
    </row>
    <row r="40" spans="1:28">
      <c r="A40">
        <v>32947.199999999997</v>
      </c>
      <c r="B40">
        <f t="shared" si="2"/>
        <v>5.2742616033755324E-3</v>
      </c>
      <c r="C40">
        <v>0.95299999999999996</v>
      </c>
      <c r="D40">
        <v>0.94299999999999995</v>
      </c>
      <c r="F40">
        <v>32947.199999999997</v>
      </c>
      <c r="G40">
        <f t="shared" si="3"/>
        <v>-1.2210012210012221E-3</v>
      </c>
      <c r="H40">
        <v>0.81799999999999995</v>
      </c>
      <c r="I40">
        <v>0.82</v>
      </c>
      <c r="M40">
        <v>32947.199999999997</v>
      </c>
      <c r="N40">
        <v>20071778.875999998</v>
      </c>
      <c r="O40">
        <v>16289280.831</v>
      </c>
      <c r="P40">
        <v>0</v>
      </c>
      <c r="Q40">
        <f t="shared" si="4"/>
        <v>0.71200000000000008</v>
      </c>
      <c r="S40">
        <v>0.81200000000000006</v>
      </c>
      <c r="U40">
        <v>10296</v>
      </c>
      <c r="V40">
        <v>5679284.4179999996</v>
      </c>
      <c r="W40">
        <v>4909532.8710000003</v>
      </c>
      <c r="X40">
        <v>0</v>
      </c>
      <c r="Y40">
        <f t="shared" si="5"/>
        <v>0.81399999999999995</v>
      </c>
      <c r="AA40">
        <v>0.83199999999999996</v>
      </c>
      <c r="AB40">
        <v>0.86399999999999999</v>
      </c>
    </row>
    <row r="41" spans="1:28">
      <c r="A41">
        <v>33792</v>
      </c>
      <c r="B41">
        <f t="shared" si="2"/>
        <v>1.605136436597112E-3</v>
      </c>
      <c r="C41">
        <v>0.93600000000000005</v>
      </c>
      <c r="D41">
        <v>0.93300000000000005</v>
      </c>
      <c r="F41">
        <v>33792</v>
      </c>
      <c r="G41">
        <f t="shared" si="3"/>
        <v>2.421307506053271E-3</v>
      </c>
      <c r="H41">
        <v>0.82799999999999996</v>
      </c>
      <c r="I41">
        <v>0.82399999999999995</v>
      </c>
      <c r="M41">
        <v>33792</v>
      </c>
      <c r="N41">
        <v>20101154.059</v>
      </c>
      <c r="O41">
        <v>16519552.723999999</v>
      </c>
      <c r="P41">
        <v>0</v>
      </c>
      <c r="Q41">
        <f t="shared" si="4"/>
        <v>0.72199999999999998</v>
      </c>
      <c r="S41">
        <v>0.82199999999999995</v>
      </c>
      <c r="U41">
        <v>10560</v>
      </c>
      <c r="V41">
        <v>5795547.4189999998</v>
      </c>
      <c r="W41">
        <v>4945326.8020000001</v>
      </c>
      <c r="X41">
        <v>0</v>
      </c>
      <c r="Y41">
        <f t="shared" si="5"/>
        <v>0.80299999999999994</v>
      </c>
      <c r="AA41">
        <v>0.82399999999999995</v>
      </c>
      <c r="AB41">
        <v>0.85299999999999998</v>
      </c>
    </row>
    <row r="42" spans="1:28">
      <c r="A42">
        <v>34636.800000000003</v>
      </c>
      <c r="B42">
        <f t="shared" si="2"/>
        <v>6.4308681672025185E-3</v>
      </c>
      <c r="C42">
        <v>0.93899999999999995</v>
      </c>
      <c r="D42">
        <v>0.92700000000000005</v>
      </c>
      <c r="F42">
        <v>34636.800000000003</v>
      </c>
      <c r="G42">
        <f t="shared" si="3"/>
        <v>1.8170805572380393E-3</v>
      </c>
      <c r="H42">
        <v>0.82699999999999996</v>
      </c>
      <c r="I42">
        <v>0.82399999999999995</v>
      </c>
      <c r="M42">
        <v>34636.800000000003</v>
      </c>
      <c r="N42">
        <v>19898751.368999999</v>
      </c>
      <c r="O42">
        <v>16489328.223999999</v>
      </c>
      <c r="P42">
        <v>0</v>
      </c>
      <c r="Q42">
        <f t="shared" si="4"/>
        <v>0.72899999999999998</v>
      </c>
      <c r="S42">
        <v>0.82899999999999996</v>
      </c>
      <c r="U42">
        <v>10824</v>
      </c>
      <c r="V42">
        <v>5565328.9019999998</v>
      </c>
      <c r="W42">
        <v>4933797.3090000004</v>
      </c>
      <c r="X42">
        <v>0</v>
      </c>
      <c r="Y42">
        <f t="shared" si="5"/>
        <v>0.83699999999999997</v>
      </c>
      <c r="AA42">
        <v>0.81799999999999995</v>
      </c>
      <c r="AB42">
        <v>0.88700000000000001</v>
      </c>
    </row>
    <row r="43" spans="1:28">
      <c r="A43">
        <v>35481.599999999999</v>
      </c>
      <c r="B43">
        <f t="shared" si="2"/>
        <v>0</v>
      </c>
      <c r="C43">
        <v>0.94099999999999995</v>
      </c>
      <c r="D43">
        <v>0.94099999999999995</v>
      </c>
      <c r="F43">
        <v>35481.599999999999</v>
      </c>
      <c r="G43">
        <f t="shared" si="3"/>
        <v>5.4249547920434049E-3</v>
      </c>
      <c r="H43">
        <v>0.83399999999999996</v>
      </c>
      <c r="I43">
        <v>0.82499999999999996</v>
      </c>
      <c r="M43">
        <v>35481.599999999999</v>
      </c>
      <c r="N43">
        <v>20153574.743999999</v>
      </c>
      <c r="O43">
        <v>16446156.649</v>
      </c>
      <c r="P43">
        <v>0</v>
      </c>
      <c r="Q43">
        <f t="shared" si="4"/>
        <v>0.71599999999999997</v>
      </c>
      <c r="S43">
        <v>0.81599999999999995</v>
      </c>
      <c r="U43">
        <v>11088</v>
      </c>
      <c r="V43">
        <v>5700343.8229999999</v>
      </c>
      <c r="W43">
        <v>4975466.574</v>
      </c>
      <c r="X43">
        <v>0</v>
      </c>
      <c r="Y43">
        <f t="shared" si="5"/>
        <v>0.82299999999999995</v>
      </c>
      <c r="AA43">
        <v>0.81799999999999995</v>
      </c>
      <c r="AB43">
        <v>0.873</v>
      </c>
    </row>
    <row r="44" spans="1:28">
      <c r="A44">
        <v>36326.400000000001</v>
      </c>
      <c r="B44">
        <f t="shared" si="2"/>
        <v>5.3304904051172169E-3</v>
      </c>
      <c r="C44">
        <v>0.94299999999999995</v>
      </c>
      <c r="D44">
        <v>0.93300000000000005</v>
      </c>
      <c r="F44">
        <v>36326.400000000001</v>
      </c>
      <c r="G44">
        <f t="shared" si="3"/>
        <v>-5.4844606946983596E-3</v>
      </c>
      <c r="H44">
        <v>0.81599999999999995</v>
      </c>
      <c r="I44">
        <v>0.82499999999999996</v>
      </c>
      <c r="M44">
        <v>36326.400000000001</v>
      </c>
      <c r="N44">
        <v>19946107.191</v>
      </c>
      <c r="O44">
        <v>16501643.436000001</v>
      </c>
      <c r="P44">
        <v>0</v>
      </c>
      <c r="Q44">
        <f t="shared" si="4"/>
        <v>0.72699999999999998</v>
      </c>
      <c r="S44">
        <v>0.82699999999999996</v>
      </c>
      <c r="U44">
        <v>11352</v>
      </c>
      <c r="V44">
        <v>5860636.7709999997</v>
      </c>
      <c r="W44">
        <v>5017386.2379999999</v>
      </c>
      <c r="X44">
        <v>0</v>
      </c>
      <c r="Y44">
        <f t="shared" si="5"/>
        <v>0.80599999999999994</v>
      </c>
      <c r="AA44">
        <v>0.85899999999999999</v>
      </c>
      <c r="AB44">
        <v>0.85599999999999998</v>
      </c>
    </row>
    <row r="45" spans="1:28">
      <c r="A45">
        <v>37171.199999999997</v>
      </c>
      <c r="B45">
        <f t="shared" si="2"/>
        <v>-1.5999999999999422E-3</v>
      </c>
      <c r="C45">
        <v>0.93600000000000005</v>
      </c>
      <c r="D45">
        <v>0.93899999999999995</v>
      </c>
      <c r="F45">
        <v>37171.199999999997</v>
      </c>
      <c r="G45">
        <f t="shared" si="3"/>
        <v>1.830384380719953E-3</v>
      </c>
      <c r="H45">
        <v>0.82099999999999995</v>
      </c>
      <c r="I45">
        <v>0.81799999999999995</v>
      </c>
      <c r="M45">
        <v>37171.199999999997</v>
      </c>
      <c r="N45">
        <v>20015149.877999999</v>
      </c>
      <c r="O45">
        <v>16719018.853</v>
      </c>
      <c r="P45">
        <v>0</v>
      </c>
      <c r="Q45">
        <f t="shared" si="4"/>
        <v>0.73499999999999999</v>
      </c>
      <c r="S45">
        <v>0.83499999999999996</v>
      </c>
      <c r="U45">
        <v>11616</v>
      </c>
      <c r="V45">
        <v>5615515.9809999997</v>
      </c>
      <c r="W45">
        <v>4953074.8449999997</v>
      </c>
      <c r="X45">
        <v>0</v>
      </c>
      <c r="Y45">
        <f t="shared" si="5"/>
        <v>0.83199999999999996</v>
      </c>
      <c r="AA45">
        <v>0.82299999999999995</v>
      </c>
      <c r="AB45">
        <v>0.88200000000000001</v>
      </c>
    </row>
    <row r="46" spans="1:28">
      <c r="A46">
        <v>38016</v>
      </c>
      <c r="B46">
        <f t="shared" si="2"/>
        <v>3.7253858435337388E-3</v>
      </c>
      <c r="C46">
        <v>0.94299999999999995</v>
      </c>
      <c r="D46">
        <v>0.93600000000000005</v>
      </c>
      <c r="F46">
        <v>38016</v>
      </c>
      <c r="G46">
        <f t="shared" si="3"/>
        <v>7.2815533980582596E-3</v>
      </c>
      <c r="H46">
        <v>0.83</v>
      </c>
      <c r="I46">
        <v>0.81799999999999995</v>
      </c>
      <c r="M46">
        <v>38016</v>
      </c>
      <c r="N46">
        <v>20243923.682999998</v>
      </c>
      <c r="O46">
        <v>16516595.771</v>
      </c>
      <c r="P46">
        <v>0</v>
      </c>
      <c r="Q46">
        <f t="shared" si="4"/>
        <v>0.71599999999999997</v>
      </c>
      <c r="S46">
        <v>0.81599999999999995</v>
      </c>
      <c r="U46">
        <v>11880</v>
      </c>
      <c r="V46">
        <v>5781941.8799999999</v>
      </c>
      <c r="W46">
        <v>4924602.0520000001</v>
      </c>
      <c r="X46">
        <v>0</v>
      </c>
      <c r="Y46">
        <f t="shared" si="5"/>
        <v>0.80199999999999994</v>
      </c>
      <c r="AA46">
        <v>0.83799999999999997</v>
      </c>
      <c r="AB46">
        <v>0.85199999999999998</v>
      </c>
    </row>
    <row r="47" spans="1:28">
      <c r="A47">
        <v>38860.800000000003</v>
      </c>
      <c r="B47">
        <f t="shared" si="2"/>
        <v>-5.2994170641229511E-4</v>
      </c>
      <c r="C47">
        <v>0.94299999999999995</v>
      </c>
      <c r="D47">
        <v>0.94399999999999995</v>
      </c>
      <c r="F47">
        <v>38860.800000000003</v>
      </c>
      <c r="G47">
        <f t="shared" si="3"/>
        <v>6.031363088057907E-3</v>
      </c>
      <c r="H47">
        <v>0.83399999999999996</v>
      </c>
      <c r="I47">
        <v>0.82399999999999995</v>
      </c>
      <c r="M47">
        <v>38860.800000000003</v>
      </c>
      <c r="N47">
        <v>20167285.802999999</v>
      </c>
      <c r="O47">
        <v>16592136.01</v>
      </c>
      <c r="P47">
        <v>0</v>
      </c>
      <c r="Q47">
        <f t="shared" si="4"/>
        <v>0.72299999999999998</v>
      </c>
      <c r="S47">
        <v>0.82299999999999995</v>
      </c>
      <c r="U47">
        <v>12144</v>
      </c>
      <c r="V47">
        <v>5675146.2850000001</v>
      </c>
      <c r="W47">
        <v>4998495.2740000002</v>
      </c>
      <c r="X47">
        <v>0</v>
      </c>
      <c r="Y47">
        <f t="shared" si="5"/>
        <v>0.83099999999999996</v>
      </c>
      <c r="AA47">
        <v>0.84599999999999997</v>
      </c>
      <c r="AB47">
        <v>0.88100000000000001</v>
      </c>
    </row>
    <row r="48" spans="1:28">
      <c r="A48">
        <v>39705.599999999999</v>
      </c>
      <c r="B48">
        <f t="shared" si="2"/>
        <v>-5.2742616033755324E-3</v>
      </c>
      <c r="C48">
        <v>0.94299999999999995</v>
      </c>
      <c r="D48">
        <v>0.95299999999999996</v>
      </c>
      <c r="F48">
        <v>39705.599999999999</v>
      </c>
      <c r="G48">
        <f t="shared" si="3"/>
        <v>1.3847080072245646E-2</v>
      </c>
      <c r="H48">
        <v>0.84199999999999997</v>
      </c>
      <c r="I48">
        <v>0.81899999999999995</v>
      </c>
      <c r="M48">
        <v>39705.599999999999</v>
      </c>
      <c r="N48">
        <v>20164408.072000001</v>
      </c>
      <c r="O48">
        <v>16621521.528999999</v>
      </c>
      <c r="P48">
        <v>0</v>
      </c>
      <c r="Q48">
        <f t="shared" si="4"/>
        <v>0.72399999999999998</v>
      </c>
      <c r="S48">
        <v>0.82399999999999995</v>
      </c>
      <c r="U48">
        <v>12408</v>
      </c>
      <c r="V48">
        <v>5696631.2439999999</v>
      </c>
      <c r="W48">
        <v>4940269.0750000002</v>
      </c>
      <c r="X48">
        <v>0</v>
      </c>
      <c r="Y48">
        <f t="shared" si="5"/>
        <v>0.81699999999999995</v>
      </c>
      <c r="AA48">
        <v>0.84799999999999998</v>
      </c>
      <c r="AB48">
        <v>0.86699999999999999</v>
      </c>
    </row>
    <row r="49" spans="1:28">
      <c r="A49">
        <v>40550.400000000001</v>
      </c>
      <c r="B49">
        <f t="shared" si="2"/>
        <v>-8.025682182985501E-3</v>
      </c>
      <c r="C49">
        <v>0.92700000000000005</v>
      </c>
      <c r="D49">
        <v>0.94199999999999995</v>
      </c>
      <c r="F49">
        <v>40550.400000000001</v>
      </c>
      <c r="G49">
        <f t="shared" si="3"/>
        <v>-1.2091898428053217E-3</v>
      </c>
      <c r="H49">
        <v>0.82599999999999996</v>
      </c>
      <c r="I49">
        <v>0.82799999999999996</v>
      </c>
      <c r="M49">
        <v>40550.400000000001</v>
      </c>
      <c r="N49">
        <v>19975183.044</v>
      </c>
      <c r="O49">
        <v>16637199.214</v>
      </c>
      <c r="P49">
        <v>0</v>
      </c>
      <c r="Q49">
        <f t="shared" si="4"/>
        <v>0.73299999999999998</v>
      </c>
      <c r="S49">
        <v>0.83299999999999996</v>
      </c>
      <c r="U49">
        <v>12672</v>
      </c>
      <c r="V49">
        <v>5809619.2029999997</v>
      </c>
      <c r="W49">
        <v>4978133.8930000002</v>
      </c>
      <c r="X49">
        <v>0</v>
      </c>
      <c r="Y49">
        <f t="shared" si="5"/>
        <v>0.80699999999999994</v>
      </c>
      <c r="AA49">
        <v>0.86099999999999999</v>
      </c>
      <c r="AB49">
        <v>0.85699999999999998</v>
      </c>
    </row>
    <row r="50" spans="1:28">
      <c r="A50">
        <v>41395.199999999997</v>
      </c>
      <c r="B50">
        <f t="shared" si="2"/>
        <v>-4.7897817988291095E-3</v>
      </c>
      <c r="C50">
        <v>0.93500000000000005</v>
      </c>
      <c r="D50">
        <v>0.94399999999999995</v>
      </c>
      <c r="F50">
        <v>41395.199999999997</v>
      </c>
      <c r="G50">
        <f t="shared" si="3"/>
        <v>-8.9659294680215253E-3</v>
      </c>
      <c r="H50">
        <v>0.82899999999999996</v>
      </c>
      <c r="I50">
        <v>0.84399999999999997</v>
      </c>
      <c r="M50">
        <v>41395.199999999997</v>
      </c>
      <c r="N50">
        <v>20036324.282000002</v>
      </c>
      <c r="O50">
        <v>16695796.283</v>
      </c>
      <c r="P50">
        <v>0</v>
      </c>
      <c r="Q50">
        <f t="shared" si="4"/>
        <v>0.73299999999999998</v>
      </c>
      <c r="S50">
        <v>0.83299999999999996</v>
      </c>
      <c r="U50">
        <v>12936</v>
      </c>
      <c r="V50">
        <v>5562383.1579999998</v>
      </c>
      <c r="W50">
        <v>5002229.0530000003</v>
      </c>
      <c r="X50">
        <v>0</v>
      </c>
      <c r="Y50">
        <f t="shared" si="5"/>
        <v>0.84899999999999998</v>
      </c>
      <c r="AA50">
        <v>0.82899999999999996</v>
      </c>
      <c r="AB50">
        <v>0.89900000000000002</v>
      </c>
    </row>
    <row r="51" spans="1:28">
      <c r="A51">
        <v>42240</v>
      </c>
      <c r="B51">
        <f t="shared" si="2"/>
        <v>5.4024851431658607E-4</v>
      </c>
      <c r="C51">
        <v>0.92600000000000005</v>
      </c>
      <c r="D51">
        <v>0.92500000000000004</v>
      </c>
      <c r="F51">
        <v>42240</v>
      </c>
      <c r="G51">
        <f t="shared" si="3"/>
        <v>-1.8170805572380393E-3</v>
      </c>
      <c r="H51">
        <v>0.82399999999999995</v>
      </c>
      <c r="I51">
        <v>0.82699999999999996</v>
      </c>
      <c r="M51">
        <v>42240</v>
      </c>
      <c r="N51">
        <v>20146369.640999999</v>
      </c>
      <c r="O51">
        <v>16558120.414999999</v>
      </c>
      <c r="P51">
        <v>0</v>
      </c>
      <c r="Q51">
        <f t="shared" si="4"/>
        <v>0.72199999999999998</v>
      </c>
      <c r="S51">
        <v>0.82199999999999995</v>
      </c>
      <c r="U51">
        <v>13200</v>
      </c>
      <c r="V51">
        <v>5844026.8150000004</v>
      </c>
      <c r="W51">
        <v>4991641.5880000005</v>
      </c>
      <c r="X51">
        <v>0</v>
      </c>
      <c r="Y51">
        <f t="shared" si="5"/>
        <v>0.80399999999999994</v>
      </c>
      <c r="AA51">
        <v>0.85399999999999998</v>
      </c>
      <c r="AB51">
        <v>0.85399999999999998</v>
      </c>
    </row>
    <row r="52" spans="1:28">
      <c r="A52">
        <v>43084.800000000003</v>
      </c>
      <c r="B52">
        <f t="shared" si="2"/>
        <v>0</v>
      </c>
      <c r="C52">
        <v>0.94199999999999995</v>
      </c>
      <c r="D52">
        <v>0.94199999999999995</v>
      </c>
      <c r="F52">
        <v>43084.800000000003</v>
      </c>
      <c r="G52">
        <f t="shared" si="3"/>
        <v>-6.0204695966285424E-4</v>
      </c>
      <c r="H52">
        <v>0.83</v>
      </c>
      <c r="I52">
        <v>0.83099999999999996</v>
      </c>
      <c r="M52">
        <v>43084.800000000003</v>
      </c>
      <c r="N52">
        <v>19865250.866</v>
      </c>
      <c r="O52">
        <v>16579110.386</v>
      </c>
      <c r="P52">
        <v>0</v>
      </c>
      <c r="Q52">
        <f t="shared" si="4"/>
        <v>0.73499999999999999</v>
      </c>
      <c r="S52">
        <v>0.83499999999999996</v>
      </c>
      <c r="U52">
        <v>13464</v>
      </c>
      <c r="V52">
        <v>5763415.852</v>
      </c>
      <c r="W52">
        <v>5038310.307</v>
      </c>
      <c r="X52">
        <v>0</v>
      </c>
      <c r="Y52">
        <f t="shared" si="5"/>
        <v>0.82399999999999995</v>
      </c>
      <c r="AA52">
        <v>0.85299999999999998</v>
      </c>
      <c r="AB52">
        <v>0.874</v>
      </c>
    </row>
    <row r="53" spans="1:28">
      <c r="A53">
        <v>43929.599999999999</v>
      </c>
      <c r="B53">
        <f t="shared" si="2"/>
        <v>-6.4308681672025185E-3</v>
      </c>
      <c r="C53">
        <v>0.92700000000000005</v>
      </c>
      <c r="D53">
        <v>0.93899999999999995</v>
      </c>
      <c r="F53">
        <v>43929.599999999999</v>
      </c>
      <c r="G53">
        <f t="shared" si="3"/>
        <v>-4.8367593712212867E-3</v>
      </c>
      <c r="H53">
        <v>0.82299999999999995</v>
      </c>
      <c r="I53">
        <v>0.83099999999999996</v>
      </c>
      <c r="M53">
        <v>43929.599999999999</v>
      </c>
      <c r="N53">
        <v>20250796.927999999</v>
      </c>
      <c r="O53">
        <v>16576128.228</v>
      </c>
      <c r="P53">
        <v>0</v>
      </c>
      <c r="Q53">
        <f t="shared" si="4"/>
        <v>0.71899999999999997</v>
      </c>
      <c r="S53">
        <v>0.81899999999999995</v>
      </c>
      <c r="U53">
        <v>13728</v>
      </c>
      <c r="V53">
        <v>5790813.4019999998</v>
      </c>
      <c r="W53">
        <v>4886781.8689999999</v>
      </c>
      <c r="X53">
        <v>0</v>
      </c>
      <c r="Y53">
        <f t="shared" si="5"/>
        <v>0.79399999999999993</v>
      </c>
      <c r="AA53">
        <v>0.82699999999999996</v>
      </c>
      <c r="AB53">
        <v>0.84399999999999997</v>
      </c>
    </row>
    <row r="54" spans="1:28">
      <c r="A54">
        <v>44774.400000000001</v>
      </c>
      <c r="B54">
        <f t="shared" si="2"/>
        <v>1.6068559185859683E-3</v>
      </c>
      <c r="C54">
        <v>0.93500000000000005</v>
      </c>
      <c r="D54">
        <v>0.93200000000000005</v>
      </c>
      <c r="F54">
        <v>44774.400000000001</v>
      </c>
      <c r="G54">
        <f t="shared" si="3"/>
        <v>-4.8426150121065421E-3</v>
      </c>
      <c r="H54">
        <v>0.82199999999999995</v>
      </c>
      <c r="I54">
        <v>0.83</v>
      </c>
      <c r="M54">
        <v>44774.400000000001</v>
      </c>
      <c r="N54">
        <v>19965219.918000001</v>
      </c>
      <c r="O54">
        <v>16417848.65</v>
      </c>
      <c r="P54">
        <v>0</v>
      </c>
      <c r="Q54">
        <f t="shared" si="4"/>
        <v>0.72199999999999998</v>
      </c>
      <c r="S54">
        <v>0.82199999999999995</v>
      </c>
      <c r="U54">
        <v>13992</v>
      </c>
      <c r="V54">
        <v>5854561.9759999998</v>
      </c>
      <c r="W54">
        <v>5062486.801</v>
      </c>
      <c r="X54">
        <v>0</v>
      </c>
      <c r="Y54">
        <f t="shared" si="5"/>
        <v>0.81499999999999995</v>
      </c>
      <c r="AA54">
        <v>0.877</v>
      </c>
      <c r="AB54">
        <v>0.86499999999999999</v>
      </c>
    </row>
    <row r="55" spans="1:28">
      <c r="A55">
        <v>45619.199999999997</v>
      </c>
      <c r="B55">
        <f t="shared" si="2"/>
        <v>1.069518716577541E-3</v>
      </c>
      <c r="C55">
        <v>0.93600000000000005</v>
      </c>
      <c r="D55">
        <v>0.93400000000000005</v>
      </c>
      <c r="F55">
        <v>45619.199999999997</v>
      </c>
      <c r="G55">
        <f t="shared" si="3"/>
        <v>-2.4154589371980697E-3</v>
      </c>
      <c r="H55">
        <v>0.82599999999999996</v>
      </c>
      <c r="I55">
        <v>0.83</v>
      </c>
      <c r="M55">
        <v>45619.199999999997</v>
      </c>
      <c r="N55">
        <v>20054389.335999999</v>
      </c>
      <c r="O55">
        <v>16584672.924000001</v>
      </c>
      <c r="P55">
        <v>0</v>
      </c>
      <c r="Q55">
        <f t="shared" si="4"/>
        <v>0.72699999999999998</v>
      </c>
      <c r="S55">
        <v>0.82699999999999996</v>
      </c>
      <c r="U55">
        <v>14256</v>
      </c>
      <c r="V55">
        <v>5804983.2860000003</v>
      </c>
      <c r="W55">
        <v>4996387.1069999998</v>
      </c>
      <c r="X55">
        <v>0</v>
      </c>
      <c r="Y55">
        <f t="shared" si="5"/>
        <v>0.81099999999999994</v>
      </c>
      <c r="AA55">
        <v>0.83599999999999997</v>
      </c>
      <c r="AB55">
        <v>0.86099999999999999</v>
      </c>
    </row>
    <row r="56" spans="1:28">
      <c r="A56">
        <v>46464</v>
      </c>
      <c r="B56">
        <f t="shared" si="2"/>
        <v>-6.9112174375331745E-3</v>
      </c>
      <c r="C56">
        <v>0.93400000000000005</v>
      </c>
      <c r="D56">
        <v>0.94699999999999995</v>
      </c>
      <c r="F56">
        <v>46464</v>
      </c>
      <c r="G56">
        <f t="shared" si="3"/>
        <v>8.5158150851581595E-3</v>
      </c>
      <c r="H56">
        <v>0.82899999999999996</v>
      </c>
      <c r="I56">
        <v>0.81499999999999995</v>
      </c>
      <c r="M56">
        <v>46464</v>
      </c>
      <c r="N56">
        <v>19941676.409000002</v>
      </c>
      <c r="O56">
        <v>16781187.967999998</v>
      </c>
      <c r="P56">
        <v>0</v>
      </c>
      <c r="Q56">
        <f t="shared" si="4"/>
        <v>0.74199999999999999</v>
      </c>
      <c r="S56">
        <v>0.84199999999999997</v>
      </c>
      <c r="U56">
        <v>14520</v>
      </c>
      <c r="V56">
        <v>5978300.2319999998</v>
      </c>
      <c r="W56">
        <v>5014173.7510000002</v>
      </c>
      <c r="X56">
        <v>0</v>
      </c>
      <c r="Y56">
        <f t="shared" si="5"/>
        <v>0.78899999999999992</v>
      </c>
      <c r="AA56">
        <v>0.86</v>
      </c>
      <c r="AB56">
        <v>0.83899999999999997</v>
      </c>
    </row>
    <row r="57" spans="1:28">
      <c r="A57">
        <v>47308.800000000003</v>
      </c>
      <c r="B57">
        <f t="shared" si="2"/>
        <v>0</v>
      </c>
      <c r="C57">
        <v>0.93700000000000006</v>
      </c>
      <c r="D57">
        <v>0.93700000000000006</v>
      </c>
      <c r="F57">
        <v>47308.800000000003</v>
      </c>
      <c r="G57">
        <f t="shared" si="3"/>
        <v>-6.0204695966285424E-4</v>
      </c>
      <c r="H57">
        <v>0.83</v>
      </c>
      <c r="I57">
        <v>0.83099999999999996</v>
      </c>
      <c r="M57">
        <v>47308.800000000003</v>
      </c>
      <c r="N57">
        <v>19936966.943999998</v>
      </c>
      <c r="O57">
        <v>16677896.409</v>
      </c>
      <c r="P57">
        <v>0</v>
      </c>
      <c r="Q57">
        <f t="shared" si="4"/>
        <v>0.73699999999999999</v>
      </c>
      <c r="S57">
        <v>0.83699999999999997</v>
      </c>
      <c r="U57">
        <v>14784</v>
      </c>
      <c r="V57">
        <v>5901898.2860000003</v>
      </c>
      <c r="W57">
        <v>5064713.6140000001</v>
      </c>
      <c r="X57">
        <v>0</v>
      </c>
      <c r="Y57">
        <f t="shared" si="5"/>
        <v>0.80799999999999994</v>
      </c>
      <c r="AA57">
        <v>0.86399999999999999</v>
      </c>
      <c r="AB57">
        <v>0.85799999999999998</v>
      </c>
    </row>
    <row r="58" spans="1:28">
      <c r="A58">
        <v>48153.599999999999</v>
      </c>
      <c r="B58">
        <f t="shared" si="2"/>
        <v>3.7253858435337388E-3</v>
      </c>
      <c r="C58">
        <v>0.94299999999999995</v>
      </c>
      <c r="D58">
        <v>0.93600000000000005</v>
      </c>
      <c r="F58">
        <v>48153.599999999999</v>
      </c>
      <c r="G58">
        <f t="shared" si="3"/>
        <v>1.8126888217522676E-3</v>
      </c>
      <c r="H58">
        <v>0.82899999999999996</v>
      </c>
      <c r="I58">
        <v>0.82599999999999996</v>
      </c>
      <c r="M58">
        <v>48153.599999999999</v>
      </c>
      <c r="N58">
        <v>19946094.701000001</v>
      </c>
      <c r="O58">
        <v>16664117.736</v>
      </c>
      <c r="P58">
        <v>0</v>
      </c>
      <c r="Q58">
        <f t="shared" si="4"/>
        <v>0.73499999999999999</v>
      </c>
      <c r="S58">
        <v>0.83499999999999996</v>
      </c>
      <c r="U58">
        <v>15048</v>
      </c>
      <c r="V58">
        <v>5681224.5310000004</v>
      </c>
      <c r="W58">
        <v>5064819.5010000002</v>
      </c>
      <c r="X58">
        <v>0</v>
      </c>
      <c r="Y58">
        <f t="shared" si="5"/>
        <v>0.84199999999999997</v>
      </c>
      <c r="AA58">
        <v>0.83799999999999997</v>
      </c>
      <c r="AB58">
        <v>0.89200000000000002</v>
      </c>
    </row>
    <row r="59" spans="1:28">
      <c r="A59">
        <v>48998.400000000001</v>
      </c>
      <c r="B59">
        <f t="shared" si="2"/>
        <v>6.9779924852388089E-3</v>
      </c>
      <c r="C59">
        <v>0.93799999999999994</v>
      </c>
      <c r="D59">
        <v>0.92500000000000004</v>
      </c>
      <c r="F59">
        <v>48998.400000000001</v>
      </c>
      <c r="G59">
        <f t="shared" si="3"/>
        <v>3.0211480362537795E-3</v>
      </c>
      <c r="H59">
        <v>0.83</v>
      </c>
      <c r="I59">
        <v>0.82499999999999996</v>
      </c>
      <c r="M59">
        <v>48998.400000000001</v>
      </c>
      <c r="N59">
        <v>20062364.416000001</v>
      </c>
      <c r="O59">
        <v>16608989.104</v>
      </c>
      <c r="P59">
        <v>0</v>
      </c>
      <c r="Q59">
        <f t="shared" si="4"/>
        <v>0.72799999999999998</v>
      </c>
      <c r="S59">
        <v>0.82799999999999996</v>
      </c>
      <c r="U59">
        <v>15312</v>
      </c>
      <c r="V59">
        <v>5833807.9630000005</v>
      </c>
      <c r="W59">
        <v>5195446.568</v>
      </c>
      <c r="X59">
        <v>0</v>
      </c>
      <c r="Y59">
        <f t="shared" si="5"/>
        <v>0.84099999999999997</v>
      </c>
      <c r="AA59">
        <v>0.86899999999999999</v>
      </c>
      <c r="AB59">
        <v>0.89100000000000001</v>
      </c>
    </row>
    <row r="60" spans="1:28">
      <c r="A60">
        <v>49843.199999999997</v>
      </c>
      <c r="B60">
        <f t="shared" si="2"/>
        <v>1.605136436597112E-3</v>
      </c>
      <c r="C60">
        <v>0.93600000000000005</v>
      </c>
      <c r="D60">
        <v>0.93300000000000005</v>
      </c>
      <c r="F60">
        <v>49843.199999999997</v>
      </c>
      <c r="G60">
        <f t="shared" si="3"/>
        <v>-6.6066066066066123E-3</v>
      </c>
      <c r="H60">
        <v>0.82699999999999996</v>
      </c>
      <c r="I60">
        <v>0.83799999999999997</v>
      </c>
      <c r="M60">
        <v>49843.199999999997</v>
      </c>
      <c r="N60">
        <v>20047092.714000002</v>
      </c>
      <c r="O60">
        <v>16432222.68</v>
      </c>
      <c r="P60">
        <v>0</v>
      </c>
      <c r="Q60">
        <f t="shared" si="4"/>
        <v>0.72</v>
      </c>
      <c r="S60">
        <v>0.82</v>
      </c>
      <c r="U60">
        <v>15576</v>
      </c>
      <c r="V60">
        <v>5688769.1909999996</v>
      </c>
      <c r="W60">
        <v>5119080.5920000002</v>
      </c>
      <c r="X60">
        <v>0</v>
      </c>
      <c r="Y60">
        <f t="shared" si="5"/>
        <v>0.85</v>
      </c>
      <c r="AA60">
        <v>0.83299999999999996</v>
      </c>
      <c r="AB60">
        <v>0.9</v>
      </c>
    </row>
    <row r="61" spans="1:28">
      <c r="A61">
        <v>50688</v>
      </c>
      <c r="B61">
        <f t="shared" si="2"/>
        <v>5.2770448548812706E-4</v>
      </c>
      <c r="C61">
        <v>0.94799999999999995</v>
      </c>
      <c r="D61">
        <v>0.94699999999999995</v>
      </c>
      <c r="F61">
        <v>50688</v>
      </c>
      <c r="G61">
        <f t="shared" si="3"/>
        <v>1.1890606420927478E-2</v>
      </c>
      <c r="H61">
        <v>0.85099999999999998</v>
      </c>
      <c r="I61">
        <v>0.83099999999999996</v>
      </c>
      <c r="M61">
        <v>50688</v>
      </c>
      <c r="N61">
        <v>20111913.368000001</v>
      </c>
      <c r="O61">
        <v>16563754.882999999</v>
      </c>
      <c r="P61">
        <v>0</v>
      </c>
      <c r="Q61">
        <f t="shared" si="4"/>
        <v>0.72399999999999998</v>
      </c>
      <c r="S61">
        <v>0.82399999999999995</v>
      </c>
      <c r="U61">
        <v>15840</v>
      </c>
      <c r="V61">
        <v>5770806.534</v>
      </c>
      <c r="W61">
        <v>5069199.2240000004</v>
      </c>
      <c r="X61">
        <v>0</v>
      </c>
      <c r="Y61">
        <f t="shared" si="5"/>
        <v>0.82799999999999996</v>
      </c>
      <c r="AA61">
        <v>0.871</v>
      </c>
      <c r="AB61">
        <v>0.878</v>
      </c>
    </row>
    <row r="62" spans="1:28">
      <c r="A62">
        <v>51532.800000000003</v>
      </c>
      <c r="B62">
        <f t="shared" si="2"/>
        <v>-3.1712473572938719E-3</v>
      </c>
      <c r="C62">
        <v>0.94299999999999995</v>
      </c>
      <c r="D62">
        <v>0.94899999999999995</v>
      </c>
      <c r="F62">
        <v>51532.800000000003</v>
      </c>
      <c r="G62">
        <f t="shared" si="3"/>
        <v>-5.40540540540541E-3</v>
      </c>
      <c r="H62">
        <v>0.82799999999999996</v>
      </c>
      <c r="I62">
        <v>0.83699999999999997</v>
      </c>
      <c r="M62">
        <v>51532.800000000003</v>
      </c>
      <c r="N62">
        <v>20026899.579999998</v>
      </c>
      <c r="O62">
        <v>16585503.237</v>
      </c>
      <c r="P62">
        <v>0</v>
      </c>
      <c r="Q62">
        <f t="shared" si="4"/>
        <v>0.72799999999999998</v>
      </c>
      <c r="S62">
        <v>0.82799999999999996</v>
      </c>
      <c r="U62">
        <v>16104</v>
      </c>
      <c r="V62">
        <v>5830865.4359999998</v>
      </c>
      <c r="W62">
        <v>5018697.1150000002</v>
      </c>
      <c r="X62">
        <v>0</v>
      </c>
      <c r="Y62">
        <f t="shared" si="5"/>
        <v>0.81099999999999994</v>
      </c>
      <c r="AA62">
        <v>0.88500000000000001</v>
      </c>
      <c r="AB62">
        <v>0.86099999999999999</v>
      </c>
    </row>
    <row r="63" spans="1:28">
      <c r="A63">
        <v>52377.599999999999</v>
      </c>
      <c r="B63">
        <f t="shared" si="2"/>
        <v>8.4033613445378234E-3</v>
      </c>
      <c r="C63">
        <v>0.96</v>
      </c>
      <c r="D63">
        <v>0.94399999999999995</v>
      </c>
      <c r="F63">
        <v>52377.599999999999</v>
      </c>
      <c r="G63">
        <f t="shared" si="3"/>
        <v>3.6319612590799064E-3</v>
      </c>
      <c r="H63">
        <v>0.82899999999999996</v>
      </c>
      <c r="I63">
        <v>0.82299999999999995</v>
      </c>
      <c r="M63">
        <v>52377.599999999999</v>
      </c>
      <c r="N63">
        <v>19973642.25</v>
      </c>
      <c r="O63">
        <v>16321887.564999999</v>
      </c>
      <c r="P63">
        <v>0</v>
      </c>
      <c r="Q63">
        <f t="shared" si="4"/>
        <v>0.71699999999999997</v>
      </c>
      <c r="S63">
        <v>0.81699999999999995</v>
      </c>
      <c r="U63">
        <v>16368</v>
      </c>
      <c r="V63">
        <v>5820175.9100000001</v>
      </c>
      <c r="W63">
        <v>5004083.1229999997</v>
      </c>
      <c r="X63">
        <v>0</v>
      </c>
      <c r="Y63">
        <f t="shared" si="5"/>
        <v>0.80999999999999994</v>
      </c>
      <c r="AA63">
        <v>0.85599999999999998</v>
      </c>
      <c r="AB63">
        <v>0.86</v>
      </c>
    </row>
    <row r="64" spans="1:28">
      <c r="A64">
        <v>53222.400000000001</v>
      </c>
      <c r="B64">
        <f t="shared" si="2"/>
        <v>-1.2752391073326199E-2</v>
      </c>
      <c r="C64">
        <v>0.92900000000000005</v>
      </c>
      <c r="D64">
        <v>0.95299999999999996</v>
      </c>
      <c r="F64">
        <v>53222.400000000001</v>
      </c>
      <c r="G64">
        <f t="shared" si="3"/>
        <v>-1.7974835230677067E-3</v>
      </c>
      <c r="H64">
        <v>0.83299999999999996</v>
      </c>
      <c r="I64">
        <v>0.83599999999999997</v>
      </c>
      <c r="M64">
        <v>53222.400000000001</v>
      </c>
      <c r="N64">
        <v>20196615.671999998</v>
      </c>
      <c r="O64">
        <v>16686276.681</v>
      </c>
      <c r="P64">
        <v>0</v>
      </c>
      <c r="Q64">
        <f t="shared" si="4"/>
        <v>0.72599999999999998</v>
      </c>
      <c r="S64">
        <v>0.82599999999999996</v>
      </c>
      <c r="U64">
        <v>16632</v>
      </c>
      <c r="V64">
        <v>5894701.8930000002</v>
      </c>
      <c r="W64">
        <v>5125739.82</v>
      </c>
      <c r="X64">
        <v>0</v>
      </c>
      <c r="Y64">
        <f t="shared" si="5"/>
        <v>0.82</v>
      </c>
      <c r="AA64">
        <v>0.88500000000000001</v>
      </c>
      <c r="AB64">
        <v>0.87</v>
      </c>
    </row>
    <row r="65" spans="1:28">
      <c r="A65">
        <v>54067.199999999997</v>
      </c>
      <c r="B65">
        <f t="shared" si="2"/>
        <v>-2.1186440677966123E-3</v>
      </c>
      <c r="C65">
        <v>0.94199999999999995</v>
      </c>
      <c r="D65">
        <v>0.94599999999999995</v>
      </c>
      <c r="F65">
        <v>54067.199999999997</v>
      </c>
      <c r="G65">
        <f t="shared" si="3"/>
        <v>4.8192771084337397E-3</v>
      </c>
      <c r="H65">
        <v>0.83399999999999996</v>
      </c>
      <c r="I65">
        <v>0.82599999999999996</v>
      </c>
      <c r="M65">
        <v>54067.199999999997</v>
      </c>
      <c r="N65">
        <v>19999824.57</v>
      </c>
      <c r="O65">
        <v>16646370.958000001</v>
      </c>
      <c r="P65">
        <v>0</v>
      </c>
      <c r="Q65">
        <f t="shared" ref="Q65:Q100" si="6">S65-0.1</f>
        <v>0.73199999999999998</v>
      </c>
      <c r="S65">
        <v>0.83199999999999996</v>
      </c>
      <c r="U65">
        <v>16896</v>
      </c>
      <c r="V65">
        <v>5714679.1880000001</v>
      </c>
      <c r="W65">
        <v>5026528.534</v>
      </c>
      <c r="X65">
        <v>0</v>
      </c>
      <c r="Y65">
        <f t="shared" ref="Y65:Y100" si="7">AB65-0.05</f>
        <v>0.83</v>
      </c>
      <c r="AA65">
        <v>0.84899999999999998</v>
      </c>
      <c r="AB65">
        <v>0.88</v>
      </c>
    </row>
    <row r="66" spans="1:28">
      <c r="A66">
        <v>54912</v>
      </c>
      <c r="B66">
        <f t="shared" ref="B66:B100" si="8">(C66-D66)/(C66+D66)</f>
        <v>-1.4293276866066656E-2</v>
      </c>
      <c r="C66">
        <v>0.93100000000000005</v>
      </c>
      <c r="D66">
        <v>0.95799999999999996</v>
      </c>
      <c r="F66">
        <v>54912</v>
      </c>
      <c r="G66">
        <f t="shared" ref="G66:G100" si="9">(H66-I66)/(H66+I66)</f>
        <v>2.4038461538461561E-3</v>
      </c>
      <c r="H66">
        <v>0.83399999999999996</v>
      </c>
      <c r="I66">
        <v>0.83</v>
      </c>
      <c r="M66">
        <v>54912</v>
      </c>
      <c r="N66">
        <v>19828855.329</v>
      </c>
      <c r="O66">
        <v>16554444.847999999</v>
      </c>
      <c r="P66">
        <v>0</v>
      </c>
      <c r="Q66">
        <f t="shared" si="6"/>
        <v>0.73499999999999999</v>
      </c>
      <c r="S66">
        <v>0.83499999999999996</v>
      </c>
      <c r="U66">
        <v>17160</v>
      </c>
      <c r="V66">
        <v>5929992.2110000001</v>
      </c>
      <c r="W66">
        <v>5033177.8959999997</v>
      </c>
      <c r="X66">
        <v>0</v>
      </c>
      <c r="Y66">
        <f t="shared" si="7"/>
        <v>0.79899999999999993</v>
      </c>
      <c r="AA66">
        <v>0.871</v>
      </c>
      <c r="AB66">
        <v>0.84899999999999998</v>
      </c>
    </row>
    <row r="67" spans="1:28">
      <c r="A67">
        <v>55756.800000000003</v>
      </c>
      <c r="B67">
        <f t="shared" si="8"/>
        <v>-6.9333333333332801E-3</v>
      </c>
      <c r="C67">
        <v>0.93100000000000005</v>
      </c>
      <c r="D67">
        <v>0.94399999999999995</v>
      </c>
      <c r="F67">
        <v>55756.800000000003</v>
      </c>
      <c r="G67">
        <f t="shared" si="9"/>
        <v>1.8061408789885626E-3</v>
      </c>
      <c r="H67">
        <v>0.83199999999999996</v>
      </c>
      <c r="I67">
        <v>0.82899999999999996</v>
      </c>
      <c r="M67">
        <v>55756.800000000003</v>
      </c>
      <c r="N67">
        <v>20074250.658</v>
      </c>
      <c r="O67">
        <v>16585626.543</v>
      </c>
      <c r="P67">
        <v>0</v>
      </c>
      <c r="Q67">
        <f t="shared" si="6"/>
        <v>0.72599999999999998</v>
      </c>
      <c r="S67">
        <v>0.82599999999999996</v>
      </c>
      <c r="U67">
        <v>17424</v>
      </c>
      <c r="V67">
        <v>5896736.5530000003</v>
      </c>
      <c r="W67">
        <v>5103647.1890000002</v>
      </c>
      <c r="X67">
        <v>0</v>
      </c>
      <c r="Y67">
        <f t="shared" si="7"/>
        <v>0.81599999999999995</v>
      </c>
      <c r="AA67">
        <v>0.85499999999999998</v>
      </c>
      <c r="AB67">
        <v>0.86599999999999999</v>
      </c>
    </row>
    <row r="68" spans="1:28">
      <c r="A68">
        <v>56601.599999999999</v>
      </c>
      <c r="B68">
        <f t="shared" si="8"/>
        <v>-1.3220518244315129E-2</v>
      </c>
      <c r="C68">
        <v>0.93300000000000005</v>
      </c>
      <c r="D68">
        <v>0.95799999999999996</v>
      </c>
      <c r="F68">
        <v>56601.599999999999</v>
      </c>
      <c r="G68">
        <f t="shared" si="9"/>
        <v>-4.8019207683073278E-3</v>
      </c>
      <c r="H68">
        <v>0.82899999999999996</v>
      </c>
      <c r="I68">
        <v>0.83699999999999997</v>
      </c>
      <c r="M68">
        <v>56601.599999999999</v>
      </c>
      <c r="N68">
        <v>19980842.033</v>
      </c>
      <c r="O68">
        <v>16534663.732000001</v>
      </c>
      <c r="P68">
        <v>0</v>
      </c>
      <c r="Q68">
        <f t="shared" si="6"/>
        <v>0.72799999999999998</v>
      </c>
      <c r="S68">
        <v>0.82799999999999996</v>
      </c>
      <c r="U68">
        <v>17688</v>
      </c>
      <c r="V68">
        <v>5880510.8190000001</v>
      </c>
      <c r="W68">
        <v>5059748.5939999996</v>
      </c>
      <c r="X68">
        <v>0</v>
      </c>
      <c r="Y68">
        <f t="shared" si="7"/>
        <v>0.80999999999999994</v>
      </c>
      <c r="AA68">
        <v>0.83199999999999996</v>
      </c>
      <c r="AB68">
        <v>0.86</v>
      </c>
    </row>
    <row r="69" spans="1:28">
      <c r="A69">
        <v>57446.400000000001</v>
      </c>
      <c r="B69">
        <f t="shared" si="8"/>
        <v>-5.3361792956242785E-3</v>
      </c>
      <c r="C69">
        <v>0.93200000000000005</v>
      </c>
      <c r="D69">
        <v>0.94199999999999995</v>
      </c>
      <c r="F69">
        <v>57446.400000000001</v>
      </c>
      <c r="G69">
        <f t="shared" si="9"/>
        <v>1.317365269461079E-2</v>
      </c>
      <c r="H69">
        <v>0.84599999999999997</v>
      </c>
      <c r="I69">
        <v>0.82399999999999995</v>
      </c>
      <c r="M69">
        <v>57446.400000000001</v>
      </c>
      <c r="N69">
        <v>19996072.962000001</v>
      </c>
      <c r="O69">
        <v>16555183.937000001</v>
      </c>
      <c r="P69">
        <v>0</v>
      </c>
      <c r="Q69">
        <f t="shared" si="6"/>
        <v>0.72799999999999998</v>
      </c>
      <c r="S69">
        <v>0.82799999999999996</v>
      </c>
      <c r="U69">
        <v>17952</v>
      </c>
      <c r="V69">
        <v>5880024.1579999998</v>
      </c>
      <c r="W69">
        <v>5033398.6840000004</v>
      </c>
      <c r="X69">
        <v>0</v>
      </c>
      <c r="Y69">
        <f t="shared" si="7"/>
        <v>0.80599999999999994</v>
      </c>
      <c r="AA69">
        <v>0.85399999999999998</v>
      </c>
      <c r="AB69">
        <v>0.85599999999999998</v>
      </c>
    </row>
    <row r="70" spans="1:28">
      <c r="A70">
        <v>58291.199999999997</v>
      </c>
      <c r="B70">
        <f t="shared" si="8"/>
        <v>-5.8355437665781953E-3</v>
      </c>
      <c r="C70">
        <v>0.93700000000000006</v>
      </c>
      <c r="D70">
        <v>0.94799999999999995</v>
      </c>
      <c r="F70">
        <v>58291.199999999997</v>
      </c>
      <c r="G70">
        <f t="shared" si="9"/>
        <v>7.1942446043165532E-3</v>
      </c>
      <c r="H70">
        <v>0.84</v>
      </c>
      <c r="I70">
        <v>0.82799999999999996</v>
      </c>
      <c r="M70">
        <v>58291.199999999997</v>
      </c>
      <c r="N70">
        <v>19673672.077</v>
      </c>
      <c r="O70">
        <v>16603316.318</v>
      </c>
      <c r="P70">
        <v>0</v>
      </c>
      <c r="Q70">
        <f t="shared" si="6"/>
        <v>0.74399999999999999</v>
      </c>
      <c r="S70">
        <v>0.84399999999999997</v>
      </c>
      <c r="U70">
        <v>18216</v>
      </c>
      <c r="V70">
        <v>5770022.2400000002</v>
      </c>
      <c r="W70">
        <v>5116161.7479999997</v>
      </c>
      <c r="X70">
        <v>0</v>
      </c>
      <c r="Y70">
        <f t="shared" si="7"/>
        <v>0.83699999999999997</v>
      </c>
      <c r="AA70">
        <v>0.84499999999999997</v>
      </c>
      <c r="AB70">
        <v>0.88700000000000001</v>
      </c>
    </row>
    <row r="71" spans="1:28">
      <c r="A71">
        <v>59136</v>
      </c>
      <c r="B71">
        <f t="shared" si="8"/>
        <v>-1.116427432216901E-2</v>
      </c>
      <c r="C71">
        <v>0.93</v>
      </c>
      <c r="D71">
        <v>0.95099999999999996</v>
      </c>
      <c r="F71">
        <v>59136</v>
      </c>
      <c r="G71">
        <f t="shared" si="9"/>
        <v>-2.3923444976076576E-3</v>
      </c>
      <c r="H71">
        <v>0.83399999999999996</v>
      </c>
      <c r="I71">
        <v>0.83799999999999997</v>
      </c>
      <c r="M71">
        <v>59136</v>
      </c>
      <c r="N71">
        <v>19951700.296999998</v>
      </c>
      <c r="O71">
        <v>16562751.305</v>
      </c>
      <c r="P71">
        <v>0</v>
      </c>
      <c r="Q71">
        <f t="shared" si="6"/>
        <v>0.73</v>
      </c>
      <c r="S71">
        <v>0.83</v>
      </c>
      <c r="U71">
        <v>18480</v>
      </c>
      <c r="V71">
        <v>5884244.2369999997</v>
      </c>
      <c r="W71">
        <v>5042328.0590000004</v>
      </c>
      <c r="X71">
        <v>0</v>
      </c>
      <c r="Y71">
        <f t="shared" si="7"/>
        <v>0.80699999999999994</v>
      </c>
      <c r="AA71">
        <v>0.89300000000000002</v>
      </c>
      <c r="AB71">
        <v>0.85699999999999998</v>
      </c>
    </row>
    <row r="72" spans="1:28">
      <c r="A72">
        <v>59980.800000000003</v>
      </c>
      <c r="B72">
        <f t="shared" si="8"/>
        <v>-2.6780931976432805E-3</v>
      </c>
      <c r="C72">
        <v>0.93100000000000005</v>
      </c>
      <c r="D72">
        <v>0.93600000000000005</v>
      </c>
      <c r="F72">
        <v>59980.800000000003</v>
      </c>
      <c r="G72">
        <f t="shared" si="9"/>
        <v>5.988023952095814E-3</v>
      </c>
      <c r="H72">
        <v>0.84</v>
      </c>
      <c r="I72">
        <v>0.83</v>
      </c>
      <c r="M72">
        <v>59980.800000000003</v>
      </c>
      <c r="N72">
        <v>19987680.557999998</v>
      </c>
      <c r="O72">
        <v>16580396.005000001</v>
      </c>
      <c r="P72">
        <v>0</v>
      </c>
      <c r="Q72">
        <f t="shared" si="6"/>
        <v>0.73</v>
      </c>
      <c r="S72">
        <v>0.83</v>
      </c>
      <c r="U72">
        <v>18744</v>
      </c>
      <c r="V72">
        <v>5874671.0489999996</v>
      </c>
      <c r="W72">
        <v>5084733.023</v>
      </c>
      <c r="X72">
        <v>0</v>
      </c>
      <c r="Y72">
        <f t="shared" si="7"/>
        <v>0.81599999999999995</v>
      </c>
      <c r="AA72">
        <v>0.88300000000000001</v>
      </c>
      <c r="AB72">
        <v>0.86599999999999999</v>
      </c>
    </row>
    <row r="73" spans="1:28">
      <c r="A73">
        <v>60825.599999999999</v>
      </c>
      <c r="B73">
        <f t="shared" si="8"/>
        <v>8.5470085470084958E-3</v>
      </c>
      <c r="C73">
        <v>0.94399999999999995</v>
      </c>
      <c r="D73">
        <v>0.92800000000000005</v>
      </c>
      <c r="F73">
        <v>60825.599999999999</v>
      </c>
      <c r="G73">
        <f t="shared" si="9"/>
        <v>1.3780707010185751E-2</v>
      </c>
      <c r="H73">
        <v>0.84599999999999997</v>
      </c>
      <c r="I73">
        <v>0.82299999999999995</v>
      </c>
      <c r="M73">
        <v>60825.599999999999</v>
      </c>
      <c r="N73">
        <v>19895686.732999999</v>
      </c>
      <c r="O73">
        <v>16538608.773</v>
      </c>
      <c r="P73">
        <v>0</v>
      </c>
      <c r="Q73">
        <f t="shared" si="6"/>
        <v>0.73099999999999998</v>
      </c>
      <c r="S73">
        <v>0.83099999999999996</v>
      </c>
      <c r="U73">
        <v>19008</v>
      </c>
      <c r="V73">
        <v>5750958.784</v>
      </c>
      <c r="W73">
        <v>5145882.2309999997</v>
      </c>
      <c r="X73">
        <v>0</v>
      </c>
      <c r="Y73">
        <f t="shared" si="7"/>
        <v>0.84499999999999997</v>
      </c>
      <c r="AA73">
        <v>0.84</v>
      </c>
      <c r="AB73">
        <v>0.89500000000000002</v>
      </c>
    </row>
    <row r="74" spans="1:28">
      <c r="A74">
        <v>61670.400000000001</v>
      </c>
      <c r="B74">
        <f t="shared" si="8"/>
        <v>7.9323109465891141E-3</v>
      </c>
      <c r="C74">
        <v>0.95299999999999996</v>
      </c>
      <c r="D74">
        <v>0.93799999999999994</v>
      </c>
      <c r="F74">
        <v>61670.400000000001</v>
      </c>
      <c r="G74">
        <f t="shared" si="9"/>
        <v>-3.0432136335970814E-3</v>
      </c>
      <c r="H74">
        <v>0.81899999999999995</v>
      </c>
      <c r="I74">
        <v>0.82399999999999995</v>
      </c>
      <c r="M74">
        <v>61670.400000000001</v>
      </c>
      <c r="N74">
        <v>20020867.425999999</v>
      </c>
      <c r="O74">
        <v>16459217.078</v>
      </c>
      <c r="P74">
        <v>0</v>
      </c>
      <c r="Q74">
        <f t="shared" si="6"/>
        <v>0.72199999999999998</v>
      </c>
      <c r="S74">
        <v>0.82199999999999995</v>
      </c>
      <c r="U74">
        <v>19272</v>
      </c>
      <c r="V74">
        <v>5930327.1859999998</v>
      </c>
      <c r="W74">
        <v>5075498.6969999997</v>
      </c>
      <c r="X74">
        <v>0</v>
      </c>
      <c r="Y74">
        <f t="shared" si="7"/>
        <v>0.80599999999999994</v>
      </c>
      <c r="AA74">
        <v>0.90200000000000002</v>
      </c>
      <c r="AB74">
        <v>0.85599999999999998</v>
      </c>
    </row>
    <row r="75" spans="1:28">
      <c r="A75">
        <v>62515.199999999997</v>
      </c>
      <c r="B75">
        <f t="shared" si="8"/>
        <v>-4.7343503419253075E-3</v>
      </c>
      <c r="C75">
        <v>0.94599999999999995</v>
      </c>
      <c r="D75">
        <v>0.95499999999999996</v>
      </c>
      <c r="F75">
        <v>62515.199999999997</v>
      </c>
      <c r="G75">
        <f t="shared" si="9"/>
        <v>4.8309178743961394E-3</v>
      </c>
      <c r="H75">
        <v>0.83199999999999996</v>
      </c>
      <c r="I75">
        <v>0.82399999999999995</v>
      </c>
      <c r="M75">
        <v>62515.199999999997</v>
      </c>
      <c r="N75">
        <v>19872501.780000001</v>
      </c>
      <c r="O75">
        <v>16345165.812000001</v>
      </c>
      <c r="P75">
        <v>0</v>
      </c>
      <c r="Q75">
        <f t="shared" si="6"/>
        <v>0.72299999999999998</v>
      </c>
      <c r="S75">
        <v>0.82299999999999995</v>
      </c>
      <c r="U75">
        <v>19536</v>
      </c>
      <c r="V75">
        <v>5771157.5209999997</v>
      </c>
      <c r="W75">
        <v>5181089.9620000003</v>
      </c>
      <c r="X75">
        <v>0</v>
      </c>
      <c r="Y75">
        <f t="shared" si="7"/>
        <v>0.84799999999999998</v>
      </c>
      <c r="AA75">
        <v>0.84799999999999998</v>
      </c>
      <c r="AB75">
        <v>0.89800000000000002</v>
      </c>
    </row>
    <row r="76" spans="1:28">
      <c r="A76">
        <v>63360</v>
      </c>
      <c r="B76">
        <f t="shared" si="8"/>
        <v>-4.2283298097251622E-3</v>
      </c>
      <c r="C76">
        <v>0.94199999999999995</v>
      </c>
      <c r="D76">
        <v>0.95</v>
      </c>
      <c r="F76">
        <v>63360</v>
      </c>
      <c r="G76">
        <f t="shared" si="9"/>
        <v>6.0204695966285424E-4</v>
      </c>
      <c r="H76">
        <v>0.83099999999999996</v>
      </c>
      <c r="I76">
        <v>0.83</v>
      </c>
      <c r="M76">
        <v>63360</v>
      </c>
      <c r="N76">
        <v>19927788.057999998</v>
      </c>
      <c r="O76">
        <v>16819581.942000002</v>
      </c>
      <c r="P76">
        <v>0</v>
      </c>
      <c r="Q76">
        <f t="shared" si="6"/>
        <v>0.74399999999999999</v>
      </c>
      <c r="S76">
        <v>0.84399999999999997</v>
      </c>
      <c r="U76">
        <v>19800</v>
      </c>
      <c r="V76">
        <v>5839077.0630000001</v>
      </c>
      <c r="W76">
        <v>5111241.1670000004</v>
      </c>
      <c r="X76">
        <v>0</v>
      </c>
      <c r="Y76">
        <f t="shared" si="7"/>
        <v>0.82499999999999996</v>
      </c>
      <c r="AA76">
        <v>0.88</v>
      </c>
      <c r="AB76">
        <v>0.875</v>
      </c>
    </row>
    <row r="77" spans="1:28">
      <c r="A77">
        <v>64204.800000000003</v>
      </c>
      <c r="B77">
        <f t="shared" si="8"/>
        <v>-6.389776357827422E-3</v>
      </c>
      <c r="C77">
        <v>0.93300000000000005</v>
      </c>
      <c r="D77">
        <v>0.94499999999999995</v>
      </c>
      <c r="F77">
        <v>64204.800000000003</v>
      </c>
      <c r="G77">
        <f t="shared" si="9"/>
        <v>0</v>
      </c>
      <c r="H77">
        <v>0.83499999999999996</v>
      </c>
      <c r="I77">
        <v>0.83499999999999996</v>
      </c>
      <c r="M77">
        <v>64204.800000000003</v>
      </c>
      <c r="N77">
        <v>20005590.918000001</v>
      </c>
      <c r="O77">
        <v>16716627.846000001</v>
      </c>
      <c r="P77">
        <v>0</v>
      </c>
      <c r="Q77">
        <f t="shared" si="6"/>
        <v>0.73599999999999999</v>
      </c>
      <c r="S77">
        <v>0.83599999999999997</v>
      </c>
      <c r="U77">
        <v>20064</v>
      </c>
      <c r="V77">
        <v>5827330.102</v>
      </c>
      <c r="W77">
        <v>5060103.7290000003</v>
      </c>
      <c r="X77">
        <v>0</v>
      </c>
      <c r="Y77">
        <f t="shared" si="7"/>
        <v>0.81799999999999995</v>
      </c>
      <c r="AA77">
        <v>0.86799999999999999</v>
      </c>
      <c r="AB77">
        <v>0.86799999999999999</v>
      </c>
    </row>
    <row r="78" spans="1:28">
      <c r="A78">
        <v>65049.599999999999</v>
      </c>
      <c r="B78">
        <f t="shared" si="8"/>
        <v>-5.2966101694915304E-3</v>
      </c>
      <c r="C78">
        <v>0.93899999999999995</v>
      </c>
      <c r="D78">
        <v>0.94899999999999995</v>
      </c>
      <c r="F78">
        <v>65049.599999999999</v>
      </c>
      <c r="G78">
        <f t="shared" si="9"/>
        <v>1.267350633675318E-2</v>
      </c>
      <c r="H78">
        <v>0.83899999999999997</v>
      </c>
      <c r="I78">
        <v>0.81799999999999995</v>
      </c>
      <c r="M78">
        <v>65049.599999999999</v>
      </c>
      <c r="N78">
        <v>19689962.346000001</v>
      </c>
      <c r="O78">
        <v>16474365.911</v>
      </c>
      <c r="P78">
        <v>0</v>
      </c>
      <c r="Q78">
        <f t="shared" si="6"/>
        <v>0.73699999999999999</v>
      </c>
      <c r="S78">
        <v>0.83699999999999997</v>
      </c>
      <c r="U78">
        <v>20328</v>
      </c>
      <c r="V78">
        <v>5751865.8449999997</v>
      </c>
      <c r="W78">
        <v>5092636.5530000003</v>
      </c>
      <c r="X78">
        <v>0</v>
      </c>
      <c r="Y78">
        <f t="shared" si="7"/>
        <v>0.83499999999999996</v>
      </c>
      <c r="AA78">
        <v>0.84599999999999997</v>
      </c>
      <c r="AB78">
        <v>0.88500000000000001</v>
      </c>
    </row>
    <row r="79" spans="1:28">
      <c r="A79">
        <v>65894.399999999994</v>
      </c>
      <c r="B79">
        <f t="shared" si="8"/>
        <v>-5.2882072977260752E-4</v>
      </c>
      <c r="C79">
        <v>0.94499999999999995</v>
      </c>
      <c r="D79">
        <v>0.94599999999999995</v>
      </c>
      <c r="F79">
        <v>65894.399999999994</v>
      </c>
      <c r="G79">
        <f t="shared" si="9"/>
        <v>4.2449969678593127E-3</v>
      </c>
      <c r="H79">
        <v>0.82799999999999996</v>
      </c>
      <c r="I79">
        <v>0.82099999999999995</v>
      </c>
      <c r="M79">
        <v>65894.399999999994</v>
      </c>
      <c r="N79">
        <v>19791519.039000001</v>
      </c>
      <c r="O79">
        <v>16342285.022</v>
      </c>
      <c r="P79">
        <v>0</v>
      </c>
      <c r="Q79">
        <f t="shared" si="6"/>
        <v>0.72599999999999998</v>
      </c>
      <c r="S79">
        <v>0.82599999999999996</v>
      </c>
      <c r="U79">
        <v>20592</v>
      </c>
      <c r="V79">
        <v>5919363.3099999996</v>
      </c>
      <c r="W79">
        <v>5229624.9670000002</v>
      </c>
      <c r="X79">
        <v>0</v>
      </c>
      <c r="Y79">
        <f t="shared" si="7"/>
        <v>0.83299999999999996</v>
      </c>
      <c r="AA79">
        <v>0.86</v>
      </c>
      <c r="AB79">
        <v>0.88300000000000001</v>
      </c>
    </row>
    <row r="80" spans="1:28">
      <c r="A80">
        <v>66739.199999999997</v>
      </c>
      <c r="B80">
        <f t="shared" si="8"/>
        <v>1.0718113612004296E-3</v>
      </c>
      <c r="C80">
        <v>0.93400000000000005</v>
      </c>
      <c r="D80">
        <v>0.93200000000000005</v>
      </c>
      <c r="F80">
        <v>66739.199999999997</v>
      </c>
      <c r="G80">
        <f t="shared" si="9"/>
        <v>6.6950699939135796E-3</v>
      </c>
      <c r="H80">
        <v>0.82699999999999996</v>
      </c>
      <c r="I80">
        <v>0.81599999999999995</v>
      </c>
      <c r="M80">
        <v>66739.199999999997</v>
      </c>
      <c r="N80">
        <v>19884659.008000001</v>
      </c>
      <c r="O80">
        <v>16573857.931</v>
      </c>
      <c r="P80">
        <v>0</v>
      </c>
      <c r="Q80">
        <f t="shared" si="6"/>
        <v>0.73299999999999998</v>
      </c>
      <c r="S80">
        <v>0.83299999999999996</v>
      </c>
      <c r="U80">
        <v>20856</v>
      </c>
      <c r="V80">
        <v>5782534.2259999998</v>
      </c>
      <c r="W80">
        <v>5123212.8470000001</v>
      </c>
      <c r="X80">
        <v>0</v>
      </c>
      <c r="Y80">
        <f t="shared" si="7"/>
        <v>0.83599999999999997</v>
      </c>
      <c r="AA80">
        <v>0.86399999999999999</v>
      </c>
      <c r="AB80">
        <v>0.88600000000000001</v>
      </c>
    </row>
    <row r="81" spans="1:28">
      <c r="A81">
        <v>67584</v>
      </c>
      <c r="B81">
        <f t="shared" si="8"/>
        <v>-2.1119324181626208E-3</v>
      </c>
      <c r="C81">
        <v>0.94499999999999995</v>
      </c>
      <c r="D81">
        <v>0.94899999999999995</v>
      </c>
      <c r="F81">
        <v>67584</v>
      </c>
      <c r="G81">
        <f t="shared" si="9"/>
        <v>1.449275362318842E-2</v>
      </c>
      <c r="H81">
        <v>0.84</v>
      </c>
      <c r="I81">
        <v>0.81599999999999995</v>
      </c>
      <c r="M81">
        <v>67584</v>
      </c>
      <c r="N81">
        <v>19958824.396000002</v>
      </c>
      <c r="O81">
        <v>16266103.588</v>
      </c>
      <c r="P81">
        <v>0</v>
      </c>
      <c r="Q81">
        <f t="shared" si="6"/>
        <v>0.71499999999999997</v>
      </c>
      <c r="S81">
        <v>0.81499999999999995</v>
      </c>
      <c r="U81">
        <v>21120</v>
      </c>
      <c r="V81">
        <v>5864691.5310000004</v>
      </c>
      <c r="W81">
        <v>5022307.9390000002</v>
      </c>
      <c r="X81">
        <v>0</v>
      </c>
      <c r="Y81">
        <f t="shared" si="7"/>
        <v>0.80599999999999994</v>
      </c>
      <c r="AA81">
        <v>0.879</v>
      </c>
      <c r="AB81">
        <v>0.85599999999999998</v>
      </c>
    </row>
    <row r="82" spans="1:28">
      <c r="A82">
        <v>68428.800000000003</v>
      </c>
      <c r="B82">
        <f t="shared" si="8"/>
        <v>-2.0386266094420562E-2</v>
      </c>
      <c r="C82">
        <v>0.91300000000000003</v>
      </c>
      <c r="D82">
        <v>0.95099999999999996</v>
      </c>
      <c r="F82">
        <v>68428.800000000003</v>
      </c>
      <c r="G82">
        <f t="shared" si="9"/>
        <v>9.1407678244972666E-3</v>
      </c>
      <c r="H82">
        <v>0.82799999999999996</v>
      </c>
      <c r="I82">
        <v>0.81299999999999994</v>
      </c>
      <c r="M82">
        <v>68428.800000000003</v>
      </c>
      <c r="N82">
        <v>19884540.925999999</v>
      </c>
      <c r="O82">
        <v>16441286.347999999</v>
      </c>
      <c r="P82">
        <v>0</v>
      </c>
      <c r="Q82">
        <f t="shared" si="6"/>
        <v>0.72699999999999998</v>
      </c>
      <c r="S82">
        <v>0.82699999999999996</v>
      </c>
      <c r="U82">
        <v>21384</v>
      </c>
      <c r="V82">
        <v>5976013.5549999997</v>
      </c>
      <c r="W82">
        <v>5045785.0810000002</v>
      </c>
      <c r="X82">
        <v>0</v>
      </c>
      <c r="Y82">
        <f t="shared" si="7"/>
        <v>0.79399999999999993</v>
      </c>
      <c r="AA82">
        <v>0.89500000000000002</v>
      </c>
      <c r="AB82">
        <v>0.84399999999999997</v>
      </c>
    </row>
    <row r="83" spans="1:28">
      <c r="A83">
        <v>69273.600000000006</v>
      </c>
      <c r="B83">
        <f t="shared" si="8"/>
        <v>-3.7533512064343191E-3</v>
      </c>
      <c r="C83">
        <v>0.92900000000000005</v>
      </c>
      <c r="D83">
        <v>0.93600000000000005</v>
      </c>
      <c r="F83">
        <v>69273.600000000006</v>
      </c>
      <c r="G83">
        <f t="shared" si="9"/>
        <v>4.2347247428917156E-3</v>
      </c>
      <c r="H83">
        <v>0.83</v>
      </c>
      <c r="I83">
        <v>0.82299999999999995</v>
      </c>
      <c r="M83">
        <v>69273.600000000006</v>
      </c>
      <c r="N83">
        <v>19959768.449999999</v>
      </c>
      <c r="O83">
        <v>16629402.685000001</v>
      </c>
      <c r="P83">
        <v>0</v>
      </c>
      <c r="Q83">
        <f t="shared" si="6"/>
        <v>0.73299999999999998</v>
      </c>
      <c r="S83">
        <v>0.83299999999999996</v>
      </c>
      <c r="U83">
        <v>21648</v>
      </c>
      <c r="V83">
        <v>5776771.477</v>
      </c>
      <c r="W83">
        <v>5226404.0149999997</v>
      </c>
      <c r="X83">
        <v>0</v>
      </c>
      <c r="Y83">
        <f t="shared" si="7"/>
        <v>0.85499999999999998</v>
      </c>
      <c r="AA83">
        <v>0.85499999999999998</v>
      </c>
      <c r="AB83">
        <v>0.90500000000000003</v>
      </c>
    </row>
    <row r="84" spans="1:28">
      <c r="A84">
        <v>70118.399999999994</v>
      </c>
      <c r="B84">
        <f t="shared" si="8"/>
        <v>6.3761955366630702E-3</v>
      </c>
      <c r="C84">
        <v>0.94699999999999995</v>
      </c>
      <c r="D84">
        <v>0.93500000000000005</v>
      </c>
      <c r="F84">
        <v>70118.399999999994</v>
      </c>
      <c r="G84">
        <f t="shared" si="9"/>
        <v>7.9219987812309631E-3</v>
      </c>
      <c r="H84">
        <v>0.82699999999999996</v>
      </c>
      <c r="I84">
        <v>0.81399999999999995</v>
      </c>
      <c r="M84">
        <v>70118.399999999994</v>
      </c>
      <c r="N84">
        <v>19975131.414999999</v>
      </c>
      <c r="O84">
        <v>16594906.241</v>
      </c>
      <c r="P84">
        <v>0</v>
      </c>
      <c r="Q84">
        <f t="shared" si="6"/>
        <v>0.73099999999999998</v>
      </c>
      <c r="S84">
        <v>0.83099999999999996</v>
      </c>
      <c r="U84">
        <v>21912</v>
      </c>
      <c r="V84">
        <v>5989950.9349999996</v>
      </c>
      <c r="W84">
        <v>5134660.8360000001</v>
      </c>
      <c r="X84">
        <v>0</v>
      </c>
      <c r="Y84">
        <f t="shared" si="7"/>
        <v>0.80699999999999994</v>
      </c>
      <c r="AA84">
        <v>0.876</v>
      </c>
      <c r="AB84">
        <v>0.85699999999999998</v>
      </c>
    </row>
    <row r="85" spans="1:28">
      <c r="A85">
        <v>70963.199999999997</v>
      </c>
      <c r="B85">
        <f t="shared" si="8"/>
        <v>-1.1689691817215679E-2</v>
      </c>
      <c r="C85">
        <v>0.93</v>
      </c>
      <c r="D85">
        <v>0.95199999999999996</v>
      </c>
      <c r="F85">
        <v>70963.199999999997</v>
      </c>
      <c r="G85">
        <f t="shared" si="9"/>
        <v>4.7732696897374747E-3</v>
      </c>
      <c r="H85">
        <v>0.84199999999999997</v>
      </c>
      <c r="I85">
        <v>0.83399999999999996</v>
      </c>
      <c r="M85">
        <v>70963.199999999997</v>
      </c>
      <c r="N85">
        <v>19935723.842999998</v>
      </c>
      <c r="O85">
        <v>16625261.563999999</v>
      </c>
      <c r="P85">
        <v>0</v>
      </c>
      <c r="Q85">
        <f t="shared" si="6"/>
        <v>0.73399999999999999</v>
      </c>
      <c r="S85">
        <v>0.83399999999999996</v>
      </c>
      <c r="U85">
        <v>22176</v>
      </c>
      <c r="V85">
        <v>5727803.4100000001</v>
      </c>
      <c r="W85">
        <v>5155938.4040000001</v>
      </c>
      <c r="X85">
        <v>0</v>
      </c>
      <c r="Y85">
        <f t="shared" si="7"/>
        <v>0.85</v>
      </c>
      <c r="AA85">
        <v>0.83799999999999997</v>
      </c>
      <c r="AB85">
        <v>0.9</v>
      </c>
    </row>
    <row r="86" spans="1:28">
      <c r="A86">
        <v>71808</v>
      </c>
      <c r="B86">
        <f t="shared" si="8"/>
        <v>-7.8988941548183318E-3</v>
      </c>
      <c r="C86">
        <v>0.94199999999999995</v>
      </c>
      <c r="D86">
        <v>0.95699999999999996</v>
      </c>
      <c r="F86">
        <v>71808</v>
      </c>
      <c r="G86">
        <f t="shared" si="9"/>
        <v>-3.6101083032491006E-3</v>
      </c>
      <c r="H86">
        <v>0.82799999999999996</v>
      </c>
      <c r="I86">
        <v>0.83399999999999996</v>
      </c>
      <c r="M86">
        <v>71808</v>
      </c>
      <c r="N86">
        <v>19862037.078000002</v>
      </c>
      <c r="O86">
        <v>16428391.547</v>
      </c>
      <c r="P86">
        <v>0</v>
      </c>
      <c r="Q86">
        <f t="shared" si="6"/>
        <v>0.72699999999999998</v>
      </c>
      <c r="S86">
        <v>0.82699999999999996</v>
      </c>
      <c r="U86">
        <v>22440</v>
      </c>
      <c r="V86">
        <v>5763775.8959999997</v>
      </c>
      <c r="W86">
        <v>5129092.1619999995</v>
      </c>
      <c r="X86">
        <v>0</v>
      </c>
      <c r="Y86">
        <f t="shared" si="7"/>
        <v>0.84</v>
      </c>
      <c r="AA86">
        <v>0.86799999999999999</v>
      </c>
      <c r="AB86">
        <v>0.89</v>
      </c>
    </row>
    <row r="87" spans="1:28">
      <c r="A87">
        <v>72652.800000000003</v>
      </c>
      <c r="B87">
        <f t="shared" si="8"/>
        <v>-1.066098081023396E-3</v>
      </c>
      <c r="C87">
        <v>0.93700000000000006</v>
      </c>
      <c r="D87">
        <v>0.93899999999999995</v>
      </c>
      <c r="F87">
        <v>72652.800000000003</v>
      </c>
      <c r="G87">
        <f t="shared" si="9"/>
        <v>6.0459492140266082E-3</v>
      </c>
      <c r="H87">
        <v>0.83199999999999996</v>
      </c>
      <c r="I87">
        <v>0.82199999999999995</v>
      </c>
      <c r="M87">
        <v>72652.800000000003</v>
      </c>
      <c r="N87">
        <v>19806104.173</v>
      </c>
      <c r="O87">
        <v>16375835.095000001</v>
      </c>
      <c r="P87">
        <v>0</v>
      </c>
      <c r="Q87">
        <f t="shared" si="6"/>
        <v>0.72699999999999998</v>
      </c>
      <c r="S87">
        <v>0.82699999999999996</v>
      </c>
      <c r="U87">
        <v>22704</v>
      </c>
      <c r="V87">
        <v>5901440.9730000002</v>
      </c>
      <c r="W87">
        <v>5193995.5520000001</v>
      </c>
      <c r="X87">
        <v>0</v>
      </c>
      <c r="Y87">
        <f t="shared" si="7"/>
        <v>0.83</v>
      </c>
      <c r="AA87">
        <v>0.86799999999999999</v>
      </c>
      <c r="AB87">
        <v>0.88</v>
      </c>
    </row>
    <row r="88" spans="1:28">
      <c r="A88">
        <v>73497.600000000006</v>
      </c>
      <c r="B88">
        <f t="shared" si="8"/>
        <v>-8.4299262381454243E-3</v>
      </c>
      <c r="C88">
        <v>0.94099999999999995</v>
      </c>
      <c r="D88">
        <v>0.95699999999999996</v>
      </c>
      <c r="F88">
        <v>73497.600000000006</v>
      </c>
      <c r="G88">
        <f t="shared" si="9"/>
        <v>9.5923261390887388E-3</v>
      </c>
      <c r="H88">
        <v>0.84199999999999997</v>
      </c>
      <c r="I88">
        <v>0.82599999999999996</v>
      </c>
      <c r="M88">
        <v>73497.600000000006</v>
      </c>
      <c r="N88">
        <v>19915935.120000001</v>
      </c>
      <c r="O88">
        <v>16694351.834000001</v>
      </c>
      <c r="P88">
        <v>0</v>
      </c>
      <c r="Q88">
        <f t="shared" si="6"/>
        <v>0.73799999999999999</v>
      </c>
      <c r="S88">
        <v>0.83799999999999997</v>
      </c>
      <c r="U88">
        <v>22968</v>
      </c>
      <c r="V88">
        <v>5839983.818</v>
      </c>
      <c r="W88">
        <v>5222251.301</v>
      </c>
      <c r="X88">
        <v>0</v>
      </c>
      <c r="Y88">
        <f t="shared" si="7"/>
        <v>0.84399999999999997</v>
      </c>
      <c r="AA88">
        <v>0.85</v>
      </c>
      <c r="AB88">
        <v>0.89400000000000002</v>
      </c>
    </row>
    <row r="89" spans="1:28">
      <c r="A89">
        <v>74342.399999999994</v>
      </c>
      <c r="B89">
        <f t="shared" si="8"/>
        <v>-4.2328042328042366E-3</v>
      </c>
      <c r="C89">
        <v>0.94099999999999995</v>
      </c>
      <c r="D89">
        <v>0.94899999999999995</v>
      </c>
      <c r="F89">
        <v>74342.399999999994</v>
      </c>
      <c r="G89">
        <f t="shared" si="9"/>
        <v>1.1480362537764362E-2</v>
      </c>
      <c r="H89">
        <v>0.83699999999999997</v>
      </c>
      <c r="I89">
        <v>0.81799999999999995</v>
      </c>
      <c r="M89">
        <v>74342.399999999994</v>
      </c>
      <c r="N89">
        <v>19900069.364</v>
      </c>
      <c r="O89">
        <v>16392622.751</v>
      </c>
      <c r="P89">
        <v>0</v>
      </c>
      <c r="Q89">
        <f t="shared" si="6"/>
        <v>0.72399999999999998</v>
      </c>
      <c r="S89">
        <v>0.82399999999999995</v>
      </c>
      <c r="U89">
        <v>23232</v>
      </c>
      <c r="V89">
        <v>5908158.2999999998</v>
      </c>
      <c r="W89">
        <v>5149351.233</v>
      </c>
      <c r="X89">
        <v>0</v>
      </c>
      <c r="Y89">
        <f t="shared" si="7"/>
        <v>0.82199999999999995</v>
      </c>
      <c r="AA89">
        <v>0.88</v>
      </c>
      <c r="AB89">
        <v>0.872</v>
      </c>
    </row>
    <row r="90" spans="1:28">
      <c r="A90">
        <v>75187.199999999997</v>
      </c>
      <c r="B90">
        <f t="shared" si="8"/>
        <v>1.4736842105263112E-2</v>
      </c>
      <c r="C90">
        <v>0.96399999999999997</v>
      </c>
      <c r="D90">
        <v>0.93600000000000005</v>
      </c>
      <c r="F90">
        <v>75187.199999999997</v>
      </c>
      <c r="G90">
        <f t="shared" si="9"/>
        <v>1.1508176862507583E-2</v>
      </c>
      <c r="H90">
        <v>0.83499999999999996</v>
      </c>
      <c r="I90">
        <v>0.81599999999999995</v>
      </c>
      <c r="M90">
        <v>75187.199999999997</v>
      </c>
      <c r="N90">
        <v>19820522.287999999</v>
      </c>
      <c r="O90">
        <v>16494097.807</v>
      </c>
      <c r="P90">
        <v>0</v>
      </c>
      <c r="Q90">
        <f t="shared" si="6"/>
        <v>0.73199999999999998</v>
      </c>
      <c r="S90">
        <v>0.83199999999999996</v>
      </c>
      <c r="U90">
        <v>23496</v>
      </c>
      <c r="V90">
        <v>5757536.5669999998</v>
      </c>
      <c r="W90">
        <v>5220648.977</v>
      </c>
      <c r="X90">
        <v>0</v>
      </c>
      <c r="Y90">
        <f t="shared" si="7"/>
        <v>0.85699999999999998</v>
      </c>
      <c r="AA90">
        <v>0.83599999999999997</v>
      </c>
      <c r="AB90">
        <v>0.90700000000000003</v>
      </c>
    </row>
    <row r="91" spans="1:28">
      <c r="A91">
        <v>76032</v>
      </c>
      <c r="B91">
        <f t="shared" si="8"/>
        <v>1.0176754151044406E-2</v>
      </c>
      <c r="C91">
        <v>0.94299999999999995</v>
      </c>
      <c r="D91">
        <v>0.92400000000000004</v>
      </c>
      <c r="F91">
        <v>76032</v>
      </c>
      <c r="G91">
        <f t="shared" si="9"/>
        <v>9.0744101633393904E-3</v>
      </c>
      <c r="H91">
        <v>0.83399999999999996</v>
      </c>
      <c r="I91">
        <v>0.81899999999999995</v>
      </c>
      <c r="M91">
        <v>76032</v>
      </c>
      <c r="N91">
        <v>19890333.763999999</v>
      </c>
      <c r="O91">
        <v>16415614.870999999</v>
      </c>
      <c r="P91">
        <v>0</v>
      </c>
      <c r="Q91">
        <f t="shared" si="6"/>
        <v>0.72499999999999998</v>
      </c>
      <c r="S91">
        <v>0.82499999999999996</v>
      </c>
      <c r="U91">
        <v>23760</v>
      </c>
      <c r="V91">
        <v>5751148.6619999995</v>
      </c>
      <c r="W91">
        <v>5083902.784</v>
      </c>
      <c r="X91">
        <v>0</v>
      </c>
      <c r="Y91">
        <f t="shared" si="7"/>
        <v>0.83399999999999996</v>
      </c>
      <c r="AA91">
        <v>0.85699999999999998</v>
      </c>
      <c r="AB91">
        <v>0.88400000000000001</v>
      </c>
    </row>
    <row r="92" spans="1:28">
      <c r="A92">
        <v>76876.800000000003</v>
      </c>
      <c r="B92">
        <f t="shared" si="8"/>
        <v>-3.7017451084082531E-3</v>
      </c>
      <c r="C92">
        <v>0.94199999999999995</v>
      </c>
      <c r="D92">
        <v>0.94899999999999995</v>
      </c>
      <c r="F92">
        <v>76876.800000000003</v>
      </c>
      <c r="G92">
        <f t="shared" si="9"/>
        <v>7.8835657974530085E-3</v>
      </c>
      <c r="H92">
        <v>0.83099999999999996</v>
      </c>
      <c r="I92">
        <v>0.81799999999999995</v>
      </c>
      <c r="M92">
        <v>76876.800000000003</v>
      </c>
      <c r="N92">
        <v>19964234.392999999</v>
      </c>
      <c r="O92">
        <v>16694798.301999999</v>
      </c>
      <c r="P92">
        <v>0</v>
      </c>
      <c r="Q92">
        <f t="shared" si="6"/>
        <v>0.73599999999999999</v>
      </c>
      <c r="S92">
        <v>0.83599999999999997</v>
      </c>
      <c r="U92">
        <v>24024</v>
      </c>
      <c r="V92">
        <v>5943792.9809999997</v>
      </c>
      <c r="W92">
        <v>5106392.5930000003</v>
      </c>
      <c r="X92">
        <v>0</v>
      </c>
      <c r="Y92">
        <f t="shared" si="7"/>
        <v>0.80899999999999994</v>
      </c>
      <c r="AA92">
        <v>0.88400000000000001</v>
      </c>
      <c r="AB92">
        <v>0.85899999999999999</v>
      </c>
    </row>
    <row r="93" spans="1:28">
      <c r="A93">
        <v>77721.600000000006</v>
      </c>
      <c r="B93">
        <f t="shared" si="8"/>
        <v>1.053740779768178E-3</v>
      </c>
      <c r="C93">
        <v>0.95</v>
      </c>
      <c r="D93">
        <v>0.94799999999999995</v>
      </c>
      <c r="F93">
        <v>77721.600000000006</v>
      </c>
      <c r="G93">
        <f t="shared" si="9"/>
        <v>2.421307506053271E-3</v>
      </c>
      <c r="H93">
        <v>0.82799999999999996</v>
      </c>
      <c r="I93">
        <v>0.82399999999999995</v>
      </c>
      <c r="M93">
        <v>77721.600000000006</v>
      </c>
      <c r="N93">
        <v>19793818.912999999</v>
      </c>
      <c r="O93">
        <v>16539257.344000001</v>
      </c>
      <c r="P93">
        <v>0</v>
      </c>
      <c r="Q93">
        <f t="shared" si="6"/>
        <v>0.73599999999999999</v>
      </c>
      <c r="S93">
        <v>0.83599999999999997</v>
      </c>
      <c r="U93">
        <v>24288</v>
      </c>
      <c r="V93">
        <v>5766921.2060000002</v>
      </c>
      <c r="W93">
        <v>5130260.6339999996</v>
      </c>
      <c r="X93">
        <v>0</v>
      </c>
      <c r="Y93">
        <f t="shared" si="7"/>
        <v>0.84</v>
      </c>
      <c r="AA93">
        <v>0.84799999999999998</v>
      </c>
      <c r="AB93">
        <v>0.89</v>
      </c>
    </row>
    <row r="94" spans="1:28">
      <c r="A94">
        <v>78566.399999999994</v>
      </c>
      <c r="B94">
        <f t="shared" si="8"/>
        <v>-5.3533190578157917E-3</v>
      </c>
      <c r="C94">
        <v>0.92900000000000005</v>
      </c>
      <c r="D94">
        <v>0.93899999999999995</v>
      </c>
      <c r="F94">
        <v>78566.399999999994</v>
      </c>
      <c r="G94">
        <f t="shared" si="9"/>
        <v>1.0359536867763501E-2</v>
      </c>
      <c r="H94">
        <v>0.82899999999999996</v>
      </c>
      <c r="I94">
        <v>0.81200000000000006</v>
      </c>
      <c r="M94">
        <v>78566.399999999994</v>
      </c>
      <c r="N94">
        <v>20007463.09</v>
      </c>
      <c r="O94">
        <v>16405976.991</v>
      </c>
      <c r="P94">
        <v>0</v>
      </c>
      <c r="Q94">
        <f t="shared" si="6"/>
        <v>0.72</v>
      </c>
      <c r="S94">
        <v>0.82</v>
      </c>
      <c r="U94">
        <v>24552</v>
      </c>
      <c r="V94">
        <v>5743308.4460000005</v>
      </c>
      <c r="W94">
        <v>5019907.9570000004</v>
      </c>
      <c r="X94">
        <v>0</v>
      </c>
      <c r="Y94">
        <f t="shared" si="7"/>
        <v>0.82399999999999995</v>
      </c>
      <c r="AA94">
        <v>0.88400000000000001</v>
      </c>
      <c r="AB94">
        <v>0.874</v>
      </c>
    </row>
    <row r="95" spans="1:28">
      <c r="A95">
        <v>79411.199999999997</v>
      </c>
      <c r="B95">
        <f t="shared" si="8"/>
        <v>1.5400955921401973E-2</v>
      </c>
      <c r="C95">
        <v>0.95599999999999996</v>
      </c>
      <c r="D95">
        <v>0.92700000000000005</v>
      </c>
      <c r="F95">
        <v>79411.199999999997</v>
      </c>
      <c r="G95">
        <f t="shared" si="9"/>
        <v>8.4439083232810703E-3</v>
      </c>
      <c r="H95">
        <v>0.83599999999999997</v>
      </c>
      <c r="I95">
        <v>0.82199999999999995</v>
      </c>
      <c r="M95">
        <v>79411.199999999997</v>
      </c>
      <c r="N95">
        <v>19821438.453000002</v>
      </c>
      <c r="O95">
        <v>16532746.374</v>
      </c>
      <c r="P95">
        <v>0</v>
      </c>
      <c r="Q95">
        <f t="shared" si="6"/>
        <v>0.73399999999999999</v>
      </c>
      <c r="S95">
        <v>0.83399999999999996</v>
      </c>
      <c r="U95">
        <v>24816</v>
      </c>
      <c r="V95">
        <v>5785037.7400000002</v>
      </c>
      <c r="W95">
        <v>5075471.2439999999</v>
      </c>
      <c r="X95">
        <v>0</v>
      </c>
      <c r="Y95">
        <f t="shared" si="7"/>
        <v>0.82699999999999996</v>
      </c>
      <c r="AA95">
        <v>0.85599999999999998</v>
      </c>
      <c r="AB95">
        <v>0.877</v>
      </c>
    </row>
    <row r="96" spans="1:28">
      <c r="A96">
        <v>80256</v>
      </c>
      <c r="B96">
        <f t="shared" si="8"/>
        <v>-3.6978341257263639E-3</v>
      </c>
      <c r="C96">
        <v>0.94299999999999995</v>
      </c>
      <c r="D96">
        <v>0.95</v>
      </c>
      <c r="F96">
        <v>80256</v>
      </c>
      <c r="G96">
        <f t="shared" si="9"/>
        <v>9.0525045262522703E-3</v>
      </c>
      <c r="H96">
        <v>0.83599999999999997</v>
      </c>
      <c r="I96">
        <v>0.82099999999999995</v>
      </c>
      <c r="M96">
        <v>80256</v>
      </c>
      <c r="N96">
        <v>19853128.747000001</v>
      </c>
      <c r="O96">
        <v>16319812.52</v>
      </c>
      <c r="P96">
        <v>0</v>
      </c>
      <c r="Q96">
        <f t="shared" si="6"/>
        <v>0.72199999999999998</v>
      </c>
      <c r="S96">
        <v>0.82199999999999995</v>
      </c>
      <c r="U96">
        <v>25080</v>
      </c>
      <c r="V96">
        <v>5639108.2549999999</v>
      </c>
      <c r="W96">
        <v>5058346.642</v>
      </c>
      <c r="X96">
        <v>0</v>
      </c>
      <c r="Y96">
        <f t="shared" si="7"/>
        <v>0.84699999999999998</v>
      </c>
      <c r="AA96">
        <v>0.84399999999999997</v>
      </c>
      <c r="AB96">
        <v>0.89700000000000002</v>
      </c>
    </row>
    <row r="97" spans="1:28">
      <c r="A97">
        <v>81100.800000000003</v>
      </c>
      <c r="B97">
        <f t="shared" si="8"/>
        <v>-1.578116780641769E-3</v>
      </c>
      <c r="C97">
        <v>0.94899999999999995</v>
      </c>
      <c r="D97">
        <v>0.95199999999999996</v>
      </c>
      <c r="F97">
        <v>81100.800000000003</v>
      </c>
      <c r="G97">
        <f t="shared" si="9"/>
        <v>6.0422960725075594E-4</v>
      </c>
      <c r="H97">
        <v>0.82799999999999996</v>
      </c>
      <c r="I97">
        <v>0.82699999999999996</v>
      </c>
      <c r="M97">
        <v>81100.800000000003</v>
      </c>
      <c r="N97">
        <v>20003966.184999999</v>
      </c>
      <c r="O97">
        <v>16269442.525</v>
      </c>
      <c r="P97">
        <v>0</v>
      </c>
      <c r="Q97">
        <f t="shared" si="6"/>
        <v>0.71299999999999997</v>
      </c>
      <c r="S97">
        <v>0.81299999999999994</v>
      </c>
      <c r="U97">
        <v>25344</v>
      </c>
      <c r="V97">
        <v>5864474.1919999998</v>
      </c>
      <c r="W97">
        <v>5097559.3169999998</v>
      </c>
      <c r="X97">
        <v>0</v>
      </c>
      <c r="Y97">
        <f t="shared" si="7"/>
        <v>0.81899999999999995</v>
      </c>
      <c r="AA97">
        <v>0.86499999999999999</v>
      </c>
      <c r="AB97">
        <v>0.86899999999999999</v>
      </c>
    </row>
    <row r="98" spans="1:28">
      <c r="A98">
        <v>81945.600000000006</v>
      </c>
      <c r="B98">
        <f t="shared" si="8"/>
        <v>-2.1164021164021183E-3</v>
      </c>
      <c r="C98">
        <v>0.94299999999999995</v>
      </c>
      <c r="D98">
        <v>0.94699999999999995</v>
      </c>
      <c r="F98">
        <v>81945.600000000006</v>
      </c>
      <c r="G98">
        <f t="shared" si="9"/>
        <v>1.9512195121951167E-2</v>
      </c>
      <c r="H98">
        <v>0.83599999999999997</v>
      </c>
      <c r="I98">
        <v>0.80400000000000005</v>
      </c>
      <c r="M98">
        <v>81945.600000000006</v>
      </c>
      <c r="N98">
        <v>19872744.101</v>
      </c>
      <c r="O98">
        <v>16482631.550000001</v>
      </c>
      <c r="P98">
        <v>0</v>
      </c>
      <c r="Q98">
        <f t="shared" si="6"/>
        <v>0.72899999999999998</v>
      </c>
      <c r="S98">
        <v>0.82899999999999996</v>
      </c>
      <c r="U98">
        <v>25608</v>
      </c>
      <c r="V98">
        <v>5787405.841</v>
      </c>
      <c r="W98">
        <v>5094999.6459999997</v>
      </c>
      <c r="X98">
        <v>0</v>
      </c>
      <c r="Y98">
        <f t="shared" si="7"/>
        <v>0.83</v>
      </c>
      <c r="AA98">
        <v>0.873</v>
      </c>
      <c r="AB98">
        <v>0.88</v>
      </c>
    </row>
    <row r="99" spans="1:28">
      <c r="A99">
        <v>82790.399999999994</v>
      </c>
      <c r="B99">
        <f t="shared" si="8"/>
        <v>1.0548523206751065E-3</v>
      </c>
      <c r="C99">
        <v>0.94899999999999995</v>
      </c>
      <c r="D99">
        <v>0.94699999999999995</v>
      </c>
      <c r="F99">
        <v>82790.399999999994</v>
      </c>
      <c r="G99">
        <f t="shared" si="9"/>
        <v>2.4125452352231629E-3</v>
      </c>
      <c r="H99">
        <v>0.83099999999999996</v>
      </c>
      <c r="I99">
        <v>0.82699999999999996</v>
      </c>
      <c r="M99">
        <v>82790.399999999994</v>
      </c>
      <c r="N99">
        <v>20040703.533</v>
      </c>
      <c r="O99">
        <v>16367551.049000001</v>
      </c>
      <c r="P99">
        <v>0</v>
      </c>
      <c r="Q99">
        <f t="shared" si="6"/>
        <v>0.71699999999999997</v>
      </c>
      <c r="S99">
        <v>0.81699999999999995</v>
      </c>
      <c r="U99">
        <v>25872</v>
      </c>
      <c r="V99">
        <v>5885784.5970000001</v>
      </c>
      <c r="W99">
        <v>5157511.04</v>
      </c>
      <c r="X99">
        <v>0</v>
      </c>
      <c r="Y99">
        <f t="shared" si="7"/>
        <v>0.82599999999999996</v>
      </c>
      <c r="AA99">
        <v>0.88200000000000001</v>
      </c>
      <c r="AB99">
        <v>0.876</v>
      </c>
    </row>
    <row r="100" spans="1:28">
      <c r="A100">
        <v>83635.199999999997</v>
      </c>
      <c r="B100">
        <f t="shared" si="8"/>
        <v>-1.069518716577535E-2</v>
      </c>
      <c r="C100">
        <v>0.92500000000000004</v>
      </c>
      <c r="D100">
        <v>0.94499999999999995</v>
      </c>
      <c r="F100">
        <v>83635.199999999997</v>
      </c>
      <c r="G100">
        <f t="shared" si="9"/>
        <v>0</v>
      </c>
      <c r="H100">
        <v>0.82499999999999996</v>
      </c>
      <c r="I100">
        <v>0.82499999999999996</v>
      </c>
      <c r="M100">
        <v>83635.199999999997</v>
      </c>
      <c r="N100">
        <v>19784983.204</v>
      </c>
      <c r="O100">
        <v>16361745.370999999</v>
      </c>
      <c r="P100">
        <v>0</v>
      </c>
      <c r="Q100">
        <f t="shared" si="6"/>
        <v>0.72699999999999998</v>
      </c>
      <c r="S100">
        <v>0.82699999999999996</v>
      </c>
      <c r="U100">
        <v>26136</v>
      </c>
      <c r="V100">
        <v>5649738.4879999999</v>
      </c>
      <c r="W100">
        <v>5199937.1430000002</v>
      </c>
      <c r="X100">
        <v>0</v>
      </c>
      <c r="Y100">
        <f t="shared" si="7"/>
        <v>0.87</v>
      </c>
      <c r="AA100">
        <v>0.85399999999999998</v>
      </c>
      <c r="AB100">
        <v>0.92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activeCell="A10" sqref="A10"/>
    </sheetView>
  </sheetViews>
  <sheetFormatPr baseColWidth="10" defaultRowHeight="15"/>
  <sheetData>
    <row r="1" spans="1:1">
      <c r="A1" t="s">
        <v>287</v>
      </c>
    </row>
    <row r="2" spans="1:1">
      <c r="A2" t="s">
        <v>288</v>
      </c>
    </row>
    <row r="3" spans="1:1">
      <c r="A3" t="s">
        <v>289</v>
      </c>
    </row>
    <row r="4" spans="1:1">
      <c r="A4" t="s">
        <v>290</v>
      </c>
    </row>
    <row r="5" spans="1:1">
      <c r="A5" t="s">
        <v>291</v>
      </c>
    </row>
    <row r="7" spans="1:1">
      <c r="A7" t="s">
        <v>292</v>
      </c>
    </row>
    <row r="8" spans="1:1">
      <c r="A8" t="s">
        <v>293</v>
      </c>
    </row>
    <row r="9" spans="1:1">
      <c r="A9" t="s">
        <v>294</v>
      </c>
    </row>
    <row r="10" spans="1:1">
      <c r="A10" t="s">
        <v>295</v>
      </c>
    </row>
    <row r="11" spans="1:1">
      <c r="A11" t="s">
        <v>296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2nd data set</vt:lpstr>
      <vt:lpstr>tables</vt:lpstr>
      <vt:lpstr>3rd data set</vt:lpstr>
      <vt:lpstr>Hahns</vt:lpstr>
      <vt:lpstr>Tabelle1</vt:lpstr>
      <vt:lpstr>Tabelle4</vt:lpstr>
      <vt:lpstr>udd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2017-11-12T21:30:39Z</dcterms:created>
  <dcterms:modified xsi:type="dcterms:W3CDTF">2018-02-07T16:27:56Z</dcterms:modified>
</cp:coreProperties>
</file>