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FeedForward" sheetId="1" r:id="rId1"/>
    <sheet name="Errors" sheetId="3" r:id="rId2"/>
    <sheet name="Gradient" sheetId="2" r:id="rId3"/>
    <sheet name="TrainTests" sheetId="6" r:id="rId4"/>
  </sheets>
  <calcPr calcId="162913"/>
</workbook>
</file>

<file path=xl/calcChain.xml><?xml version="1.0" encoding="utf-8"?>
<calcChain xmlns="http://schemas.openxmlformats.org/spreadsheetml/2006/main">
  <c r="F35" i="6" l="1"/>
  <c r="H34" i="6"/>
  <c r="G34" i="6"/>
  <c r="F34" i="6"/>
  <c r="F29" i="6"/>
  <c r="H28" i="6"/>
  <c r="G28" i="6"/>
  <c r="F28" i="6"/>
  <c r="F21" i="6"/>
  <c r="H20" i="6"/>
  <c r="G20" i="6"/>
  <c r="F20" i="6"/>
  <c r="F11" i="6" l="1"/>
  <c r="F16" i="6" s="1"/>
  <c r="H10" i="6"/>
  <c r="H15" i="6" s="1"/>
  <c r="G10" i="6"/>
  <c r="G15" i="6" s="1"/>
  <c r="F10" i="6"/>
  <c r="F15" i="6" s="1"/>
  <c r="E16" i="3" l="1"/>
  <c r="G15" i="3" s="1"/>
  <c r="E17" i="3"/>
  <c r="E15" i="3"/>
  <c r="G6" i="3"/>
  <c r="E7" i="3"/>
  <c r="E8" i="3"/>
  <c r="E6" i="3"/>
  <c r="O62" i="1" l="1"/>
  <c r="O61" i="1"/>
  <c r="O60" i="1"/>
  <c r="O74" i="1"/>
  <c r="P74" i="1"/>
  <c r="Q74" i="1"/>
  <c r="R74" i="1"/>
  <c r="S74" i="1"/>
  <c r="O75" i="1"/>
  <c r="P75" i="1"/>
  <c r="Q75" i="1"/>
  <c r="R75" i="1"/>
  <c r="S75" i="1"/>
  <c r="O76" i="1"/>
  <c r="P76" i="1"/>
  <c r="Q76" i="1"/>
  <c r="R76" i="1"/>
  <c r="S76" i="1"/>
  <c r="O77" i="1"/>
  <c r="P77" i="1"/>
  <c r="Q77" i="1"/>
  <c r="R77" i="1"/>
  <c r="S77" i="1"/>
  <c r="O78" i="1"/>
  <c r="P78" i="1"/>
  <c r="Q78" i="1"/>
  <c r="R78" i="1"/>
  <c r="S78" i="1"/>
  <c r="Q73" i="1"/>
  <c r="R73" i="1"/>
  <c r="S73" i="1"/>
  <c r="P73" i="1"/>
  <c r="O73" i="1"/>
  <c r="O67" i="1"/>
  <c r="P67" i="1"/>
  <c r="Q67" i="1"/>
  <c r="R67" i="1"/>
  <c r="S67" i="1"/>
  <c r="T67" i="1"/>
  <c r="U67" i="1"/>
  <c r="O68" i="1"/>
  <c r="P68" i="1"/>
  <c r="Q68" i="1"/>
  <c r="R68" i="1"/>
  <c r="S68" i="1"/>
  <c r="T68" i="1"/>
  <c r="U68" i="1"/>
  <c r="Q66" i="1"/>
  <c r="R66" i="1"/>
  <c r="S66" i="1"/>
  <c r="T66" i="1"/>
  <c r="U66" i="1"/>
  <c r="P66" i="1"/>
  <c r="O66" i="1"/>
  <c r="G7" i="1"/>
  <c r="H7" i="1" s="1"/>
  <c r="F8" i="1"/>
  <c r="G8" i="1"/>
  <c r="G9" i="1"/>
  <c r="G10" i="1" s="1"/>
  <c r="G11" i="1" s="1"/>
  <c r="G12" i="1" s="1"/>
  <c r="O36" i="1"/>
  <c r="F35" i="1" a="1"/>
  <c r="F35" i="1" s="1"/>
  <c r="O8" i="1"/>
  <c r="O6" i="1"/>
  <c r="O5" i="1"/>
  <c r="O4" i="1"/>
  <c r="O3" i="1"/>
  <c r="O26" i="1"/>
  <c r="P8" i="1"/>
  <c r="F9" i="1" l="1"/>
  <c r="I7" i="1"/>
  <c r="H8" i="1"/>
  <c r="O9" i="1"/>
  <c r="L35" i="1"/>
  <c r="K35" i="1"/>
  <c r="J35" i="1"/>
  <c r="I35" i="1"/>
  <c r="H35" i="1"/>
  <c r="G35" i="1"/>
  <c r="Q8" i="1"/>
  <c r="H9" i="1" l="1"/>
  <c r="F10" i="1"/>
  <c r="O10" i="1"/>
  <c r="I8" i="1"/>
  <c r="J7" i="1"/>
  <c r="P9" i="1"/>
  <c r="R8" i="1"/>
  <c r="F11" i="1" l="1"/>
  <c r="O11" i="1"/>
  <c r="J8" i="1"/>
  <c r="I9" i="1"/>
  <c r="H10" i="1"/>
  <c r="P10" i="1"/>
  <c r="Q9" i="1"/>
  <c r="S8" i="1"/>
  <c r="H11" i="1" l="1"/>
  <c r="I10" i="1"/>
  <c r="J9" i="1"/>
  <c r="F12" i="1"/>
  <c r="O12" i="1"/>
  <c r="R9" i="1"/>
  <c r="Q10" i="1"/>
  <c r="P11" i="1"/>
  <c r="O13" i="1" l="1"/>
  <c r="J10" i="1"/>
  <c r="I11" i="1"/>
  <c r="H12" i="1"/>
  <c r="S9" i="1"/>
  <c r="P13" i="1"/>
  <c r="P12" i="1"/>
  <c r="R10" i="1"/>
  <c r="Q11" i="1"/>
  <c r="J11" i="1" l="1"/>
  <c r="I12" i="1"/>
  <c r="R11" i="1"/>
  <c r="Q13" i="1"/>
  <c r="Q12" i="1"/>
  <c r="S10" i="1"/>
  <c r="J12" i="1" l="1"/>
  <c r="S11" i="1"/>
  <c r="R13" i="1"/>
  <c r="R12" i="1"/>
  <c r="S12" i="1" l="1"/>
  <c r="C16" i="1" l="1" a="1"/>
  <c r="S13" i="1"/>
  <c r="C16" i="1" l="1"/>
  <c r="D16" i="1" s="1"/>
  <c r="C19" i="1"/>
  <c r="D19" i="1" s="1"/>
  <c r="O23" i="1" s="1"/>
  <c r="C21" i="1"/>
  <c r="D21" i="1" s="1"/>
  <c r="O25" i="1" s="1"/>
  <c r="C18" i="1"/>
  <c r="D18" i="1" s="1"/>
  <c r="O22" i="1" s="1"/>
  <c r="C20" i="1"/>
  <c r="D20" i="1" s="1"/>
  <c r="O24" i="1" s="1"/>
  <c r="C17" i="1"/>
  <c r="D17" i="1" s="1"/>
  <c r="O21" i="1" s="1"/>
  <c r="U17" i="1" l="1"/>
  <c r="P16" i="1"/>
  <c r="Q16" i="1"/>
  <c r="T17" i="1"/>
  <c r="O16" i="1"/>
  <c r="S17" i="1"/>
  <c r="U15" i="1"/>
  <c r="O20" i="1"/>
  <c r="R17" i="1"/>
  <c r="T15" i="1"/>
  <c r="R16" i="1"/>
  <c r="Q17" i="1"/>
  <c r="S15" i="1"/>
  <c r="P15" i="1"/>
  <c r="P17" i="1"/>
  <c r="R15" i="1"/>
  <c r="F36" i="1" a="1"/>
  <c r="O17" i="1"/>
  <c r="Q15" i="1"/>
  <c r="O19" i="1"/>
  <c r="U16" i="1"/>
  <c r="T16" i="1"/>
  <c r="O15" i="1"/>
  <c r="S16" i="1"/>
  <c r="B25" i="1" a="1"/>
  <c r="F36" i="1" l="1"/>
  <c r="K36" i="1"/>
  <c r="L36" i="1"/>
  <c r="H36" i="1"/>
  <c r="G36" i="1"/>
  <c r="J36" i="1"/>
  <c r="I36" i="1"/>
  <c r="B25" i="1"/>
  <c r="C25" i="1" s="1"/>
  <c r="B27" i="1"/>
  <c r="C27" i="1" s="1"/>
  <c r="B26" i="1"/>
  <c r="C26" i="1" s="1"/>
  <c r="D26" i="1" l="1"/>
  <c r="D41" i="1" s="1"/>
  <c r="D27" i="1"/>
  <c r="D42" i="1" s="1"/>
  <c r="D25" i="1"/>
  <c r="D40" i="1" s="1"/>
  <c r="F40" i="1" s="1"/>
  <c r="F78" i="1" s="1"/>
  <c r="O83" i="1" s="1"/>
  <c r="I46" i="1"/>
  <c r="I47" i="1"/>
  <c r="I48" i="1"/>
  <c r="J46" i="1"/>
  <c r="J47" i="1"/>
  <c r="J48" i="1"/>
  <c r="G46" i="1"/>
  <c r="G47" i="1"/>
  <c r="G48" i="1"/>
  <c r="H46" i="1"/>
  <c r="H47" i="1"/>
  <c r="H48" i="1"/>
  <c r="L46" i="1"/>
  <c r="L47" i="1"/>
  <c r="L48" i="1"/>
  <c r="K46" i="1"/>
  <c r="K47" i="1"/>
  <c r="K48" i="1"/>
  <c r="F46" i="1"/>
  <c r="F47" i="1"/>
  <c r="F48" i="1"/>
  <c r="O30" i="1" l="1"/>
  <c r="B47" i="1" a="1"/>
  <c r="B52" i="1" s="1"/>
  <c r="O28" i="1"/>
  <c r="O29" i="1"/>
  <c r="O2" i="1"/>
  <c r="C43" i="1"/>
  <c r="G26" i="1" s="1"/>
  <c r="O31" i="1"/>
  <c r="F41" i="1"/>
  <c r="F79" i="1" s="1"/>
  <c r="O84" i="1" s="1"/>
  <c r="K41" i="1"/>
  <c r="K79" i="1" s="1"/>
  <c r="T84" i="1" s="1"/>
  <c r="H41" i="1"/>
  <c r="H79" i="1" s="1"/>
  <c r="Q84" i="1" s="1"/>
  <c r="I41" i="1"/>
  <c r="I79" i="1" s="1"/>
  <c r="R84" i="1" s="1"/>
  <c r="G41" i="1"/>
  <c r="G79" i="1" s="1"/>
  <c r="P84" i="1" s="1"/>
  <c r="J41" i="1"/>
  <c r="J79" i="1" s="1"/>
  <c r="S84" i="1" s="1"/>
  <c r="L41" i="1"/>
  <c r="L79" i="1" s="1"/>
  <c r="U84" i="1" s="1"/>
  <c r="T39" i="1" l="1"/>
  <c r="R39" i="1"/>
  <c r="O39" i="1"/>
  <c r="C48" i="1"/>
  <c r="Q39" i="1"/>
  <c r="U39" i="1"/>
  <c r="S39" i="1"/>
  <c r="P39" i="1"/>
  <c r="C47" i="1"/>
  <c r="O34" i="1"/>
  <c r="D53" i="1"/>
  <c r="B51" i="1"/>
  <c r="B47" i="1"/>
  <c r="C52" i="1"/>
  <c r="B48" i="1"/>
  <c r="C53" i="1"/>
  <c r="D48" i="1"/>
  <c r="D52" i="1"/>
  <c r="B53" i="1"/>
  <c r="C51" i="1"/>
  <c r="D47" i="1"/>
  <c r="D49" i="1"/>
  <c r="C50" i="1"/>
  <c r="B49" i="1"/>
  <c r="C49" i="1"/>
  <c r="D50" i="1"/>
  <c r="B50" i="1"/>
  <c r="D51" i="1"/>
  <c r="L42" i="1"/>
  <c r="L80" i="1" s="1"/>
  <c r="U85" i="1" s="1"/>
  <c r="G42" i="1"/>
  <c r="G80" i="1" s="1"/>
  <c r="P85" i="1" s="1"/>
  <c r="H42" i="1"/>
  <c r="H80" i="1" s="1"/>
  <c r="Q85" i="1" s="1"/>
  <c r="J42" i="1"/>
  <c r="J80" i="1" s="1"/>
  <c r="S85" i="1" s="1"/>
  <c r="F42" i="1"/>
  <c r="F80" i="1" s="1"/>
  <c r="O85" i="1" s="1"/>
  <c r="I42" i="1"/>
  <c r="I80" i="1" s="1"/>
  <c r="R85" i="1" s="1"/>
  <c r="K42" i="1"/>
  <c r="K80" i="1" s="1"/>
  <c r="T85" i="1" s="1"/>
  <c r="B45" i="1" a="1"/>
  <c r="K40" i="1"/>
  <c r="K78" i="1" s="1"/>
  <c r="T83" i="1" s="1"/>
  <c r="L40" i="1"/>
  <c r="L78" i="1" s="1"/>
  <c r="U83" i="1" s="1"/>
  <c r="J40" i="1"/>
  <c r="J78" i="1" s="1"/>
  <c r="S83" i="1" s="1"/>
  <c r="O38" i="1"/>
  <c r="H40" i="1"/>
  <c r="H78" i="1" s="1"/>
  <c r="Q83" i="1" s="1"/>
  <c r="I40" i="1"/>
  <c r="I78" i="1" s="1"/>
  <c r="R83" i="1" s="1"/>
  <c r="G40" i="1"/>
  <c r="G78" i="1" s="1"/>
  <c r="P83" i="1" s="1"/>
  <c r="U38" i="1" l="1"/>
  <c r="S38" i="1"/>
  <c r="T38" i="1"/>
  <c r="R40" i="1"/>
  <c r="O40" i="1"/>
  <c r="S40" i="1"/>
  <c r="T40" i="1"/>
  <c r="P38" i="1"/>
  <c r="Q40" i="1"/>
  <c r="R38" i="1"/>
  <c r="P40" i="1"/>
  <c r="Q38" i="1"/>
  <c r="U40" i="1"/>
  <c r="C45" i="1"/>
  <c r="B45" i="1"/>
  <c r="D45" i="1"/>
  <c r="G52" i="1" l="1"/>
  <c r="G83" i="1" s="1"/>
  <c r="P90" i="1" s="1"/>
  <c r="H56" i="1"/>
  <c r="H87" i="1" s="1"/>
  <c r="Q94" i="1" s="1"/>
  <c r="I54" i="1"/>
  <c r="I85" i="1" s="1"/>
  <c r="R92" i="1" s="1"/>
  <c r="J53" i="1"/>
  <c r="J84" i="1" s="1"/>
  <c r="S91" i="1" s="1"/>
  <c r="I56" i="1"/>
  <c r="I87" i="1" s="1"/>
  <c r="R94" i="1" s="1"/>
  <c r="H54" i="1"/>
  <c r="H85" i="1" s="1"/>
  <c r="Q92" i="1" s="1"/>
  <c r="J55" i="1"/>
  <c r="J86" i="1" s="1"/>
  <c r="S93" i="1" s="1"/>
  <c r="F56" i="1"/>
  <c r="F87" i="1" s="1"/>
  <c r="O94" i="1" s="1"/>
  <c r="F52" i="1"/>
  <c r="F83" i="1" s="1"/>
  <c r="O90" i="1" s="1"/>
  <c r="H52" i="1"/>
  <c r="H83" i="1" s="1"/>
  <c r="Q90" i="1" s="1"/>
  <c r="H55" i="1"/>
  <c r="H86" i="1" s="1"/>
  <c r="Q93" i="1" s="1"/>
  <c r="F55" i="1"/>
  <c r="F86" i="1" s="1"/>
  <c r="O93" i="1" s="1"/>
  <c r="H57" i="1"/>
  <c r="H88" i="1" s="1"/>
  <c r="Q95" i="1" s="1"/>
  <c r="F54" i="1"/>
  <c r="F85" i="1" s="1"/>
  <c r="O92" i="1" s="1"/>
  <c r="G54" i="1"/>
  <c r="G85" i="1" s="1"/>
  <c r="P92" i="1" s="1"/>
  <c r="J56" i="1"/>
  <c r="J87" i="1" s="1"/>
  <c r="S94" i="1" s="1"/>
  <c r="F53" i="1"/>
  <c r="F84" i="1" s="1"/>
  <c r="O91" i="1" s="1"/>
  <c r="I52" i="1"/>
  <c r="I83" i="1" s="1"/>
  <c r="R90" i="1" s="1"/>
  <c r="G53" i="1"/>
  <c r="G84" i="1" s="1"/>
  <c r="P91" i="1" s="1"/>
  <c r="F57" i="1"/>
  <c r="F88" i="1" s="1"/>
  <c r="O95" i="1" s="1"/>
  <c r="J54" i="1"/>
  <c r="J85" i="1" s="1"/>
  <c r="S92" i="1" s="1"/>
  <c r="I53" i="1"/>
  <c r="I84" i="1" s="1"/>
  <c r="R91" i="1" s="1"/>
  <c r="J57" i="1"/>
  <c r="J88" i="1" s="1"/>
  <c r="S95" i="1" s="1"/>
  <c r="G55" i="1"/>
  <c r="G86" i="1" s="1"/>
  <c r="P93" i="1" s="1"/>
  <c r="H53" i="1"/>
  <c r="H84" i="1" s="1"/>
  <c r="Q91" i="1" s="1"/>
  <c r="G57" i="1"/>
  <c r="G88" i="1" s="1"/>
  <c r="P95" i="1" s="1"/>
  <c r="G56" i="1"/>
  <c r="G87" i="1" s="1"/>
  <c r="P94" i="1" s="1"/>
  <c r="I57" i="1"/>
  <c r="I88" i="1" s="1"/>
  <c r="R95" i="1" s="1"/>
  <c r="J52" i="1"/>
  <c r="J83" i="1" s="1"/>
  <c r="S90" i="1" s="1"/>
  <c r="I55" i="1"/>
  <c r="I86" i="1" s="1"/>
  <c r="R93" i="1" s="1"/>
  <c r="Q48" i="1" l="1"/>
  <c r="R46" i="1"/>
  <c r="Q45" i="1"/>
  <c r="R48" i="1"/>
  <c r="O48" i="1"/>
  <c r="S47" i="1"/>
  <c r="R49" i="1"/>
  <c r="P48" i="1"/>
  <c r="O50" i="1"/>
  <c r="S48" i="1"/>
  <c r="S46" i="1"/>
  <c r="Q47" i="1"/>
  <c r="S49" i="1"/>
  <c r="P47" i="1"/>
  <c r="R47" i="1"/>
  <c r="S50" i="1"/>
  <c r="O49" i="1"/>
  <c r="R45" i="1"/>
  <c r="O46" i="1"/>
  <c r="P50" i="1"/>
  <c r="O47" i="1"/>
  <c r="Q49" i="1"/>
  <c r="O45" i="1"/>
  <c r="P46" i="1"/>
  <c r="S45" i="1"/>
  <c r="R50" i="1"/>
  <c r="P49" i="1"/>
  <c r="Q46" i="1"/>
  <c r="Q50" i="1"/>
  <c r="P45" i="1"/>
</calcChain>
</file>

<file path=xl/sharedStrings.xml><?xml version="1.0" encoding="utf-8"?>
<sst xmlns="http://schemas.openxmlformats.org/spreadsheetml/2006/main" count="92" uniqueCount="58">
  <si>
    <t>Inputs</t>
  </si>
  <si>
    <t>Hidden</t>
  </si>
  <si>
    <t>Hidden Weights</t>
  </si>
  <si>
    <t>Output Weights</t>
  </si>
  <si>
    <t>PreHidden</t>
  </si>
  <si>
    <t>PreOutput</t>
  </si>
  <si>
    <t>Output</t>
  </si>
  <si>
    <t>PrePreOutput</t>
  </si>
  <si>
    <t xml:space="preserve">j -&gt; </t>
  </si>
  <si>
    <t>i-&gt;</t>
  </si>
  <si>
    <t>Index</t>
  </si>
  <si>
    <t>FeedForward</t>
  </si>
  <si>
    <t>Gradient</t>
  </si>
  <si>
    <t>Target</t>
  </si>
  <si>
    <t>Error</t>
  </si>
  <si>
    <t>PreOutputGrad</t>
  </si>
  <si>
    <t>Output Weight Grads</t>
  </si>
  <si>
    <t>j-&gt;</t>
  </si>
  <si>
    <t>PreHiddenPreOutoutGrads</t>
  </si>
  <si>
    <t>&lt;-transp--</t>
  </si>
  <si>
    <t>|</t>
  </si>
  <si>
    <t>V</t>
  </si>
  <si>
    <t xml:space="preserve">            {</t>
  </si>
  <si>
    <t xml:space="preserve">            };</t>
  </si>
  <si>
    <t xml:space="preserve">            var expectedHiddenWeightGrads = new double[]</t>
  </si>
  <si>
    <t>Advance Weights</t>
  </si>
  <si>
    <t>Momentum</t>
  </si>
  <si>
    <t>HiddenWeightGrads</t>
  </si>
  <si>
    <t>PrevHiddenWeightGrads</t>
  </si>
  <si>
    <t>PrevOutputWeightGrads</t>
  </si>
  <si>
    <t>expectedHiddenWeights</t>
  </si>
  <si>
    <t>expectedOutputWeights</t>
  </si>
  <si>
    <t>QuadraticRegularization</t>
  </si>
  <si>
    <t>LearningRate</t>
  </si>
  <si>
    <t xml:space="preserve">            var expectedOutputWeights = new[]</t>
  </si>
  <si>
    <t xml:space="preserve">            var expectedHiddenWeights = new[]</t>
  </si>
  <si>
    <t xml:space="preserve">            nn.OutputWeightGrads = new []</t>
  </si>
  <si>
    <t xml:space="preserve">            nn.HiddenWeightGrads = new[]</t>
  </si>
  <si>
    <t>Cross-entropy error</t>
  </si>
  <si>
    <t>Mean square error</t>
  </si>
  <si>
    <t>target</t>
  </si>
  <si>
    <t>output</t>
  </si>
  <si>
    <t>ln(output)</t>
  </si>
  <si>
    <t>error</t>
  </si>
  <si>
    <t>sq diff</t>
  </si>
  <si>
    <t>Weights</t>
  </si>
  <si>
    <t>Gradients</t>
  </si>
  <si>
    <t>Learning rate</t>
  </si>
  <si>
    <t>Quadratic Regularization</t>
  </si>
  <si>
    <t>Epoch 1</t>
  </si>
  <si>
    <t>New Weights</t>
  </si>
  <si>
    <t>Epoch 2</t>
  </si>
  <si>
    <t>AdjustWeight_ShouldApplyLearningRate</t>
  </si>
  <si>
    <t>AdjustWeight_ShouldApplyMomentum</t>
  </si>
  <si>
    <t>Prev Gradients</t>
  </si>
  <si>
    <t>AdjustWeights_ShouldApplyQuadraticRegularization</t>
  </si>
  <si>
    <t>Train_OneEpoch</t>
  </si>
  <si>
    <t>Train_TwoEpochsWithMomentum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</si>
</sst>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33CC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1" fillId="0" borderId="0" xfId="0" applyNumberFormat="1" applyFont="1"/>
    <xf numFmtId="0" fontId="5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33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"/>
  <sheetViews>
    <sheetView workbookViewId="0">
      <selection activeCell="F83" sqref="F83"/>
    </sheetView>
  </sheetViews>
  <sheetFormatPr defaultRowHeight="15" x14ac:dyDescent="0.25"/>
  <cols>
    <col min="2" max="2" width="13.42578125" bestFit="1" customWidth="1"/>
    <col min="3" max="3" width="10.42578125" bestFit="1" customWidth="1"/>
    <col min="15" max="23" width="9.140625" style="3"/>
  </cols>
  <sheetData>
    <row r="1" spans="1:21" x14ac:dyDescent="0.25">
      <c r="E1" t="s">
        <v>10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</row>
    <row r="2" spans="1:21" x14ac:dyDescent="0.25">
      <c r="B2" s="4" t="s">
        <v>11</v>
      </c>
      <c r="O2" s="3" t="str">
        <f>"        var nn = new NeuralNetwork("&amp;COUNT(D7:D10)&amp;", "&amp;COUNT(D16:D21) &amp; ", " &amp; COUNT(D25:D27) &amp; ");"</f>
        <v xml:space="preserve">        var nn = new NeuralNetwork(4, 6, 3);</v>
      </c>
    </row>
    <row r="3" spans="1:21" x14ac:dyDescent="0.25">
      <c r="O3" s="3" t="str">
        <f>"        nn.Inputs[" &amp;A7&amp;"] = "&amp;D7&amp;";"</f>
        <v xml:space="preserve">        nn.Inputs[0] = 0.1;</v>
      </c>
    </row>
    <row r="4" spans="1:21" x14ac:dyDescent="0.25">
      <c r="O4" s="3" t="str">
        <f>"        nn.Inputs[" &amp;A8&amp;"] = "&amp;D8&amp;";"</f>
        <v xml:space="preserve">        nn.Inputs[1] = 0.2;</v>
      </c>
    </row>
    <row r="5" spans="1:21" x14ac:dyDescent="0.25">
      <c r="A5" t="s">
        <v>10</v>
      </c>
      <c r="D5" t="s">
        <v>0</v>
      </c>
      <c r="F5" t="s">
        <v>2</v>
      </c>
      <c r="O5" s="3" t="str">
        <f>"        nn.Inputs[" &amp;A9&amp;"] = "&amp;D9&amp;";"</f>
        <v xml:space="preserve">        nn.Inputs[2] = 0.3;</v>
      </c>
    </row>
    <row r="6" spans="1:21" x14ac:dyDescent="0.25">
      <c r="F6" t="s">
        <v>9</v>
      </c>
      <c r="O6" s="3" t="str">
        <f>"        nn.Inputs[" &amp;A10&amp;"] = "&amp;D10&amp;";"</f>
        <v xml:space="preserve">        nn.Inputs[3] = 0.4;</v>
      </c>
    </row>
    <row r="7" spans="1:21" x14ac:dyDescent="0.25">
      <c r="A7">
        <v>0</v>
      </c>
      <c r="D7" s="1">
        <v>0.1</v>
      </c>
      <c r="F7" s="1">
        <v>0.1</v>
      </c>
      <c r="G7" s="1">
        <f>F7+0.1</f>
        <v>0.2</v>
      </c>
      <c r="H7" s="1">
        <f>G7+0.1</f>
        <v>0.30000000000000004</v>
      </c>
      <c r="I7" s="1">
        <f>H7+0.1</f>
        <v>0.4</v>
      </c>
      <c r="J7" s="1">
        <f>I7+0.1</f>
        <v>0.5</v>
      </c>
    </row>
    <row r="8" spans="1:21" x14ac:dyDescent="0.25">
      <c r="A8">
        <v>1</v>
      </c>
      <c r="D8" s="1">
        <v>0.2</v>
      </c>
      <c r="F8" s="1">
        <f t="shared" ref="F8:J12" si="0">F7+0.01</f>
        <v>0.11</v>
      </c>
      <c r="G8" s="1">
        <f t="shared" si="0"/>
        <v>0.21000000000000002</v>
      </c>
      <c r="H8" s="1">
        <f t="shared" si="0"/>
        <v>0.31000000000000005</v>
      </c>
      <c r="I8" s="1">
        <f t="shared" si="0"/>
        <v>0.41000000000000003</v>
      </c>
      <c r="J8" s="1">
        <f t="shared" si="0"/>
        <v>0.51</v>
      </c>
      <c r="O8" s="3" t="str">
        <f t="shared" ref="O8:O13" si="1">"        nn.HiddenWeights[" &amp; COUNT($D$7:$D$11)*$A7 + F$1 &amp; "] = " &amp; F7 &amp; ";"</f>
        <v xml:space="preserve">        nn.HiddenWeights[0] = 0.1;</v>
      </c>
      <c r="P8" s="3" t="str">
        <f t="shared" ref="P8:S13" si="2">"nn.HiddenWeights[" &amp; COUNT($D$7:$D$11)*$A7 + G$1 &amp; "] = " &amp; G7 &amp; ";"</f>
        <v>nn.HiddenWeights[1] = 0.2;</v>
      </c>
      <c r="Q8" s="3" t="str">
        <f t="shared" si="2"/>
        <v>nn.HiddenWeights[2] = 0.3;</v>
      </c>
      <c r="R8" s="3" t="str">
        <f t="shared" si="2"/>
        <v>nn.HiddenWeights[3] = 0.4;</v>
      </c>
      <c r="S8" s="3" t="str">
        <f t="shared" si="2"/>
        <v>nn.HiddenWeights[4] = 0.5;</v>
      </c>
    </row>
    <row r="9" spans="1:21" x14ac:dyDescent="0.25">
      <c r="A9">
        <v>2</v>
      </c>
      <c r="D9" s="1">
        <v>0.3</v>
      </c>
      <c r="F9" s="1">
        <f t="shared" si="0"/>
        <v>0.12</v>
      </c>
      <c r="G9" s="1">
        <f t="shared" si="0"/>
        <v>0.22000000000000003</v>
      </c>
      <c r="H9" s="1">
        <f t="shared" si="0"/>
        <v>0.32000000000000006</v>
      </c>
      <c r="I9" s="1">
        <f t="shared" si="0"/>
        <v>0.42000000000000004</v>
      </c>
      <c r="J9" s="1">
        <f t="shared" si="0"/>
        <v>0.52</v>
      </c>
      <c r="O9" s="3" t="str">
        <f t="shared" si="1"/>
        <v xml:space="preserve">        nn.HiddenWeights[5] = 0.11;</v>
      </c>
      <c r="P9" s="3" t="str">
        <f t="shared" si="2"/>
        <v>nn.HiddenWeights[6] = 0.21;</v>
      </c>
      <c r="Q9" s="3" t="str">
        <f t="shared" si="2"/>
        <v>nn.HiddenWeights[7] = 0.31;</v>
      </c>
      <c r="R9" s="3" t="str">
        <f t="shared" si="2"/>
        <v>nn.HiddenWeights[8] = 0.41;</v>
      </c>
      <c r="S9" s="3" t="str">
        <f t="shared" si="2"/>
        <v>nn.HiddenWeights[9] = 0.51;</v>
      </c>
    </row>
    <row r="10" spans="1:21" x14ac:dyDescent="0.25">
      <c r="A10">
        <v>3</v>
      </c>
      <c r="D10" s="1">
        <v>0.4</v>
      </c>
      <c r="F10" s="1">
        <f t="shared" si="0"/>
        <v>0.13</v>
      </c>
      <c r="G10" s="1">
        <f t="shared" si="0"/>
        <v>0.23000000000000004</v>
      </c>
      <c r="H10" s="1">
        <f t="shared" si="0"/>
        <v>0.33000000000000007</v>
      </c>
      <c r="I10" s="1">
        <f t="shared" si="0"/>
        <v>0.43000000000000005</v>
      </c>
      <c r="J10" s="1">
        <f t="shared" si="0"/>
        <v>0.53</v>
      </c>
      <c r="O10" s="3" t="str">
        <f t="shared" si="1"/>
        <v xml:space="preserve">        nn.HiddenWeights[10] = 0.12;</v>
      </c>
      <c r="P10" s="3" t="str">
        <f t="shared" si="2"/>
        <v>nn.HiddenWeights[11] = 0.22;</v>
      </c>
      <c r="Q10" s="3" t="str">
        <f t="shared" si="2"/>
        <v>nn.HiddenWeights[12] = 0.32;</v>
      </c>
      <c r="R10" s="3" t="str">
        <f t="shared" si="2"/>
        <v>nn.HiddenWeights[13] = 0.42;</v>
      </c>
      <c r="S10" s="3" t="str">
        <f t="shared" si="2"/>
        <v>nn.HiddenWeights[14] = 0.52;</v>
      </c>
    </row>
    <row r="11" spans="1:21" x14ac:dyDescent="0.25">
      <c r="A11">
        <v>4</v>
      </c>
      <c r="D11" s="2">
        <v>1</v>
      </c>
      <c r="F11" s="1">
        <f t="shared" si="0"/>
        <v>0.14000000000000001</v>
      </c>
      <c r="G11" s="1">
        <f t="shared" si="0"/>
        <v>0.24000000000000005</v>
      </c>
      <c r="H11" s="1">
        <f t="shared" si="0"/>
        <v>0.34000000000000008</v>
      </c>
      <c r="I11" s="1">
        <f t="shared" si="0"/>
        <v>0.44000000000000006</v>
      </c>
      <c r="J11" s="1">
        <f t="shared" si="0"/>
        <v>0.54</v>
      </c>
      <c r="O11" s="3" t="str">
        <f t="shared" si="1"/>
        <v xml:space="preserve">        nn.HiddenWeights[15] = 0.13;</v>
      </c>
      <c r="P11" s="3" t="str">
        <f t="shared" si="2"/>
        <v>nn.HiddenWeights[16] = 0.23;</v>
      </c>
      <c r="Q11" s="3" t="str">
        <f t="shared" si="2"/>
        <v>nn.HiddenWeights[17] = 0.33;</v>
      </c>
      <c r="R11" s="3" t="str">
        <f t="shared" si="2"/>
        <v>nn.HiddenWeights[18] = 0.43;</v>
      </c>
      <c r="S11" s="3" t="str">
        <f t="shared" si="2"/>
        <v>nn.HiddenWeights[19] = 0.53;</v>
      </c>
    </row>
    <row r="12" spans="1:21" x14ac:dyDescent="0.25">
      <c r="A12">
        <v>5</v>
      </c>
      <c r="F12" s="1">
        <f t="shared" si="0"/>
        <v>0.15000000000000002</v>
      </c>
      <c r="G12" s="1">
        <f t="shared" si="0"/>
        <v>0.25000000000000006</v>
      </c>
      <c r="H12" s="1">
        <f t="shared" si="0"/>
        <v>0.35000000000000009</v>
      </c>
      <c r="I12" s="1">
        <f t="shared" si="0"/>
        <v>0.45000000000000007</v>
      </c>
      <c r="J12" s="1">
        <f t="shared" si="0"/>
        <v>0.55000000000000004</v>
      </c>
      <c r="O12" s="3" t="str">
        <f t="shared" si="1"/>
        <v xml:space="preserve">        nn.HiddenWeights[20] = 0.14;</v>
      </c>
      <c r="P12" s="3" t="str">
        <f t="shared" si="2"/>
        <v>nn.HiddenWeights[21] = 0.24;</v>
      </c>
      <c r="Q12" s="3" t="str">
        <f t="shared" si="2"/>
        <v>nn.HiddenWeights[22] = 0.34;</v>
      </c>
      <c r="R12" s="3" t="str">
        <f t="shared" si="2"/>
        <v>nn.HiddenWeights[23] = 0.44;</v>
      </c>
      <c r="S12" s="3" t="str">
        <f t="shared" si="2"/>
        <v>nn.HiddenWeights[24] = 0.54;</v>
      </c>
    </row>
    <row r="13" spans="1:21" x14ac:dyDescent="0.25">
      <c r="O13" s="3" t="str">
        <f t="shared" si="1"/>
        <v xml:space="preserve">        nn.HiddenWeights[25] = 0.15;</v>
      </c>
      <c r="P13" s="3" t="str">
        <f t="shared" si="2"/>
        <v>nn.HiddenWeights[26] = 0.25;</v>
      </c>
      <c r="Q13" s="3" t="str">
        <f t="shared" si="2"/>
        <v>nn.HiddenWeights[27] = 0.35;</v>
      </c>
      <c r="R13" s="3" t="str">
        <f t="shared" si="2"/>
        <v>nn.HiddenWeights[28] = 0.45;</v>
      </c>
      <c r="S13" s="3" t="str">
        <f t="shared" si="2"/>
        <v>nn.HiddenWeights[29] = 0.55;</v>
      </c>
    </row>
    <row r="14" spans="1:21" x14ac:dyDescent="0.25">
      <c r="C14" t="s">
        <v>4</v>
      </c>
      <c r="D14" t="s">
        <v>1</v>
      </c>
      <c r="F14" t="s">
        <v>3</v>
      </c>
    </row>
    <row r="15" spans="1:21" x14ac:dyDescent="0.25">
      <c r="F15" t="s">
        <v>8</v>
      </c>
      <c r="O15" s="3" t="str">
        <f>"        nn.OutputWeights[" &amp; COUNT($D$16:$D$22)*$A16 + F$1 &amp; "] = " &amp; F16 &amp; ";"</f>
        <v xml:space="preserve">        nn.OutputWeights[0] = 1.1;</v>
      </c>
      <c r="P15" s="3" t="str">
        <f t="shared" ref="P15:U17" si="3">"nn.OutputWeights[" &amp; COUNT($D$16:$D$22)*$A16 + G$1 &amp; "] = " &amp; G16 &amp; ";"</f>
        <v>nn.OutputWeights[1] = 1.11;</v>
      </c>
      <c r="Q15" s="3" t="str">
        <f t="shared" si="3"/>
        <v>nn.OutputWeights[2] = 1.12;</v>
      </c>
      <c r="R15" s="3" t="str">
        <f t="shared" si="3"/>
        <v>nn.OutputWeights[3] = 1.13;</v>
      </c>
      <c r="S15" s="3" t="str">
        <f t="shared" si="3"/>
        <v>nn.OutputWeights[4] = 1.14;</v>
      </c>
      <c r="T15" s="3" t="str">
        <f t="shared" si="3"/>
        <v>nn.OutputWeights[5] = 1.15;</v>
      </c>
      <c r="U15" s="3" t="str">
        <f t="shared" si="3"/>
        <v>nn.OutputWeights[6] = 1.16;</v>
      </c>
    </row>
    <row r="16" spans="1:21" x14ac:dyDescent="0.25">
      <c r="A16">
        <v>0</v>
      </c>
      <c r="C16">
        <f t="array" ref="C16:C21">MMULT(F7:J12, D7:D11)</f>
        <v>0.8</v>
      </c>
      <c r="D16">
        <f>TANH(C16)</f>
        <v>0.66403677026784891</v>
      </c>
      <c r="F16" s="1">
        <v>1.1000000000000001</v>
      </c>
      <c r="G16" s="1">
        <v>1.1100000000000001</v>
      </c>
      <c r="H16" s="1">
        <v>1.1200000000000001</v>
      </c>
      <c r="I16" s="1">
        <v>1.1299999999999999</v>
      </c>
      <c r="J16" s="1">
        <v>1.1400000000000001</v>
      </c>
      <c r="K16" s="1">
        <v>1.1499999999999999</v>
      </c>
      <c r="L16" s="1">
        <v>1.1599999999999999</v>
      </c>
      <c r="O16" s="3" t="str">
        <f>"        nn.OutputWeights[" &amp; COUNT($D$16:$D$22)*$A17 + F$1 &amp; "] = " &amp; F17 &amp; ";"</f>
        <v xml:space="preserve">        nn.OutputWeights[7] = 1.2;</v>
      </c>
      <c r="P16" s="3" t="str">
        <f t="shared" si="3"/>
        <v>nn.OutputWeights[8] = 1.21;</v>
      </c>
      <c r="Q16" s="3" t="str">
        <f t="shared" si="3"/>
        <v>nn.OutputWeights[9] = 1.22;</v>
      </c>
      <c r="R16" s="3" t="str">
        <f t="shared" si="3"/>
        <v>nn.OutputWeights[10] = 1.23;</v>
      </c>
      <c r="S16" s="3" t="str">
        <f t="shared" si="3"/>
        <v>nn.OutputWeights[11] = 1.24;</v>
      </c>
      <c r="T16" s="3" t="str">
        <f t="shared" si="3"/>
        <v>nn.OutputWeights[12] = 1.25;</v>
      </c>
      <c r="U16" s="3" t="str">
        <f t="shared" si="3"/>
        <v>nn.OutputWeights[13] = 1.26;</v>
      </c>
    </row>
    <row r="17" spans="1:21" x14ac:dyDescent="0.25">
      <c r="A17">
        <v>1</v>
      </c>
      <c r="C17">
        <v>0.82000000000000006</v>
      </c>
      <c r="D17">
        <f t="shared" ref="D17:D21" si="4">TANH(C17)</f>
        <v>0.67506987483860803</v>
      </c>
      <c r="F17" s="1">
        <v>1.2000000000000002</v>
      </c>
      <c r="G17" s="1">
        <v>1.2100000000000002</v>
      </c>
      <c r="H17" s="1">
        <v>1.2200000000000002</v>
      </c>
      <c r="I17" s="1">
        <v>1.2300000000000002</v>
      </c>
      <c r="J17" s="1">
        <v>1.2400000000000002</v>
      </c>
      <c r="K17" s="1">
        <v>1.2500000000000002</v>
      </c>
      <c r="L17" s="1">
        <v>1.2600000000000002</v>
      </c>
      <c r="O17" s="3" t="str">
        <f>"        nn.OutputWeights[" &amp; COUNT($D$16:$D$22)*$A18 + F$1 &amp; "] = " &amp; F18 &amp; ";"</f>
        <v xml:space="preserve">        nn.OutputWeights[14] = 1.3;</v>
      </c>
      <c r="P17" s="3" t="str">
        <f t="shared" si="3"/>
        <v>nn.OutputWeights[15] = 1.31;</v>
      </c>
      <c r="Q17" s="3" t="str">
        <f t="shared" si="3"/>
        <v>nn.OutputWeights[16] = 1.32;</v>
      </c>
      <c r="R17" s="3" t="str">
        <f t="shared" si="3"/>
        <v>nn.OutputWeights[17] = 1.33;</v>
      </c>
      <c r="S17" s="3" t="str">
        <f t="shared" si="3"/>
        <v>nn.OutputWeights[18] = 1.34;</v>
      </c>
      <c r="T17" s="3" t="str">
        <f t="shared" si="3"/>
        <v>nn.OutputWeights[19] = 1.35;</v>
      </c>
      <c r="U17" s="3" t="str">
        <f t="shared" si="3"/>
        <v>nn.OutputWeights[20] = 1.36;</v>
      </c>
    </row>
    <row r="18" spans="1:21" x14ac:dyDescent="0.25">
      <c r="A18">
        <v>2</v>
      </c>
      <c r="C18">
        <v>0.84000000000000008</v>
      </c>
      <c r="D18">
        <f t="shared" si="4"/>
        <v>0.68580906222909466</v>
      </c>
      <c r="F18" s="1">
        <v>1.3000000000000003</v>
      </c>
      <c r="G18" s="1">
        <v>1.3100000000000003</v>
      </c>
      <c r="H18" s="1">
        <v>1.3200000000000003</v>
      </c>
      <c r="I18" s="1">
        <v>1.3300000000000003</v>
      </c>
      <c r="J18" s="1">
        <v>1.3400000000000003</v>
      </c>
      <c r="K18" s="1">
        <v>1.3500000000000003</v>
      </c>
      <c r="L18" s="1">
        <v>1.3600000000000003</v>
      </c>
    </row>
    <row r="19" spans="1:21" x14ac:dyDescent="0.25">
      <c r="A19">
        <v>3</v>
      </c>
      <c r="C19">
        <v>0.8600000000000001</v>
      </c>
      <c r="D19">
        <f t="shared" si="4"/>
        <v>0.69625767268668159</v>
      </c>
      <c r="O19" s="3" t="str">
        <f>"        var expectedHidden = new double["&amp;COUNT(D16:D22)&amp;"];"</f>
        <v xml:space="preserve">        var expectedHidden = new double[7];</v>
      </c>
    </row>
    <row r="20" spans="1:21" x14ac:dyDescent="0.25">
      <c r="A20">
        <v>4</v>
      </c>
      <c r="C20">
        <v>0.88000000000000012</v>
      </c>
      <c r="D20">
        <f t="shared" si="4"/>
        <v>0.70641932039723532</v>
      </c>
      <c r="O20" s="3" t="str">
        <f>"        expectedHidden["&amp;A16&amp;"] = "&amp;D16&amp;";"</f>
        <v xml:space="preserve">        expectedHidden[0] = 0.664036770267849;</v>
      </c>
    </row>
    <row r="21" spans="1:21" x14ac:dyDescent="0.25">
      <c r="A21">
        <v>5</v>
      </c>
      <c r="C21">
        <v>0.90000000000000013</v>
      </c>
      <c r="D21">
        <f t="shared" si="4"/>
        <v>0.71629787019902458</v>
      </c>
      <c r="O21" s="3" t="str">
        <f t="shared" ref="O21:O25" si="5">"        expectedHidden["&amp;A17&amp;"] = "&amp;D17&amp;";"</f>
        <v xml:space="preserve">        expectedHidden[1] = 0.675069874838608;</v>
      </c>
    </row>
    <row r="22" spans="1:21" x14ac:dyDescent="0.25">
      <c r="A22">
        <v>6</v>
      </c>
      <c r="D22" s="2">
        <v>1</v>
      </c>
      <c r="O22" s="3" t="str">
        <f t="shared" si="5"/>
        <v xml:space="preserve">        expectedHidden[2] = 0.685809062229095;</v>
      </c>
    </row>
    <row r="23" spans="1:21" x14ac:dyDescent="0.25">
      <c r="O23" s="3" t="str">
        <f t="shared" si="5"/>
        <v xml:space="preserve">        expectedHidden[3] = 0.696257672686682;</v>
      </c>
    </row>
    <row r="24" spans="1:21" x14ac:dyDescent="0.25">
      <c r="B24" t="s">
        <v>7</v>
      </c>
      <c r="C24" t="s">
        <v>5</v>
      </c>
      <c r="D24" t="s">
        <v>6</v>
      </c>
      <c r="O24" s="3" t="str">
        <f t="shared" si="5"/>
        <v xml:space="preserve">        expectedHidden[4] = 0.706419320397235;</v>
      </c>
    </row>
    <row r="25" spans="1:21" x14ac:dyDescent="0.25">
      <c r="A25">
        <v>0</v>
      </c>
      <c r="B25">
        <f t="array" ref="B25:B27">MMULT(F16:L18,D16:D22)</f>
        <v>5.8237059041797519</v>
      </c>
      <c r="C25">
        <f>EXP(B25)</f>
        <v>338.22315657403476</v>
      </c>
      <c r="D25">
        <f>C25/SUM($C$25:$C$27)</f>
        <v>0.18280661189982048</v>
      </c>
      <c r="G25">
        <v>0.6705483363622029</v>
      </c>
      <c r="O25" s="3" t="str">
        <f t="shared" si="5"/>
        <v xml:space="preserve">        expectedHidden[5] = 0.716297870199025;</v>
      </c>
    </row>
    <row r="26" spans="1:21" x14ac:dyDescent="0.25">
      <c r="A26">
        <v>1</v>
      </c>
      <c r="B26">
        <v>6.3380949612416018</v>
      </c>
      <c r="C26">
        <f t="shared" ref="C26:C27" si="6">EXP(B26)</f>
        <v>565.71757028833804</v>
      </c>
      <c r="D26">
        <f t="shared" ref="D26:D27" si="7">C26/SUM($C$25:$C$27)</f>
        <v>0.30576532181933075</v>
      </c>
      <c r="G26">
        <f>C43</f>
        <v>0.6705483363622029</v>
      </c>
      <c r="O26" s="3" t="str">
        <f>"        expectedHidden["&amp;A22&amp;"] = "&amp;D22&amp;";"</f>
        <v xml:space="preserve">        expectedHidden[6] = 1;</v>
      </c>
    </row>
    <row r="27" spans="1:21" x14ac:dyDescent="0.25">
      <c r="A27">
        <v>2</v>
      </c>
      <c r="B27">
        <v>6.8524840183034508</v>
      </c>
      <c r="C27">
        <f t="shared" si="6"/>
        <v>946.22843856903853</v>
      </c>
      <c r="D27">
        <f t="shared" si="7"/>
        <v>0.5114280662808488</v>
      </c>
    </row>
    <row r="28" spans="1:21" x14ac:dyDescent="0.25">
      <c r="O28" s="3" t="str">
        <f>"        var expectedOutput = new double["&amp;COUNT(D25:D27)&amp;"];"</f>
        <v xml:space="preserve">        var expectedOutput = new double[3];</v>
      </c>
    </row>
    <row r="29" spans="1:21" x14ac:dyDescent="0.25">
      <c r="O29" s="3" t="str">
        <f>"        expectedOutput["&amp;A25&amp;"] = "&amp;D25&amp;";"</f>
        <v xml:space="preserve">        expectedOutput[0] = 0.18280661189982;</v>
      </c>
    </row>
    <row r="30" spans="1:21" x14ac:dyDescent="0.25">
      <c r="O30" s="3" t="str">
        <f t="shared" ref="O30:O31" si="8">"        expectedOutput["&amp;A26&amp;"] = "&amp;D26&amp;";"</f>
        <v xml:space="preserve">        expectedOutput[1] = 0.305765321819331;</v>
      </c>
    </row>
    <row r="31" spans="1:21" x14ac:dyDescent="0.25">
      <c r="O31" s="3" t="str">
        <f t="shared" si="8"/>
        <v xml:space="preserve">        expectedOutput[2] = 0.511428066280849;</v>
      </c>
    </row>
    <row r="33" spans="1:21" x14ac:dyDescent="0.25">
      <c r="F33">
        <v>0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</row>
    <row r="34" spans="1:21" x14ac:dyDescent="0.25">
      <c r="B34" s="4" t="s">
        <v>12</v>
      </c>
      <c r="O34" s="3" t="str">
        <f>"            var expectedError = "&amp;C43&amp;";"</f>
        <v xml:space="preserve">            var expectedError = 0.670548336362203;</v>
      </c>
    </row>
    <row r="35" spans="1:21" x14ac:dyDescent="0.25">
      <c r="E35" t="s">
        <v>0</v>
      </c>
      <c r="F35" s="15">
        <f t="array" ref="F35:L35">TRANSPOSE(D7:D13)</f>
        <v>0.1</v>
      </c>
      <c r="G35" s="16">
        <v>0.2</v>
      </c>
      <c r="H35" s="16">
        <v>0.3</v>
      </c>
      <c r="I35" s="16">
        <v>0.4</v>
      </c>
      <c r="J35" s="16">
        <v>1</v>
      </c>
      <c r="K35" s="16">
        <v>0</v>
      </c>
      <c r="L35" s="17">
        <v>0</v>
      </c>
    </row>
    <row r="36" spans="1:21" x14ac:dyDescent="0.25">
      <c r="E36" t="s">
        <v>1</v>
      </c>
      <c r="F36" s="15">
        <f t="array" ref="F36:L36">TRANSPOSE(D16:D22)</f>
        <v>0.66403677026784891</v>
      </c>
      <c r="G36" s="16">
        <v>0.67506987483860803</v>
      </c>
      <c r="H36" s="16">
        <v>0.68580906222909466</v>
      </c>
      <c r="I36" s="16">
        <v>0.69625767268668159</v>
      </c>
      <c r="J36" s="16">
        <v>0.70641932039723532</v>
      </c>
      <c r="K36" s="16">
        <v>0.71629787019902458</v>
      </c>
      <c r="L36" s="17">
        <v>1</v>
      </c>
      <c r="O36" s="3" t="str">
        <f>"            var expectedOutputWeightGrads = new double[]"</f>
        <v xml:space="preserve">            var expectedOutputWeightGrads = new double[]</v>
      </c>
    </row>
    <row r="37" spans="1:21" x14ac:dyDescent="0.25">
      <c r="O37" s="3" t="s">
        <v>22</v>
      </c>
    </row>
    <row r="38" spans="1:21" x14ac:dyDescent="0.25">
      <c r="B38" t="s">
        <v>13</v>
      </c>
      <c r="D38" s="5" t="s">
        <v>15</v>
      </c>
      <c r="F38" t="s">
        <v>16</v>
      </c>
      <c r="O38" s="3" t="str">
        <f>"                "&amp;F40&amp;", "</f>
        <v xml:space="preserve">                0.121390312149565, </v>
      </c>
      <c r="P38" s="3" t="str">
        <f t="shared" ref="P38:U40" si="9">G40&amp;", "</f>
        <v xml:space="preserve">0.123407236614882, </v>
      </c>
      <c r="Q38" s="3" t="str">
        <f t="shared" si="9"/>
        <v xml:space="preserve">0.125370431076294, </v>
      </c>
      <c r="R38" s="3" t="str">
        <f t="shared" si="9"/>
        <v xml:space="preserve">0.127280506153106, </v>
      </c>
      <c r="S38" s="3" t="str">
        <f t="shared" si="9"/>
        <v xml:space="preserve">0.129138122542392, </v>
      </c>
      <c r="T38" s="3" t="str">
        <f t="shared" si="9"/>
        <v xml:space="preserve">0.130943986762141, </v>
      </c>
      <c r="U38" s="3" t="str">
        <f t="shared" si="9"/>
        <v xml:space="preserve">0.18280661189982, </v>
      </c>
    </row>
    <row r="39" spans="1:21" x14ac:dyDescent="0.25">
      <c r="F39" t="s">
        <v>17</v>
      </c>
      <c r="O39" s="3" t="str">
        <f t="shared" ref="O39:O40" si="10">"                "&amp;F41&amp;", "</f>
        <v xml:space="preserve">                0.203039416760818, </v>
      </c>
      <c r="P39" s="3" t="str">
        <f t="shared" si="9"/>
        <v xml:space="preserve">0.206412957530562, </v>
      </c>
      <c r="Q39" s="3" t="str">
        <f t="shared" si="9"/>
        <v xml:space="preserve">0.209696628619093, </v>
      </c>
      <c r="R39" s="3" t="str">
        <f t="shared" si="9"/>
        <v xml:space="preserve">0.212891451358221, </v>
      </c>
      <c r="S39" s="3" t="str">
        <f t="shared" si="9"/>
        <v xml:space="preserve">0.215998530840654, </v>
      </c>
      <c r="T39" s="3" t="str">
        <f t="shared" si="9"/>
        <v xml:space="preserve">0.219019048799906, </v>
      </c>
      <c r="U39" s="3" t="str">
        <f t="shared" si="9"/>
        <v xml:space="preserve">0.305765321819331, </v>
      </c>
    </row>
    <row r="40" spans="1:21" x14ac:dyDescent="0.25">
      <c r="A40">
        <v>1</v>
      </c>
      <c r="B40" s="1">
        <v>0</v>
      </c>
      <c r="D40" s="18">
        <f>D25-B40</f>
        <v>0.18280661189982048</v>
      </c>
      <c r="F40" s="6">
        <f t="shared" ref="F40:L42" si="11">$D40*F$36</f>
        <v>0.1213903121495649</v>
      </c>
      <c r="G40" s="7">
        <f t="shared" si="11"/>
        <v>0.1234072366148818</v>
      </c>
      <c r="H40" s="7">
        <f t="shared" si="11"/>
        <v>0.12537043107629395</v>
      </c>
      <c r="I40" s="7">
        <f t="shared" si="11"/>
        <v>0.12728050615310643</v>
      </c>
      <c r="J40" s="7">
        <f t="shared" si="11"/>
        <v>0.12913812254239232</v>
      </c>
      <c r="K40" s="7">
        <f t="shared" si="11"/>
        <v>0.13094398676214106</v>
      </c>
      <c r="L40" s="8">
        <f t="shared" si="11"/>
        <v>0.18280661189982048</v>
      </c>
      <c r="O40" s="3" t="str">
        <f t="shared" si="10"/>
        <v xml:space="preserve">                -0.324429728910383, </v>
      </c>
      <c r="P40" s="3" t="str">
        <f t="shared" si="9"/>
        <v xml:space="preserve">-0.329820194145444, </v>
      </c>
      <c r="Q40" s="3" t="str">
        <f t="shared" si="9"/>
        <v xml:space="preserve">-0.335067059695386, </v>
      </c>
      <c r="R40" s="3" t="str">
        <f t="shared" si="9"/>
        <v xml:space="preserve">-0.340171957511328, </v>
      </c>
      <c r="S40" s="3" t="str">
        <f t="shared" si="9"/>
        <v xml:space="preserve">-0.345136653383046, </v>
      </c>
      <c r="T40" s="3" t="str">
        <f t="shared" si="9"/>
        <v xml:space="preserve">-0.349963035562047, </v>
      </c>
      <c r="U40" s="3" t="str">
        <f t="shared" si="9"/>
        <v xml:space="preserve">-0.488571933719151, </v>
      </c>
    </row>
    <row r="41" spans="1:21" x14ac:dyDescent="0.25">
      <c r="A41">
        <v>2</v>
      </c>
      <c r="B41" s="1">
        <v>0</v>
      </c>
      <c r="D41" s="19">
        <f t="shared" ref="D41:D42" si="12">D26-B41</f>
        <v>0.30576532181933075</v>
      </c>
      <c r="F41" s="9">
        <f t="shared" si="11"/>
        <v>0.20303941676081783</v>
      </c>
      <c r="G41" s="10">
        <f t="shared" si="11"/>
        <v>0.20641295753056232</v>
      </c>
      <c r="H41" s="10">
        <f t="shared" si="11"/>
        <v>0.20969662861909255</v>
      </c>
      <c r="I41" s="10">
        <f t="shared" si="11"/>
        <v>0.21289145135822146</v>
      </c>
      <c r="J41" s="10">
        <f t="shared" si="11"/>
        <v>0.21599853084065357</v>
      </c>
      <c r="K41" s="10">
        <f t="shared" si="11"/>
        <v>0.21901904879990594</v>
      </c>
      <c r="L41" s="11">
        <f t="shared" si="11"/>
        <v>0.30576532181933075</v>
      </c>
      <c r="O41" s="3" t="s">
        <v>23</v>
      </c>
    </row>
    <row r="42" spans="1:21" x14ac:dyDescent="0.25">
      <c r="A42">
        <v>3</v>
      </c>
      <c r="B42" s="1">
        <v>1</v>
      </c>
      <c r="D42" s="20">
        <f t="shared" si="12"/>
        <v>-0.4885719337191512</v>
      </c>
      <c r="F42" s="12">
        <f t="shared" si="11"/>
        <v>-0.32442972891038269</v>
      </c>
      <c r="G42" s="13">
        <f t="shared" si="11"/>
        <v>-0.32982019414544411</v>
      </c>
      <c r="H42" s="13">
        <f t="shared" si="11"/>
        <v>-0.33506705969538647</v>
      </c>
      <c r="I42" s="13">
        <f t="shared" si="11"/>
        <v>-0.34017195751132789</v>
      </c>
      <c r="J42" s="13">
        <f t="shared" si="11"/>
        <v>-0.34513665338304589</v>
      </c>
      <c r="K42" s="13">
        <f t="shared" si="11"/>
        <v>-0.349963035562047</v>
      </c>
      <c r="L42" s="14">
        <f t="shared" si="11"/>
        <v>-0.4885719337191512</v>
      </c>
    </row>
    <row r="43" spans="1:21" x14ac:dyDescent="0.25">
      <c r="B43" t="s">
        <v>14</v>
      </c>
      <c r="C43">
        <f>-B42*LN(D27)</f>
        <v>0.6705483363622029</v>
      </c>
      <c r="D43" s="5" t="s">
        <v>20</v>
      </c>
      <c r="O43" s="3" t="s">
        <v>24</v>
      </c>
    </row>
    <row r="44" spans="1:21" x14ac:dyDescent="0.25">
      <c r="D44" s="5" t="s">
        <v>21</v>
      </c>
      <c r="F44" t="s">
        <v>18</v>
      </c>
      <c r="O44" s="3" t="s">
        <v>22</v>
      </c>
    </row>
    <row r="45" spans="1:21" x14ac:dyDescent="0.25">
      <c r="B45" s="15">
        <f t="array" ref="B45:D45">TRANSPOSE(D40:D42)</f>
        <v>0.18280661189982048</v>
      </c>
      <c r="C45" s="16">
        <v>0.30576532181933075</v>
      </c>
      <c r="D45" s="17">
        <v>-0.4885719337191512</v>
      </c>
      <c r="F45" t="s">
        <v>17</v>
      </c>
      <c r="O45" s="3" t="str">
        <f>"                "&amp;F52&amp;", "</f>
        <v xml:space="preserve">                -0.00375337645432844, </v>
      </c>
      <c r="P45" s="3" t="str">
        <f>G52&amp;", "</f>
        <v xml:space="preserve">-0.00750675290865689, </v>
      </c>
      <c r="Q45" s="3" t="str">
        <f t="shared" ref="Q45:S45" si="13">H52&amp;", "</f>
        <v xml:space="preserve">-0.0112601293629853, </v>
      </c>
      <c r="R45" s="3" t="str">
        <f t="shared" si="13"/>
        <v xml:space="preserve">-0.0150135058173138, </v>
      </c>
      <c r="S45" s="3" t="str">
        <f t="shared" si="13"/>
        <v xml:space="preserve">-0.0375337645432844, </v>
      </c>
    </row>
    <row r="46" spans="1:21" x14ac:dyDescent="0.25">
      <c r="A46">
        <v>1</v>
      </c>
      <c r="F46" s="6">
        <f t="shared" ref="F46:L48" si="14">F16*(1-F$36^2)</f>
        <v>0.61496068450546848</v>
      </c>
      <c r="G46" s="7">
        <f t="shared" si="14"/>
        <v>0.60415153713477865</v>
      </c>
      <c r="H46" s="7">
        <f t="shared" si="14"/>
        <v>0.5932258417841838</v>
      </c>
      <c r="I46" s="7">
        <f t="shared" si="14"/>
        <v>0.58220453614416601</v>
      </c>
      <c r="J46" s="7">
        <f t="shared" si="14"/>
        <v>0.57110778789723948</v>
      </c>
      <c r="K46" s="7">
        <f t="shared" si="14"/>
        <v>0.55995496532059252</v>
      </c>
      <c r="L46" s="8">
        <f t="shared" si="14"/>
        <v>0</v>
      </c>
      <c r="O46" s="3" t="str">
        <f t="shared" ref="O46:O50" si="15">"                "&amp;F53&amp;", "</f>
        <v xml:space="preserve">                -0.00365418360662175, </v>
      </c>
      <c r="P46" s="3" t="str">
        <f t="shared" ref="P46:P50" si="16">G53&amp;", "</f>
        <v xml:space="preserve">-0.00730836721324349, </v>
      </c>
      <c r="Q46" s="3" t="str">
        <f t="shared" ref="Q46:Q50" si="17">H53&amp;", "</f>
        <v xml:space="preserve">-0.0109625508198652, </v>
      </c>
      <c r="R46" s="3" t="str">
        <f t="shared" ref="R46:R50" si="18">I53&amp;", "</f>
        <v xml:space="preserve">-0.014616734426487, </v>
      </c>
      <c r="S46" s="3" t="str">
        <f t="shared" ref="S46:S50" si="19">J53&amp;", "</f>
        <v xml:space="preserve">-0.0365418360662175, </v>
      </c>
    </row>
    <row r="47" spans="1:21" x14ac:dyDescent="0.25">
      <c r="A47">
        <v>2</v>
      </c>
      <c r="B47" s="6">
        <f t="array" ref="B47:D53">TRANSPOSE(F46:L48)</f>
        <v>0.61496068450546848</v>
      </c>
      <c r="C47" s="7">
        <v>0.67086620127869301</v>
      </c>
      <c r="D47" s="8">
        <v>0.72677171805191743</v>
      </c>
      <c r="E47" t="s">
        <v>19</v>
      </c>
      <c r="F47" s="9">
        <f t="shared" si="14"/>
        <v>0.67086620127869301</v>
      </c>
      <c r="G47" s="10">
        <f t="shared" si="14"/>
        <v>0.65857960354331735</v>
      </c>
      <c r="H47" s="10">
        <f t="shared" si="14"/>
        <v>0.64619243480062882</v>
      </c>
      <c r="I47" s="10">
        <f t="shared" si="14"/>
        <v>0.6337270614666588</v>
      </c>
      <c r="J47" s="10">
        <f t="shared" si="14"/>
        <v>0.62120496227419031</v>
      </c>
      <c r="K47" s="10">
        <f t="shared" si="14"/>
        <v>0.60864670143542687</v>
      </c>
      <c r="L47" s="11">
        <f t="shared" si="14"/>
        <v>0</v>
      </c>
      <c r="O47" s="3" t="str">
        <f t="shared" si="15"/>
        <v xml:space="preserve">                -0.00355606341857728, </v>
      </c>
      <c r="P47" s="3" t="str">
        <f t="shared" si="16"/>
        <v xml:space="preserve">-0.00711212683715456, </v>
      </c>
      <c r="Q47" s="3" t="str">
        <f t="shared" si="17"/>
        <v xml:space="preserve">-0.0106681902557318, </v>
      </c>
      <c r="R47" s="3" t="str">
        <f t="shared" si="18"/>
        <v xml:space="preserve">-0.0142242536743091, </v>
      </c>
      <c r="S47" s="3" t="str">
        <f t="shared" si="19"/>
        <v xml:space="preserve">-0.0355606341857728, </v>
      </c>
    </row>
    <row r="48" spans="1:21" x14ac:dyDescent="0.25">
      <c r="A48">
        <v>3</v>
      </c>
      <c r="B48" s="9">
        <v>0.60415153713477865</v>
      </c>
      <c r="C48" s="10">
        <v>0.65857960354331735</v>
      </c>
      <c r="D48" s="11">
        <v>0.71300766995185594</v>
      </c>
      <c r="F48" s="12">
        <f t="shared" si="14"/>
        <v>0.72677171805191743</v>
      </c>
      <c r="G48" s="13">
        <f t="shared" si="14"/>
        <v>0.71300766995185594</v>
      </c>
      <c r="H48" s="13">
        <f t="shared" si="14"/>
        <v>0.69915902781707384</v>
      </c>
      <c r="I48" s="13">
        <f t="shared" si="14"/>
        <v>0.68524958678915138</v>
      </c>
      <c r="J48" s="13">
        <f t="shared" si="14"/>
        <v>0.67130213665114125</v>
      </c>
      <c r="K48" s="13">
        <f t="shared" si="14"/>
        <v>0.657338437550261</v>
      </c>
      <c r="L48" s="14">
        <f t="shared" si="14"/>
        <v>0</v>
      </c>
      <c r="O48" s="3" t="str">
        <f t="shared" si="15"/>
        <v xml:space="preserve">                -0.00345911181176317, </v>
      </c>
      <c r="P48" s="3" t="str">
        <f t="shared" si="16"/>
        <v xml:space="preserve">-0.00691822362352634, </v>
      </c>
      <c r="Q48" s="3" t="str">
        <f t="shared" si="17"/>
        <v xml:space="preserve">-0.0103773354352895, </v>
      </c>
      <c r="R48" s="3" t="str">
        <f t="shared" si="18"/>
        <v xml:space="preserve">-0.0138364472470527, </v>
      </c>
      <c r="S48" s="3" t="str">
        <f t="shared" si="19"/>
        <v xml:space="preserve">-0.0345911181176317, </v>
      </c>
    </row>
    <row r="49" spans="1:19" x14ac:dyDescent="0.25">
      <c r="B49" s="9">
        <v>0.5932258417841838</v>
      </c>
      <c r="C49" s="10">
        <v>0.64619243480062882</v>
      </c>
      <c r="D49" s="11">
        <v>0.69915902781707384</v>
      </c>
      <c r="O49" s="3" t="str">
        <f t="shared" si="15"/>
        <v xml:space="preserve">                -0.00336341680728173, </v>
      </c>
      <c r="P49" s="3" t="str">
        <f t="shared" si="16"/>
        <v xml:space="preserve">-0.00672683361456347, </v>
      </c>
      <c r="Q49" s="3" t="str">
        <f t="shared" si="17"/>
        <v xml:space="preserve">-0.0100902504218452, </v>
      </c>
      <c r="R49" s="3" t="str">
        <f t="shared" si="18"/>
        <v xml:space="preserve">-0.0134536672291269, </v>
      </c>
      <c r="S49" s="3" t="str">
        <f t="shared" si="19"/>
        <v xml:space="preserve">-0.0336341680728173, </v>
      </c>
    </row>
    <row r="50" spans="1:19" x14ac:dyDescent="0.25">
      <c r="B50" s="9">
        <v>0.58220453614416601</v>
      </c>
      <c r="C50" s="10">
        <v>0.6337270614666588</v>
      </c>
      <c r="D50" s="11">
        <v>0.68524958678915138</v>
      </c>
      <c r="F50" t="s">
        <v>27</v>
      </c>
      <c r="O50" s="3" t="str">
        <f t="shared" si="15"/>
        <v xml:space="preserve">                -0.00326905869764401, </v>
      </c>
      <c r="P50" s="3" t="str">
        <f t="shared" si="16"/>
        <v xml:space="preserve">-0.00653811739528801, </v>
      </c>
      <c r="Q50" s="3" t="str">
        <f t="shared" si="17"/>
        <v xml:space="preserve">-0.00980717609293202, </v>
      </c>
      <c r="R50" s="3" t="str">
        <f t="shared" si="18"/>
        <v xml:space="preserve">-0.013076234790576, </v>
      </c>
      <c r="S50" s="3" t="str">
        <f t="shared" si="19"/>
        <v xml:space="preserve">-0.0326905869764401, </v>
      </c>
    </row>
    <row r="51" spans="1:19" x14ac:dyDescent="0.25">
      <c r="B51" s="9">
        <v>0.57110778789723948</v>
      </c>
      <c r="C51" s="10">
        <v>0.62120496227419031</v>
      </c>
      <c r="D51" s="11">
        <v>0.67130213665114125</v>
      </c>
      <c r="F51" t="s">
        <v>9</v>
      </c>
      <c r="O51" s="3" t="s">
        <v>23</v>
      </c>
    </row>
    <row r="52" spans="1:19" x14ac:dyDescent="0.25">
      <c r="A52">
        <v>1</v>
      </c>
      <c r="B52" s="9">
        <v>0.55995496532059252</v>
      </c>
      <c r="C52" s="10">
        <v>0.60864670143542687</v>
      </c>
      <c r="D52" s="11">
        <v>0.657338437550261</v>
      </c>
      <c r="F52" s="6">
        <f t="shared" ref="F52:J57" si="20">SUMPRODUCT($B$45:$D$45,$B47:$D47)*F$35</f>
        <v>-3.7533764543284443E-3</v>
      </c>
      <c r="G52" s="7">
        <f t="shared" si="20"/>
        <v>-7.5067529086568887E-3</v>
      </c>
      <c r="H52" s="7">
        <f t="shared" si="20"/>
        <v>-1.1260129362985332E-2</v>
      </c>
      <c r="I52" s="7">
        <f t="shared" si="20"/>
        <v>-1.5013505817313777E-2</v>
      </c>
      <c r="J52" s="8">
        <f t="shared" si="20"/>
        <v>-3.7533764543284442E-2</v>
      </c>
    </row>
    <row r="53" spans="1:19" x14ac:dyDescent="0.25">
      <c r="A53">
        <v>2</v>
      </c>
      <c r="B53" s="12">
        <v>0</v>
      </c>
      <c r="C53" s="13">
        <v>0</v>
      </c>
      <c r="D53" s="14">
        <v>0</v>
      </c>
      <c r="F53" s="9">
        <f t="shared" si="20"/>
        <v>-3.6541836066217473E-3</v>
      </c>
      <c r="G53" s="10">
        <f t="shared" si="20"/>
        <v>-7.3083672132434946E-3</v>
      </c>
      <c r="H53" s="10">
        <f t="shared" si="20"/>
        <v>-1.0962550819865241E-2</v>
      </c>
      <c r="I53" s="10">
        <f t="shared" si="20"/>
        <v>-1.4616734426486989E-2</v>
      </c>
      <c r="J53" s="11">
        <f t="shared" si="20"/>
        <v>-3.654183606621747E-2</v>
      </c>
    </row>
    <row r="54" spans="1:19" x14ac:dyDescent="0.25">
      <c r="A54">
        <v>3</v>
      </c>
      <c r="F54" s="9">
        <f t="shared" si="20"/>
        <v>-3.5560634185772821E-3</v>
      </c>
      <c r="G54" s="10">
        <f t="shared" si="20"/>
        <v>-7.1121268371545643E-3</v>
      </c>
      <c r="H54" s="10">
        <f t="shared" si="20"/>
        <v>-1.0668190255731846E-2</v>
      </c>
      <c r="I54" s="10">
        <f t="shared" si="20"/>
        <v>-1.4224253674309129E-2</v>
      </c>
      <c r="J54" s="11">
        <f t="shared" si="20"/>
        <v>-3.5560634185772821E-2</v>
      </c>
    </row>
    <row r="55" spans="1:19" x14ac:dyDescent="0.25">
      <c r="A55">
        <v>4</v>
      </c>
      <c r="F55" s="9">
        <f t="shared" si="20"/>
        <v>-3.4591118117631714E-3</v>
      </c>
      <c r="G55" s="10">
        <f t="shared" si="20"/>
        <v>-6.9182236235263428E-3</v>
      </c>
      <c r="H55" s="10">
        <f t="shared" si="20"/>
        <v>-1.0377335435289514E-2</v>
      </c>
      <c r="I55" s="10">
        <f t="shared" si="20"/>
        <v>-1.3836447247052686E-2</v>
      </c>
      <c r="J55" s="11">
        <f t="shared" si="20"/>
        <v>-3.4591118117631714E-2</v>
      </c>
    </row>
    <row r="56" spans="1:19" x14ac:dyDescent="0.25">
      <c r="A56">
        <v>5</v>
      </c>
      <c r="F56" s="9">
        <f t="shared" si="20"/>
        <v>-3.3634168072817329E-3</v>
      </c>
      <c r="G56" s="10">
        <f t="shared" si="20"/>
        <v>-6.7268336145634659E-3</v>
      </c>
      <c r="H56" s="10">
        <f t="shared" si="20"/>
        <v>-1.0090250421845198E-2</v>
      </c>
      <c r="I56" s="10">
        <f t="shared" si="20"/>
        <v>-1.3453667229126932E-2</v>
      </c>
      <c r="J56" s="11">
        <f t="shared" si="20"/>
        <v>-3.3634168072817328E-2</v>
      </c>
    </row>
    <row r="57" spans="1:19" x14ac:dyDescent="0.25">
      <c r="A57">
        <v>6</v>
      </c>
      <c r="F57" s="12">
        <f t="shared" si="20"/>
        <v>-3.2690586976440064E-3</v>
      </c>
      <c r="G57" s="13">
        <f t="shared" si="20"/>
        <v>-6.5381173952880128E-3</v>
      </c>
      <c r="H57" s="13">
        <f t="shared" si="20"/>
        <v>-9.8071760929320188E-3</v>
      </c>
      <c r="I57" s="13">
        <f t="shared" si="20"/>
        <v>-1.3076234790576026E-2</v>
      </c>
      <c r="J57" s="14">
        <f t="shared" si="20"/>
        <v>-3.2690586976440061E-2</v>
      </c>
    </row>
    <row r="60" spans="1:19" x14ac:dyDescent="0.25">
      <c r="B60" s="4" t="s">
        <v>25</v>
      </c>
      <c r="O60" s="3" t="str">
        <f>"            nn.LearningRate = "&amp;C61&amp;";"</f>
        <v xml:space="preserve">            nn.LearningRate = 0.05;</v>
      </c>
    </row>
    <row r="61" spans="1:19" x14ac:dyDescent="0.25">
      <c r="B61" t="s">
        <v>33</v>
      </c>
      <c r="C61" s="1">
        <v>0.05</v>
      </c>
      <c r="O61" s="3" t="str">
        <f>"            nn.Momentum = "&amp;C62&amp;";"</f>
        <v xml:space="preserve">            nn.Momentum = 0.01;</v>
      </c>
    </row>
    <row r="62" spans="1:19" x14ac:dyDescent="0.25">
      <c r="B62" t="s">
        <v>26</v>
      </c>
      <c r="C62" s="1">
        <v>0.01</v>
      </c>
      <c r="F62" t="s">
        <v>29</v>
      </c>
      <c r="O62" s="3" t="str">
        <f>"            nn.QuadraticRegularization = "&amp;C63&amp;";"</f>
        <v xml:space="preserve">            nn.QuadraticRegularization = 0.02;</v>
      </c>
    </row>
    <row r="63" spans="1:19" x14ac:dyDescent="0.25">
      <c r="B63" t="s">
        <v>32</v>
      </c>
      <c r="C63" s="1">
        <v>0.02</v>
      </c>
      <c r="F63" t="s">
        <v>17</v>
      </c>
    </row>
    <row r="64" spans="1:19" x14ac:dyDescent="0.25">
      <c r="F64" s="1">
        <v>0.01</v>
      </c>
      <c r="G64" s="1">
        <v>0.01</v>
      </c>
      <c r="H64" s="1">
        <v>0.01</v>
      </c>
      <c r="I64" s="1">
        <v>0.01</v>
      </c>
      <c r="J64" s="1">
        <v>0.01</v>
      </c>
      <c r="K64" s="1">
        <v>0.01</v>
      </c>
      <c r="L64" s="1">
        <v>0.01</v>
      </c>
      <c r="O64" s="3" t="s">
        <v>36</v>
      </c>
    </row>
    <row r="65" spans="6:21" x14ac:dyDescent="0.25">
      <c r="F65" s="1">
        <v>0.01</v>
      </c>
      <c r="G65" s="1">
        <v>0.01</v>
      </c>
      <c r="H65" s="1">
        <v>0.01</v>
      </c>
      <c r="I65" s="1">
        <v>0.01</v>
      </c>
      <c r="J65" s="1">
        <v>0.01</v>
      </c>
      <c r="K65" s="1">
        <v>0.01</v>
      </c>
      <c r="L65" s="1">
        <v>0.01</v>
      </c>
      <c r="O65" s="3" t="s">
        <v>22</v>
      </c>
    </row>
    <row r="66" spans="6:21" x14ac:dyDescent="0.25">
      <c r="F66" s="1">
        <v>0.01</v>
      </c>
      <c r="G66" s="1">
        <v>0.01</v>
      </c>
      <c r="H66" s="1">
        <v>0.01</v>
      </c>
      <c r="I66" s="1">
        <v>0.01</v>
      </c>
      <c r="J66" s="1">
        <v>0.01</v>
      </c>
      <c r="K66" s="1">
        <v>0.01</v>
      </c>
      <c r="L66" s="1">
        <v>0.01</v>
      </c>
      <c r="O66" s="3" t="str">
        <f>"                "&amp;F64&amp;","</f>
        <v xml:space="preserve">                0.01,</v>
      </c>
      <c r="P66" s="3" t="str">
        <f>G64&amp;","</f>
        <v>0.01,</v>
      </c>
      <c r="Q66" s="3" t="str">
        <f t="shared" ref="Q66:U66" si="21">H64&amp;","</f>
        <v>0.01,</v>
      </c>
      <c r="R66" s="3" t="str">
        <f t="shared" si="21"/>
        <v>0.01,</v>
      </c>
      <c r="S66" s="3" t="str">
        <f t="shared" si="21"/>
        <v>0.01,</v>
      </c>
      <c r="T66" s="3" t="str">
        <f t="shared" si="21"/>
        <v>0.01,</v>
      </c>
      <c r="U66" s="3" t="str">
        <f t="shared" si="21"/>
        <v>0.01,</v>
      </c>
    </row>
    <row r="67" spans="6:21" x14ac:dyDescent="0.25">
      <c r="O67" s="3" t="str">
        <f t="shared" ref="O67:O68" si="22">"                "&amp;F65&amp;","</f>
        <v xml:space="preserve">                0.01,</v>
      </c>
      <c r="P67" s="3" t="str">
        <f t="shared" ref="P67:P68" si="23">G65&amp;","</f>
        <v>0.01,</v>
      </c>
      <c r="Q67" s="3" t="str">
        <f t="shared" ref="Q67:Q68" si="24">H65&amp;","</f>
        <v>0.01,</v>
      </c>
      <c r="R67" s="3" t="str">
        <f t="shared" ref="R67:R68" si="25">I65&amp;","</f>
        <v>0.01,</v>
      </c>
      <c r="S67" s="3" t="str">
        <f t="shared" ref="S67:S68" si="26">J65&amp;","</f>
        <v>0.01,</v>
      </c>
      <c r="T67" s="3" t="str">
        <f t="shared" ref="T67:T68" si="27">K65&amp;","</f>
        <v>0.01,</v>
      </c>
      <c r="U67" s="3" t="str">
        <f t="shared" ref="U67:U68" si="28">L65&amp;","</f>
        <v>0.01,</v>
      </c>
    </row>
    <row r="68" spans="6:21" x14ac:dyDescent="0.25">
      <c r="F68" t="s">
        <v>28</v>
      </c>
      <c r="O68" s="3" t="str">
        <f t="shared" si="22"/>
        <v xml:space="preserve">                0.01,</v>
      </c>
      <c r="P68" s="3" t="str">
        <f t="shared" si="23"/>
        <v>0.01,</v>
      </c>
      <c r="Q68" s="3" t="str">
        <f t="shared" si="24"/>
        <v>0.01,</v>
      </c>
      <c r="R68" s="3" t="str">
        <f t="shared" si="25"/>
        <v>0.01,</v>
      </c>
      <c r="S68" s="3" t="str">
        <f t="shared" si="26"/>
        <v>0.01,</v>
      </c>
      <c r="T68" s="3" t="str">
        <f t="shared" si="27"/>
        <v>0.01,</v>
      </c>
      <c r="U68" s="3" t="str">
        <f t="shared" si="28"/>
        <v>0.01,</v>
      </c>
    </row>
    <row r="69" spans="6:21" x14ac:dyDescent="0.25">
      <c r="F69" t="s">
        <v>9</v>
      </c>
      <c r="O69" s="3" t="s">
        <v>23</v>
      </c>
    </row>
    <row r="70" spans="6:21" x14ac:dyDescent="0.25">
      <c r="F70" s="1">
        <v>5.0000000000000001E-3</v>
      </c>
      <c r="G70" s="1">
        <v>5.0000000000000001E-3</v>
      </c>
      <c r="H70" s="1">
        <v>5.0000000000000001E-3</v>
      </c>
      <c r="I70" s="1">
        <v>5.0000000000000001E-3</v>
      </c>
      <c r="J70" s="1">
        <v>5.0000000000000001E-3</v>
      </c>
    </row>
    <row r="71" spans="6:21" x14ac:dyDescent="0.25">
      <c r="F71" s="1">
        <v>5.0000000000000001E-3</v>
      </c>
      <c r="G71" s="1">
        <v>5.0000000000000001E-3</v>
      </c>
      <c r="H71" s="1">
        <v>5.0000000000000001E-3</v>
      </c>
      <c r="I71" s="1">
        <v>5.0000000000000001E-3</v>
      </c>
      <c r="J71" s="1">
        <v>5.0000000000000001E-3</v>
      </c>
      <c r="O71" s="3" t="s">
        <v>37</v>
      </c>
    </row>
    <row r="72" spans="6:21" x14ac:dyDescent="0.25">
      <c r="F72" s="1">
        <v>5.0000000000000001E-3</v>
      </c>
      <c r="G72" s="1">
        <v>5.0000000000000001E-3</v>
      </c>
      <c r="H72" s="1">
        <v>5.0000000000000001E-3</v>
      </c>
      <c r="I72" s="1">
        <v>5.0000000000000001E-3</v>
      </c>
      <c r="J72" s="1">
        <v>5.0000000000000001E-3</v>
      </c>
      <c r="O72" s="3" t="s">
        <v>22</v>
      </c>
    </row>
    <row r="73" spans="6:21" x14ac:dyDescent="0.25">
      <c r="F73" s="1">
        <v>5.0000000000000001E-3</v>
      </c>
      <c r="G73" s="1">
        <v>5.0000000000000001E-3</v>
      </c>
      <c r="H73" s="1">
        <v>5.0000000000000001E-3</v>
      </c>
      <c r="I73" s="1">
        <v>5.0000000000000001E-3</v>
      </c>
      <c r="J73" s="1">
        <v>5.0000000000000001E-3</v>
      </c>
      <c r="O73" s="3" t="str">
        <f>"                "&amp;F70&amp;","</f>
        <v xml:space="preserve">                0.005,</v>
      </c>
      <c r="P73" s="3" t="str">
        <f>G70&amp;","</f>
        <v>0.005,</v>
      </c>
      <c r="Q73" s="3" t="str">
        <f t="shared" ref="Q73:S73" si="29">H70&amp;","</f>
        <v>0.005,</v>
      </c>
      <c r="R73" s="3" t="str">
        <f t="shared" si="29"/>
        <v>0.005,</v>
      </c>
      <c r="S73" s="3" t="str">
        <f t="shared" si="29"/>
        <v>0.005,</v>
      </c>
    </row>
    <row r="74" spans="6:21" x14ac:dyDescent="0.25">
      <c r="F74" s="1">
        <v>5.0000000000000001E-3</v>
      </c>
      <c r="G74" s="1">
        <v>5.0000000000000001E-3</v>
      </c>
      <c r="H74" s="1">
        <v>5.0000000000000001E-3</v>
      </c>
      <c r="I74" s="1">
        <v>5.0000000000000001E-3</v>
      </c>
      <c r="J74" s="1">
        <v>5.0000000000000001E-3</v>
      </c>
      <c r="O74" s="3" t="str">
        <f t="shared" ref="O74:O78" si="30">"                "&amp;F71&amp;","</f>
        <v xml:space="preserve">                0.005,</v>
      </c>
      <c r="P74" s="3" t="str">
        <f t="shared" ref="P74:P78" si="31">G71&amp;","</f>
        <v>0.005,</v>
      </c>
      <c r="Q74" s="3" t="str">
        <f t="shared" ref="Q74:Q78" si="32">H71&amp;","</f>
        <v>0.005,</v>
      </c>
      <c r="R74" s="3" t="str">
        <f t="shared" ref="R74:R78" si="33">I71&amp;","</f>
        <v>0.005,</v>
      </c>
      <c r="S74" s="3" t="str">
        <f t="shared" ref="S74:S78" si="34">J71&amp;","</f>
        <v>0.005,</v>
      </c>
    </row>
    <row r="75" spans="6:21" x14ac:dyDescent="0.25">
      <c r="F75" s="1">
        <v>5.0000000000000001E-3</v>
      </c>
      <c r="G75" s="1">
        <v>5.0000000000000001E-3</v>
      </c>
      <c r="H75" s="1">
        <v>5.0000000000000001E-3</v>
      </c>
      <c r="I75" s="1">
        <v>5.0000000000000001E-3</v>
      </c>
      <c r="J75" s="1">
        <v>5.0000000000000001E-3</v>
      </c>
      <c r="O75" s="3" t="str">
        <f t="shared" si="30"/>
        <v xml:space="preserve">                0.005,</v>
      </c>
      <c r="P75" s="3" t="str">
        <f t="shared" si="31"/>
        <v>0.005,</v>
      </c>
      <c r="Q75" s="3" t="str">
        <f t="shared" si="32"/>
        <v>0.005,</v>
      </c>
      <c r="R75" s="3" t="str">
        <f t="shared" si="33"/>
        <v>0.005,</v>
      </c>
      <c r="S75" s="3" t="str">
        <f t="shared" si="34"/>
        <v>0.005,</v>
      </c>
    </row>
    <row r="76" spans="6:21" x14ac:dyDescent="0.25">
      <c r="O76" s="3" t="str">
        <f t="shared" si="30"/>
        <v xml:space="preserve">                0.005,</v>
      </c>
      <c r="P76" s="3" t="str">
        <f t="shared" si="31"/>
        <v>0.005,</v>
      </c>
      <c r="Q76" s="3" t="str">
        <f t="shared" si="32"/>
        <v>0.005,</v>
      </c>
      <c r="R76" s="3" t="str">
        <f t="shared" si="33"/>
        <v>0.005,</v>
      </c>
      <c r="S76" s="3" t="str">
        <f t="shared" si="34"/>
        <v>0.005,</v>
      </c>
    </row>
    <row r="77" spans="6:21" x14ac:dyDescent="0.25">
      <c r="F77" t="s">
        <v>31</v>
      </c>
      <c r="O77" s="3" t="str">
        <f t="shared" si="30"/>
        <v xml:space="preserve">                0.005,</v>
      </c>
      <c r="P77" s="3" t="str">
        <f t="shared" si="31"/>
        <v>0.005,</v>
      </c>
      <c r="Q77" s="3" t="str">
        <f t="shared" si="32"/>
        <v>0.005,</v>
      </c>
      <c r="R77" s="3" t="str">
        <f t="shared" si="33"/>
        <v>0.005,</v>
      </c>
      <c r="S77" s="3" t="str">
        <f t="shared" si="34"/>
        <v>0.005,</v>
      </c>
    </row>
    <row r="78" spans="6:21" x14ac:dyDescent="0.25">
      <c r="F78">
        <f>F16-F40*$C$61-F64*$C$62-$C$63*F16^2</f>
        <v>1.069630484392522</v>
      </c>
      <c r="G78">
        <f t="shared" ref="G78:L78" si="35">G16-G40*$C$61-G64*$C$62-$C$63*G16^2</f>
        <v>1.079087638169256</v>
      </c>
      <c r="H78">
        <f t="shared" si="35"/>
        <v>1.0885434784461854</v>
      </c>
      <c r="I78">
        <f t="shared" si="35"/>
        <v>1.0979979746923445</v>
      </c>
      <c r="J78">
        <f t="shared" si="35"/>
        <v>1.1074510938728805</v>
      </c>
      <c r="K78">
        <f t="shared" si="35"/>
        <v>1.1169028006618928</v>
      </c>
      <c r="L78">
        <f t="shared" si="35"/>
        <v>1.1238476694050088</v>
      </c>
      <c r="O78" s="3" t="str">
        <f t="shared" si="30"/>
        <v xml:space="preserve">                0.005,</v>
      </c>
      <c r="P78" s="3" t="str">
        <f t="shared" si="31"/>
        <v>0.005,</v>
      </c>
      <c r="Q78" s="3" t="str">
        <f t="shared" si="32"/>
        <v>0.005,</v>
      </c>
      <c r="R78" s="3" t="str">
        <f t="shared" si="33"/>
        <v>0.005,</v>
      </c>
      <c r="S78" s="3" t="str">
        <f t="shared" si="34"/>
        <v>0.005,</v>
      </c>
    </row>
    <row r="79" spans="6:21" x14ac:dyDescent="0.25">
      <c r="F79">
        <f t="shared" ref="F79:L79" si="36">F17-F41*$C$61-F65*$C$62-$C$63*F17^2</f>
        <v>1.1609480291619594</v>
      </c>
      <c r="G79">
        <f t="shared" si="36"/>
        <v>1.1702973521234721</v>
      </c>
      <c r="H79">
        <f t="shared" si="36"/>
        <v>1.1796471685690455</v>
      </c>
      <c r="I79">
        <f t="shared" si="36"/>
        <v>1.1889974274320889</v>
      </c>
      <c r="J79">
        <f t="shared" si="36"/>
        <v>1.1983480734579675</v>
      </c>
      <c r="K79">
        <f t="shared" si="36"/>
        <v>1.2076990475600049</v>
      </c>
      <c r="L79">
        <f t="shared" si="36"/>
        <v>1.2128597339090337</v>
      </c>
      <c r="O79" s="3" t="s">
        <v>23</v>
      </c>
    </row>
    <row r="80" spans="6:21" x14ac:dyDescent="0.25">
      <c r="F80">
        <f t="shared" ref="F80:L80" si="37">F18-F42*$C$61-F66*$C$62-$C$63*F18^2</f>
        <v>1.2823214864455195</v>
      </c>
      <c r="G80">
        <f t="shared" si="37"/>
        <v>1.2920690097072725</v>
      </c>
      <c r="H80">
        <f t="shared" si="37"/>
        <v>1.3018053529847697</v>
      </c>
      <c r="I80">
        <f t="shared" si="37"/>
        <v>1.3115305978755667</v>
      </c>
      <c r="J80">
        <f t="shared" si="37"/>
        <v>1.3212448326691526</v>
      </c>
      <c r="K80">
        <f t="shared" si="37"/>
        <v>1.3309481517781026</v>
      </c>
      <c r="L80">
        <f t="shared" si="37"/>
        <v>1.3473365966859581</v>
      </c>
    </row>
    <row r="81" spans="6:21" x14ac:dyDescent="0.25">
      <c r="O81" s="3" t="s">
        <v>34</v>
      </c>
    </row>
    <row r="82" spans="6:21" x14ac:dyDescent="0.25">
      <c r="F82" t="s">
        <v>30</v>
      </c>
      <c r="O82" s="3" t="s">
        <v>22</v>
      </c>
    </row>
    <row r="83" spans="6:21" x14ac:dyDescent="0.25">
      <c r="F83">
        <f>F7-F52*$C$61-F70*$C$62-$C$63*(F7^2)</f>
        <v>9.993766882271643E-2</v>
      </c>
      <c r="G83">
        <f t="shared" ref="G83:J83" si="38">G7-G52*$C$61-G70*$C$62-$C$63*(G7^2)</f>
        <v>0.19952533764543287</v>
      </c>
      <c r="H83">
        <f t="shared" si="38"/>
        <v>0.2987130064681493</v>
      </c>
      <c r="I83">
        <f t="shared" si="38"/>
        <v>0.39750067529086575</v>
      </c>
      <c r="J83">
        <f t="shared" si="38"/>
        <v>0.49682668822716425</v>
      </c>
      <c r="O83" s="3" t="str">
        <f>"                "&amp;F78&amp;","</f>
        <v xml:space="preserve">                1.06963048439252,</v>
      </c>
      <c r="P83" s="3" t="str">
        <f>G78&amp;","</f>
        <v>1.07908763816926,</v>
      </c>
      <c r="Q83" s="3" t="str">
        <f t="shared" ref="Q83:U83" si="39">H78&amp;","</f>
        <v>1.08854347844619,</v>
      </c>
      <c r="R83" s="3" t="str">
        <f t="shared" si="39"/>
        <v>1.09799797469234,</v>
      </c>
      <c r="S83" s="3" t="str">
        <f t="shared" si="39"/>
        <v>1.10745109387288,</v>
      </c>
      <c r="T83" s="3" t="str">
        <f t="shared" si="39"/>
        <v>1.11690280066189,</v>
      </c>
      <c r="U83" s="3" t="str">
        <f t="shared" si="39"/>
        <v>1.12384766940501,</v>
      </c>
    </row>
    <row r="84" spans="6:21" x14ac:dyDescent="0.25">
      <c r="F84">
        <f t="shared" ref="F84:J84" si="40">F8-F53*$C$61-F71*$C$62-$C$63*(F8^2)</f>
        <v>0.10989070918033109</v>
      </c>
      <c r="G84">
        <f t="shared" si="40"/>
        <v>0.2094334183606622</v>
      </c>
      <c r="H84">
        <f t="shared" si="40"/>
        <v>0.30857612754099334</v>
      </c>
      <c r="I84">
        <f t="shared" si="40"/>
        <v>0.40731883672132441</v>
      </c>
      <c r="J84">
        <f t="shared" si="40"/>
        <v>0.50657509180331084</v>
      </c>
      <c r="O84" s="3" t="str">
        <f t="shared" ref="O84:O85" si="41">"                "&amp;F79&amp;","</f>
        <v xml:space="preserve">                1.16094802916196,</v>
      </c>
      <c r="P84" s="3" t="str">
        <f t="shared" ref="P84:P85" si="42">G79&amp;","</f>
        <v>1.17029735212347,</v>
      </c>
      <c r="Q84" s="3" t="str">
        <f t="shared" ref="Q84:Q85" si="43">H79&amp;","</f>
        <v>1.17964716856905,</v>
      </c>
      <c r="R84" s="3" t="str">
        <f t="shared" ref="R84:R85" si="44">I79&amp;","</f>
        <v>1.18899742743209,</v>
      </c>
      <c r="S84" s="3" t="str">
        <f t="shared" ref="S84:S85" si="45">J79&amp;","</f>
        <v>1.19834807345797,</v>
      </c>
      <c r="T84" s="3" t="str">
        <f t="shared" ref="T84:T85" si="46">K79&amp;","</f>
        <v>1.20769904756,</v>
      </c>
      <c r="U84" s="3" t="str">
        <f t="shared" ref="U84:U85" si="47">L79&amp;","</f>
        <v>1.21285973390903,</v>
      </c>
    </row>
    <row r="85" spans="6:21" x14ac:dyDescent="0.25">
      <c r="F85">
        <f t="shared" ref="F85:J85" si="48">F9-F54*$C$61-F72*$C$62-$C$63*(F9^2)</f>
        <v>0.11983980317092886</v>
      </c>
      <c r="G85">
        <f t="shared" si="48"/>
        <v>0.21933760634185775</v>
      </c>
      <c r="H85">
        <f t="shared" si="48"/>
        <v>0.31843540951278665</v>
      </c>
      <c r="I85">
        <f t="shared" si="48"/>
        <v>0.4171332126837155</v>
      </c>
      <c r="J85">
        <f t="shared" si="48"/>
        <v>0.51632003170928864</v>
      </c>
      <c r="O85" s="3" t="str">
        <f t="shared" si="41"/>
        <v xml:space="preserve">                1.28232148644552,</v>
      </c>
      <c r="P85" s="3" t="str">
        <f t="shared" si="42"/>
        <v>1.29206900970727,</v>
      </c>
      <c r="Q85" s="3" t="str">
        <f t="shared" si="43"/>
        <v>1.30180535298477,</v>
      </c>
      <c r="R85" s="3" t="str">
        <f t="shared" si="44"/>
        <v>1.31153059787557,</v>
      </c>
      <c r="S85" s="3" t="str">
        <f t="shared" si="45"/>
        <v>1.32124483266915,</v>
      </c>
      <c r="T85" s="3" t="str">
        <f t="shared" si="46"/>
        <v>1.3309481517781,</v>
      </c>
      <c r="U85" s="3" t="str">
        <f t="shared" si="47"/>
        <v>1.34733659668596,</v>
      </c>
    </row>
    <row r="86" spans="6:21" x14ac:dyDescent="0.25">
      <c r="F86">
        <f t="shared" ref="F86:J86" si="49">F10-F55*$C$61-F73*$C$62-$C$63*(F10^2)</f>
        <v>0.12978495559058817</v>
      </c>
      <c r="G86">
        <f t="shared" si="49"/>
        <v>0.22923791118117637</v>
      </c>
      <c r="H86">
        <f t="shared" si="49"/>
        <v>0.32829086677176456</v>
      </c>
      <c r="I86">
        <f t="shared" si="49"/>
        <v>0.42694382236235273</v>
      </c>
      <c r="J86">
        <f t="shared" si="49"/>
        <v>0.52606155590588166</v>
      </c>
      <c r="O86" s="3" t="s">
        <v>23</v>
      </c>
    </row>
    <row r="87" spans="6:21" x14ac:dyDescent="0.25">
      <c r="F87">
        <f t="shared" ref="F87:J87" si="50">F11-F56*$C$61-F74*$C$62-$C$63*(F11^2)</f>
        <v>0.13972617084036409</v>
      </c>
      <c r="G87">
        <f t="shared" si="50"/>
        <v>0.23913434168072822</v>
      </c>
      <c r="H87">
        <f t="shared" si="50"/>
        <v>0.33814251252109234</v>
      </c>
      <c r="I87">
        <f t="shared" si="50"/>
        <v>0.43675068336145645</v>
      </c>
      <c r="J87">
        <f t="shared" si="50"/>
        <v>0.535799708403641</v>
      </c>
    </row>
    <row r="88" spans="6:21" x14ac:dyDescent="0.25">
      <c r="F88">
        <f t="shared" ref="F88:J88" si="51">F12-F57*$C$61-F75*$C$62-$C$63*(F12^2)</f>
        <v>0.14966345293488223</v>
      </c>
      <c r="G88">
        <f t="shared" si="51"/>
        <v>0.24902690586976448</v>
      </c>
      <c r="H88">
        <f t="shared" si="51"/>
        <v>0.34799035880464668</v>
      </c>
      <c r="I88">
        <f t="shared" si="51"/>
        <v>0.44655381173952885</v>
      </c>
      <c r="J88">
        <f t="shared" si="51"/>
        <v>0.54553452934882207</v>
      </c>
      <c r="O88" s="3" t="s">
        <v>35</v>
      </c>
    </row>
    <row r="89" spans="6:21" x14ac:dyDescent="0.25">
      <c r="O89" s="3" t="s">
        <v>22</v>
      </c>
    </row>
    <row r="90" spans="6:21" x14ac:dyDescent="0.25">
      <c r="O90" s="3" t="str">
        <f>"                "&amp;F83&amp;","</f>
        <v xml:space="preserve">                0.0999376688227164,</v>
      </c>
      <c r="P90" s="3" t="str">
        <f>G83&amp;","</f>
        <v>0.199525337645433,</v>
      </c>
      <c r="Q90" s="3" t="str">
        <f t="shared" ref="Q90:S90" si="52">H83&amp;","</f>
        <v>0.298713006468149,</v>
      </c>
      <c r="R90" s="3" t="str">
        <f t="shared" si="52"/>
        <v>0.397500675290866,</v>
      </c>
      <c r="S90" s="3" t="str">
        <f t="shared" si="52"/>
        <v>0.496826688227164,</v>
      </c>
    </row>
    <row r="91" spans="6:21" x14ac:dyDescent="0.25">
      <c r="O91" s="3" t="str">
        <f t="shared" ref="O91:O95" si="53">"                "&amp;F84&amp;","</f>
        <v xml:space="preserve">                0.109890709180331,</v>
      </c>
      <c r="P91" s="3" t="str">
        <f t="shared" ref="P91:P95" si="54">G84&amp;","</f>
        <v>0.209433418360662,</v>
      </c>
      <c r="Q91" s="3" t="str">
        <f t="shared" ref="Q91:Q95" si="55">H84&amp;","</f>
        <v>0.308576127540993,</v>
      </c>
      <c r="R91" s="3" t="str">
        <f t="shared" ref="R91:R95" si="56">I84&amp;","</f>
        <v>0.407318836721324,</v>
      </c>
      <c r="S91" s="3" t="str">
        <f t="shared" ref="S91:S95" si="57">J84&amp;","</f>
        <v>0.506575091803311,</v>
      </c>
    </row>
    <row r="92" spans="6:21" x14ac:dyDescent="0.25">
      <c r="O92" s="3" t="str">
        <f t="shared" si="53"/>
        <v xml:space="preserve">                0.119839803170929,</v>
      </c>
      <c r="P92" s="3" t="str">
        <f t="shared" si="54"/>
        <v>0.219337606341858,</v>
      </c>
      <c r="Q92" s="3" t="str">
        <f t="shared" si="55"/>
        <v>0.318435409512787,</v>
      </c>
      <c r="R92" s="3" t="str">
        <f t="shared" si="56"/>
        <v>0.417133212683716,</v>
      </c>
      <c r="S92" s="3" t="str">
        <f t="shared" si="57"/>
        <v>0.516320031709289,</v>
      </c>
    </row>
    <row r="93" spans="6:21" x14ac:dyDescent="0.25">
      <c r="O93" s="3" t="str">
        <f t="shared" si="53"/>
        <v xml:space="preserve">                0.129784955590588,</v>
      </c>
      <c r="P93" s="3" t="str">
        <f t="shared" si="54"/>
        <v>0.229237911181176,</v>
      </c>
      <c r="Q93" s="3" t="str">
        <f t="shared" si="55"/>
        <v>0.328290866771765,</v>
      </c>
      <c r="R93" s="3" t="str">
        <f t="shared" si="56"/>
        <v>0.426943822362353,</v>
      </c>
      <c r="S93" s="3" t="str">
        <f t="shared" si="57"/>
        <v>0.526061555905882,</v>
      </c>
    </row>
    <row r="94" spans="6:21" x14ac:dyDescent="0.25">
      <c r="O94" s="3" t="str">
        <f t="shared" si="53"/>
        <v xml:space="preserve">                0.139726170840364,</v>
      </c>
      <c r="P94" s="3" t="str">
        <f t="shared" si="54"/>
        <v>0.239134341680728,</v>
      </c>
      <c r="Q94" s="3" t="str">
        <f t="shared" si="55"/>
        <v>0.338142512521092,</v>
      </c>
      <c r="R94" s="3" t="str">
        <f t="shared" si="56"/>
        <v>0.436750683361456,</v>
      </c>
      <c r="S94" s="3" t="str">
        <f t="shared" si="57"/>
        <v>0.535799708403641,</v>
      </c>
    </row>
    <row r="95" spans="6:21" x14ac:dyDescent="0.25">
      <c r="O95" s="3" t="str">
        <f t="shared" si="53"/>
        <v xml:space="preserve">                0.149663452934882,</v>
      </c>
      <c r="P95" s="3" t="str">
        <f t="shared" si="54"/>
        <v>0.249026905869764,</v>
      </c>
      <c r="Q95" s="3" t="str">
        <f t="shared" si="55"/>
        <v>0.347990358804647,</v>
      </c>
      <c r="R95" s="3" t="str">
        <f t="shared" si="56"/>
        <v>0.446553811739529,</v>
      </c>
      <c r="S95" s="3" t="str">
        <f t="shared" si="57"/>
        <v>0.545534529348822,</v>
      </c>
    </row>
    <row r="96" spans="6:21" x14ac:dyDescent="0.25">
      <c r="O96" s="3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workbookViewId="0">
      <selection activeCell="E24" sqref="E24"/>
    </sheetView>
  </sheetViews>
  <sheetFormatPr defaultRowHeight="15" x14ac:dyDescent="0.25"/>
  <sheetData>
    <row r="3" spans="2:7" x14ac:dyDescent="0.25">
      <c r="B3" s="4" t="s">
        <v>38</v>
      </c>
    </row>
    <row r="5" spans="2:7" x14ac:dyDescent="0.25">
      <c r="B5" t="s">
        <v>40</v>
      </c>
      <c r="C5" t="s">
        <v>41</v>
      </c>
      <c r="E5" t="s">
        <v>42</v>
      </c>
      <c r="G5" t="s">
        <v>43</v>
      </c>
    </row>
    <row r="6" spans="2:7" x14ac:dyDescent="0.25">
      <c r="B6">
        <v>0.05</v>
      </c>
      <c r="C6">
        <v>0.3</v>
      </c>
      <c r="E6">
        <f>LN(C6)</f>
        <v>-1.2039728043259361</v>
      </c>
      <c r="G6">
        <f>-SUMPRODUCT(B6:B8,E6:E8)</f>
        <v>0.8561320715293681</v>
      </c>
    </row>
    <row r="7" spans="2:7" x14ac:dyDescent="0.25">
      <c r="B7">
        <v>0.8</v>
      </c>
      <c r="C7">
        <v>0.5</v>
      </c>
      <c r="E7">
        <f t="shared" ref="E7:E8" si="0">LN(C7)</f>
        <v>-0.69314718055994529</v>
      </c>
    </row>
    <row r="8" spans="2:7" x14ac:dyDescent="0.25">
      <c r="B8">
        <v>0.15</v>
      </c>
      <c r="C8">
        <v>0.2</v>
      </c>
      <c r="E8">
        <f t="shared" si="0"/>
        <v>-1.6094379124341003</v>
      </c>
    </row>
    <row r="12" spans="2:7" x14ac:dyDescent="0.25">
      <c r="B12" s="4" t="s">
        <v>39</v>
      </c>
    </row>
    <row r="14" spans="2:7" x14ac:dyDescent="0.25">
      <c r="B14" t="s">
        <v>40</v>
      </c>
      <c r="C14" t="s">
        <v>41</v>
      </c>
      <c r="E14" t="s">
        <v>44</v>
      </c>
      <c r="G14" t="s">
        <v>43</v>
      </c>
    </row>
    <row r="15" spans="2:7" x14ac:dyDescent="0.25">
      <c r="B15">
        <v>0.05</v>
      </c>
      <c r="C15">
        <v>0.3</v>
      </c>
      <c r="E15">
        <f>(B15-C15)^2</f>
        <v>6.25E-2</v>
      </c>
      <c r="G15">
        <f>AVERAGE(E15:E17)</f>
        <v>5.1666666666666673E-2</v>
      </c>
    </row>
    <row r="16" spans="2:7" x14ac:dyDescent="0.25">
      <c r="B16">
        <v>0.8</v>
      </c>
      <c r="C16">
        <v>0.5</v>
      </c>
      <c r="E16">
        <f t="shared" ref="E16:E17" si="1">(B16-C16)^2</f>
        <v>9.0000000000000024E-2</v>
      </c>
    </row>
    <row r="17" spans="2:5" x14ac:dyDescent="0.25">
      <c r="B17">
        <v>0.15</v>
      </c>
      <c r="C17">
        <v>0.2</v>
      </c>
      <c r="E17">
        <f t="shared" si="1"/>
        <v>2.5000000000000018E-3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tabSelected="1" zoomScale="90" zoomScaleNormal="90" workbookViewId="0">
      <selection activeCell="F16" sqref="F16"/>
    </sheetView>
  </sheetViews>
  <sheetFormatPr defaultRowHeight="15" x14ac:dyDescent="0.25"/>
  <cols>
    <col min="2" max="2" width="23.140625" bestFit="1" customWidth="1"/>
    <col min="5" max="5" width="12.85546875" bestFit="1" customWidth="1"/>
    <col min="6" max="6" width="12.7109375" bestFit="1" customWidth="1"/>
    <col min="7" max="7" width="9" bestFit="1" customWidth="1"/>
    <col min="8" max="8" width="11" bestFit="1" customWidth="1"/>
  </cols>
  <sheetData>
    <row r="2" spans="2:8" x14ac:dyDescent="0.25">
      <c r="B2" s="4" t="s">
        <v>56</v>
      </c>
    </row>
    <row r="3" spans="2:8" x14ac:dyDescent="0.25">
      <c r="E3" s="4" t="s">
        <v>49</v>
      </c>
    </row>
    <row r="4" spans="2:8" x14ac:dyDescent="0.25">
      <c r="B4" t="s">
        <v>47</v>
      </c>
      <c r="C4">
        <v>0.5</v>
      </c>
      <c r="E4" t="s">
        <v>45</v>
      </c>
      <c r="F4" s="21">
        <v>1</v>
      </c>
      <c r="G4" s="21">
        <v>2</v>
      </c>
      <c r="H4" s="21">
        <v>3</v>
      </c>
    </row>
    <row r="5" spans="2:8" x14ac:dyDescent="0.25">
      <c r="B5" t="s">
        <v>26</v>
      </c>
      <c r="C5">
        <v>2</v>
      </c>
      <c r="F5" s="21">
        <v>1.5</v>
      </c>
      <c r="G5" s="21"/>
      <c r="H5" s="21"/>
    </row>
    <row r="6" spans="2:8" x14ac:dyDescent="0.25">
      <c r="B6" t="s">
        <v>48</v>
      </c>
      <c r="C6">
        <v>0.1</v>
      </c>
    </row>
    <row r="7" spans="2:8" x14ac:dyDescent="0.25">
      <c r="E7" t="s">
        <v>46</v>
      </c>
      <c r="F7" s="21">
        <v>0.25</v>
      </c>
      <c r="G7" s="21">
        <v>0.5</v>
      </c>
      <c r="H7" s="21">
        <v>0.75</v>
      </c>
    </row>
    <row r="8" spans="2:8" x14ac:dyDescent="0.25">
      <c r="F8" s="21">
        <v>2</v>
      </c>
      <c r="G8" s="21"/>
      <c r="H8" s="21"/>
    </row>
    <row r="10" spans="2:8" x14ac:dyDescent="0.25">
      <c r="E10" t="s">
        <v>50</v>
      </c>
      <c r="F10" s="22">
        <f>F4 - $C$4*(F7+$C$6*F4)</f>
        <v>0.82499999999999996</v>
      </c>
      <c r="G10" s="22">
        <f>G4 - $C$4*(G7+$C$6*G4)</f>
        <v>1.65</v>
      </c>
      <c r="H10" s="22">
        <f>H4 - $C$4*(H7+$C$6*H4)</f>
        <v>2.4750000000000001</v>
      </c>
    </row>
    <row r="11" spans="2:8" x14ac:dyDescent="0.25">
      <c r="F11" s="22">
        <f>F5 - $C$4*(F8+$C$6*F5)</f>
        <v>0.42500000000000004</v>
      </c>
    </row>
    <row r="12" spans="2:8" x14ac:dyDescent="0.25">
      <c r="B12" s="4" t="s">
        <v>57</v>
      </c>
    </row>
    <row r="13" spans="2:8" x14ac:dyDescent="0.25">
      <c r="E13" s="4" t="s">
        <v>51</v>
      </c>
    </row>
    <row r="15" spans="2:8" x14ac:dyDescent="0.25">
      <c r="E15" t="s">
        <v>50</v>
      </c>
      <c r="F15" s="22">
        <f>F10 - $C$4*(F7+$C$6*F10 + F7*$C$5)</f>
        <v>0.40874999999999995</v>
      </c>
      <c r="G15" s="22">
        <f>G10 - $C$4*(G7+$C$6*G10 + G7*$C$5)</f>
        <v>0.81749999999999989</v>
      </c>
      <c r="H15" s="22">
        <f>H10 - $C$4*(H7+$C$6*H10 + H7*$C$5)</f>
        <v>1.2262500000000001</v>
      </c>
    </row>
    <row r="16" spans="2:8" x14ac:dyDescent="0.25">
      <c r="F16" s="22">
        <f>F11 - $C$4*(F8+$C$6*F11 + F8*$C$5)</f>
        <v>-2.5962500000000004</v>
      </c>
    </row>
    <row r="18" spans="2:8" x14ac:dyDescent="0.25">
      <c r="B18" s="4" t="s">
        <v>52</v>
      </c>
    </row>
    <row r="19" spans="2:8" x14ac:dyDescent="0.25">
      <c r="B19" t="s">
        <v>47</v>
      </c>
      <c r="C19">
        <v>0.5</v>
      </c>
    </row>
    <row r="20" spans="2:8" x14ac:dyDescent="0.25">
      <c r="B20" t="s">
        <v>26</v>
      </c>
      <c r="C20">
        <v>0</v>
      </c>
      <c r="E20" t="s">
        <v>50</v>
      </c>
      <c r="F20" s="22">
        <f>F4 - $C$19*(F7+$C$20*F4)</f>
        <v>0.875</v>
      </c>
      <c r="G20" s="22">
        <f>G4 - $C$19*(G7+$C$20*G4)</f>
        <v>1.75</v>
      </c>
      <c r="H20" s="22">
        <f>H4 - $C$19*(H7+$C$20*H4)</f>
        <v>2.625</v>
      </c>
    </row>
    <row r="21" spans="2:8" x14ac:dyDescent="0.25">
      <c r="B21" t="s">
        <v>48</v>
      </c>
      <c r="C21">
        <v>0</v>
      </c>
      <c r="F21" s="22">
        <f>F5 - $C$19*(F8+$C$20*F5)</f>
        <v>0.5</v>
      </c>
      <c r="G21" s="22"/>
      <c r="H21" s="22"/>
    </row>
    <row r="24" spans="2:8" x14ac:dyDescent="0.25">
      <c r="B24" s="4" t="s">
        <v>53</v>
      </c>
    </row>
    <row r="25" spans="2:8" x14ac:dyDescent="0.25">
      <c r="B25" s="4"/>
      <c r="E25" s="23" t="s">
        <v>54</v>
      </c>
      <c r="F25" s="21">
        <v>0.3</v>
      </c>
      <c r="G25" s="21">
        <v>0.4</v>
      </c>
      <c r="H25" s="21">
        <v>0.1</v>
      </c>
    </row>
    <row r="26" spans="2:8" x14ac:dyDescent="0.25">
      <c r="B26" s="4"/>
      <c r="F26" s="21">
        <v>0.2</v>
      </c>
      <c r="G26" s="21"/>
      <c r="H26" s="21"/>
    </row>
    <row r="27" spans="2:8" x14ac:dyDescent="0.25">
      <c r="B27" s="4"/>
    </row>
    <row r="28" spans="2:8" x14ac:dyDescent="0.25">
      <c r="B28" t="s">
        <v>47</v>
      </c>
      <c r="C28">
        <v>0.5</v>
      </c>
      <c r="E28" t="s">
        <v>50</v>
      </c>
      <c r="F28" s="22">
        <f>F4 - $C$28*(F7+$C$30*F4 + F25*$C$29)</f>
        <v>0.57499999999999996</v>
      </c>
      <c r="G28" s="22">
        <f>G4 - $C$28*(G7+$C$30*G4 + G25*$C$29)</f>
        <v>1.35</v>
      </c>
      <c r="H28" s="22">
        <f>H4 - $C$28*(H7+$C$30*H4 + H25*$C$29)</f>
        <v>2.5249999999999999</v>
      </c>
    </row>
    <row r="29" spans="2:8" x14ac:dyDescent="0.25">
      <c r="B29" t="s">
        <v>26</v>
      </c>
      <c r="C29">
        <v>2</v>
      </c>
      <c r="F29" s="22">
        <f>F5 - $C$28*(F8+$C$30*F5 + F26*$C$29)</f>
        <v>0.30000000000000004</v>
      </c>
    </row>
    <row r="30" spans="2:8" x14ac:dyDescent="0.25">
      <c r="B30" t="s">
        <v>48</v>
      </c>
      <c r="C30">
        <v>0</v>
      </c>
    </row>
    <row r="32" spans="2:8" x14ac:dyDescent="0.25">
      <c r="B32" s="4" t="s">
        <v>55</v>
      </c>
    </row>
    <row r="34" spans="2:8" x14ac:dyDescent="0.25">
      <c r="B34" t="s">
        <v>47</v>
      </c>
      <c r="C34">
        <v>0.5</v>
      </c>
      <c r="E34" t="s">
        <v>50</v>
      </c>
      <c r="F34" s="22">
        <f>F4 - $C$34*(F7+$C$36*F4 + F25*$C$35)</f>
        <v>0.82499999999999996</v>
      </c>
      <c r="G34" s="22">
        <f>G4 - $C$34*(G7+$C$36*G4 + G25*$C$35)</f>
        <v>1.65</v>
      </c>
      <c r="H34" s="22">
        <f>H4 - $C$34*(H7+$C$36*H4 + H25*$C$35)</f>
        <v>2.4750000000000001</v>
      </c>
    </row>
    <row r="35" spans="2:8" x14ac:dyDescent="0.25">
      <c r="B35" t="s">
        <v>26</v>
      </c>
      <c r="C35">
        <v>0</v>
      </c>
      <c r="F35" s="22">
        <f>F5 - $C$34*(F8+$C$36*F5 + F26*$C$35)</f>
        <v>0.42500000000000004</v>
      </c>
    </row>
    <row r="36" spans="2:8" x14ac:dyDescent="0.25">
      <c r="B36" t="s">
        <v>48</v>
      </c>
      <c r="C36">
        <v>0.1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FeedForward</vt:lpstr>
      <vt:lpstr>Errors</vt:lpstr>
      <vt:lpstr>Gradient</vt:lpstr>
      <vt:lpstr>TrainTests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2015-12-19T23:58:50Z</dcterms:modified>
</cp:coreProperties>
</file>