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Quant Tests" sheetId="8" r:id="rId1"/>
  </sheets>
  <calcPr calcId="162913"/>
</workbook>
</file>

<file path=xl/calcChain.xml><?xml version="1.0" encoding="utf-8"?>
<calcChain xmlns="http://schemas.openxmlformats.org/spreadsheetml/2006/main">
  <c r="S32" i="8" l="1" a="1"/>
  <c r="S32" i="8" s="1"/>
  <c r="F32" i="8" a="1"/>
  <c r="G32" i="8" s="1"/>
  <c r="T32" i="8" l="1"/>
  <c r="U32" i="8"/>
  <c r="F32" i="8"/>
  <c r="H32" i="8"/>
  <c r="S10" i="8"/>
  <c r="T9" i="8"/>
  <c r="T10" i="8" s="1"/>
  <c r="F10" i="8"/>
  <c r="G9" i="8"/>
  <c r="G10" i="8" s="1"/>
  <c r="B14" i="8" l="1" a="1"/>
  <c r="B14" i="8" s="1"/>
  <c r="C14" i="8" s="1"/>
  <c r="N14" i="8" a="1"/>
  <c r="B15" i="8" l="1"/>
  <c r="C15" i="8" s="1"/>
  <c r="B16" i="8"/>
  <c r="C16" i="8" s="1"/>
  <c r="F33" i="8" s="1" a="1"/>
  <c r="F17" i="8"/>
  <c r="A20" i="8" a="1"/>
  <c r="N14" i="8"/>
  <c r="O14" i="8" s="1"/>
  <c r="N16" i="8"/>
  <c r="O16" i="8" s="1"/>
  <c r="N15" i="8"/>
  <c r="O15" i="8" s="1"/>
  <c r="H33" i="8" l="1"/>
  <c r="G33" i="8"/>
  <c r="F33" i="8"/>
  <c r="F44" i="8" s="1"/>
  <c r="I33" i="8"/>
  <c r="S33" i="8" a="1"/>
  <c r="I45" i="8"/>
  <c r="I44" i="8"/>
  <c r="G45" i="8"/>
  <c r="G44" i="8"/>
  <c r="H45" i="8"/>
  <c r="H44" i="8"/>
  <c r="F45" i="8"/>
  <c r="S17" i="8"/>
  <c r="N20" i="8" a="1"/>
  <c r="A20" i="8"/>
  <c r="B20" i="8" s="1"/>
  <c r="A21" i="8"/>
  <c r="B21" i="8" s="1"/>
  <c r="C21" i="8" s="1"/>
  <c r="C38" i="8" s="1"/>
  <c r="V33" i="8" l="1"/>
  <c r="U33" i="8"/>
  <c r="T33" i="8"/>
  <c r="S33" i="8"/>
  <c r="B44" i="8" a="1"/>
  <c r="C46" i="8" s="1"/>
  <c r="G38" i="8"/>
  <c r="H38" i="8"/>
  <c r="I38" i="8"/>
  <c r="F38" i="8"/>
  <c r="N20" i="8"/>
  <c r="O20" i="8" s="1"/>
  <c r="S34" i="8" s="1" a="1"/>
  <c r="N21" i="8"/>
  <c r="O21" i="8" s="1"/>
  <c r="C20" i="8"/>
  <c r="B47" i="8" l="1"/>
  <c r="C47" i="8"/>
  <c r="B44" i="8"/>
  <c r="S34" i="8"/>
  <c r="T34" i="8"/>
  <c r="U34" i="8"/>
  <c r="C45" i="8"/>
  <c r="C44" i="8"/>
  <c r="B45" i="8"/>
  <c r="B46" i="8"/>
  <c r="F21" i="8"/>
  <c r="C37" i="8"/>
  <c r="M25" i="8" a="1"/>
  <c r="S23" i="8"/>
  <c r="B42" i="8" l="1" a="1"/>
  <c r="G37" i="8"/>
  <c r="H37" i="8"/>
  <c r="I37" i="8"/>
  <c r="F37" i="8"/>
  <c r="F40" i="8" s="1"/>
  <c r="M25" i="8"/>
  <c r="N25" i="8" s="1"/>
  <c r="M26" i="8"/>
  <c r="N26" i="8" s="1"/>
  <c r="O26" i="8" s="1"/>
  <c r="O38" i="8" s="1"/>
  <c r="S38" i="8" l="1"/>
  <c r="T38" i="8"/>
  <c r="U38" i="8"/>
  <c r="B42" i="8"/>
  <c r="C42" i="8"/>
  <c r="O25" i="8"/>
  <c r="S26" i="8" l="1"/>
  <c r="O37" i="8"/>
  <c r="F48" i="8"/>
  <c r="F50" i="8"/>
  <c r="G48" i="8"/>
  <c r="F49" i="8"/>
  <c r="H48" i="8"/>
  <c r="G49" i="8"/>
  <c r="G50" i="8"/>
  <c r="H49" i="8"/>
  <c r="H50" i="8"/>
  <c r="O42" i="8" l="1"/>
  <c r="P42" i="8"/>
  <c r="N42" i="8"/>
  <c r="S37" i="8"/>
  <c r="T37" i="8"/>
  <c r="U37" i="8"/>
  <c r="F52" i="8"/>
  <c r="N48" i="8" l="1"/>
  <c r="N45" i="8"/>
  <c r="X42" i="8" a="1"/>
  <c r="N46" i="8"/>
  <c r="N47" i="8"/>
  <c r="S40" i="8"/>
  <c r="O48" i="8"/>
  <c r="O45" i="8"/>
  <c r="O47" i="8"/>
  <c r="O46" i="8"/>
  <c r="X42" i="8" l="1"/>
  <c r="X44" i="8"/>
  <c r="X43" i="8"/>
  <c r="S45" i="8" a="1"/>
  <c r="S45" i="8" l="1"/>
  <c r="T46" i="8"/>
  <c r="V45" i="8"/>
  <c r="T45" i="8"/>
  <c r="S46" i="8"/>
  <c r="U45" i="8"/>
  <c r="V46" i="8"/>
  <c r="U46" i="8"/>
  <c r="Q51" i="8"/>
  <c r="O51" i="8"/>
  <c r="P51" i="8"/>
  <c r="N51" i="8"/>
  <c r="N54" i="8" l="1"/>
  <c r="N55" i="8"/>
  <c r="N56" i="8"/>
  <c r="O56" i="8"/>
  <c r="O54" i="8"/>
  <c r="O55" i="8"/>
  <c r="P56" i="8"/>
  <c r="P55" i="8"/>
  <c r="P54" i="8"/>
  <c r="S48" i="8"/>
  <c r="S54" i="8" l="1" a="1"/>
  <c r="S55" i="8" l="1"/>
  <c r="T54" i="8"/>
  <c r="S56" i="8"/>
  <c r="S54" i="8"/>
  <c r="S58" i="8" s="1"/>
  <c r="T55" i="8"/>
  <c r="T56" i="8"/>
  <c r="U55" i="8"/>
  <c r="U54" i="8"/>
  <c r="U56" i="8"/>
</calcChain>
</file>

<file path=xl/sharedStrings.xml><?xml version="1.0" encoding="utf-8"?>
<sst xmlns="http://schemas.openxmlformats.org/spreadsheetml/2006/main" count="77" uniqueCount="40">
  <si>
    <t>Inputs</t>
  </si>
  <si>
    <t>|</t>
  </si>
  <si>
    <t>V</t>
  </si>
  <si>
    <t>1 hidden layer</t>
  </si>
  <si>
    <t>I-&gt;H1 weights</t>
  </si>
  <si>
    <t>H1-&gt;O weights</t>
  </si>
  <si>
    <t>Pre-Out</t>
  </si>
  <si>
    <t>Out</t>
  </si>
  <si>
    <t>Pre-Pre-Out</t>
  </si>
  <si>
    <t>2 hidden layers</t>
  </si>
  <si>
    <t>Pre-H2</t>
  </si>
  <si>
    <t>Pre-H1</t>
  </si>
  <si>
    <t>H1</t>
  </si>
  <si>
    <t>H1-&gt;H2 weights</t>
  </si>
  <si>
    <t>H2</t>
  </si>
  <si>
    <t>H2-&gt;O weights</t>
  </si>
  <si>
    <t>--------------------&gt;</t>
  </si>
  <si>
    <t>FeedForward()</t>
  </si>
  <si>
    <t>CalculateGradients()</t>
  </si>
  <si>
    <t>Targets</t>
  </si>
  <si>
    <t>PreOutGrads</t>
  </si>
  <si>
    <t>Quantitative test case data.</t>
  </si>
  <si>
    <t>Used for input in NeuralNetworks.Tests.MultilayerPerceptronTests.</t>
  </si>
  <si>
    <t xml:space="preserve"> </t>
  </si>
  <si>
    <t xml:space="preserve"> -----&gt;</t>
  </si>
  <si>
    <t xml:space="preserve"> /-----&lt;--</t>
  </si>
  <si>
    <t>H1-&gt; O grads</t>
  </si>
  <si>
    <t>pre-H1 -&gt; pre-O grads</t>
  </si>
  <si>
    <t>&lt;----transp-----</t>
  </si>
  <si>
    <t>I -&gt; H1 grads</t>
  </si>
  <si>
    <t>transpose</t>
  </si>
  <si>
    <t>H2-&gt; O grads</t>
  </si>
  <si>
    <t>H1-&gt;H2 grads</t>
  </si>
  <si>
    <t>----- transpose -----&gt;</t>
  </si>
  <si>
    <t>Pre H1 grads</t>
  </si>
  <si>
    <t>Pre H2 grads</t>
  </si>
  <si>
    <t>-------------------------------------- transpose ----------------------------------&gt;</t>
  </si>
  <si>
    <t>I-&gt;H1 grads</t>
  </si>
  <si>
    <t>--- transpose --&gt;</t>
  </si>
  <si>
    <t>Error function: Cross-Entropy. Hidden layer activation: tahn. Output layer activation: softmax.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</si>
</sst>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6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1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left"/>
    </xf>
    <xf numFmtId="0" fontId="1" fillId="3" borderId="0" xfId="0" quotePrefix="1" applyFont="1" applyFill="1"/>
    <xf numFmtId="0" fontId="1" fillId="3" borderId="0" xfId="0" quotePrefix="1" applyFont="1" applyFill="1" applyAlignment="1">
      <alignment horizontal="right"/>
    </xf>
    <xf numFmtId="0" fontId="3" fillId="3" borderId="0" xfId="0" applyFont="1" applyFill="1"/>
    <xf numFmtId="0" fontId="0" fillId="4" borderId="0" xfId="0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0033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zoomScale="80" zoomScaleNormal="80" workbookViewId="0">
      <selection activeCell="E27" sqref="E27"/>
    </sheetView>
  </sheetViews>
  <sheetFormatPr defaultRowHeight="15" x14ac:dyDescent="0.25"/>
  <cols>
    <col min="1" max="1" width="13.42578125" style="5" customWidth="1"/>
    <col min="2" max="11" width="9.140625" style="5"/>
    <col min="12" max="12" width="1.5703125" style="5" customWidth="1"/>
    <col min="13" max="16384" width="9.140625" style="5"/>
  </cols>
  <sheetData>
    <row r="1" spans="1:30" x14ac:dyDescent="0.25">
      <c r="B1" s="5" t="s">
        <v>21</v>
      </c>
    </row>
    <row r="2" spans="1:30" x14ac:dyDescent="0.25">
      <c r="B2" s="5" t="s">
        <v>22</v>
      </c>
    </row>
    <row r="3" spans="1:30" x14ac:dyDescent="0.25">
      <c r="B3" s="5" t="s">
        <v>39</v>
      </c>
    </row>
    <row r="4" spans="1:30" ht="21" x14ac:dyDescent="0.35">
      <c r="A4" s="4"/>
      <c r="B4" s="19" t="s">
        <v>17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B5" s="6"/>
      <c r="L5" s="18"/>
    </row>
    <row r="6" spans="1:30" x14ac:dyDescent="0.25">
      <c r="B6" s="6" t="s">
        <v>3</v>
      </c>
      <c r="L6" s="18"/>
      <c r="M6" s="6" t="s">
        <v>9</v>
      </c>
    </row>
    <row r="7" spans="1:30" x14ac:dyDescent="0.25">
      <c r="L7" s="18"/>
    </row>
    <row r="8" spans="1:30" x14ac:dyDescent="0.25">
      <c r="C8" s="7" t="s">
        <v>0</v>
      </c>
      <c r="F8" s="7" t="s">
        <v>4</v>
      </c>
      <c r="L8" s="18"/>
      <c r="O8" s="7" t="s">
        <v>0</v>
      </c>
      <c r="S8" s="7" t="s">
        <v>4</v>
      </c>
    </row>
    <row r="9" spans="1:30" x14ac:dyDescent="0.25">
      <c r="C9" s="8">
        <v>0.1</v>
      </c>
      <c r="F9" s="8">
        <v>0.1</v>
      </c>
      <c r="G9" s="8">
        <f>F9+0.1</f>
        <v>0.2</v>
      </c>
      <c r="H9" s="8">
        <v>0.3</v>
      </c>
      <c r="L9" s="18"/>
      <c r="O9" s="8">
        <v>0.1</v>
      </c>
      <c r="S9" s="8">
        <v>0.1</v>
      </c>
      <c r="T9" s="8">
        <f>S9+0.1</f>
        <v>0.2</v>
      </c>
      <c r="U9" s="8">
        <v>0.3</v>
      </c>
    </row>
    <row r="10" spans="1:30" x14ac:dyDescent="0.25">
      <c r="C10" s="8">
        <v>0.2</v>
      </c>
      <c r="F10" s="8">
        <f t="shared" ref="F10:G10" si="0">F9+0.01</f>
        <v>0.11</v>
      </c>
      <c r="G10" s="8">
        <f t="shared" si="0"/>
        <v>0.21000000000000002</v>
      </c>
      <c r="H10" s="8">
        <v>0.31</v>
      </c>
      <c r="L10" s="18"/>
      <c r="O10" s="8">
        <v>0.2</v>
      </c>
      <c r="S10" s="8">
        <f t="shared" ref="S10:T10" si="1">S9+0.01</f>
        <v>0.11</v>
      </c>
      <c r="T10" s="8">
        <f t="shared" si="1"/>
        <v>0.21000000000000002</v>
      </c>
      <c r="U10" s="8">
        <v>0.31</v>
      </c>
    </row>
    <row r="11" spans="1:30" x14ac:dyDescent="0.25">
      <c r="C11" s="9">
        <v>1</v>
      </c>
      <c r="F11" s="8">
        <v>0.12</v>
      </c>
      <c r="G11" s="8">
        <v>0.22</v>
      </c>
      <c r="H11" s="8">
        <v>0.32</v>
      </c>
      <c r="L11" s="18"/>
      <c r="O11" s="9">
        <v>1</v>
      </c>
      <c r="S11" s="8">
        <v>0.12</v>
      </c>
      <c r="T11" s="8">
        <v>0.22</v>
      </c>
      <c r="U11" s="8">
        <v>0.32</v>
      </c>
    </row>
    <row r="12" spans="1:30" x14ac:dyDescent="0.25">
      <c r="L12" s="18"/>
    </row>
    <row r="13" spans="1:30" x14ac:dyDescent="0.25">
      <c r="B13" s="7" t="s">
        <v>11</v>
      </c>
      <c r="C13" s="7" t="s">
        <v>12</v>
      </c>
      <c r="F13" s="7" t="s">
        <v>5</v>
      </c>
      <c r="L13" s="18"/>
      <c r="N13" s="7" t="s">
        <v>11</v>
      </c>
      <c r="O13" s="7" t="s">
        <v>12</v>
      </c>
      <c r="S13" s="7" t="s">
        <v>13</v>
      </c>
    </row>
    <row r="14" spans="1:30" x14ac:dyDescent="0.25">
      <c r="B14" s="5">
        <f t="array" ref="B14:B16">MMULT(F9:H11,C9:C11)</f>
        <v>0.35</v>
      </c>
      <c r="C14" s="17">
        <f>TANH(B14)</f>
        <v>0.33637554433633227</v>
      </c>
      <c r="F14" s="8">
        <v>0.4</v>
      </c>
      <c r="G14" s="8">
        <v>0.41</v>
      </c>
      <c r="H14" s="8">
        <v>0.42</v>
      </c>
      <c r="I14" s="8">
        <v>0.43</v>
      </c>
      <c r="L14" s="18"/>
      <c r="N14" s="5">
        <f t="array" ref="N14:N16">MMULT(S9:U11,O9:O11)</f>
        <v>0.35</v>
      </c>
      <c r="O14" s="17">
        <f>TANH(N14)</f>
        <v>0.33637554433633227</v>
      </c>
      <c r="S14" s="8">
        <v>0.4</v>
      </c>
      <c r="T14" s="8">
        <v>0.41</v>
      </c>
      <c r="U14" s="8">
        <v>0.42</v>
      </c>
      <c r="V14" s="8">
        <v>0.43</v>
      </c>
    </row>
    <row r="15" spans="1:30" x14ac:dyDescent="0.25">
      <c r="B15" s="5">
        <v>0.36299999999999999</v>
      </c>
      <c r="C15" s="17">
        <f t="shared" ref="C15:C16" si="2">TANH(B15)</f>
        <v>0.34785377420226055</v>
      </c>
      <c r="F15" s="8">
        <v>0.5</v>
      </c>
      <c r="G15" s="8">
        <v>0.51</v>
      </c>
      <c r="H15" s="8">
        <v>0.52</v>
      </c>
      <c r="I15" s="8">
        <v>0.53</v>
      </c>
      <c r="L15" s="18"/>
      <c r="N15" s="5">
        <v>0.36299999999999999</v>
      </c>
      <c r="O15" s="17">
        <f t="shared" ref="O15:O16" si="3">TANH(N15)</f>
        <v>0.34785377420226055</v>
      </c>
      <c r="S15" s="8">
        <v>0.5</v>
      </c>
      <c r="T15" s="8">
        <v>0.51</v>
      </c>
      <c r="U15" s="8">
        <v>0.52</v>
      </c>
      <c r="V15" s="8">
        <v>0.53</v>
      </c>
    </row>
    <row r="16" spans="1:30" x14ac:dyDescent="0.25">
      <c r="B16" s="5">
        <v>0.376</v>
      </c>
      <c r="C16" s="17">
        <f t="shared" si="2"/>
        <v>0.35922866581027069</v>
      </c>
      <c r="L16" s="18"/>
      <c r="N16" s="5">
        <v>0.376</v>
      </c>
      <c r="O16" s="17">
        <f t="shared" si="3"/>
        <v>0.35922866581027069</v>
      </c>
      <c r="S16" s="8"/>
      <c r="T16" s="8"/>
      <c r="U16" s="8"/>
      <c r="V16" s="8"/>
    </row>
    <row r="17" spans="1:30" x14ac:dyDescent="0.25">
      <c r="C17" s="17">
        <v>1</v>
      </c>
      <c r="D17" s="9"/>
      <c r="E17" s="16" t="s">
        <v>16</v>
      </c>
      <c r="F17" s="10" t="str">
        <f>"new[] {"&amp;C14&amp;","&amp;C15&amp;","&amp;C16&amp;","&amp;C17&amp;"};"</f>
        <v>new[] {0.336375544336332,0.347853774202261,0.359228665810271,1};</v>
      </c>
      <c r="K17" s="5" t="s">
        <v>23</v>
      </c>
      <c r="L17" s="18"/>
      <c r="O17" s="17">
        <v>1</v>
      </c>
      <c r="Q17" s="9"/>
      <c r="R17" s="16" t="s">
        <v>16</v>
      </c>
      <c r="S17" s="10" t="str">
        <f>"new[] {"&amp;O14&amp;","&amp;O15&amp;","&amp;O16&amp;","&amp;O17&amp;"};"</f>
        <v>new[] {0.336375544336332,0.347853774202261,0.359228665810271,1};</v>
      </c>
    </row>
    <row r="18" spans="1:30" x14ac:dyDescent="0.25">
      <c r="L18" s="18"/>
      <c r="Q18" s="9"/>
      <c r="R18" s="9"/>
    </row>
    <row r="19" spans="1:30" x14ac:dyDescent="0.25">
      <c r="A19" s="7" t="s">
        <v>8</v>
      </c>
      <c r="B19" s="7" t="s">
        <v>6</v>
      </c>
      <c r="C19" s="7" t="s">
        <v>7</v>
      </c>
      <c r="L19" s="18"/>
      <c r="N19" s="7" t="s">
        <v>10</v>
      </c>
      <c r="O19" s="7" t="s">
        <v>14</v>
      </c>
      <c r="Q19" s="9"/>
      <c r="R19" s="9"/>
      <c r="S19" s="7" t="s">
        <v>15</v>
      </c>
    </row>
    <row r="20" spans="1:30" x14ac:dyDescent="0.25">
      <c r="A20" s="5">
        <f t="array" ref="A20:A21">MMULT(F14:I15,C14:C17)</f>
        <v>0.85804630479777333</v>
      </c>
      <c r="B20" s="5">
        <f>EXP(A20)</f>
        <v>2.3585483050642861</v>
      </c>
      <c r="C20" s="17">
        <f>B20/SUM($B$20:$B$21)</f>
        <v>0.4490905801484088</v>
      </c>
      <c r="L20" s="18"/>
      <c r="N20" s="5">
        <f t="array" ref="N20:N21">MMULT(S14:V15,O14:O17)</f>
        <v>0.85804630479777333</v>
      </c>
      <c r="O20" s="17">
        <f>TANH(N20)</f>
        <v>0.69524970975677791</v>
      </c>
      <c r="Q20" s="9"/>
      <c r="R20" s="9"/>
      <c r="S20" s="8">
        <v>0.61</v>
      </c>
      <c r="T20" s="8">
        <v>0.62</v>
      </c>
      <c r="U20" s="8">
        <v>0.63</v>
      </c>
    </row>
    <row r="21" spans="1:30" x14ac:dyDescent="0.25">
      <c r="A21" s="5">
        <v>1.0623921032326598</v>
      </c>
      <c r="B21" s="5">
        <f>EXP(A21)</f>
        <v>2.8932837513659959</v>
      </c>
      <c r="C21" s="17">
        <f>B21/SUM($B$20:$B$21)</f>
        <v>0.55090941985159125</v>
      </c>
      <c r="D21" s="9"/>
      <c r="E21" s="16" t="s">
        <v>16</v>
      </c>
      <c r="F21" s="10" t="str">
        <f>"new[] {"&amp;C20&amp;","&amp;C21&amp;"};"</f>
        <v>new[] {0.449090580148409,0.550909419851591};</v>
      </c>
      <c r="L21" s="18"/>
      <c r="N21" s="5">
        <v>1.0623921032326598</v>
      </c>
      <c r="O21" s="17">
        <f>TANH(N21)</f>
        <v>0.78657767504167997</v>
      </c>
      <c r="Q21" s="9"/>
      <c r="R21" s="9"/>
      <c r="S21" s="8">
        <v>0.71</v>
      </c>
      <c r="T21" s="8">
        <v>0.72</v>
      </c>
      <c r="U21" s="8">
        <v>0.73</v>
      </c>
    </row>
    <row r="22" spans="1:30" x14ac:dyDescent="0.25">
      <c r="L22" s="18"/>
      <c r="O22" s="17">
        <v>1</v>
      </c>
      <c r="Q22" s="9"/>
      <c r="R22" s="9"/>
    </row>
    <row r="23" spans="1:30" x14ac:dyDescent="0.25">
      <c r="L23" s="18"/>
      <c r="Q23" s="9"/>
      <c r="R23" s="16" t="s">
        <v>16</v>
      </c>
      <c r="S23" s="10" t="str">
        <f>"new[] {"&amp;O20&amp;","&amp;O21&amp;","&amp;O22&amp;"};"</f>
        <v>new[] {0.695249709756778,0.78657767504168,1};</v>
      </c>
    </row>
    <row r="24" spans="1:30" x14ac:dyDescent="0.25">
      <c r="L24" s="18"/>
      <c r="M24" s="7" t="s">
        <v>8</v>
      </c>
      <c r="N24" s="7" t="s">
        <v>6</v>
      </c>
      <c r="O24" s="7" t="s">
        <v>7</v>
      </c>
      <c r="Q24" s="9"/>
      <c r="R24" s="9"/>
    </row>
    <row r="25" spans="1:30" x14ac:dyDescent="0.25">
      <c r="L25" s="18"/>
      <c r="M25" s="5">
        <f t="array" ref="M25:M26">MMULT(S20:U21,O20:O22)</f>
        <v>1.5417804814774763</v>
      </c>
      <c r="N25" s="5">
        <f>EXP(M25)</f>
        <v>4.6729028855978125</v>
      </c>
      <c r="O25" s="17">
        <f>N25/SUM($N$25:$N$26)</f>
        <v>0.43827083953387447</v>
      </c>
      <c r="Q25" s="9"/>
      <c r="R25" s="9"/>
    </row>
    <row r="26" spans="1:30" x14ac:dyDescent="0.25">
      <c r="L26" s="18"/>
      <c r="M26" s="5">
        <v>1.7899632199573219</v>
      </c>
      <c r="N26" s="5">
        <f>EXP(M26)</f>
        <v>5.9892321781169118</v>
      </c>
      <c r="O26" s="17">
        <f>N26/SUM($N$25:$N$26)</f>
        <v>0.56172916046612542</v>
      </c>
      <c r="Q26" s="9"/>
      <c r="R26" s="16" t="s">
        <v>16</v>
      </c>
      <c r="S26" s="10" t="str">
        <f>"new[] {"&amp;O25&amp;","&amp;O26&amp;"};"</f>
        <v>new[] {0.438270839533874,0.561729160466125};</v>
      </c>
    </row>
    <row r="27" spans="1:30" x14ac:dyDescent="0.25">
      <c r="L27" s="18"/>
    </row>
    <row r="28" spans="1:30" x14ac:dyDescent="0.25">
      <c r="L28" s="18"/>
    </row>
    <row r="29" spans="1:30" ht="21" x14ac:dyDescent="0.35">
      <c r="A29" s="4"/>
      <c r="B29" s="19" t="s">
        <v>18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L30" s="18"/>
    </row>
    <row r="31" spans="1:30" x14ac:dyDescent="0.25">
      <c r="B31" s="6" t="s">
        <v>3</v>
      </c>
      <c r="L31" s="18"/>
      <c r="M31" s="6" t="s">
        <v>9</v>
      </c>
    </row>
    <row r="32" spans="1:30" x14ac:dyDescent="0.25">
      <c r="E32" s="7" t="s">
        <v>0</v>
      </c>
      <c r="F32" s="5">
        <f t="array" ref="F32:H32">TRANSPOSE(C9:C11)</f>
        <v>0.1</v>
      </c>
      <c r="G32" s="5">
        <v>0.2</v>
      </c>
      <c r="H32" s="5">
        <v>1</v>
      </c>
      <c r="L32" s="18"/>
      <c r="R32" s="7" t="s">
        <v>0</v>
      </c>
      <c r="S32" s="5">
        <f t="array" ref="S32:U32">TRANSPOSE(O9:O11)</f>
        <v>0.1</v>
      </c>
      <c r="T32" s="5">
        <v>0.2</v>
      </c>
      <c r="U32" s="5">
        <v>1</v>
      </c>
    </row>
    <row r="33" spans="2:24" x14ac:dyDescent="0.25">
      <c r="E33" s="7" t="s">
        <v>12</v>
      </c>
      <c r="F33" s="5">
        <f t="array" ref="F33:I33">TRANSPOSE(C14:C17)</f>
        <v>0.33637554433633227</v>
      </c>
      <c r="G33" s="5">
        <v>0.34785377420226055</v>
      </c>
      <c r="H33" s="5">
        <v>0.35922866581027069</v>
      </c>
      <c r="I33" s="5">
        <v>1</v>
      </c>
      <c r="L33" s="18"/>
      <c r="R33" s="7" t="s">
        <v>12</v>
      </c>
      <c r="S33" s="5">
        <f t="array" ref="S33:V33">TRANSPOSE(O14:O17)</f>
        <v>0.33637554433633227</v>
      </c>
      <c r="T33" s="5">
        <v>0.34785377420226055</v>
      </c>
      <c r="U33" s="5">
        <v>0.35922866581027069</v>
      </c>
      <c r="V33" s="5">
        <v>1</v>
      </c>
    </row>
    <row r="34" spans="2:24" x14ac:dyDescent="0.25">
      <c r="L34" s="18"/>
      <c r="R34" s="7" t="s">
        <v>14</v>
      </c>
      <c r="S34" s="5">
        <f t="array" ref="S34:U34">TRANSPOSE(O20:O22)</f>
        <v>0.69524970975677791</v>
      </c>
      <c r="T34" s="5">
        <v>0.78657767504167997</v>
      </c>
      <c r="U34" s="5">
        <v>1</v>
      </c>
    </row>
    <row r="35" spans="2:24" x14ac:dyDescent="0.25">
      <c r="L35" s="18"/>
    </row>
    <row r="36" spans="2:24" x14ac:dyDescent="0.25">
      <c r="B36" s="7" t="s">
        <v>19</v>
      </c>
      <c r="C36" s="7" t="s">
        <v>20</v>
      </c>
      <c r="E36" s="7" t="s">
        <v>26</v>
      </c>
      <c r="L36" s="18"/>
      <c r="N36" s="7" t="s">
        <v>19</v>
      </c>
      <c r="O36" s="7" t="s">
        <v>20</v>
      </c>
      <c r="S36" s="7" t="s">
        <v>31</v>
      </c>
    </row>
    <row r="37" spans="2:24" x14ac:dyDescent="0.25">
      <c r="B37" s="8">
        <v>1</v>
      </c>
      <c r="C37" s="5">
        <f>C20-B37</f>
        <v>-0.55090941985159114</v>
      </c>
      <c r="F37" s="17">
        <f>$C37*F$33</f>
        <v>-0.18531245598259199</v>
      </c>
      <c r="G37" s="17">
        <f t="shared" ref="G37:I38" si="4">$C37*G$33</f>
        <v>-0.19163592093895374</v>
      </c>
      <c r="H37" s="17">
        <f t="shared" si="4"/>
        <v>-0.19790245587559735</v>
      </c>
      <c r="I37" s="17">
        <f t="shared" si="4"/>
        <v>-0.55090941985159114</v>
      </c>
      <c r="L37" s="18"/>
      <c r="N37" s="8">
        <v>1</v>
      </c>
      <c r="O37" s="5">
        <f>O25-N37</f>
        <v>-0.56172916046612553</v>
      </c>
      <c r="S37" s="17">
        <f>$O37*S$34</f>
        <v>-0.39054203577599228</v>
      </c>
      <c r="T37" s="17">
        <f t="shared" ref="T37:U38" si="5">$O37*T$34</f>
        <v>-0.44184361704255981</v>
      </c>
      <c r="U37" s="17">
        <f t="shared" si="5"/>
        <v>-0.56172916046612553</v>
      </c>
    </row>
    <row r="38" spans="2:24" x14ac:dyDescent="0.25">
      <c r="B38" s="8">
        <v>0</v>
      </c>
      <c r="C38" s="5">
        <f>C21-B38</f>
        <v>0.55090941985159125</v>
      </c>
      <c r="E38" s="9" t="s">
        <v>25</v>
      </c>
      <c r="F38" s="17">
        <f>$C38*F$33</f>
        <v>0.18531245598259202</v>
      </c>
      <c r="G38" s="17">
        <f t="shared" si="4"/>
        <v>0.19163592093895379</v>
      </c>
      <c r="H38" s="17">
        <f t="shared" si="4"/>
        <v>0.19790245587559738</v>
      </c>
      <c r="I38" s="17">
        <f t="shared" si="4"/>
        <v>0.55090941985159125</v>
      </c>
      <c r="L38" s="18"/>
      <c r="N38" s="8">
        <v>0</v>
      </c>
      <c r="O38" s="5">
        <f>O26-N38</f>
        <v>0.56172916046612542</v>
      </c>
      <c r="R38" s="9" t="s">
        <v>25</v>
      </c>
      <c r="S38" s="17">
        <f>$O38*S$34</f>
        <v>0.39054203577599222</v>
      </c>
      <c r="T38" s="17">
        <f t="shared" si="5"/>
        <v>0.4418436170425597</v>
      </c>
      <c r="U38" s="17">
        <f t="shared" si="5"/>
        <v>0.56172916046612542</v>
      </c>
    </row>
    <row r="39" spans="2:24" x14ac:dyDescent="0.25">
      <c r="B39" s="8"/>
      <c r="C39" s="13" t="s">
        <v>1</v>
      </c>
      <c r="E39" s="9" t="s">
        <v>1</v>
      </c>
      <c r="L39" s="18"/>
      <c r="R39" s="9" t="s">
        <v>1</v>
      </c>
    </row>
    <row r="40" spans="2:24" x14ac:dyDescent="0.25">
      <c r="C40" s="13" t="s">
        <v>30</v>
      </c>
      <c r="E40" s="9" t="s">
        <v>24</v>
      </c>
      <c r="F40" s="10" t="str">
        <f>"new[] {"&amp;F37&amp;","&amp;G37&amp;","&amp;H37&amp;","&amp;I37&amp;","&amp;F38&amp;","&amp;G38&amp;","&amp;H38&amp;","&amp;I38&amp;"};"</f>
        <v>new[] {-0.185312455982592,-0.191635920938954,-0.197902455875597,-0.550909419851591,0.185312455982592,0.191635920938954,0.197902455875597,0.550909419851591};</v>
      </c>
      <c r="J40" s="5" t="s">
        <v>23</v>
      </c>
      <c r="L40" s="18"/>
      <c r="R40" s="9" t="s">
        <v>24</v>
      </c>
      <c r="S40" s="10" t="str">
        <f>"new[] {"&amp;S37&amp;","&amp;T37&amp;","&amp;U37&amp;","&amp;S38&amp;","&amp;T38&amp;","&amp;U38&amp;"};"</f>
        <v>new[] {-0.390542035775992,-0.44184361704256,-0.561729160466126,0.390542035775992,0.44184361704256,0.561729160466125};</v>
      </c>
    </row>
    <row r="41" spans="2:24" x14ac:dyDescent="0.25">
      <c r="C41" s="13" t="s">
        <v>2</v>
      </c>
      <c r="L41" s="18"/>
      <c r="N41" s="7" t="s">
        <v>35</v>
      </c>
    </row>
    <row r="42" spans="2:24" x14ac:dyDescent="0.25">
      <c r="B42" s="5">
        <f t="array" ref="B42:C42">TRANSPOSE(C37:C38)</f>
        <v>-0.55090941985159114</v>
      </c>
      <c r="C42" s="5">
        <v>0.55090941985159125</v>
      </c>
      <c r="L42" s="18"/>
      <c r="N42" s="5">
        <f>SUMPRODUCT($O$37:$O$38,S$20:S$21)*(1-S34^2)</f>
        <v>2.9020492344504514E-2</v>
      </c>
      <c r="O42" s="5">
        <f>SUMPRODUCT($O$37:$O$38,T$20:T$21)*(1-T34^2)</f>
        <v>2.1418483544078208E-2</v>
      </c>
      <c r="P42" s="5">
        <f>SUMPRODUCT($O$37:$O$38,U$20:U$21)*(1-U34^2)</f>
        <v>0</v>
      </c>
      <c r="Q42" s="15" t="s">
        <v>36</v>
      </c>
      <c r="R42" s="9"/>
      <c r="S42" s="9"/>
      <c r="T42" s="9"/>
      <c r="U42" s="9"/>
      <c r="V42" s="9"/>
      <c r="W42" s="9"/>
      <c r="X42" s="5">
        <f t="array" ref="X42:X44">TRANSPOSE(N42:P42)</f>
        <v>2.9020492344504514E-2</v>
      </c>
    </row>
    <row r="43" spans="2:24" x14ac:dyDescent="0.25">
      <c r="E43" s="2" t="s">
        <v>27</v>
      </c>
      <c r="L43" s="18"/>
      <c r="X43" s="5">
        <v>2.1418483544078208E-2</v>
      </c>
    </row>
    <row r="44" spans="2:24" x14ac:dyDescent="0.25">
      <c r="B44" s="5">
        <f t="array" ref="B44:C47">TRANSPOSE(F44:I45)</f>
        <v>0.3547405972689745</v>
      </c>
      <c r="C44" s="5">
        <v>0.44342574658621808</v>
      </c>
      <c r="D44" s="1" t="s">
        <v>28</v>
      </c>
      <c r="E44" s="9"/>
      <c r="F44" s="11">
        <f>F14*(1-F$33^2)</f>
        <v>0.3547405972689745</v>
      </c>
      <c r="G44" s="11">
        <f>G14*(1-G$33^2)</f>
        <v>0.36038907822702954</v>
      </c>
      <c r="H44" s="11">
        <f>H14*(1-H$33^2)</f>
        <v>0.36580100157727258</v>
      </c>
      <c r="I44" s="11">
        <f>I14*(1-I$33^2)</f>
        <v>0</v>
      </c>
      <c r="L44" s="18"/>
      <c r="N44" s="7" t="s">
        <v>32</v>
      </c>
      <c r="S44" s="7" t="s">
        <v>32</v>
      </c>
      <c r="X44" s="5">
        <v>0</v>
      </c>
    </row>
    <row r="45" spans="2:24" x14ac:dyDescent="0.25">
      <c r="B45" s="5">
        <v>0.36038907822702954</v>
      </c>
      <c r="C45" s="5">
        <v>0.44828885340435382</v>
      </c>
      <c r="F45" s="11">
        <f>F15*(1-F$33^2)</f>
        <v>0.44342574658621808</v>
      </c>
      <c r="G45" s="11">
        <f>G15*(1-G$33^2)</f>
        <v>0.44828885340435382</v>
      </c>
      <c r="H45" s="11">
        <f>H15*(1-H$33^2)</f>
        <v>0.45289647814328987</v>
      </c>
      <c r="I45" s="11">
        <f>I15*(1-I$33^2)</f>
        <v>0</v>
      </c>
      <c r="L45" s="18"/>
      <c r="N45" s="5">
        <f>N$42*$O14</f>
        <v>9.7617839092910691E-3</v>
      </c>
      <c r="O45" s="5">
        <f>O$42*$O14</f>
        <v>7.204654060998082E-3</v>
      </c>
      <c r="P45" s="9"/>
      <c r="Q45" s="12" t="s">
        <v>33</v>
      </c>
      <c r="R45" s="9"/>
      <c r="S45" s="17">
        <f t="array" ref="S45:V46">TRANSPOSE(N45:O48)</f>
        <v>9.7617839092910691E-3</v>
      </c>
      <c r="T45" s="17">
        <v>1.0094887791243705E-2</v>
      </c>
      <c r="U45" s="17">
        <v>1.042499274607353E-2</v>
      </c>
      <c r="V45" s="17">
        <v>2.9020492344504514E-2</v>
      </c>
    </row>
    <row r="46" spans="2:24" x14ac:dyDescent="0.25">
      <c r="B46" s="5">
        <v>0.36580100157727258</v>
      </c>
      <c r="C46" s="5">
        <v>0.45289647814328987</v>
      </c>
      <c r="L46" s="18"/>
      <c r="N46" s="5">
        <f>N$42*$O15</f>
        <v>1.0094887791243705E-2</v>
      </c>
      <c r="O46" s="5">
        <f>O$42*$O15</f>
        <v>7.4505003384966141E-3</v>
      </c>
      <c r="P46" s="9"/>
      <c r="Q46" s="9"/>
      <c r="R46" s="9" t="s">
        <v>25</v>
      </c>
      <c r="S46" s="17">
        <v>7.204654060998082E-3</v>
      </c>
      <c r="T46" s="17">
        <v>7.4505003384966141E-3</v>
      </c>
      <c r="U46" s="17">
        <v>7.6941332672184528E-3</v>
      </c>
      <c r="V46" s="17">
        <v>2.1418483544078208E-2</v>
      </c>
    </row>
    <row r="47" spans="2:24" x14ac:dyDescent="0.25">
      <c r="B47" s="5">
        <v>0</v>
      </c>
      <c r="C47" s="5">
        <v>0</v>
      </c>
      <c r="E47" s="7" t="s">
        <v>29</v>
      </c>
      <c r="L47" s="18"/>
      <c r="N47" s="5">
        <f>N$42*$O16</f>
        <v>1.042499274607353E-2</v>
      </c>
      <c r="O47" s="5">
        <f>O$42*$O16</f>
        <v>7.6941332672184528E-3</v>
      </c>
      <c r="P47" s="9"/>
      <c r="Q47" s="9"/>
      <c r="R47" s="9" t="s">
        <v>1</v>
      </c>
    </row>
    <row r="48" spans="2:24" x14ac:dyDescent="0.25">
      <c r="F48" s="17">
        <f>SUMPRODUCT($B$42:$C$42,$B44:$C44)*F$32</f>
        <v>4.8857484159814451E-3</v>
      </c>
      <c r="G48" s="17">
        <f t="shared" ref="G48:H48" si="6">SUMPRODUCT($B$42:$C$42,$B44:$C44)*G$32</f>
        <v>9.7714968319628902E-3</v>
      </c>
      <c r="H48" s="17">
        <f t="shared" si="6"/>
        <v>4.8857484159814446E-2</v>
      </c>
      <c r="L48" s="18"/>
      <c r="N48" s="5">
        <f>N$42*$O17</f>
        <v>2.9020492344504514E-2</v>
      </c>
      <c r="O48" s="5">
        <f>O$42*$O17</f>
        <v>2.1418483544078208E-2</v>
      </c>
      <c r="P48" s="9"/>
      <c r="Q48" s="9"/>
      <c r="R48" s="9" t="s">
        <v>24</v>
      </c>
      <c r="S48" s="10" t="str">
        <f>"new[] {"&amp;S45&amp;","&amp;T45&amp;","&amp;U45&amp;","&amp;V45&amp;","&amp;S46&amp;","&amp;T46&amp;","&amp;U46&amp;","&amp;V46&amp;"};"</f>
        <v>new[] {0.00976178390929107,0.0100948877912437,0.0104249927460735,0.0290204923445045,0.00720465406099808,0.00745050033849661,0.00769413326721845,0.0214184835440782};</v>
      </c>
    </row>
    <row r="49" spans="5:21" x14ac:dyDescent="0.25">
      <c r="F49" s="17">
        <f t="shared" ref="F49:H50" si="7">SUMPRODUCT($B$42:$C$42,$B45:$C45)*F$32</f>
        <v>4.8424814148025075E-3</v>
      </c>
      <c r="G49" s="17">
        <f t="shared" si="7"/>
        <v>9.684962829605015E-3</v>
      </c>
      <c r="H49" s="17">
        <f t="shared" si="7"/>
        <v>4.8424814148025075E-2</v>
      </c>
      <c r="L49" s="18"/>
    </row>
    <row r="50" spans="5:21" x14ac:dyDescent="0.25">
      <c r="E50" s="9" t="s">
        <v>25</v>
      </c>
      <c r="F50" s="17">
        <f t="shared" si="7"/>
        <v>4.798171846668248E-3</v>
      </c>
      <c r="G50" s="17">
        <f t="shared" si="7"/>
        <v>9.5963436933364961E-3</v>
      </c>
      <c r="H50" s="17">
        <f t="shared" si="7"/>
        <v>4.7981718466682477E-2</v>
      </c>
      <c r="L50" s="18"/>
      <c r="N50" s="7" t="s">
        <v>34</v>
      </c>
    </row>
    <row r="51" spans="5:21" x14ac:dyDescent="0.25">
      <c r="E51" s="9" t="s">
        <v>1</v>
      </c>
      <c r="L51" s="18"/>
      <c r="N51" s="5">
        <f>SUMPRODUCT($X$42:$X$43,S$14:S$15)*(1-S33^2)</f>
        <v>1.9792253843606739E-2</v>
      </c>
      <c r="O51" s="5">
        <f>SUMPRODUCT($X$42:$X$43,T$14:T$15)*(1-T33^2)</f>
        <v>2.0060335915365386E-2</v>
      </c>
      <c r="P51" s="5">
        <f>SUMPRODUCT($X$42:$X$43,U$14:U$15)*(1-U33^2)</f>
        <v>2.0316080930168352E-2</v>
      </c>
      <c r="Q51" s="5">
        <f>SUMPRODUCT($X$42:$X$43,V$14:V$15)*(1-V33^2)</f>
        <v>0</v>
      </c>
    </row>
    <row r="52" spans="5:21" x14ac:dyDescent="0.25">
      <c r="E52" s="9" t="s">
        <v>24</v>
      </c>
      <c r="F52" s="10" t="str">
        <f>"new[] {"&amp;F48&amp;","&amp;G48&amp;","&amp;H48&amp;","&amp;F49&amp;","&amp;G49&amp;","&amp;H49&amp;","&amp;F50&amp;","&amp;G50&amp;","&amp;H50&amp;"};"</f>
        <v>new[] {0.00488574841598145,0.00977149683196289,0.0488574841598144,0.00484248141480251,0.00968496282960501,0.0484248141480251,0.00479817184666825,0.0095963436933365,0.0479817184666825};</v>
      </c>
      <c r="J52" s="5" t="s">
        <v>23</v>
      </c>
      <c r="L52" s="18"/>
    </row>
    <row r="53" spans="5:21" x14ac:dyDescent="0.25">
      <c r="L53" s="18"/>
      <c r="N53" s="7" t="s">
        <v>37</v>
      </c>
      <c r="S53" s="7" t="s">
        <v>37</v>
      </c>
    </row>
    <row r="54" spans="5:21" x14ac:dyDescent="0.25">
      <c r="L54" s="18"/>
      <c r="N54" s="5">
        <f>N$51*$O9</f>
        <v>1.9792253843606742E-3</v>
      </c>
      <c r="O54" s="5">
        <f>O$51*$O9</f>
        <v>2.0060335915365389E-3</v>
      </c>
      <c r="P54" s="5">
        <f>P$51*$O9</f>
        <v>2.0316080930168354E-3</v>
      </c>
      <c r="Q54" s="14" t="s">
        <v>38</v>
      </c>
      <c r="R54" s="9"/>
      <c r="S54" s="17">
        <f t="array" ref="S54:U56">TRANSPOSE(N54:P56)</f>
        <v>1.9792253843606742E-3</v>
      </c>
      <c r="T54" s="17">
        <v>3.9584507687213484E-3</v>
      </c>
      <c r="U54" s="17">
        <v>1.9792253843606739E-2</v>
      </c>
    </row>
    <row r="55" spans="5:21" x14ac:dyDescent="0.25">
      <c r="L55" s="18"/>
      <c r="N55" s="5">
        <f>N$51*$O10</f>
        <v>3.9584507687213484E-3</v>
      </c>
      <c r="O55" s="5">
        <f>O$51*$O10</f>
        <v>4.0120671830730778E-3</v>
      </c>
      <c r="P55" s="5">
        <f>P$51*$O10</f>
        <v>4.0632161860336708E-3</v>
      </c>
      <c r="Q55" s="9"/>
      <c r="R55" s="9"/>
      <c r="S55" s="17">
        <v>2.0060335915365389E-3</v>
      </c>
      <c r="T55" s="17">
        <v>4.0120671830730778E-3</v>
      </c>
      <c r="U55" s="17">
        <v>2.0060335915365386E-2</v>
      </c>
    </row>
    <row r="56" spans="5:21" x14ac:dyDescent="0.25">
      <c r="L56" s="18"/>
      <c r="N56" s="5">
        <f>N$51*$O11</f>
        <v>1.9792253843606739E-2</v>
      </c>
      <c r="O56" s="5">
        <f>O$51*$O11</f>
        <v>2.0060335915365386E-2</v>
      </c>
      <c r="P56" s="5">
        <f>P$51*$O11</f>
        <v>2.0316080930168352E-2</v>
      </c>
      <c r="Q56" s="9"/>
      <c r="R56" s="9" t="s">
        <v>25</v>
      </c>
      <c r="S56" s="17">
        <v>2.0316080930168354E-3</v>
      </c>
      <c r="T56" s="17">
        <v>4.0632161860336708E-3</v>
      </c>
      <c r="U56" s="17">
        <v>2.0316080930168352E-2</v>
      </c>
    </row>
    <row r="57" spans="5:21" x14ac:dyDescent="0.25">
      <c r="L57" s="18"/>
      <c r="Q57" s="9"/>
      <c r="R57" s="9" t="s">
        <v>1</v>
      </c>
    </row>
    <row r="58" spans="5:21" x14ac:dyDescent="0.25">
      <c r="L58" s="18"/>
      <c r="Q58" s="9"/>
      <c r="R58" s="9" t="s">
        <v>24</v>
      </c>
      <c r="S58" s="10" t="str">
        <f>"new[] {"&amp;S54&amp;","&amp;T54&amp;","&amp;U54&amp;","&amp;S55&amp;","&amp;T55&amp;","&amp;U55&amp;","&amp;S56&amp;","&amp;T56&amp;","&amp;U56&amp;"};"</f>
        <v>new[] {0.00197922538436067,0.00395845076872135,0.0197922538436067,0.00200603359153654,0.00401206718307308,0.0200603359153654,0.00203160809301684,0.00406321618603367,0.0203160809301684};</v>
      </c>
    </row>
    <row r="59" spans="5:21" x14ac:dyDescent="0.25">
      <c r="L59" s="18"/>
    </row>
    <row r="60" spans="5:21" x14ac:dyDescent="0.25">
      <c r="L60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2015-12-27T19:20:05Z</dcterms:modified>
</cp:coreProperties>
</file>