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8" windowWidth="14808" windowHeight="8016" activeTab="1"/>
  </bookViews>
  <sheets>
    <sheet name="Transactions" sheetId="1" r:id="rId1"/>
    <sheet name="Dashboard" sheetId="4" r:id="rId2"/>
    <sheet name="Pivots" sheetId="6" r:id="rId3"/>
  </sheet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G22" i="1" l="1"/>
  <c r="I22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G21" i="1" l="1"/>
  <c r="G20" i="1"/>
  <c r="G19" i="1"/>
  <c r="G18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J4" i="6" l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</calcChain>
</file>

<file path=xl/sharedStrings.xml><?xml version="1.0" encoding="utf-8"?>
<sst xmlns="http://schemas.openxmlformats.org/spreadsheetml/2006/main" count="137" uniqueCount="38">
  <si>
    <t>Date</t>
  </si>
  <si>
    <t>Transaction Type</t>
  </si>
  <si>
    <t>Category</t>
  </si>
  <si>
    <t>Sub-Category</t>
  </si>
  <si>
    <t>Expense Type</t>
  </si>
  <si>
    <t>Amount</t>
  </si>
  <si>
    <t>Expense</t>
  </si>
  <si>
    <t>Other</t>
  </si>
  <si>
    <t>Income</t>
  </si>
  <si>
    <t>Utilities</t>
  </si>
  <si>
    <t>Mobile Recharge</t>
  </si>
  <si>
    <t>Food</t>
  </si>
  <si>
    <t>Online Order</t>
  </si>
  <si>
    <t>Wants</t>
  </si>
  <si>
    <t>Eating Out</t>
  </si>
  <si>
    <t>Household</t>
  </si>
  <si>
    <t>Grocery</t>
  </si>
  <si>
    <t>Needs</t>
  </si>
  <si>
    <t>Salary</t>
  </si>
  <si>
    <t>Monthly Salary</t>
  </si>
  <si>
    <t>Water Bill</t>
  </si>
  <si>
    <t>Electricity Bill</t>
  </si>
  <si>
    <t>Dinner</t>
  </si>
  <si>
    <t>Apparel</t>
  </si>
  <si>
    <t>Shoes</t>
  </si>
  <si>
    <t>Row Labels</t>
  </si>
  <si>
    <t>Grand Total</t>
  </si>
  <si>
    <t>Sum of Amount</t>
  </si>
  <si>
    <t>Amount Calculation</t>
  </si>
  <si>
    <t>Cummulative Sum</t>
  </si>
  <si>
    <t>Net Worth</t>
  </si>
  <si>
    <t>Kitchen</t>
  </si>
  <si>
    <t>Pets</t>
  </si>
  <si>
    <t>Curry Pieces</t>
  </si>
  <si>
    <t>Fashion</t>
  </si>
  <si>
    <t>Refund</t>
  </si>
  <si>
    <t>Month Year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</si>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</sst>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medium">
        <color theme="4" tint="-0.24997711111789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2" borderId="1" xfId="0" applyFont="1" applyFill="1" applyBorder="1"/>
    <xf numFmtId="0" fontId="0" fillId="0" borderId="0" xfId="0" applyNumberFormat="1"/>
    <xf numFmtId="17" fontId="0" fillId="0" borderId="0" xfId="0" applyNumberFormat="1" applyAlignment="1">
      <alignment vertical="center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numFmt numFmtId="22" formatCode="mmm/yy"/>
      <alignment horizontal="general" vertical="center" textRotation="0" wrapText="0" indent="0" justifyLastLine="0" shrinkToFit="0" readingOrder="0"/>
    </dxf>
    <dxf>
      <numFmt numFmtId="164" formatCode="&quot;₹&quot;\ #,##0.00"/>
      <alignment horizontal="general" vertical="center" textRotation="0" wrapText="0" indent="0" justifyLastLine="0" shrinkToFit="0" readingOrder="0"/>
    </dxf>
    <dxf>
      <numFmt numFmtId="164" formatCode="&quot;₹&quot;\ #,##0.00"/>
      <alignment horizontal="general" vertical="center" textRotation="0" wrapText="0" indent="0" justifyLastLine="0" shrinkToFit="0" readingOrder="0"/>
    </dxf>
    <dxf>
      <numFmt numFmtId="164" formatCode="&quot;₹&quot;\ #,##0.00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Budget Sheet.xlsx]Pivots!PivotTable7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Pivots!$A$4:$A$10</c:f>
              <c:strCache>
                <c:ptCount val="6"/>
                <c:pt idx="0">
                  <c:v>Apparel</c:v>
                </c:pt>
                <c:pt idx="1">
                  <c:v>Food</c:v>
                </c:pt>
                <c:pt idx="2">
                  <c:v>Household</c:v>
                </c:pt>
                <c:pt idx="3">
                  <c:v>Other</c:v>
                </c:pt>
                <c:pt idx="4">
                  <c:v>Pets</c:v>
                </c:pt>
                <c:pt idx="5">
                  <c:v>Utilities</c:v>
                </c:pt>
              </c:strCache>
            </c:strRef>
          </c:cat>
          <c:val>
            <c:numRef>
              <c:f>Pivots!$B$4:$B$10</c:f>
              <c:numCache>
                <c:formatCode>0.00%</c:formatCode>
                <c:ptCount val="6"/>
                <c:pt idx="0">
                  <c:v>0.3128615918845577</c:v>
                </c:pt>
                <c:pt idx="1">
                  <c:v>0.24032770165672068</c:v>
                </c:pt>
                <c:pt idx="2">
                  <c:v>6.3591605301020496E-2</c:v>
                </c:pt>
                <c:pt idx="3">
                  <c:v>2.048894204209491E-2</c:v>
                </c:pt>
                <c:pt idx="4">
                  <c:v>1.5176994105255489E-2</c:v>
                </c:pt>
                <c:pt idx="5">
                  <c:v>0.34755316501035072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599969088"/>
        <c:axId val="-599965824"/>
      </c:barChart>
      <c:catAx>
        <c:axId val="-59996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9965824"/>
        <c:crosses val="autoZero"/>
        <c:auto val="1"/>
        <c:lblAlgn val="ctr"/>
        <c:lblOffset val="100"/>
        <c:noMultiLvlLbl val="0"/>
      </c:catAx>
      <c:valAx>
        <c:axId val="-599965824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-59996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Budget Sheet.xlsx]Pivots!PivotTable8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"/>
        <c:spPr>
          <a:solidFill>
            <a:schemeClr val="tx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tx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Pivots!$E$3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Pivots!$D$4:$D$7</c:f>
              <c:strCache>
                <c:ptCount val="3"/>
                <c:pt idx="0">
                  <c:v>Needs</c:v>
                </c:pt>
                <c:pt idx="1">
                  <c:v>Other</c:v>
                </c:pt>
                <c:pt idx="2">
                  <c:v>Wants</c:v>
                </c:pt>
              </c:strCache>
            </c:strRef>
          </c:cat>
          <c:val>
            <c:numRef>
              <c:f>Pivots!$E$4:$E$7</c:f>
              <c:numCache>
                <c:formatCode>General</c:formatCode>
                <c:ptCount val="3"/>
                <c:pt idx="0">
                  <c:v>2620</c:v>
                </c:pt>
                <c:pt idx="1">
                  <c:v>344</c:v>
                </c:pt>
                <c:pt idx="2">
                  <c:v>3624.92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 Worth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Transactions!$A$2:$A$22</c:f>
              <c:numCache>
                <c:formatCode>m/d/yyyy</c:formatCode>
                <c:ptCount val="21"/>
                <c:pt idx="0">
                  <c:v>45292</c:v>
                </c:pt>
                <c:pt idx="1">
                  <c:v>45292</c:v>
                </c:pt>
                <c:pt idx="2">
                  <c:v>45295</c:v>
                </c:pt>
                <c:pt idx="3">
                  <c:v>45295</c:v>
                </c:pt>
                <c:pt idx="4">
                  <c:v>45297</c:v>
                </c:pt>
                <c:pt idx="5">
                  <c:v>45297</c:v>
                </c:pt>
                <c:pt idx="6">
                  <c:v>45298</c:v>
                </c:pt>
                <c:pt idx="7">
                  <c:v>45298</c:v>
                </c:pt>
                <c:pt idx="8">
                  <c:v>45298</c:v>
                </c:pt>
                <c:pt idx="9">
                  <c:v>45299</c:v>
                </c:pt>
                <c:pt idx="10">
                  <c:v>45301</c:v>
                </c:pt>
                <c:pt idx="11">
                  <c:v>45301</c:v>
                </c:pt>
                <c:pt idx="12">
                  <c:v>45301</c:v>
                </c:pt>
                <c:pt idx="13">
                  <c:v>45302</c:v>
                </c:pt>
                <c:pt idx="14">
                  <c:v>45302</c:v>
                </c:pt>
                <c:pt idx="15">
                  <c:v>45304</c:v>
                </c:pt>
                <c:pt idx="16">
                  <c:v>45305</c:v>
                </c:pt>
                <c:pt idx="17">
                  <c:v>45306</c:v>
                </c:pt>
                <c:pt idx="18">
                  <c:v>45307</c:v>
                </c:pt>
                <c:pt idx="19">
                  <c:v>45309</c:v>
                </c:pt>
                <c:pt idx="20">
                  <c:v>45309</c:v>
                </c:pt>
              </c:numCache>
            </c:numRef>
          </c:cat>
          <c:val>
            <c:numRef>
              <c:f>Transactions!$H$2:$H$22</c:f>
              <c:numCache>
                <c:formatCode>"₹"\ #,##0.00</c:formatCode>
                <c:ptCount val="21"/>
                <c:pt idx="0">
                  <c:v>-135</c:v>
                </c:pt>
                <c:pt idx="1">
                  <c:v>5</c:v>
                </c:pt>
                <c:pt idx="2">
                  <c:v>-204</c:v>
                </c:pt>
                <c:pt idx="3">
                  <c:v>-334</c:v>
                </c:pt>
                <c:pt idx="4">
                  <c:v>-124</c:v>
                </c:pt>
                <c:pt idx="5">
                  <c:v>-324</c:v>
                </c:pt>
                <c:pt idx="6">
                  <c:v>-524</c:v>
                </c:pt>
                <c:pt idx="7">
                  <c:v>-851.5</c:v>
                </c:pt>
                <c:pt idx="8">
                  <c:v>-901.5</c:v>
                </c:pt>
                <c:pt idx="9">
                  <c:v>24098.5</c:v>
                </c:pt>
                <c:pt idx="10">
                  <c:v>23180.5</c:v>
                </c:pt>
                <c:pt idx="11">
                  <c:v>22820.5</c:v>
                </c:pt>
                <c:pt idx="12">
                  <c:v>22800.5</c:v>
                </c:pt>
                <c:pt idx="13">
                  <c:v>21637.5</c:v>
                </c:pt>
                <c:pt idx="14">
                  <c:v>21617.5</c:v>
                </c:pt>
                <c:pt idx="15">
                  <c:v>19878.5</c:v>
                </c:pt>
                <c:pt idx="16">
                  <c:v>19482.5</c:v>
                </c:pt>
                <c:pt idx="17">
                  <c:v>19283.5</c:v>
                </c:pt>
                <c:pt idx="18">
                  <c:v>19183.5</c:v>
                </c:pt>
                <c:pt idx="19">
                  <c:v>18861.080000000002</c:v>
                </c:pt>
                <c:pt idx="20">
                  <c:v>18761.080000000002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99968000"/>
        <c:axId val="-599971808"/>
      </c:lineChart>
      <c:dateAx>
        <c:axId val="-599968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9971808"/>
        <c:crosses val="autoZero"/>
        <c:auto val="1"/>
        <c:lblOffset val="100"/>
        <c:baseTimeUnit val="days"/>
      </c:dateAx>
      <c:valAx>
        <c:axId val="-5999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996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Budget Sheet.xlsx]Pivots!PivotTable9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Sub-Categories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Pivots!$G$4:$G$15</c:f>
              <c:strCache>
                <c:ptCount val="11"/>
                <c:pt idx="0">
                  <c:v>Curry Pieces</c:v>
                </c:pt>
                <c:pt idx="1">
                  <c:v>Dinner</c:v>
                </c:pt>
                <c:pt idx="2">
                  <c:v>Eating Out</c:v>
                </c:pt>
                <c:pt idx="3">
                  <c:v>Electricity Bill</c:v>
                </c:pt>
                <c:pt idx="4">
                  <c:v>Fashion</c:v>
                </c:pt>
                <c:pt idx="5">
                  <c:v>Grocery</c:v>
                </c:pt>
                <c:pt idx="6">
                  <c:v>Kitchen</c:v>
                </c:pt>
                <c:pt idx="7">
                  <c:v>Mobile Recharge</c:v>
                </c:pt>
                <c:pt idx="8">
                  <c:v>Online Order</c:v>
                </c:pt>
                <c:pt idx="9">
                  <c:v>Shoes</c:v>
                </c:pt>
                <c:pt idx="10">
                  <c:v>Water Bill</c:v>
                </c:pt>
              </c:strCache>
            </c:strRef>
          </c:cat>
          <c:val>
            <c:numRef>
              <c:f>Pivots!$H$4:$H$15</c:f>
              <c:numCache>
                <c:formatCode>0.00%</c:formatCode>
                <c:ptCount val="11"/>
                <c:pt idx="0">
                  <c:v>1.5176994105255489E-2</c:v>
                </c:pt>
                <c:pt idx="1">
                  <c:v>3.0353988210510977E-3</c:v>
                </c:pt>
                <c:pt idx="2">
                  <c:v>0.15746131384202569</c:v>
                </c:pt>
                <c:pt idx="3">
                  <c:v>0.17650844144412134</c:v>
                </c:pt>
                <c:pt idx="4">
                  <c:v>4.8933664394164751E-2</c:v>
                </c:pt>
                <c:pt idx="5">
                  <c:v>3.3389387031562079E-2</c:v>
                </c:pt>
                <c:pt idx="6">
                  <c:v>3.0202218269458424E-2</c:v>
                </c:pt>
                <c:pt idx="7">
                  <c:v>3.1719917679983972E-2</c:v>
                </c:pt>
                <c:pt idx="8">
                  <c:v>0.10031993103573879</c:v>
                </c:pt>
                <c:pt idx="9">
                  <c:v>0.26392792749039296</c:v>
                </c:pt>
                <c:pt idx="10">
                  <c:v>0.13932480588624538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599962560"/>
        <c:axId val="-599955488"/>
      </c:barChart>
      <c:catAx>
        <c:axId val="-599962560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9955488"/>
        <c:crosses val="autoZero"/>
        <c:auto val="1"/>
        <c:lblAlgn val="ctr"/>
        <c:lblOffset val="100"/>
        <c:noMultiLvlLbl val="0"/>
      </c:catAx>
      <c:valAx>
        <c:axId val="-599955488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-5999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Budget Sheet.xlsx]Pivots!PivotTable1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 and Expense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tx2"/>
            </a:solidFill>
            <a:round/>
          </a:ln>
          <a:effectLst/>
        </c:spPr>
        <c:marker>
          <c:symbol val="circle"/>
          <c:size val="5"/>
          <c:spPr>
            <a:solidFill>
              <a:schemeClr val="tx2"/>
            </a:solidFill>
            <a:ln w="9525">
              <a:solidFill>
                <a:schemeClr val="tx2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Pivots!$S$1:$S$2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Pivots!$Q$3:$Q$15</c:f>
              <c:strCache>
                <c:ptCount val="12"/>
                <c:pt idx="0">
                  <c:v>01-01-2024</c:v>
                </c:pt>
                <c:pt idx="1">
                  <c:v>04-01-2024</c:v>
                </c:pt>
                <c:pt idx="2">
                  <c:v>06-01-2024</c:v>
                </c:pt>
                <c:pt idx="3">
                  <c:v>07-01-2024</c:v>
                </c:pt>
                <c:pt idx="4">
                  <c:v>08-01-2024</c:v>
                </c:pt>
                <c:pt idx="5">
                  <c:v>10-01-2024</c:v>
                </c:pt>
                <c:pt idx="6">
                  <c:v>11-01-2024</c:v>
                </c:pt>
                <c:pt idx="7">
                  <c:v>13-01-2024</c:v>
                </c:pt>
                <c:pt idx="8">
                  <c:v>14-01-2024</c:v>
                </c:pt>
                <c:pt idx="9">
                  <c:v>15-01-2024</c:v>
                </c:pt>
                <c:pt idx="10">
                  <c:v>16-01-2024</c:v>
                </c:pt>
                <c:pt idx="11">
                  <c:v>18-01-2024</c:v>
                </c:pt>
              </c:strCache>
            </c:strRef>
          </c:cat>
          <c:val>
            <c:numRef>
              <c:f>Pivots!$S$3:$S$15</c:f>
              <c:numCache>
                <c:formatCode>General</c:formatCode>
                <c:ptCount val="12"/>
                <c:pt idx="0">
                  <c:v>140</c:v>
                </c:pt>
                <c:pt idx="2">
                  <c:v>210</c:v>
                </c:pt>
                <c:pt idx="4">
                  <c:v>25000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Pivots!$R$1:$R$2</c:f>
              <c:strCache>
                <c:ptCount val="1"/>
                <c:pt idx="0">
                  <c:v>Expense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Pivots!$Q$3:$Q$15</c:f>
              <c:strCache>
                <c:ptCount val="12"/>
                <c:pt idx="0">
                  <c:v>01-01-2024</c:v>
                </c:pt>
                <c:pt idx="1">
                  <c:v>04-01-2024</c:v>
                </c:pt>
                <c:pt idx="2">
                  <c:v>06-01-2024</c:v>
                </c:pt>
                <c:pt idx="3">
                  <c:v>07-01-2024</c:v>
                </c:pt>
                <c:pt idx="4">
                  <c:v>08-01-2024</c:v>
                </c:pt>
                <c:pt idx="5">
                  <c:v>10-01-2024</c:v>
                </c:pt>
                <c:pt idx="6">
                  <c:v>11-01-2024</c:v>
                </c:pt>
                <c:pt idx="7">
                  <c:v>13-01-2024</c:v>
                </c:pt>
                <c:pt idx="8">
                  <c:v>14-01-2024</c:v>
                </c:pt>
                <c:pt idx="9">
                  <c:v>15-01-2024</c:v>
                </c:pt>
                <c:pt idx="10">
                  <c:v>16-01-2024</c:v>
                </c:pt>
                <c:pt idx="11">
                  <c:v>18-01-2024</c:v>
                </c:pt>
              </c:strCache>
            </c:strRef>
          </c:cat>
          <c:val>
            <c:numRef>
              <c:f>Pivots!$R$3:$R$15</c:f>
              <c:numCache>
                <c:formatCode>General</c:formatCode>
                <c:ptCount val="12"/>
                <c:pt idx="0">
                  <c:v>135</c:v>
                </c:pt>
                <c:pt idx="1">
                  <c:v>339</c:v>
                </c:pt>
                <c:pt idx="2">
                  <c:v>200</c:v>
                </c:pt>
                <c:pt idx="3">
                  <c:v>577.5</c:v>
                </c:pt>
                <c:pt idx="5">
                  <c:v>1298</c:v>
                </c:pt>
                <c:pt idx="6">
                  <c:v>1183</c:v>
                </c:pt>
                <c:pt idx="7">
                  <c:v>1739</c:v>
                </c:pt>
                <c:pt idx="8">
                  <c:v>396</c:v>
                </c:pt>
                <c:pt idx="9">
                  <c:v>199</c:v>
                </c:pt>
                <c:pt idx="10">
                  <c:v>100</c:v>
                </c:pt>
                <c:pt idx="11">
                  <c:v>422.42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99964192"/>
        <c:axId val="-599977248"/>
      </c:lineChart>
      <c:valAx>
        <c:axId val="-599977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9964192"/>
        <c:crosses val="autoZero"/>
        <c:crossBetween val="between"/>
      </c:valAx>
      <c:dateAx>
        <c:axId val="-5999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9977248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23</xdr:row>
      <xdr:rowOff>0</xdr:rowOff>
    </xdr:from>
    <xdr:to>
      <xdr:col>23</xdr:col>
      <xdr:colOff>304800</xdr:colOff>
      <xdr:row>36</xdr:row>
      <xdr:rowOff>0</xdr:rowOff>
    </xdr:to>
    <xdr:sp macro="" textlink="">
      <xdr:nvSpPr>
        <xdr:cNvPr id="24" name="Rounded Rectangle 23"/>
        <xdr:cNvSpPr/>
      </xdr:nvSpPr>
      <xdr:spPr>
        <a:xfrm>
          <a:off x="8153400" y="4206240"/>
          <a:ext cx="6172200" cy="2377440"/>
        </a:xfrm>
        <a:prstGeom prst="roundRect">
          <a:avLst>
            <a:gd name="adj" fmla="val 3453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7620</xdr:colOff>
      <xdr:row>1</xdr:row>
      <xdr:rowOff>15240</xdr:rowOff>
    </xdr:from>
    <xdr:to>
      <xdr:col>12</xdr:col>
      <xdr:colOff>586740</xdr:colOff>
      <xdr:row>7</xdr:row>
      <xdr:rowOff>0</xdr:rowOff>
    </xdr:to>
    <xdr:sp macro="" textlink="">
      <xdr:nvSpPr>
        <xdr:cNvPr id="2" name="Rounded Rectangle 1"/>
        <xdr:cNvSpPr/>
      </xdr:nvSpPr>
      <xdr:spPr>
        <a:xfrm>
          <a:off x="617220" y="198120"/>
          <a:ext cx="7284720" cy="1082040"/>
        </a:xfrm>
        <a:prstGeom prst="roundRect">
          <a:avLst>
            <a:gd name="adj" fmla="val 7315"/>
          </a:avLst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15240</xdr:colOff>
      <xdr:row>8</xdr:row>
      <xdr:rowOff>22860</xdr:rowOff>
    </xdr:from>
    <xdr:to>
      <xdr:col>7</xdr:col>
      <xdr:colOff>0</xdr:colOff>
      <xdr:row>22</xdr:row>
      <xdr:rowOff>0</xdr:rowOff>
    </xdr:to>
    <xdr:sp macro="" textlink="">
      <xdr:nvSpPr>
        <xdr:cNvPr id="4" name="Rounded Rectangle 3"/>
        <xdr:cNvSpPr/>
      </xdr:nvSpPr>
      <xdr:spPr>
        <a:xfrm>
          <a:off x="624840" y="1485900"/>
          <a:ext cx="3642360" cy="2537460"/>
        </a:xfrm>
        <a:prstGeom prst="roundRect">
          <a:avLst>
            <a:gd name="adj" fmla="val 3278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228600</xdr:colOff>
      <xdr:row>1</xdr:row>
      <xdr:rowOff>15240</xdr:rowOff>
    </xdr:from>
    <xdr:to>
      <xdr:col>23</xdr:col>
      <xdr:colOff>304800</xdr:colOff>
      <xdr:row>22</xdr:row>
      <xdr:rowOff>0</xdr:rowOff>
    </xdr:to>
    <xdr:sp macro="" textlink="">
      <xdr:nvSpPr>
        <xdr:cNvPr id="10" name="Rounded Rectangle 9"/>
        <xdr:cNvSpPr/>
      </xdr:nvSpPr>
      <xdr:spPr>
        <a:xfrm>
          <a:off x="8153400" y="198120"/>
          <a:ext cx="6172200" cy="3825240"/>
        </a:xfrm>
        <a:prstGeom prst="roundRect">
          <a:avLst>
            <a:gd name="adj" fmla="val 3453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243840</xdr:colOff>
      <xdr:row>8</xdr:row>
      <xdr:rowOff>15240</xdr:rowOff>
    </xdr:from>
    <xdr:to>
      <xdr:col>13</xdr:col>
      <xdr:colOff>0</xdr:colOff>
      <xdr:row>22</xdr:row>
      <xdr:rowOff>0</xdr:rowOff>
    </xdr:to>
    <xdr:sp macro="" textlink="">
      <xdr:nvSpPr>
        <xdr:cNvPr id="5" name="Rounded Rectangle 4"/>
        <xdr:cNvSpPr/>
      </xdr:nvSpPr>
      <xdr:spPr>
        <a:xfrm>
          <a:off x="4511040" y="1478280"/>
          <a:ext cx="3413760" cy="2545080"/>
        </a:xfrm>
        <a:prstGeom prst="roundRect">
          <a:avLst>
            <a:gd name="adj" fmla="val 2510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23</xdr:row>
      <xdr:rowOff>0</xdr:rowOff>
    </xdr:from>
    <xdr:to>
      <xdr:col>13</xdr:col>
      <xdr:colOff>0</xdr:colOff>
      <xdr:row>36</xdr:row>
      <xdr:rowOff>0</xdr:rowOff>
    </xdr:to>
    <xdr:sp macro="" textlink="">
      <xdr:nvSpPr>
        <xdr:cNvPr id="9" name="Rounded Rectangle 8"/>
        <xdr:cNvSpPr/>
      </xdr:nvSpPr>
      <xdr:spPr>
        <a:xfrm>
          <a:off x="609600" y="4206240"/>
          <a:ext cx="7315200" cy="2377440"/>
        </a:xfrm>
        <a:prstGeom prst="roundRect">
          <a:avLst>
            <a:gd name="adj" fmla="val 2093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167640</xdr:colOff>
      <xdr:row>1</xdr:row>
      <xdr:rowOff>167640</xdr:rowOff>
    </xdr:from>
    <xdr:to>
      <xdr:col>4</xdr:col>
      <xdr:colOff>205862</xdr:colOff>
      <xdr:row>5</xdr:row>
      <xdr:rowOff>175260</xdr:rowOff>
    </xdr:to>
    <xdr:grpSp>
      <xdr:nvGrpSpPr>
        <xdr:cNvPr id="13" name="Group 12"/>
        <xdr:cNvGrpSpPr/>
      </xdr:nvGrpSpPr>
      <xdr:grpSpPr>
        <a:xfrm>
          <a:off x="777240" y="350520"/>
          <a:ext cx="1867022" cy="739140"/>
          <a:chOff x="777240" y="350520"/>
          <a:chExt cx="1867022" cy="739140"/>
        </a:xfrm>
        <a:solidFill>
          <a:schemeClr val="tx1">
            <a:lumMod val="65000"/>
            <a:lumOff val="35000"/>
          </a:schemeClr>
        </a:solidFill>
      </xdr:grpSpPr>
      <xdr:sp macro="" textlink="Pivots!$J$4">
        <xdr:nvSpPr>
          <xdr:cNvPr id="7" name="TextBox 6"/>
          <xdr:cNvSpPr txBox="1"/>
        </xdr:nvSpPr>
        <xdr:spPr>
          <a:xfrm>
            <a:off x="777240" y="556260"/>
            <a:ext cx="1836420" cy="53340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1F9707-5FC8-466D-B8E8-4ECD0949D02B}" type="TxLink">
              <a:rPr lang="en-US" sz="1800" b="0" i="0" u="none" strike="noStrike">
                <a:solidFill>
                  <a:schemeClr val="bg1">
                    <a:lumMod val="85000"/>
                  </a:schemeClr>
                </a:solidFill>
                <a:latin typeface="Calibri"/>
                <a:ea typeface="Calibri"/>
                <a:cs typeface="Calibri"/>
              </a:rPr>
              <a:pPr algn="ctr"/>
              <a:t>₹ 18,761.08</a:t>
            </a:fld>
            <a:endParaRPr lang="en-IN" sz="4800">
              <a:solidFill>
                <a:schemeClr val="bg1">
                  <a:lumMod val="85000"/>
                </a:schemeClr>
              </a:solidFill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777240" y="350520"/>
            <a:ext cx="1867022" cy="37338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solidFill>
                  <a:schemeClr val="bg1">
                    <a:lumMod val="85000"/>
                  </a:schemeClr>
                </a:solidFill>
              </a:rPr>
              <a:t>NET</a:t>
            </a:r>
            <a:r>
              <a:rPr lang="en-IN" sz="1100" baseline="0">
                <a:solidFill>
                  <a:schemeClr val="bg1">
                    <a:lumMod val="85000"/>
                  </a:schemeClr>
                </a:solidFill>
              </a:rPr>
              <a:t> WORTH</a:t>
            </a:r>
            <a:endParaRPr lang="en-IN" sz="1100">
              <a:solidFill>
                <a:schemeClr val="bg1">
                  <a:lumMod val="85000"/>
                </a:schemeClr>
              </a:solidFill>
            </a:endParaRPr>
          </a:p>
        </xdr:txBody>
      </xdr:sp>
    </xdr:grpSp>
    <xdr:clientData/>
  </xdr:twoCellAnchor>
  <xdr:twoCellAnchor>
    <xdr:from>
      <xdr:col>5</xdr:col>
      <xdr:colOff>148590</xdr:colOff>
      <xdr:row>1</xdr:row>
      <xdr:rowOff>156210</xdr:rowOff>
    </xdr:from>
    <xdr:to>
      <xdr:col>8</xdr:col>
      <xdr:colOff>186812</xdr:colOff>
      <xdr:row>5</xdr:row>
      <xdr:rowOff>163830</xdr:rowOff>
    </xdr:to>
    <xdr:grpSp>
      <xdr:nvGrpSpPr>
        <xdr:cNvPr id="14" name="Group 13"/>
        <xdr:cNvGrpSpPr/>
      </xdr:nvGrpSpPr>
      <xdr:grpSpPr>
        <a:xfrm>
          <a:off x="3196590" y="339090"/>
          <a:ext cx="1867022" cy="739140"/>
          <a:chOff x="777240" y="350520"/>
          <a:chExt cx="1867022" cy="739140"/>
        </a:xfrm>
      </xdr:grpSpPr>
      <xdr:sp macro="" textlink="Pivots!$L$4">
        <xdr:nvSpPr>
          <xdr:cNvPr id="15" name="TextBox 14"/>
          <xdr:cNvSpPr txBox="1"/>
        </xdr:nvSpPr>
        <xdr:spPr>
          <a:xfrm>
            <a:off x="777240" y="556260"/>
            <a:ext cx="183642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5E3CEAB4-9688-45C5-908E-CB320BA00516}" type="TxLink">
              <a:rPr lang="en-US" sz="1800" b="0" i="0" u="none" strike="noStrike">
                <a:solidFill>
                  <a:schemeClr val="bg1">
                    <a:lumMod val="85000"/>
                  </a:schemeClr>
                </a:solidFill>
                <a:latin typeface="Calibri"/>
                <a:ea typeface="Calibri"/>
                <a:cs typeface="Calibri"/>
              </a:rPr>
              <a:pPr marL="0" indent="0" algn="ctr"/>
              <a:t>₹ 25,350.00</a:t>
            </a:fld>
            <a:endParaRPr lang="en-IN" sz="3200" b="0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>
            <a:off x="777240" y="350520"/>
            <a:ext cx="1867022" cy="3733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r>
              <a:rPr lang="en-IN" sz="1100" b="0" i="0" u="none" strike="noStrike">
                <a:solidFill>
                  <a:schemeClr val="bg1">
                    <a:lumMod val="85000"/>
                  </a:schemeClr>
                </a:solidFill>
                <a:latin typeface="Calibri"/>
                <a:ea typeface="Calibri"/>
                <a:cs typeface="Calibri"/>
              </a:rPr>
              <a:t>INCOME</a:t>
            </a:r>
            <a:endParaRPr lang="en-IN" sz="1800" b="0" i="0" u="none" strike="noStrike">
              <a:solidFill>
                <a:schemeClr val="bg1">
                  <a:lumMod val="85000"/>
                </a:schemeClr>
              </a:solidFill>
              <a:latin typeface="Calibri"/>
              <a:ea typeface="Calibri"/>
              <a:cs typeface="Calibri"/>
            </a:endParaRPr>
          </a:p>
        </xdr:txBody>
      </xdr:sp>
    </xdr:grpSp>
    <xdr:clientData/>
  </xdr:twoCellAnchor>
  <xdr:twoCellAnchor>
    <xdr:from>
      <xdr:col>9</xdr:col>
      <xdr:colOff>129540</xdr:colOff>
      <xdr:row>1</xdr:row>
      <xdr:rowOff>144780</xdr:rowOff>
    </xdr:from>
    <xdr:to>
      <xdr:col>12</xdr:col>
      <xdr:colOff>167762</xdr:colOff>
      <xdr:row>5</xdr:row>
      <xdr:rowOff>152400</xdr:rowOff>
    </xdr:to>
    <xdr:grpSp>
      <xdr:nvGrpSpPr>
        <xdr:cNvPr id="17" name="Group 16"/>
        <xdr:cNvGrpSpPr/>
      </xdr:nvGrpSpPr>
      <xdr:grpSpPr>
        <a:xfrm>
          <a:off x="5615940" y="327660"/>
          <a:ext cx="1867022" cy="739140"/>
          <a:chOff x="777240" y="350520"/>
          <a:chExt cx="1867022" cy="739140"/>
        </a:xfrm>
      </xdr:grpSpPr>
      <xdr:sp macro="" textlink="Pivots!$N$4">
        <xdr:nvSpPr>
          <xdr:cNvPr id="18" name="TextBox 17"/>
          <xdr:cNvSpPr txBox="1"/>
        </xdr:nvSpPr>
        <xdr:spPr>
          <a:xfrm>
            <a:off x="777240" y="556260"/>
            <a:ext cx="183642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91DB02D-63CC-4D9B-8A61-D6271CE5CFBD}" type="TxLink">
              <a:rPr lang="en-US" sz="1800" b="0" i="0" u="none" strike="noStrike">
                <a:solidFill>
                  <a:schemeClr val="bg1">
                    <a:lumMod val="85000"/>
                  </a:schemeClr>
                </a:solidFill>
                <a:latin typeface="Calibri"/>
                <a:ea typeface="Calibri"/>
                <a:cs typeface="Calibri"/>
              </a:rPr>
              <a:pPr algn="ctr"/>
              <a:t>₹ 6,588.92</a:t>
            </a:fld>
            <a:endParaRPr lang="en-IN" sz="3200">
              <a:solidFill>
                <a:schemeClr val="bg1">
                  <a:lumMod val="85000"/>
                </a:schemeClr>
              </a:solidFill>
            </a:endParaRPr>
          </a:p>
        </xdr:txBody>
      </xdr:sp>
      <xdr:sp macro="" textlink="">
        <xdr:nvSpPr>
          <xdr:cNvPr id="19" name="TextBox 18"/>
          <xdr:cNvSpPr txBox="1"/>
        </xdr:nvSpPr>
        <xdr:spPr>
          <a:xfrm>
            <a:off x="777240" y="350520"/>
            <a:ext cx="1867022" cy="3733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IN" sz="1100">
                <a:solidFill>
                  <a:schemeClr val="bg1">
                    <a:lumMod val="85000"/>
                  </a:schemeClr>
                </a:solidFill>
              </a:rPr>
              <a:t>EXPENSES</a:t>
            </a:r>
          </a:p>
        </xdr:txBody>
      </xdr:sp>
    </xdr:grpSp>
    <xdr:clientData/>
  </xdr:twoCellAnchor>
  <xdr:twoCellAnchor>
    <xdr:from>
      <xdr:col>1</xdr:col>
      <xdr:colOff>83820</xdr:colOff>
      <xdr:row>8</xdr:row>
      <xdr:rowOff>22860</xdr:rowOff>
    </xdr:from>
    <xdr:to>
      <xdr:col>6</xdr:col>
      <xdr:colOff>533400</xdr:colOff>
      <xdr:row>22</xdr:row>
      <xdr:rowOff>0</xdr:rowOff>
    </xdr:to>
    <xdr:graphicFrame macro="">
      <xdr:nvGraphicFramePr>
        <xdr:cNvPr id="2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243840</xdr:colOff>
      <xdr:row>8</xdr:row>
      <xdr:rowOff>22860</xdr:rowOff>
    </xdr:from>
    <xdr:to>
      <xdr:col>13</xdr:col>
      <xdr:colOff>0</xdr:colOff>
      <xdr:row>22</xdr:row>
      <xdr:rowOff>0</xdr:rowOff>
    </xdr:to>
    <xdr:graphicFrame macro="">
      <xdr:nvGraphicFramePr>
        <xdr:cNvPr id="2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228600</xdr:colOff>
      <xdr:row>23</xdr:row>
      <xdr:rowOff>0</xdr:rowOff>
    </xdr:from>
    <xdr:to>
      <xdr:col>23</xdr:col>
      <xdr:colOff>304800</xdr:colOff>
      <xdr:row>36</xdr:row>
      <xdr:rowOff>0</xdr:rowOff>
    </xdr:to>
    <xdr:graphicFrame macro="">
      <xdr:nvGraphicFramePr>
        <xdr:cNvPr id="2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</xdr:colOff>
      <xdr:row>23</xdr:row>
      <xdr:rowOff>0</xdr:rowOff>
    </xdr:from>
    <xdr:to>
      <xdr:col>13</xdr:col>
      <xdr:colOff>0</xdr:colOff>
      <xdr:row>36</xdr:row>
      <xdr:rowOff>0</xdr:rowOff>
    </xdr:to>
    <xdr:graphicFrame macro="">
      <xdr:nvGraphicFramePr>
        <xdr:cNvPr id="2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228600</xdr:colOff>
      <xdr:row>1</xdr:row>
      <xdr:rowOff>15240</xdr:rowOff>
    </xdr:from>
    <xdr:to>
      <xdr:col>23</xdr:col>
      <xdr:colOff>304800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ersonal%20Budget%20She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310.608147916668" createdVersion="5" refreshedVersion="5" minRefreshableVersion="3" recordCount="21">
  <cacheSource type="worksheet">
    <worksheetSource name="Table1" r:id="rId2"/>
  </cacheSource>
  <cacheFields count="9">
    <cacheField name="Date" numFmtId="14">
      <sharedItems containsSemiMixedTypes="0" containsNonDate="0" containsDate="1" containsString="0" minDate="2024-01-01T00:00:00" maxDate="2024-01-19T00:00:00" count="12">
        <d v="2024-01-01T00:00:00"/>
        <d v="2024-01-04T00:00:00"/>
        <d v="2024-01-06T00:00:00"/>
        <d v="2024-01-07T00:00:00"/>
        <d v="2024-01-08T00:00:00"/>
        <d v="2024-01-10T00:00:00"/>
        <d v="2024-01-11T00:00:00"/>
        <d v="2024-01-13T00:00:00"/>
        <d v="2024-01-14T00:00:00"/>
        <d v="2024-01-15T00:00:00"/>
        <d v="2024-01-16T00:00:00"/>
        <d v="2024-01-18T00:00:00"/>
      </sharedItems>
    </cacheField>
    <cacheField name="Transaction Type" numFmtId="0">
      <sharedItems count="2">
        <s v="Expense"/>
        <s v="Income"/>
      </sharedItems>
    </cacheField>
    <cacheField name="Category" numFmtId="0">
      <sharedItems count="9">
        <s v="Other"/>
        <s v="Utilities"/>
        <s v="Food"/>
        <s v="Household"/>
        <s v="Salary"/>
        <s v="Apparel"/>
        <s v="Pets"/>
        <s v="Health" u="1"/>
        <s v="Beauty" u="1"/>
      </sharedItems>
    </cacheField>
    <cacheField name="Sub-Category" numFmtId="0">
      <sharedItems containsBlank="1" count="15">
        <s v="Online Order"/>
        <s v="Refund"/>
        <s v="Mobile Recharge"/>
        <s v="Eating Out"/>
        <s v="Grocery"/>
        <s v="Monthly Salary"/>
        <s v="Water Bill"/>
        <s v="Electricity Bill"/>
        <s v="Dinner"/>
        <s v="Shoes"/>
        <s v="Kitchen"/>
        <s v="Curry Pieces"/>
        <s v="Fashion"/>
        <m u="1"/>
        <s v="Medicine" u="1"/>
      </sharedItems>
    </cacheField>
    <cacheField name="Expense Type" numFmtId="0">
      <sharedItems containsBlank="1" count="4">
        <s v="Other"/>
        <m/>
        <s v="Wants"/>
        <s v="Needs"/>
      </sharedItems>
    </cacheField>
    <cacheField name="Amount" numFmtId="164">
      <sharedItems containsSemiMixedTypes="0" containsString="0" containsNumber="1" minValue="20" maxValue="25000"/>
    </cacheField>
    <cacheField name="Amount Calculation" numFmtId="164">
      <sharedItems containsSemiMixedTypes="0" containsString="0" containsNumber="1" minValue="-1739" maxValue="25000"/>
    </cacheField>
    <cacheField name="Cummulative Sum" numFmtId="164">
      <sharedItems containsSemiMixedTypes="0" containsString="0" containsNumber="1" minValue="-901.5" maxValue="24098.5"/>
    </cacheField>
    <cacheField name="Month Year" numFmtId="17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  <x v="0"/>
    <x v="0"/>
    <n v="135"/>
    <n v="-135"/>
    <n v="-135"/>
    <s v="January 2024"/>
  </r>
  <r>
    <x v="0"/>
    <x v="1"/>
    <x v="0"/>
    <x v="1"/>
    <x v="1"/>
    <n v="140"/>
    <n v="140"/>
    <n v="5"/>
    <s v="January 2024"/>
  </r>
  <r>
    <x v="1"/>
    <x v="0"/>
    <x v="1"/>
    <x v="2"/>
    <x v="0"/>
    <n v="209"/>
    <n v="-209"/>
    <n v="-204"/>
    <s v="January 2024"/>
  </r>
  <r>
    <x v="1"/>
    <x v="0"/>
    <x v="2"/>
    <x v="0"/>
    <x v="2"/>
    <n v="130"/>
    <n v="-130"/>
    <n v="-334"/>
    <s v="January 2024"/>
  </r>
  <r>
    <x v="2"/>
    <x v="1"/>
    <x v="0"/>
    <x v="1"/>
    <x v="1"/>
    <n v="210"/>
    <n v="210"/>
    <n v="-124"/>
    <s v="January 2024"/>
  </r>
  <r>
    <x v="2"/>
    <x v="0"/>
    <x v="2"/>
    <x v="3"/>
    <x v="2"/>
    <n v="200"/>
    <n v="-200"/>
    <n v="-324"/>
    <s v="January 2024"/>
  </r>
  <r>
    <x v="3"/>
    <x v="0"/>
    <x v="3"/>
    <x v="4"/>
    <x v="3"/>
    <n v="200"/>
    <n v="-200"/>
    <n v="-524"/>
    <s v="January 2024"/>
  </r>
  <r>
    <x v="3"/>
    <x v="0"/>
    <x v="2"/>
    <x v="3"/>
    <x v="2"/>
    <n v="327.5"/>
    <n v="-327.5"/>
    <n v="-851.5"/>
    <s v="January 2024"/>
  </r>
  <r>
    <x v="3"/>
    <x v="0"/>
    <x v="2"/>
    <x v="3"/>
    <x v="2"/>
    <n v="50"/>
    <n v="-50"/>
    <n v="-901.5"/>
    <s v="January 2024"/>
  </r>
  <r>
    <x v="4"/>
    <x v="1"/>
    <x v="4"/>
    <x v="5"/>
    <x v="1"/>
    <n v="25000"/>
    <n v="25000"/>
    <n v="24098.5"/>
    <s v="January 2024"/>
  </r>
  <r>
    <x v="5"/>
    <x v="0"/>
    <x v="1"/>
    <x v="6"/>
    <x v="3"/>
    <n v="918"/>
    <n v="-918"/>
    <n v="23180.5"/>
    <s v="January 2024"/>
  </r>
  <r>
    <x v="5"/>
    <x v="0"/>
    <x v="2"/>
    <x v="3"/>
    <x v="2"/>
    <n v="360"/>
    <n v="-360"/>
    <n v="22820.5"/>
    <s v="January 2024"/>
  </r>
  <r>
    <x v="5"/>
    <x v="0"/>
    <x v="3"/>
    <x v="4"/>
    <x v="3"/>
    <n v="20"/>
    <n v="-20"/>
    <n v="22800.5"/>
    <s v="January 2024"/>
  </r>
  <r>
    <x v="6"/>
    <x v="0"/>
    <x v="1"/>
    <x v="7"/>
    <x v="3"/>
    <n v="1163"/>
    <n v="-1163"/>
    <n v="21637.5"/>
    <s v="January 2024"/>
  </r>
  <r>
    <x v="6"/>
    <x v="0"/>
    <x v="2"/>
    <x v="8"/>
    <x v="3"/>
    <n v="20"/>
    <n v="-20"/>
    <n v="21617.5"/>
    <s v="January 2024"/>
  </r>
  <r>
    <x v="7"/>
    <x v="0"/>
    <x v="5"/>
    <x v="9"/>
    <x v="2"/>
    <n v="1739"/>
    <n v="-1739"/>
    <n v="19878.5"/>
    <s v="January 2024"/>
  </r>
  <r>
    <x v="8"/>
    <x v="0"/>
    <x v="2"/>
    <x v="0"/>
    <x v="2"/>
    <n v="396"/>
    <n v="-396"/>
    <n v="19482.5"/>
    <s v="January 2024"/>
  </r>
  <r>
    <x v="9"/>
    <x v="0"/>
    <x v="3"/>
    <x v="10"/>
    <x v="3"/>
    <n v="199"/>
    <n v="-199"/>
    <n v="19283.5"/>
    <s v="January 2024"/>
  </r>
  <r>
    <x v="10"/>
    <x v="0"/>
    <x v="6"/>
    <x v="11"/>
    <x v="3"/>
    <n v="100"/>
    <n v="-100"/>
    <n v="19183.5"/>
    <s v="January 2024"/>
  </r>
  <r>
    <x v="11"/>
    <x v="0"/>
    <x v="5"/>
    <x v="12"/>
    <x v="2"/>
    <n v="322.42"/>
    <n v="-322.42"/>
    <n v="18861.080000000002"/>
    <s v="January 2024"/>
  </r>
  <r>
    <x v="11"/>
    <x v="0"/>
    <x v="2"/>
    <x v="3"/>
    <x v="2"/>
    <n v="100"/>
    <n v="-100"/>
    <n v="18761.080000000002"/>
    <s v="January 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D3:E7" firstHeaderRow="1" firstDataRow="1" firstDataCol="1"/>
  <pivotFields count="9">
    <pivotField numFmtId="14" showAll="0"/>
    <pivotField showAll="0"/>
    <pivotField showAll="0"/>
    <pivotField showAll="0"/>
    <pivotField axis="axisRow" multipleItemSelectionAllowed="1" showAll="0">
      <items count="5">
        <item x="3"/>
        <item x="0"/>
        <item x="2"/>
        <item h="1" x="1"/>
        <item t="default"/>
      </items>
    </pivotField>
    <pivotField dataField="1" numFmtId="164" showAll="0"/>
    <pivotField numFmtId="164" showAll="0"/>
    <pivotField numFmtId="164" showAll="0"/>
    <pivotField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5" baseField="0" baseItem="0"/>
  </dataFields>
  <chartFormats count="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10" firstHeaderRow="1" firstDataRow="1" firstDataCol="1" rowPageCount="1" colPageCount="1"/>
  <pivotFields count="9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0">
        <item x="5"/>
        <item x="2"/>
        <item x="3"/>
        <item x="0"/>
        <item x="6"/>
        <item x="4"/>
        <item x="1"/>
        <item m="1" x="7"/>
        <item m="1" x="8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Items count="1">
    <i/>
  </colItems>
  <pageFields count="1">
    <pageField fld="1" item="0" hier="-1"/>
  </pageFields>
  <dataFields count="1">
    <dataField name="Sum of Amount" fld="5" showDataAs="percentOfTotal" baseField="2" baseItem="0" numFmtId="1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6">
  <location ref="Q1:T15" firstHeaderRow="1" firstDataRow="2" firstDataCol="1"/>
  <pivotFields count="9"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dataField="1" numFmtId="164" showAll="0"/>
    <pivotField numFmtId="164" showAll="0"/>
    <pivotField numFmtId="164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Amount" fld="5" baseField="0" baseItem="0"/>
  </dataFields>
  <chartFormats count="2"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3:N4" firstHeaderRow="1" firstDataRow="1" firstDataCol="0" rowPageCount="1" colPageCount="1"/>
  <pivotFields count="9">
    <pivotField numFmtId="14"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numFmtId="164" showAll="0"/>
    <pivotField numFmtId="164" showAll="0"/>
    <pivotField numFmtId="164" showAll="0"/>
    <pivotField showAll="0" defaultSubtotal="0"/>
  </pivotFields>
  <rowItems count="1">
    <i/>
  </rowItems>
  <colItems count="1">
    <i/>
  </colItems>
  <pageFields count="1">
    <pageField fld="1" item="0" hier="-1"/>
  </pageFields>
  <dataFields count="1">
    <dataField name="Sum of Amount" fld="5" baseField="0" baseItem="1715755590" numFmtId="16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L3:L4" firstHeaderRow="1" firstDataRow="1" firstDataCol="0" rowPageCount="1" colPageCount="1"/>
  <pivotFields count="9">
    <pivotField numFmtId="14"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numFmtId="164" showAll="0"/>
    <pivotField numFmtId="164" showAll="0"/>
    <pivotField numFmtId="164" showAll="0"/>
    <pivotField showAll="0" defaultSubtotal="0"/>
  </pivotFields>
  <rowItems count="1">
    <i/>
  </rowItems>
  <colItems count="1">
    <i/>
  </colItems>
  <pageFields count="1">
    <pageField fld="1" item="1" hier="-1"/>
  </pageFields>
  <dataFields count="1">
    <dataField name="Sum of Amount" fld="5" baseField="0" baseItem="1715755590" numFmtId="16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G3:H15" firstHeaderRow="1" firstDataRow="1" firstDataCol="1" rowPageCount="1" colPageCount="1"/>
  <pivotFields count="9">
    <pivotField numFmtId="14"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16">
        <item x="11"/>
        <item x="8"/>
        <item x="3"/>
        <item x="7"/>
        <item x="12"/>
        <item x="4"/>
        <item x="10"/>
        <item x="2"/>
        <item x="5"/>
        <item x="0"/>
        <item x="9"/>
        <item x="6"/>
        <item m="1" x="13"/>
        <item m="1" x="14"/>
        <item x="1"/>
        <item t="default"/>
      </items>
    </pivotField>
    <pivotField showAll="0"/>
    <pivotField dataField="1" numFmtId="164" showAll="0"/>
    <pivotField numFmtId="164" showAll="0"/>
    <pivotField numFmtId="164" showAll="0"/>
    <pivotField showAll="0" defaultSubtota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 t="grand">
      <x/>
    </i>
  </rowItems>
  <colItems count="1">
    <i/>
  </colItems>
  <pageFields count="1">
    <pageField fld="1" item="0" hier="-1"/>
  </pageFields>
  <dataFields count="1">
    <dataField name="Sum of Amount" fld="5" showDataAs="percentOfTotal" baseField="3" baseItem="0" numFmtId="1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2" totalsRowShown="0" headerRowDxfId="10" dataDxfId="9">
  <autoFilter ref="A1:I22"/>
  <tableColumns count="9">
    <tableColumn id="1" name="Date" dataDxfId="8"/>
    <tableColumn id="2" name="Transaction Type" dataDxfId="7"/>
    <tableColumn id="3" name="Category" dataDxfId="6"/>
    <tableColumn id="4" name="Sub-Category" dataDxfId="5"/>
    <tableColumn id="5" name="Expense Type" dataDxfId="4"/>
    <tableColumn id="6" name="Amount" dataDxfId="3"/>
    <tableColumn id="8" name="Amount Calculation" dataDxfId="2">
      <calculatedColumnFormula>IF(Table1[[#This Row],[Transaction Type]]="Expense",-(Table1[[#This Row],[Amount]]),Table1[[#This Row],[Amount]])</calculatedColumnFormula>
    </tableColumn>
    <tableColumn id="7" name="Cummulative Sum" dataDxfId="1">
      <calculatedColumnFormula>SUM(H1,Table1[[#This Row],[Amount Calculation]])</calculatedColumnFormula>
    </tableColumn>
    <tableColumn id="9" name="Month Year" dataDxfId="0">
      <calculatedColumnFormula>TEXT(Table1[[#This Row],[Date]],"mmmm yyyy")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31" sqref="D31"/>
    </sheetView>
  </sheetViews>
  <sheetFormatPr defaultRowHeight="14.4" x14ac:dyDescent="0.3"/>
  <cols>
    <col min="1" max="1" width="10.33203125" bestFit="1" customWidth="1"/>
    <col min="2" max="2" width="17.6640625" bestFit="1" customWidth="1"/>
    <col min="3" max="3" width="10.77734375" bestFit="1" customWidth="1"/>
    <col min="4" max="5" width="14.6640625" bestFit="1" customWidth="1"/>
    <col min="6" max="6" width="10.44140625" bestFit="1" customWidth="1"/>
    <col min="7" max="7" width="20.109375" bestFit="1" customWidth="1"/>
    <col min="8" max="8" width="18.77734375" style="1" bestFit="1" customWidth="1"/>
    <col min="9" max="9" width="13.10937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28</v>
      </c>
      <c r="H1" s="3" t="s">
        <v>29</v>
      </c>
      <c r="I1" s="2" t="s">
        <v>36</v>
      </c>
    </row>
    <row r="2" spans="1:9" x14ac:dyDescent="0.3">
      <c r="A2" s="5">
        <v>45292</v>
      </c>
      <c r="B2" s="4" t="s">
        <v>6</v>
      </c>
      <c r="C2" s="4" t="s">
        <v>7</v>
      </c>
      <c r="D2" s="4" t="s">
        <v>12</v>
      </c>
      <c r="E2" s="4" t="s">
        <v>7</v>
      </c>
      <c r="F2" s="3">
        <v>135</v>
      </c>
      <c r="G2" s="3">
        <f>IF(Table1[[#This Row],[Transaction Type]]="Expense",-(Table1[[#This Row],[Amount]]),Table1[[#This Row],[Amount]])</f>
        <v>-135</v>
      </c>
      <c r="H2" s="3">
        <f>SUM(H1,Table1[[#This Row],[Amount Calculation]])</f>
        <v>-135</v>
      </c>
      <c r="I2" s="11" t="str">
        <f>TEXT(Table1[[#This Row],[Date]],"mmmm yyyy")</f>
        <v>January 2024</v>
      </c>
    </row>
    <row r="3" spans="1:9" x14ac:dyDescent="0.3">
      <c r="A3" s="5">
        <v>45292</v>
      </c>
      <c r="B3" s="4" t="s">
        <v>8</v>
      </c>
      <c r="C3" s="4" t="s">
        <v>7</v>
      </c>
      <c r="D3" s="4" t="s">
        <v>35</v>
      </c>
      <c r="E3" s="4"/>
      <c r="F3" s="3">
        <v>140</v>
      </c>
      <c r="G3" s="3">
        <f>IF(Table1[[#This Row],[Transaction Type]]="Expense",-(Table1[[#This Row],[Amount]]),Table1[[#This Row],[Amount]])</f>
        <v>140</v>
      </c>
      <c r="H3" s="3">
        <f>SUM(H2,Table1[[#This Row],[Amount Calculation]])</f>
        <v>5</v>
      </c>
      <c r="I3" s="11" t="str">
        <f>TEXT(Table1[[#This Row],[Date]],"mmmm yyyy")</f>
        <v>January 2024</v>
      </c>
    </row>
    <row r="4" spans="1:9" x14ac:dyDescent="0.3">
      <c r="A4" s="5">
        <v>45295</v>
      </c>
      <c r="B4" s="4" t="s">
        <v>6</v>
      </c>
      <c r="C4" s="4" t="s">
        <v>9</v>
      </c>
      <c r="D4" s="4" t="s">
        <v>10</v>
      </c>
      <c r="E4" s="4" t="s">
        <v>7</v>
      </c>
      <c r="F4" s="3">
        <v>209</v>
      </c>
      <c r="G4" s="3">
        <f>IF(Table1[[#This Row],[Transaction Type]]="Expense",-(Table1[[#This Row],[Amount]]),Table1[[#This Row],[Amount]])</f>
        <v>-209</v>
      </c>
      <c r="H4" s="3">
        <f>SUM(H3,Table1[[#This Row],[Amount Calculation]])</f>
        <v>-204</v>
      </c>
      <c r="I4" s="11" t="str">
        <f>TEXT(Table1[[#This Row],[Date]],"mmmm yyyy")</f>
        <v>January 2024</v>
      </c>
    </row>
    <row r="5" spans="1:9" x14ac:dyDescent="0.3">
      <c r="A5" s="5">
        <v>45295</v>
      </c>
      <c r="B5" s="4" t="s">
        <v>6</v>
      </c>
      <c r="C5" s="4" t="s">
        <v>11</v>
      </c>
      <c r="D5" s="4" t="s">
        <v>12</v>
      </c>
      <c r="E5" s="4" t="s">
        <v>13</v>
      </c>
      <c r="F5" s="3">
        <v>130</v>
      </c>
      <c r="G5" s="3">
        <f>IF(Table1[[#This Row],[Transaction Type]]="Expense",-(Table1[[#This Row],[Amount]]),Table1[[#This Row],[Amount]])</f>
        <v>-130</v>
      </c>
      <c r="H5" s="3">
        <f>SUM(H4,Table1[[#This Row],[Amount Calculation]])</f>
        <v>-334</v>
      </c>
      <c r="I5" s="11" t="str">
        <f>TEXT(Table1[[#This Row],[Date]],"mmmm yyyy")</f>
        <v>January 2024</v>
      </c>
    </row>
    <row r="6" spans="1:9" x14ac:dyDescent="0.3">
      <c r="A6" s="5">
        <v>45297</v>
      </c>
      <c r="B6" s="4" t="s">
        <v>8</v>
      </c>
      <c r="C6" s="4" t="s">
        <v>7</v>
      </c>
      <c r="D6" s="4" t="s">
        <v>35</v>
      </c>
      <c r="E6" s="4"/>
      <c r="F6" s="3">
        <v>210</v>
      </c>
      <c r="G6" s="3">
        <f>IF(Table1[[#This Row],[Transaction Type]]="Expense",-(Table1[[#This Row],[Amount]]),Table1[[#This Row],[Amount]])</f>
        <v>210</v>
      </c>
      <c r="H6" s="3">
        <f>SUM(H5,Table1[[#This Row],[Amount Calculation]])</f>
        <v>-124</v>
      </c>
      <c r="I6" s="11" t="str">
        <f>TEXT(Table1[[#This Row],[Date]],"mmmm yyyy")</f>
        <v>January 2024</v>
      </c>
    </row>
    <row r="7" spans="1:9" x14ac:dyDescent="0.3">
      <c r="A7" s="5">
        <v>45297</v>
      </c>
      <c r="B7" s="4" t="s">
        <v>6</v>
      </c>
      <c r="C7" s="4" t="s">
        <v>11</v>
      </c>
      <c r="D7" s="4" t="s">
        <v>14</v>
      </c>
      <c r="E7" s="4" t="s">
        <v>13</v>
      </c>
      <c r="F7" s="3">
        <v>200</v>
      </c>
      <c r="G7" s="3">
        <f>IF(Table1[[#This Row],[Transaction Type]]="Expense",-(Table1[[#This Row],[Amount]]),Table1[[#This Row],[Amount]])</f>
        <v>-200</v>
      </c>
      <c r="H7" s="3">
        <f>SUM(H6,Table1[[#This Row],[Amount Calculation]])</f>
        <v>-324</v>
      </c>
      <c r="I7" s="11" t="str">
        <f>TEXT(Table1[[#This Row],[Date]],"mmmm yyyy")</f>
        <v>January 2024</v>
      </c>
    </row>
    <row r="8" spans="1:9" x14ac:dyDescent="0.3">
      <c r="A8" s="5">
        <v>45298</v>
      </c>
      <c r="B8" s="4" t="s">
        <v>6</v>
      </c>
      <c r="C8" s="4" t="s">
        <v>15</v>
      </c>
      <c r="D8" s="4" t="s">
        <v>16</v>
      </c>
      <c r="E8" s="4" t="s">
        <v>17</v>
      </c>
      <c r="F8" s="3">
        <v>200</v>
      </c>
      <c r="G8" s="3">
        <f>IF(Table1[[#This Row],[Transaction Type]]="Expense",-(Table1[[#This Row],[Amount]]),Table1[[#This Row],[Amount]])</f>
        <v>-200</v>
      </c>
      <c r="H8" s="3">
        <f>SUM(H7,Table1[[#This Row],[Amount Calculation]])</f>
        <v>-524</v>
      </c>
      <c r="I8" s="11" t="str">
        <f>TEXT(Table1[[#This Row],[Date]],"mmmm yyyy")</f>
        <v>January 2024</v>
      </c>
    </row>
    <row r="9" spans="1:9" x14ac:dyDescent="0.3">
      <c r="A9" s="5">
        <v>45298</v>
      </c>
      <c r="B9" s="4" t="s">
        <v>6</v>
      </c>
      <c r="C9" s="4" t="s">
        <v>11</v>
      </c>
      <c r="D9" s="4" t="s">
        <v>14</v>
      </c>
      <c r="E9" s="4" t="s">
        <v>13</v>
      </c>
      <c r="F9" s="3">
        <v>327.5</v>
      </c>
      <c r="G9" s="3">
        <f>IF(Table1[[#This Row],[Transaction Type]]="Expense",-(Table1[[#This Row],[Amount]]),Table1[[#This Row],[Amount]])</f>
        <v>-327.5</v>
      </c>
      <c r="H9" s="3">
        <f>SUM(H8,Table1[[#This Row],[Amount Calculation]])</f>
        <v>-851.5</v>
      </c>
      <c r="I9" s="11" t="str">
        <f>TEXT(Table1[[#This Row],[Date]],"mmmm yyyy")</f>
        <v>January 2024</v>
      </c>
    </row>
    <row r="10" spans="1:9" x14ac:dyDescent="0.3">
      <c r="A10" s="5">
        <v>45298</v>
      </c>
      <c r="B10" s="4" t="s">
        <v>6</v>
      </c>
      <c r="C10" s="4" t="s">
        <v>11</v>
      </c>
      <c r="D10" s="4" t="s">
        <v>14</v>
      </c>
      <c r="E10" s="4" t="s">
        <v>13</v>
      </c>
      <c r="F10" s="3">
        <v>50</v>
      </c>
      <c r="G10" s="3">
        <f>IF(Table1[[#This Row],[Transaction Type]]="Expense",-(Table1[[#This Row],[Amount]]),Table1[[#This Row],[Amount]])</f>
        <v>-50</v>
      </c>
      <c r="H10" s="3">
        <f>SUM(H9,Table1[[#This Row],[Amount Calculation]])</f>
        <v>-901.5</v>
      </c>
      <c r="I10" s="11" t="str">
        <f>TEXT(Table1[[#This Row],[Date]],"mmmm yyyy")</f>
        <v>January 2024</v>
      </c>
    </row>
    <row r="11" spans="1:9" x14ac:dyDescent="0.3">
      <c r="A11" s="5">
        <v>45299</v>
      </c>
      <c r="B11" s="4" t="s">
        <v>8</v>
      </c>
      <c r="C11" s="4" t="s">
        <v>18</v>
      </c>
      <c r="D11" s="4" t="s">
        <v>19</v>
      </c>
      <c r="E11" s="4"/>
      <c r="F11" s="3">
        <v>25000</v>
      </c>
      <c r="G11" s="3">
        <f>IF(Table1[[#This Row],[Transaction Type]]="Expense",-(Table1[[#This Row],[Amount]]),Table1[[#This Row],[Amount]])</f>
        <v>25000</v>
      </c>
      <c r="H11" s="3">
        <f>SUM(H10,Table1[[#This Row],[Amount Calculation]])</f>
        <v>24098.5</v>
      </c>
      <c r="I11" s="11" t="str">
        <f>TEXT(Table1[[#This Row],[Date]],"mmmm yyyy")</f>
        <v>January 2024</v>
      </c>
    </row>
    <row r="12" spans="1:9" x14ac:dyDescent="0.3">
      <c r="A12" s="5">
        <v>45301</v>
      </c>
      <c r="B12" s="4" t="s">
        <v>6</v>
      </c>
      <c r="C12" s="4" t="s">
        <v>9</v>
      </c>
      <c r="D12" s="4" t="s">
        <v>20</v>
      </c>
      <c r="E12" s="4" t="s">
        <v>17</v>
      </c>
      <c r="F12" s="3">
        <v>918</v>
      </c>
      <c r="G12" s="3">
        <f>IF(Table1[[#This Row],[Transaction Type]]="Expense",-(Table1[[#This Row],[Amount]]),Table1[[#This Row],[Amount]])</f>
        <v>-918</v>
      </c>
      <c r="H12" s="3">
        <f>SUM(H11,Table1[[#This Row],[Amount Calculation]])</f>
        <v>23180.5</v>
      </c>
      <c r="I12" s="11" t="str">
        <f>TEXT(Table1[[#This Row],[Date]],"mmmm yyyy")</f>
        <v>January 2024</v>
      </c>
    </row>
    <row r="13" spans="1:9" x14ac:dyDescent="0.3">
      <c r="A13" s="5">
        <v>45301</v>
      </c>
      <c r="B13" s="4" t="s">
        <v>6</v>
      </c>
      <c r="C13" s="4" t="s">
        <v>11</v>
      </c>
      <c r="D13" s="4" t="s">
        <v>14</v>
      </c>
      <c r="E13" s="4" t="s">
        <v>13</v>
      </c>
      <c r="F13" s="3">
        <v>360</v>
      </c>
      <c r="G13" s="3">
        <f>IF(Table1[[#This Row],[Transaction Type]]="Expense",-(Table1[[#This Row],[Amount]]),Table1[[#This Row],[Amount]])</f>
        <v>-360</v>
      </c>
      <c r="H13" s="3">
        <f>SUM(H12,Table1[[#This Row],[Amount Calculation]])</f>
        <v>22820.5</v>
      </c>
      <c r="I13" s="11" t="str">
        <f>TEXT(Table1[[#This Row],[Date]],"mmmm yyyy")</f>
        <v>January 2024</v>
      </c>
    </row>
    <row r="14" spans="1:9" x14ac:dyDescent="0.3">
      <c r="A14" s="5">
        <v>45301</v>
      </c>
      <c r="B14" s="4" t="s">
        <v>6</v>
      </c>
      <c r="C14" s="4" t="s">
        <v>15</v>
      </c>
      <c r="D14" s="4" t="s">
        <v>16</v>
      </c>
      <c r="E14" s="4" t="s">
        <v>17</v>
      </c>
      <c r="F14" s="3">
        <v>20</v>
      </c>
      <c r="G14" s="3">
        <f>IF(Table1[[#This Row],[Transaction Type]]="Expense",-(Table1[[#This Row],[Amount]]),Table1[[#This Row],[Amount]])</f>
        <v>-20</v>
      </c>
      <c r="H14" s="3">
        <f>SUM(H13,Table1[[#This Row],[Amount Calculation]])</f>
        <v>22800.5</v>
      </c>
      <c r="I14" s="11" t="str">
        <f>TEXT(Table1[[#This Row],[Date]],"mmmm yyyy")</f>
        <v>January 2024</v>
      </c>
    </row>
    <row r="15" spans="1:9" x14ac:dyDescent="0.3">
      <c r="A15" s="5">
        <v>45302</v>
      </c>
      <c r="B15" s="4" t="s">
        <v>6</v>
      </c>
      <c r="C15" s="4" t="s">
        <v>9</v>
      </c>
      <c r="D15" s="4" t="s">
        <v>21</v>
      </c>
      <c r="E15" s="4" t="s">
        <v>17</v>
      </c>
      <c r="F15" s="3">
        <v>1163</v>
      </c>
      <c r="G15" s="3">
        <f>IF(Table1[[#This Row],[Transaction Type]]="Expense",-(Table1[[#This Row],[Amount]]),Table1[[#This Row],[Amount]])</f>
        <v>-1163</v>
      </c>
      <c r="H15" s="3">
        <f>SUM(H14,Table1[[#This Row],[Amount Calculation]])</f>
        <v>21637.5</v>
      </c>
      <c r="I15" s="11" t="str">
        <f>TEXT(Table1[[#This Row],[Date]],"mmmm yyyy")</f>
        <v>January 2024</v>
      </c>
    </row>
    <row r="16" spans="1:9" x14ac:dyDescent="0.3">
      <c r="A16" s="5">
        <v>45302</v>
      </c>
      <c r="B16" s="4" t="s">
        <v>6</v>
      </c>
      <c r="C16" s="4" t="s">
        <v>11</v>
      </c>
      <c r="D16" s="4" t="s">
        <v>22</v>
      </c>
      <c r="E16" s="4" t="s">
        <v>17</v>
      </c>
      <c r="F16" s="3">
        <v>20</v>
      </c>
      <c r="G16" s="3">
        <f>IF(Table1[[#This Row],[Transaction Type]]="Expense",-(Table1[[#This Row],[Amount]]),Table1[[#This Row],[Amount]])</f>
        <v>-20</v>
      </c>
      <c r="H16" s="3">
        <f>SUM(H15,Table1[[#This Row],[Amount Calculation]])</f>
        <v>21617.5</v>
      </c>
      <c r="I16" s="11" t="str">
        <f>TEXT(Table1[[#This Row],[Date]],"mmmm yyyy")</f>
        <v>January 2024</v>
      </c>
    </row>
    <row r="17" spans="1:9" x14ac:dyDescent="0.3">
      <c r="A17" s="5">
        <v>45304</v>
      </c>
      <c r="B17" s="4" t="s">
        <v>6</v>
      </c>
      <c r="C17" s="4" t="s">
        <v>23</v>
      </c>
      <c r="D17" s="4" t="s">
        <v>24</v>
      </c>
      <c r="E17" s="4" t="s">
        <v>13</v>
      </c>
      <c r="F17" s="3">
        <v>1739</v>
      </c>
      <c r="G17" s="3">
        <f>IF(Table1[[#This Row],[Transaction Type]]="Expense",-(Table1[[#This Row],[Amount]]),Table1[[#This Row],[Amount]])</f>
        <v>-1739</v>
      </c>
      <c r="H17" s="3">
        <f>SUM(H16,Table1[[#This Row],[Amount Calculation]])</f>
        <v>19878.5</v>
      </c>
      <c r="I17" s="11" t="str">
        <f>TEXT(Table1[[#This Row],[Date]],"mmmm yyyy")</f>
        <v>January 2024</v>
      </c>
    </row>
    <row r="18" spans="1:9" x14ac:dyDescent="0.3">
      <c r="A18" s="5">
        <v>45305</v>
      </c>
      <c r="B18" s="4" t="s">
        <v>6</v>
      </c>
      <c r="C18" s="4" t="s">
        <v>11</v>
      </c>
      <c r="D18" s="4" t="s">
        <v>12</v>
      </c>
      <c r="E18" s="4" t="s">
        <v>13</v>
      </c>
      <c r="F18" s="3">
        <v>396</v>
      </c>
      <c r="G18" s="3">
        <f>IF(Table1[[#This Row],[Transaction Type]]="Expense",-(Table1[[#This Row],[Amount]]),Table1[[#This Row],[Amount]])</f>
        <v>-396</v>
      </c>
      <c r="H18" s="3">
        <f>SUM(H17,Table1[[#This Row],[Amount Calculation]])</f>
        <v>19482.5</v>
      </c>
      <c r="I18" s="11" t="str">
        <f>TEXT(Table1[[#This Row],[Date]],"mmmm yyyy")</f>
        <v>January 2024</v>
      </c>
    </row>
    <row r="19" spans="1:9" x14ac:dyDescent="0.3">
      <c r="A19" s="5">
        <v>45306</v>
      </c>
      <c r="B19" s="4" t="s">
        <v>6</v>
      </c>
      <c r="C19" s="4" t="s">
        <v>15</v>
      </c>
      <c r="D19" s="4" t="s">
        <v>31</v>
      </c>
      <c r="E19" s="4" t="s">
        <v>17</v>
      </c>
      <c r="F19" s="3">
        <v>199</v>
      </c>
      <c r="G19" s="3">
        <f>IF(Table1[[#This Row],[Transaction Type]]="Expense",-(Table1[[#This Row],[Amount]]),Table1[[#This Row],[Amount]])</f>
        <v>-199</v>
      </c>
      <c r="H19" s="3">
        <f>SUM(H18,Table1[[#This Row],[Amount Calculation]])</f>
        <v>19283.5</v>
      </c>
      <c r="I19" s="11" t="str">
        <f>TEXT(Table1[[#This Row],[Date]],"mmmm yyyy")</f>
        <v>January 2024</v>
      </c>
    </row>
    <row r="20" spans="1:9" x14ac:dyDescent="0.3">
      <c r="A20" s="5">
        <v>45307</v>
      </c>
      <c r="B20" s="4" t="s">
        <v>6</v>
      </c>
      <c r="C20" s="4" t="s">
        <v>32</v>
      </c>
      <c r="D20" s="4" t="s">
        <v>33</v>
      </c>
      <c r="E20" s="4" t="s">
        <v>17</v>
      </c>
      <c r="F20" s="3">
        <v>100</v>
      </c>
      <c r="G20" s="3">
        <f>IF(Table1[[#This Row],[Transaction Type]]="Expense",-(Table1[[#This Row],[Amount]]),Table1[[#This Row],[Amount]])</f>
        <v>-100</v>
      </c>
      <c r="H20" s="3">
        <f>SUM(H19,Table1[[#This Row],[Amount Calculation]])</f>
        <v>19183.5</v>
      </c>
      <c r="I20" s="11" t="str">
        <f>TEXT(Table1[[#This Row],[Date]],"mmmm yyyy")</f>
        <v>January 2024</v>
      </c>
    </row>
    <row r="21" spans="1:9" x14ac:dyDescent="0.3">
      <c r="A21" s="5">
        <v>45309</v>
      </c>
      <c r="B21" s="4" t="s">
        <v>6</v>
      </c>
      <c r="C21" s="4" t="s">
        <v>23</v>
      </c>
      <c r="D21" s="4" t="s">
        <v>34</v>
      </c>
      <c r="E21" s="4" t="s">
        <v>13</v>
      </c>
      <c r="F21" s="3">
        <v>322.42</v>
      </c>
      <c r="G21" s="3">
        <f>IF(Table1[[#This Row],[Transaction Type]]="Expense",-(Table1[[#This Row],[Amount]]),Table1[[#This Row],[Amount]])</f>
        <v>-322.42</v>
      </c>
      <c r="H21" s="3">
        <f>SUM(H20,Table1[[#This Row],[Amount Calculation]])</f>
        <v>18861.080000000002</v>
      </c>
      <c r="I21" s="11" t="str">
        <f>TEXT(Table1[[#This Row],[Date]],"mmmm yyyy")</f>
        <v>January 2024</v>
      </c>
    </row>
    <row r="22" spans="1:9" x14ac:dyDescent="0.3">
      <c r="A22" s="5">
        <v>45309</v>
      </c>
      <c r="B22" s="4" t="s">
        <v>6</v>
      </c>
      <c r="C22" s="4" t="s">
        <v>11</v>
      </c>
      <c r="D22" s="4" t="s">
        <v>14</v>
      </c>
      <c r="E22" s="4" t="s">
        <v>13</v>
      </c>
      <c r="F22" s="3">
        <v>100</v>
      </c>
      <c r="G22" s="3">
        <f>IF(Table1[[#This Row],[Transaction Type]]="Expense",-(Table1[[#This Row],[Amount]]),Table1[[#This Row],[Amount]])</f>
        <v>-100</v>
      </c>
      <c r="H22" s="3">
        <f>SUM(H21,Table1[[#This Row],[Amount Calculation]])</f>
        <v>18761.080000000002</v>
      </c>
      <c r="I22" s="11" t="str">
        <f>TEXT(Table1[[#This Row],[Date]],"mmmm yyyy")</f>
        <v>January 2024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Normal="100" workbookViewId="0">
      <selection activeCell="H41" sqref="H41"/>
    </sheetView>
  </sheetViews>
  <sheetFormatPr defaultRowHeight="14.4" x14ac:dyDescent="0.3"/>
  <sheetData/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opLeftCell="F1" workbookViewId="0">
      <selection activeCell="R7" sqref="R7"/>
    </sheetView>
  </sheetViews>
  <sheetFormatPr defaultRowHeight="14.4" x14ac:dyDescent="0.3"/>
  <cols>
    <col min="1" max="1" width="15" bestFit="1" customWidth="1"/>
    <col min="2" max="2" width="14.44140625" bestFit="1" customWidth="1"/>
    <col min="4" max="4" width="12.5546875" customWidth="1"/>
    <col min="5" max="5" width="14.44140625" customWidth="1"/>
    <col min="7" max="7" width="15" bestFit="1" customWidth="1"/>
    <col min="8" max="8" width="14.44140625" bestFit="1" customWidth="1"/>
    <col min="10" max="10" width="10.44140625" bestFit="1" customWidth="1"/>
    <col min="12" max="12" width="15" bestFit="1" customWidth="1"/>
    <col min="13" max="13" width="9.33203125" customWidth="1"/>
    <col min="14" max="14" width="15" bestFit="1" customWidth="1"/>
    <col min="15" max="15" width="9.88671875" customWidth="1"/>
    <col min="17" max="17" width="14.44140625" bestFit="1" customWidth="1"/>
    <col min="18" max="18" width="15.5546875" bestFit="1" customWidth="1"/>
    <col min="19" max="19" width="7.33203125" customWidth="1"/>
    <col min="20" max="20" width="10.77734375" bestFit="1" customWidth="1"/>
  </cols>
  <sheetData>
    <row r="1" spans="1:20" x14ac:dyDescent="0.3">
      <c r="A1" s="6" t="s">
        <v>1</v>
      </c>
      <c r="B1" t="s">
        <v>6</v>
      </c>
      <c r="G1" s="6" t="s">
        <v>1</v>
      </c>
      <c r="H1" t="s">
        <v>6</v>
      </c>
      <c r="L1" s="6" t="s">
        <v>1</v>
      </c>
      <c r="M1" t="s">
        <v>8</v>
      </c>
      <c r="N1" s="6" t="s">
        <v>1</v>
      </c>
      <c r="O1" t="s">
        <v>6</v>
      </c>
      <c r="Q1" s="6" t="s">
        <v>27</v>
      </c>
      <c r="R1" s="6" t="s">
        <v>37</v>
      </c>
    </row>
    <row r="2" spans="1:20" ht="15" thickBot="1" x14ac:dyDescent="0.35">
      <c r="Q2" s="6" t="s">
        <v>25</v>
      </c>
      <c r="R2" t="s">
        <v>6</v>
      </c>
      <c r="S2" t="s">
        <v>8</v>
      </c>
      <c r="T2" t="s">
        <v>26</v>
      </c>
    </row>
    <row r="3" spans="1:20" x14ac:dyDescent="0.3">
      <c r="A3" s="6" t="s">
        <v>25</v>
      </c>
      <c r="B3" t="s">
        <v>27</v>
      </c>
      <c r="D3" s="6" t="s">
        <v>25</v>
      </c>
      <c r="E3" t="s">
        <v>27</v>
      </c>
      <c r="G3" s="6" t="s">
        <v>25</v>
      </c>
      <c r="H3" t="s">
        <v>27</v>
      </c>
      <c r="J3" s="9" t="s">
        <v>30</v>
      </c>
      <c r="L3" t="s">
        <v>27</v>
      </c>
      <c r="N3" t="s">
        <v>27</v>
      </c>
      <c r="Q3" s="12">
        <v>45292</v>
      </c>
      <c r="R3" s="10">
        <v>135</v>
      </c>
      <c r="S3" s="10">
        <v>140</v>
      </c>
      <c r="T3" s="10">
        <v>275</v>
      </c>
    </row>
    <row r="4" spans="1:20" x14ac:dyDescent="0.3">
      <c r="A4" s="7" t="s">
        <v>23</v>
      </c>
      <c r="B4" s="8">
        <v>0.3128615918845577</v>
      </c>
      <c r="D4" s="7" t="s">
        <v>17</v>
      </c>
      <c r="E4" s="10">
        <v>2620</v>
      </c>
      <c r="G4" s="7" t="s">
        <v>33</v>
      </c>
      <c r="H4" s="8">
        <v>1.5176994105255489E-2</v>
      </c>
      <c r="J4" s="1">
        <f>SUM(Table1[Amount Calculation])</f>
        <v>18761.080000000002</v>
      </c>
      <c r="L4" s="1">
        <v>25350</v>
      </c>
      <c r="N4" s="1">
        <v>6588.92</v>
      </c>
      <c r="Q4" s="12">
        <v>45295</v>
      </c>
      <c r="R4" s="10">
        <v>339</v>
      </c>
      <c r="S4" s="10"/>
      <c r="T4" s="10">
        <v>339</v>
      </c>
    </row>
    <row r="5" spans="1:20" x14ac:dyDescent="0.3">
      <c r="A5" s="7" t="s">
        <v>11</v>
      </c>
      <c r="B5" s="8">
        <v>0.24032770165672068</v>
      </c>
      <c r="D5" s="7" t="s">
        <v>7</v>
      </c>
      <c r="E5" s="10">
        <v>344</v>
      </c>
      <c r="G5" s="7" t="s">
        <v>22</v>
      </c>
      <c r="H5" s="8">
        <v>3.0353988210510977E-3</v>
      </c>
      <c r="Q5" s="12">
        <v>45297</v>
      </c>
      <c r="R5" s="10">
        <v>200</v>
      </c>
      <c r="S5" s="10">
        <v>210</v>
      </c>
      <c r="T5" s="10">
        <v>410</v>
      </c>
    </row>
    <row r="6" spans="1:20" x14ac:dyDescent="0.3">
      <c r="A6" s="7" t="s">
        <v>15</v>
      </c>
      <c r="B6" s="8">
        <v>6.3591605301020496E-2</v>
      </c>
      <c r="D6" s="7" t="s">
        <v>13</v>
      </c>
      <c r="E6" s="10">
        <v>3624.92</v>
      </c>
      <c r="G6" s="7" t="s">
        <v>14</v>
      </c>
      <c r="H6" s="8">
        <v>0.15746131384202569</v>
      </c>
      <c r="Q6" s="12">
        <v>45298</v>
      </c>
      <c r="R6" s="10">
        <v>577.5</v>
      </c>
      <c r="S6" s="10"/>
      <c r="T6" s="10">
        <v>577.5</v>
      </c>
    </row>
    <row r="7" spans="1:20" x14ac:dyDescent="0.3">
      <c r="A7" s="7" t="s">
        <v>7</v>
      </c>
      <c r="B7" s="8">
        <v>2.048894204209491E-2</v>
      </c>
      <c r="D7" s="7" t="s">
        <v>26</v>
      </c>
      <c r="E7" s="10">
        <v>6588.92</v>
      </c>
      <c r="G7" s="7" t="s">
        <v>21</v>
      </c>
      <c r="H7" s="8">
        <v>0.17650844144412134</v>
      </c>
      <c r="Q7" s="12">
        <v>45299</v>
      </c>
      <c r="R7" s="10"/>
      <c r="S7" s="10">
        <v>25000</v>
      </c>
      <c r="T7" s="10">
        <v>25000</v>
      </c>
    </row>
    <row r="8" spans="1:20" x14ac:dyDescent="0.3">
      <c r="A8" s="7" t="s">
        <v>32</v>
      </c>
      <c r="B8" s="8">
        <v>1.5176994105255489E-2</v>
      </c>
      <c r="G8" s="7" t="s">
        <v>34</v>
      </c>
      <c r="H8" s="8">
        <v>4.8933664394164751E-2</v>
      </c>
      <c r="Q8" s="12">
        <v>45301</v>
      </c>
      <c r="R8" s="10">
        <v>1298</v>
      </c>
      <c r="S8" s="10"/>
      <c r="T8" s="10">
        <v>1298</v>
      </c>
    </row>
    <row r="9" spans="1:20" x14ac:dyDescent="0.3">
      <c r="A9" s="7" t="s">
        <v>9</v>
      </c>
      <c r="B9" s="8">
        <v>0.34755316501035072</v>
      </c>
      <c r="G9" s="7" t="s">
        <v>16</v>
      </c>
      <c r="H9" s="8">
        <v>3.3389387031562079E-2</v>
      </c>
      <c r="Q9" s="12">
        <v>45302</v>
      </c>
      <c r="R9" s="10">
        <v>1183</v>
      </c>
      <c r="S9" s="10"/>
      <c r="T9" s="10">
        <v>1183</v>
      </c>
    </row>
    <row r="10" spans="1:20" x14ac:dyDescent="0.3">
      <c r="A10" s="7" t="s">
        <v>26</v>
      </c>
      <c r="B10" s="8">
        <v>1</v>
      </c>
      <c r="G10" s="7" t="s">
        <v>31</v>
      </c>
      <c r="H10" s="8">
        <v>3.0202218269458424E-2</v>
      </c>
      <c r="Q10" s="12">
        <v>45304</v>
      </c>
      <c r="R10" s="10">
        <v>1739</v>
      </c>
      <c r="S10" s="10"/>
      <c r="T10" s="10">
        <v>1739</v>
      </c>
    </row>
    <row r="11" spans="1:20" x14ac:dyDescent="0.3">
      <c r="G11" s="7" t="s">
        <v>10</v>
      </c>
      <c r="H11" s="8">
        <v>3.1719917679983972E-2</v>
      </c>
      <c r="Q11" s="12">
        <v>45305</v>
      </c>
      <c r="R11" s="10">
        <v>396</v>
      </c>
      <c r="S11" s="10"/>
      <c r="T11" s="10">
        <v>396</v>
      </c>
    </row>
    <row r="12" spans="1:20" x14ac:dyDescent="0.3">
      <c r="G12" s="7" t="s">
        <v>12</v>
      </c>
      <c r="H12" s="8">
        <v>0.10031993103573879</v>
      </c>
      <c r="Q12" s="12">
        <v>45306</v>
      </c>
      <c r="R12" s="10">
        <v>199</v>
      </c>
      <c r="S12" s="10"/>
      <c r="T12" s="10">
        <v>199</v>
      </c>
    </row>
    <row r="13" spans="1:20" x14ac:dyDescent="0.3">
      <c r="G13" s="7" t="s">
        <v>24</v>
      </c>
      <c r="H13" s="8">
        <v>0.26392792749039296</v>
      </c>
      <c r="Q13" s="12">
        <v>45307</v>
      </c>
      <c r="R13" s="10">
        <v>100</v>
      </c>
      <c r="S13" s="10"/>
      <c r="T13" s="10">
        <v>100</v>
      </c>
    </row>
    <row r="14" spans="1:20" x14ac:dyDescent="0.3">
      <c r="G14" s="7" t="s">
        <v>20</v>
      </c>
      <c r="H14" s="8">
        <v>0.13932480588624538</v>
      </c>
      <c r="Q14" s="12">
        <v>45309</v>
      </c>
      <c r="R14" s="10">
        <v>422.42</v>
      </c>
      <c r="S14" s="10"/>
      <c r="T14" s="10">
        <v>422.42</v>
      </c>
    </row>
    <row r="15" spans="1:20" x14ac:dyDescent="0.3">
      <c r="G15" s="7" t="s">
        <v>26</v>
      </c>
      <c r="H15" s="8">
        <v>1</v>
      </c>
      <c r="Q15" s="12" t="s">
        <v>26</v>
      </c>
      <c r="R15" s="10">
        <v>6588.92</v>
      </c>
      <c r="S15" s="10">
        <v>25350</v>
      </c>
      <c r="T15" s="10">
        <v>31938.92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Dashboard</vt:lpstr>
      <vt:lpstr>Pivots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2024-02-03T06:53:13Z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3688d904-03aa-418b-95ce-cdecfb76b0fd</vt:lpwstr>
  </property>
</Properties>
</file>