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pellessier\Documents\"/>
    </mc:Choice>
  </mc:AlternateContent>
  <bookViews>
    <workbookView xWindow="0" yWindow="0" windowWidth="13116" windowHeight="8328"/>
  </bookViews>
  <sheets>
    <sheet name="Summary" sheetId="1" r:id="rId1"/>
    <sheet name="Chart" sheetId="2" r:id="rId2"/>
    <sheet name="Screensh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T6" i="1"/>
  <c r="S6" i="1"/>
  <c r="H22" i="1" l="1"/>
  <c r="I22" i="1"/>
  <c r="G22" i="1"/>
  <c r="F22" i="1"/>
  <c r="F2" i="1" l="1"/>
  <c r="G2" i="1"/>
  <c r="H21" i="1" l="1"/>
  <c r="I21" i="1"/>
  <c r="G21" i="1"/>
  <c r="F21" i="1"/>
  <c r="T5" i="1" l="1"/>
  <c r="T4" i="1"/>
  <c r="H20" i="1"/>
  <c r="I20" i="1"/>
  <c r="G20" i="1"/>
  <c r="F20" i="1"/>
  <c r="S5" i="1" l="1"/>
  <c r="S4" i="1"/>
  <c r="K3" i="1"/>
  <c r="H19" i="1" l="1"/>
  <c r="I19" i="1"/>
  <c r="G19" i="1"/>
  <c r="F19" i="1"/>
  <c r="H18" i="1" l="1"/>
  <c r="I18" i="1"/>
  <c r="G18" i="1" l="1"/>
  <c r="F18" i="1"/>
  <c r="J4" i="1" l="1"/>
  <c r="H17" i="1"/>
  <c r="I17" i="1"/>
  <c r="G17" i="1"/>
  <c r="F17" i="1"/>
  <c r="J5" i="1" l="1"/>
  <c r="J6" i="1" s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16" i="1"/>
  <c r="G16" i="1"/>
  <c r="F16" i="1"/>
  <c r="K5" i="1" l="1"/>
  <c r="J7" i="1"/>
  <c r="K6" i="1"/>
  <c r="H15" i="1"/>
  <c r="G15" i="1"/>
  <c r="F15" i="1"/>
  <c r="J8" i="1" l="1"/>
  <c r="K7" i="1"/>
  <c r="H12" i="1"/>
  <c r="H13" i="1"/>
  <c r="H14" i="1"/>
  <c r="G14" i="1"/>
  <c r="F14" i="1"/>
  <c r="J9" i="1" l="1"/>
  <c r="K8" i="1"/>
  <c r="G13" i="1"/>
  <c r="F13" i="1"/>
  <c r="J10" i="1" l="1"/>
  <c r="K9" i="1"/>
  <c r="G12" i="1"/>
  <c r="F12" i="1"/>
  <c r="J11" i="1" l="1"/>
  <c r="K10" i="1"/>
  <c r="G11" i="1"/>
  <c r="F11" i="1"/>
  <c r="J12" i="1" l="1"/>
  <c r="K11" i="1"/>
  <c r="G10" i="1"/>
  <c r="F10" i="1"/>
  <c r="J13" i="1" l="1"/>
  <c r="K12" i="1"/>
  <c r="G9" i="1"/>
  <c r="F9" i="1"/>
  <c r="J14" i="1" l="1"/>
  <c r="K13" i="1"/>
  <c r="H8" i="1"/>
  <c r="H9" i="1"/>
  <c r="H10" i="1"/>
  <c r="H11" i="1"/>
  <c r="G8" i="1"/>
  <c r="G7" i="1"/>
  <c r="G6" i="1"/>
  <c r="G5" i="1"/>
  <c r="G4" i="1"/>
  <c r="G3" i="1"/>
  <c r="F8" i="1"/>
  <c r="F4" i="1"/>
  <c r="F5" i="1"/>
  <c r="F6" i="1"/>
  <c r="F7" i="1"/>
  <c r="F3" i="1"/>
  <c r="H7" i="1"/>
  <c r="J15" i="1" l="1"/>
  <c r="K14" i="1"/>
  <c r="H4" i="1"/>
  <c r="H5" i="1"/>
  <c r="H6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K50" i="1" l="1"/>
  <c r="J51" i="1"/>
  <c r="K51" i="1" l="1"/>
  <c r="J52" i="1"/>
  <c r="J53" i="1" l="1"/>
  <c r="K52" i="1"/>
  <c r="J54" i="1" l="1"/>
  <c r="K53" i="1"/>
  <c r="J55" i="1" l="1"/>
  <c r="K54" i="1"/>
  <c r="K55" i="1" l="1"/>
  <c r="J56" i="1"/>
  <c r="J57" i="1" l="1"/>
  <c r="K56" i="1"/>
  <c r="J58" i="1" l="1"/>
  <c r="K57" i="1"/>
  <c r="J59" i="1" l="1"/>
  <c r="K58" i="1"/>
  <c r="K59" i="1" l="1"/>
  <c r="J60" i="1"/>
  <c r="J61" i="1" l="1"/>
  <c r="K60" i="1"/>
  <c r="K61" i="1" l="1"/>
  <c r="J62" i="1"/>
  <c r="J63" i="1" l="1"/>
  <c r="K62" i="1"/>
  <c r="K63" i="1" l="1"/>
  <c r="J64" i="1"/>
  <c r="K64" i="1" l="1"/>
  <c r="J65" i="1"/>
  <c r="J66" i="1" l="1"/>
  <c r="K66" i="1" s="1"/>
  <c r="K65" i="1"/>
</calcChain>
</file>

<file path=xl/sharedStrings.xml><?xml version="1.0" encoding="utf-8"?>
<sst xmlns="http://schemas.openxmlformats.org/spreadsheetml/2006/main" count="81" uniqueCount="24">
  <si>
    <t>US CoronaVirus</t>
  </si>
  <si>
    <t>Date</t>
  </si>
  <si>
    <t>Total Cases Reported</t>
  </si>
  <si>
    <t>Total Deaths</t>
  </si>
  <si>
    <t>New Deaths</t>
  </si>
  <si>
    <t>New Cases</t>
  </si>
  <si>
    <t>Total Recovered</t>
  </si>
  <si>
    <t>Scale factor -&gt;</t>
  </si>
  <si>
    <t>forecast</t>
  </si>
  <si>
    <t>Monday</t>
  </si>
  <si>
    <t>Tuesday</t>
  </si>
  <si>
    <t>Wednesday</t>
  </si>
  <si>
    <t>Thursday</t>
  </si>
  <si>
    <t>Friday</t>
  </si>
  <si>
    <t>Saturday</t>
  </si>
  <si>
    <t>Sunday</t>
  </si>
  <si>
    <t>History of exponential components</t>
  </si>
  <si>
    <t>growth constant</t>
  </si>
  <si>
    <t>constant</t>
  </si>
  <si>
    <t>k</t>
  </si>
  <si>
    <r>
      <t>x</t>
    </r>
    <r>
      <rPr>
        <vertAlign val="subscript"/>
        <sz val="12"/>
        <color theme="1"/>
        <rFont val="Calibri"/>
        <family val="2"/>
        <scheme val="minor"/>
      </rPr>
      <t>0</t>
    </r>
  </si>
  <si>
    <t>doubling factor</t>
  </si>
  <si>
    <t>Days since 3/3/2020</t>
  </si>
  <si>
    <t>Date (m/d)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</si>
</sst>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  <xf numFmtId="0" fontId="3" fillId="0" borderId="0" xfId="0" quotePrefix="1" applyFont="1"/>
    <xf numFmtId="0" fontId="3" fillId="0" borderId="0" xfId="0" applyFont="1"/>
    <xf numFmtId="0" fontId="2" fillId="3" borderId="1" xfId="1"/>
    <xf numFmtId="164" fontId="0" fillId="0" borderId="0" xfId="0" applyNumberFormat="1"/>
    <xf numFmtId="165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569060979736E-2"/>
          <c:y val="6.151755636844608E-2"/>
          <c:w val="0.89019685039370078"/>
          <c:h val="0.7293237824438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layout>
                <c:manualLayout>
                  <c:x val="-7.4301363111972316E-2"/>
                  <c:y val="4.790855339833423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Summary!$J$3:$J$24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Summary!$C$3:$C$24</c:f>
              <c:numCache>
                <c:formatCode>General</c:formatCode>
                <c:ptCount val="22"/>
                <c:pt idx="0">
                  <c:v>122</c:v>
                </c:pt>
                <c:pt idx="1">
                  <c:v>153</c:v>
                </c:pt>
                <c:pt idx="2">
                  <c:v>221</c:v>
                </c:pt>
                <c:pt idx="3">
                  <c:v>278</c:v>
                </c:pt>
                <c:pt idx="4">
                  <c:v>417</c:v>
                </c:pt>
                <c:pt idx="5">
                  <c:v>537</c:v>
                </c:pt>
                <c:pt idx="6">
                  <c:v>605</c:v>
                </c:pt>
                <c:pt idx="7">
                  <c:v>959</c:v>
                </c:pt>
                <c:pt idx="8">
                  <c:v>1281</c:v>
                </c:pt>
                <c:pt idx="9">
                  <c:v>1663</c:v>
                </c:pt>
                <c:pt idx="10">
                  <c:v>2179</c:v>
                </c:pt>
                <c:pt idx="11">
                  <c:v>2726</c:v>
                </c:pt>
                <c:pt idx="12">
                  <c:v>3499</c:v>
                </c:pt>
                <c:pt idx="13">
                  <c:v>4632</c:v>
                </c:pt>
                <c:pt idx="14">
                  <c:v>6428</c:v>
                </c:pt>
                <c:pt idx="15">
                  <c:v>7786</c:v>
                </c:pt>
                <c:pt idx="16">
                  <c:v>13680</c:v>
                </c:pt>
                <c:pt idx="17">
                  <c:v>19101</c:v>
                </c:pt>
                <c:pt idx="18">
                  <c:v>25493</c:v>
                </c:pt>
                <c:pt idx="19">
                  <c:v>33276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Total Deaths x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Summary!$J$3:$J$24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Summary!$F$3:$F$24</c:f>
              <c:numCache>
                <c:formatCode>General</c:formatCode>
                <c:ptCount val="22"/>
                <c:pt idx="0">
                  <c:v>350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850</c:v>
                </c:pt>
                <c:pt idx="5">
                  <c:v>1050</c:v>
                </c:pt>
                <c:pt idx="6">
                  <c:v>1100</c:v>
                </c:pt>
                <c:pt idx="7">
                  <c:v>1400</c:v>
                </c:pt>
                <c:pt idx="8">
                  <c:v>1800</c:v>
                </c:pt>
                <c:pt idx="9">
                  <c:v>2000</c:v>
                </c:pt>
                <c:pt idx="10">
                  <c:v>2350</c:v>
                </c:pt>
                <c:pt idx="11">
                  <c:v>2700</c:v>
                </c:pt>
                <c:pt idx="12">
                  <c:v>3150</c:v>
                </c:pt>
                <c:pt idx="13">
                  <c:v>4250</c:v>
                </c:pt>
                <c:pt idx="14">
                  <c:v>5400</c:v>
                </c:pt>
                <c:pt idx="15">
                  <c:v>5900</c:v>
                </c:pt>
                <c:pt idx="16">
                  <c:v>10000</c:v>
                </c:pt>
                <c:pt idx="17">
                  <c:v>12200</c:v>
                </c:pt>
                <c:pt idx="18">
                  <c:v>15350</c:v>
                </c:pt>
                <c:pt idx="19">
                  <c:v>20850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Summary!$G$2</c:f>
              <c:strCache>
                <c:ptCount val="1"/>
                <c:pt idx="0">
                  <c:v>Total Recovered x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Summary!$J$3:$J$24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Summary!$G$3:$G$24</c:f>
              <c:numCache>
                <c:formatCode>General</c:formatCode>
                <c:ptCount val="2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850</c:v>
                </c:pt>
                <c:pt idx="14">
                  <c:v>850</c:v>
                </c:pt>
                <c:pt idx="15">
                  <c:v>5300</c:v>
                </c:pt>
                <c:pt idx="16">
                  <c:v>5400</c:v>
                </c:pt>
                <c:pt idx="17">
                  <c:v>7350</c:v>
                </c:pt>
                <c:pt idx="18">
                  <c:v>8550</c:v>
                </c:pt>
                <c:pt idx="19">
                  <c:v>8900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33656"/>
        <c:axId val="372932480"/>
      </c:scatterChart>
      <c:valAx>
        <c:axId val="37293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March 3,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32480"/>
        <c:crosses val="autoZero"/>
        <c:crossBetween val="midCat"/>
      </c:valAx>
      <c:valAx>
        <c:axId val="3729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3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0638844397650862"/>
          <c:y val="9.0100154448203004E-2"/>
          <c:w val="0.25468315393719454"/>
          <c:h val="0.1660936821873643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160020</xdr:colOff>
      <xdr:row>1</xdr:row>
      <xdr:rowOff>25011</xdr:rowOff>
    </xdr:from>
    <xdr:to>
      <xdr:col>14</xdr:col>
      <xdr:colOff>83820</xdr:colOff>
      <xdr:row>1</xdr:row>
      <xdr:rowOff>300945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840351"/>
          <a:ext cx="1234440" cy="275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60960</xdr:rowOff>
    </xdr:from>
    <xdr:to>
      <xdr:col>8</xdr:col>
      <xdr:colOff>563880</xdr:colOff>
      <xdr:row>21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218209</xdr:colOff>
      <xdr:row>28</xdr:row>
      <xdr:rowOff>100335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923809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pane ySplit="7" topLeftCell="A20" activePane="bottomLeft" state="frozen"/>
      <selection pane="bottomLeft" activeCell="N33" sqref="N33"/>
    </sheetView>
  </sheetViews>
  <sheetFormatPr defaultRowHeight="14.4" x14ac:dyDescent="0.3"/>
  <cols>
    <col min="2" max="2" width="10.33203125" customWidth="1"/>
    <col min="3" max="3" width="10.5546875" customWidth="1"/>
    <col min="4" max="4" width="6.6640625" customWidth="1"/>
    <col min="5" max="5" width="9.6640625" customWidth="1"/>
    <col min="6" max="6" width="6.6640625" style="6" customWidth="1"/>
    <col min="7" max="7" width="6.44140625" style="6" customWidth="1"/>
    <col min="8" max="8" width="5.6640625" customWidth="1"/>
    <col min="9" max="9" width="6.6640625" customWidth="1"/>
    <col min="10" max="10" width="9.44140625" customWidth="1"/>
    <col min="11" max="11" width="11" bestFit="1" customWidth="1"/>
    <col min="12" max="12" width="21.21875" customWidth="1"/>
    <col min="13" max="14" width="9.5546875" bestFit="1" customWidth="1"/>
    <col min="16" max="16" width="10.6640625" customWidth="1"/>
    <col min="18" max="18" width="14.44140625" bestFit="1" customWidth="1"/>
    <col min="20" max="20" width="9.5546875" bestFit="1" customWidth="1"/>
  </cols>
  <sheetData>
    <row r="1" spans="1:20" ht="35.4" customHeight="1" x14ac:dyDescent="0.5">
      <c r="B1" s="4" t="s">
        <v>0</v>
      </c>
    </row>
    <row r="2" spans="1:20" ht="28.8" customHeight="1" x14ac:dyDescent="0.3">
      <c r="B2" t="s">
        <v>23</v>
      </c>
      <c r="C2" s="3" t="s">
        <v>2</v>
      </c>
      <c r="D2" s="3" t="s">
        <v>3</v>
      </c>
      <c r="E2" s="3" t="s">
        <v>6</v>
      </c>
      <c r="F2" s="7" t="str">
        <f>"Total Deaths x "&amp;N7</f>
        <v>Total Deaths x 50</v>
      </c>
      <c r="G2" s="7" t="str">
        <f>"Total Recovered x "&amp;O7</f>
        <v>Total Recovered x 50</v>
      </c>
      <c r="H2" s="3" t="s">
        <v>5</v>
      </c>
      <c r="I2" s="3" t="s">
        <v>4</v>
      </c>
      <c r="J2" s="3" t="s">
        <v>22</v>
      </c>
      <c r="K2" s="3" t="s">
        <v>8</v>
      </c>
      <c r="M2" s="9"/>
      <c r="P2" s="8" t="s">
        <v>16</v>
      </c>
    </row>
    <row r="3" spans="1:20" ht="18" x14ac:dyDescent="0.4">
      <c r="A3" t="s">
        <v>10</v>
      </c>
      <c r="B3" s="13">
        <v>43893</v>
      </c>
      <c r="C3">
        <v>122</v>
      </c>
      <c r="D3">
        <v>7</v>
      </c>
      <c r="E3">
        <v>8</v>
      </c>
      <c r="F3" s="2">
        <f t="shared" ref="F3:F22" si="0">D3*$N$7</f>
        <v>350</v>
      </c>
      <c r="G3" s="2">
        <f t="shared" ref="G3:G22" si="1">E3*$N$7</f>
        <v>400</v>
      </c>
      <c r="J3">
        <v>0</v>
      </c>
      <c r="K3" s="5">
        <f t="shared" ref="K3:K34" si="2">M$4*EXP(N$4*J3)</f>
        <v>117.55</v>
      </c>
      <c r="M3" s="10" t="s">
        <v>20</v>
      </c>
      <c r="N3" s="11" t="s">
        <v>19</v>
      </c>
      <c r="P3" t="s">
        <v>1</v>
      </c>
      <c r="Q3" t="s">
        <v>18</v>
      </c>
      <c r="R3" t="s">
        <v>17</v>
      </c>
      <c r="S3" t="s">
        <v>21</v>
      </c>
    </row>
    <row r="4" spans="1:20" x14ac:dyDescent="0.3">
      <c r="A4" t="s">
        <v>11</v>
      </c>
      <c r="B4" s="13">
        <v>43894</v>
      </c>
      <c r="C4">
        <v>153</v>
      </c>
      <c r="D4">
        <v>11</v>
      </c>
      <c r="E4">
        <v>8</v>
      </c>
      <c r="F4" s="2">
        <f t="shared" si="0"/>
        <v>550</v>
      </c>
      <c r="G4" s="2">
        <f t="shared" si="1"/>
        <v>400</v>
      </c>
      <c r="H4">
        <f t="shared" ref="H4:H11" si="3">C4-C3</f>
        <v>31</v>
      </c>
      <c r="I4">
        <f>D4-D3</f>
        <v>4</v>
      </c>
      <c r="J4">
        <f>J3+1</f>
        <v>1</v>
      </c>
      <c r="K4" s="5">
        <f t="shared" si="2"/>
        <v>157.47453694199237</v>
      </c>
      <c r="M4">
        <f>Q6</f>
        <v>117.55</v>
      </c>
      <c r="N4">
        <f>R6</f>
        <v>0.29239999999999999</v>
      </c>
      <c r="P4" s="1">
        <v>43541</v>
      </c>
      <c r="Q4">
        <v>91.9</v>
      </c>
      <c r="R4">
        <v>0.28599999999999998</v>
      </c>
      <c r="S4" s="12">
        <f>LN(2)/R4</f>
        <v>2.4235915404193893</v>
      </c>
      <c r="T4" s="14">
        <f>S4*24</f>
        <v>58.166196970065343</v>
      </c>
    </row>
    <row r="5" spans="1:20" x14ac:dyDescent="0.3">
      <c r="A5" t="s">
        <v>12</v>
      </c>
      <c r="B5" s="13">
        <v>43895</v>
      </c>
      <c r="C5">
        <v>221</v>
      </c>
      <c r="D5">
        <v>12</v>
      </c>
      <c r="E5">
        <v>8</v>
      </c>
      <c r="F5" s="2">
        <f t="shared" si="0"/>
        <v>600</v>
      </c>
      <c r="G5" s="2">
        <f t="shared" si="1"/>
        <v>400</v>
      </c>
      <c r="H5">
        <f t="shared" si="3"/>
        <v>68</v>
      </c>
      <c r="I5">
        <f t="shared" ref="I5:I16" si="4">D5-D4</f>
        <v>1</v>
      </c>
      <c r="J5">
        <f t="shared" ref="J5:J66" si="5">J4+1</f>
        <v>2</v>
      </c>
      <c r="K5" s="5">
        <f t="shared" si="2"/>
        <v>210.95899434364034</v>
      </c>
      <c r="P5" s="1">
        <v>43909</v>
      </c>
      <c r="Q5">
        <v>92.456999999999994</v>
      </c>
      <c r="R5">
        <v>0.28439999999999999</v>
      </c>
      <c r="S5" s="12">
        <f t="shared" ref="S5:S6" si="6">LN(2)/R5</f>
        <v>2.4372263732768822</v>
      </c>
      <c r="T5" s="14">
        <f>S5*24</f>
        <v>58.493432958645172</v>
      </c>
    </row>
    <row r="6" spans="1:20" x14ac:dyDescent="0.3">
      <c r="A6" t="s">
        <v>13</v>
      </c>
      <c r="B6" s="13">
        <v>43896</v>
      </c>
      <c r="C6">
        <v>278</v>
      </c>
      <c r="D6">
        <v>14</v>
      </c>
      <c r="E6">
        <v>8</v>
      </c>
      <c r="F6" s="2">
        <f t="shared" si="0"/>
        <v>700</v>
      </c>
      <c r="G6" s="2">
        <f t="shared" si="1"/>
        <v>400</v>
      </c>
      <c r="H6">
        <f t="shared" si="3"/>
        <v>57</v>
      </c>
      <c r="I6">
        <f t="shared" si="4"/>
        <v>2</v>
      </c>
      <c r="J6">
        <f t="shared" si="5"/>
        <v>3</v>
      </c>
      <c r="K6" s="5">
        <f t="shared" si="2"/>
        <v>282.60884685676865</v>
      </c>
      <c r="P6" s="1">
        <v>43912</v>
      </c>
      <c r="Q6">
        <v>117.55</v>
      </c>
      <c r="R6">
        <v>0.29239999999999999</v>
      </c>
      <c r="S6" s="12">
        <f t="shared" si="6"/>
        <v>2.3705443931598675</v>
      </c>
      <c r="T6" s="14">
        <f>S6*24</f>
        <v>56.893065435836817</v>
      </c>
    </row>
    <row r="7" spans="1:20" ht="28.8" x14ac:dyDescent="0.3">
      <c r="A7" t="s">
        <v>14</v>
      </c>
      <c r="B7" s="13">
        <v>43897</v>
      </c>
      <c r="C7">
        <v>417</v>
      </c>
      <c r="D7">
        <v>17</v>
      </c>
      <c r="E7">
        <v>8</v>
      </c>
      <c r="F7" s="2">
        <f t="shared" si="0"/>
        <v>850</v>
      </c>
      <c r="G7" s="2">
        <f t="shared" si="1"/>
        <v>400</v>
      </c>
      <c r="H7">
        <f t="shared" si="3"/>
        <v>139</v>
      </c>
      <c r="I7">
        <f t="shared" si="4"/>
        <v>3</v>
      </c>
      <c r="J7">
        <f t="shared" si="5"/>
        <v>4</v>
      </c>
      <c r="K7" s="5">
        <f t="shared" si="2"/>
        <v>378.59376686074074</v>
      </c>
      <c r="M7" s="3" t="s">
        <v>7</v>
      </c>
      <c r="N7" s="2">
        <v>50</v>
      </c>
      <c r="O7" s="2">
        <v>50</v>
      </c>
    </row>
    <row r="8" spans="1:20" x14ac:dyDescent="0.3">
      <c r="A8" t="s">
        <v>15</v>
      </c>
      <c r="B8" s="13">
        <v>43898</v>
      </c>
      <c r="C8">
        <v>537</v>
      </c>
      <c r="D8">
        <v>21</v>
      </c>
      <c r="E8">
        <v>8</v>
      </c>
      <c r="F8" s="2">
        <f t="shared" si="0"/>
        <v>1050</v>
      </c>
      <c r="G8" s="2">
        <f t="shared" si="1"/>
        <v>400</v>
      </c>
      <c r="H8">
        <f t="shared" si="3"/>
        <v>120</v>
      </c>
      <c r="I8">
        <f t="shared" si="4"/>
        <v>4</v>
      </c>
      <c r="J8">
        <f t="shared" si="5"/>
        <v>5</v>
      </c>
      <c r="K8" s="5">
        <f t="shared" si="2"/>
        <v>507.17888664840297</v>
      </c>
    </row>
    <row r="9" spans="1:20" x14ac:dyDescent="0.3">
      <c r="A9" t="s">
        <v>9</v>
      </c>
      <c r="B9" s="13">
        <v>43899</v>
      </c>
      <c r="C9">
        <v>605</v>
      </c>
      <c r="D9">
        <v>22</v>
      </c>
      <c r="E9">
        <v>8</v>
      </c>
      <c r="F9" s="2">
        <f t="shared" si="0"/>
        <v>1100</v>
      </c>
      <c r="G9" s="2">
        <f t="shared" si="1"/>
        <v>400</v>
      </c>
      <c r="H9">
        <f t="shared" si="3"/>
        <v>68</v>
      </c>
      <c r="I9">
        <f t="shared" si="4"/>
        <v>1</v>
      </c>
      <c r="J9">
        <f t="shared" si="5"/>
        <v>6</v>
      </c>
      <c r="K9" s="5">
        <f t="shared" si="2"/>
        <v>679.43649784527861</v>
      </c>
    </row>
    <row r="10" spans="1:20" x14ac:dyDescent="0.3">
      <c r="A10" t="s">
        <v>10</v>
      </c>
      <c r="B10" s="13">
        <v>43900</v>
      </c>
      <c r="C10">
        <v>959</v>
      </c>
      <c r="D10">
        <v>28</v>
      </c>
      <c r="E10">
        <v>8</v>
      </c>
      <c r="F10" s="2">
        <f t="shared" si="0"/>
        <v>1400</v>
      </c>
      <c r="G10" s="2">
        <f t="shared" si="1"/>
        <v>400</v>
      </c>
      <c r="H10">
        <f t="shared" si="3"/>
        <v>354</v>
      </c>
      <c r="I10">
        <f t="shared" si="4"/>
        <v>6</v>
      </c>
      <c r="J10">
        <f t="shared" si="5"/>
        <v>7</v>
      </c>
      <c r="K10" s="5">
        <f t="shared" si="2"/>
        <v>910.19947154125293</v>
      </c>
    </row>
    <row r="11" spans="1:20" x14ac:dyDescent="0.3">
      <c r="A11" t="s">
        <v>11</v>
      </c>
      <c r="B11" s="13">
        <v>43901</v>
      </c>
      <c r="C11">
        <v>1281</v>
      </c>
      <c r="D11">
        <v>36</v>
      </c>
      <c r="E11">
        <v>8</v>
      </c>
      <c r="F11" s="2">
        <f t="shared" si="0"/>
        <v>1800</v>
      </c>
      <c r="G11" s="2">
        <f t="shared" si="1"/>
        <v>400</v>
      </c>
      <c r="H11">
        <f t="shared" si="3"/>
        <v>322</v>
      </c>
      <c r="I11">
        <f t="shared" si="4"/>
        <v>8</v>
      </c>
      <c r="J11">
        <f t="shared" si="5"/>
        <v>8</v>
      </c>
      <c r="K11" s="5">
        <f t="shared" si="2"/>
        <v>1219.3384968592509</v>
      </c>
    </row>
    <row r="12" spans="1:20" x14ac:dyDescent="0.3">
      <c r="A12" t="s">
        <v>12</v>
      </c>
      <c r="B12" s="13">
        <v>43902</v>
      </c>
      <c r="C12">
        <v>1663</v>
      </c>
      <c r="D12">
        <v>40</v>
      </c>
      <c r="E12">
        <v>12</v>
      </c>
      <c r="F12" s="2">
        <f t="shared" si="0"/>
        <v>2000</v>
      </c>
      <c r="G12" s="2">
        <f t="shared" si="1"/>
        <v>600</v>
      </c>
      <c r="H12">
        <f t="shared" ref="H12:H14" si="7">C12-C11</f>
        <v>382</v>
      </c>
      <c r="I12">
        <f t="shared" si="4"/>
        <v>4</v>
      </c>
      <c r="J12">
        <f t="shared" si="5"/>
        <v>9</v>
      </c>
      <c r="K12" s="5">
        <f t="shared" si="2"/>
        <v>1633.4731192552574</v>
      </c>
    </row>
    <row r="13" spans="1:20" x14ac:dyDescent="0.3">
      <c r="A13" t="s">
        <v>13</v>
      </c>
      <c r="B13" s="13">
        <v>43903</v>
      </c>
      <c r="C13">
        <v>2179</v>
      </c>
      <c r="D13">
        <v>47</v>
      </c>
      <c r="E13">
        <v>12</v>
      </c>
      <c r="F13" s="2">
        <f t="shared" si="0"/>
        <v>2350</v>
      </c>
      <c r="G13" s="2">
        <f t="shared" si="1"/>
        <v>600</v>
      </c>
      <c r="H13">
        <f t="shared" si="7"/>
        <v>516</v>
      </c>
      <c r="I13">
        <f t="shared" si="4"/>
        <v>7</v>
      </c>
      <c r="J13">
        <f t="shared" si="5"/>
        <v>10</v>
      </c>
      <c r="K13" s="5">
        <f t="shared" si="2"/>
        <v>2188.2639137551137</v>
      </c>
    </row>
    <row r="14" spans="1:20" x14ac:dyDescent="0.3">
      <c r="A14" t="s">
        <v>14</v>
      </c>
      <c r="B14" s="13">
        <v>43904</v>
      </c>
      <c r="C14">
        <v>2726</v>
      </c>
      <c r="D14">
        <v>54</v>
      </c>
      <c r="E14">
        <v>12</v>
      </c>
      <c r="F14" s="2">
        <f t="shared" si="0"/>
        <v>2700</v>
      </c>
      <c r="G14" s="2">
        <f t="shared" si="1"/>
        <v>600</v>
      </c>
      <c r="H14">
        <f t="shared" si="7"/>
        <v>547</v>
      </c>
      <c r="I14">
        <f t="shared" si="4"/>
        <v>7</v>
      </c>
      <c r="J14">
        <f t="shared" si="5"/>
        <v>11</v>
      </c>
      <c r="K14" s="5">
        <f t="shared" si="2"/>
        <v>2931.4831690808892</v>
      </c>
    </row>
    <row r="15" spans="1:20" x14ac:dyDescent="0.3">
      <c r="A15" t="s">
        <v>15</v>
      </c>
      <c r="B15" s="13">
        <v>43905</v>
      </c>
      <c r="C15">
        <v>3499</v>
      </c>
      <c r="D15">
        <v>63</v>
      </c>
      <c r="E15">
        <v>12</v>
      </c>
      <c r="F15" s="2">
        <f t="shared" si="0"/>
        <v>3150</v>
      </c>
      <c r="G15" s="2">
        <f t="shared" si="1"/>
        <v>600</v>
      </c>
      <c r="H15">
        <f t="shared" ref="H15" si="8">C15-C14</f>
        <v>773</v>
      </c>
      <c r="I15">
        <f t="shared" si="4"/>
        <v>9</v>
      </c>
      <c r="J15">
        <f t="shared" si="5"/>
        <v>12</v>
      </c>
      <c r="K15" s="5">
        <f t="shared" si="2"/>
        <v>3927.1284951446814</v>
      </c>
    </row>
    <row r="16" spans="1:20" x14ac:dyDescent="0.3">
      <c r="A16" t="s">
        <v>9</v>
      </c>
      <c r="B16" s="13">
        <v>43906</v>
      </c>
      <c r="C16">
        <v>4632</v>
      </c>
      <c r="D16">
        <v>85</v>
      </c>
      <c r="E16">
        <v>17</v>
      </c>
      <c r="F16" s="2">
        <f t="shared" si="0"/>
        <v>4250</v>
      </c>
      <c r="G16" s="2">
        <f t="shared" si="1"/>
        <v>850</v>
      </c>
      <c r="H16">
        <f t="shared" ref="H16" si="9">C16-C15</f>
        <v>1133</v>
      </c>
      <c r="I16">
        <f t="shared" si="4"/>
        <v>22</v>
      </c>
      <c r="J16">
        <f t="shared" si="5"/>
        <v>13</v>
      </c>
      <c r="K16" s="5">
        <f t="shared" si="2"/>
        <v>5260.9335711153717</v>
      </c>
    </row>
    <row r="17" spans="1:11" x14ac:dyDescent="0.3">
      <c r="A17" t="s">
        <v>10</v>
      </c>
      <c r="B17" s="13">
        <v>43907</v>
      </c>
      <c r="C17">
        <v>6428</v>
      </c>
      <c r="D17">
        <v>108</v>
      </c>
      <c r="E17">
        <v>17</v>
      </c>
      <c r="F17" s="2">
        <f t="shared" si="0"/>
        <v>5400</v>
      </c>
      <c r="G17" s="2">
        <f t="shared" si="1"/>
        <v>850</v>
      </c>
      <c r="H17">
        <f t="shared" ref="H17" si="10">C17-C16</f>
        <v>1796</v>
      </c>
      <c r="I17">
        <f t="shared" ref="I17" si="11">D17-D16</f>
        <v>23</v>
      </c>
      <c r="J17">
        <f t="shared" si="5"/>
        <v>14</v>
      </c>
      <c r="K17" s="5">
        <f t="shared" si="2"/>
        <v>7047.7505571584525</v>
      </c>
    </row>
    <row r="18" spans="1:11" x14ac:dyDescent="0.3">
      <c r="A18" t="s">
        <v>11</v>
      </c>
      <c r="B18" s="13">
        <v>43908</v>
      </c>
      <c r="C18">
        <v>7786</v>
      </c>
      <c r="D18">
        <v>118</v>
      </c>
      <c r="E18">
        <v>106</v>
      </c>
      <c r="F18" s="2">
        <f t="shared" si="0"/>
        <v>5900</v>
      </c>
      <c r="G18" s="2">
        <f t="shared" si="1"/>
        <v>5300</v>
      </c>
      <c r="H18">
        <f t="shared" ref="H18" si="12">C18-C17</f>
        <v>1358</v>
      </c>
      <c r="I18">
        <f t="shared" ref="I18" si="13">D18-D17</f>
        <v>10</v>
      </c>
      <c r="J18">
        <f t="shared" si="5"/>
        <v>15</v>
      </c>
      <c r="K18" s="5">
        <f t="shared" si="2"/>
        <v>9441.4398593891601</v>
      </c>
    </row>
    <row r="19" spans="1:11" x14ac:dyDescent="0.3">
      <c r="A19" t="s">
        <v>12</v>
      </c>
      <c r="B19" s="13">
        <v>43909</v>
      </c>
      <c r="C19">
        <v>13680</v>
      </c>
      <c r="D19">
        <v>200</v>
      </c>
      <c r="E19">
        <v>108</v>
      </c>
      <c r="F19" s="2">
        <f t="shared" si="0"/>
        <v>10000</v>
      </c>
      <c r="G19" s="2">
        <f t="shared" si="1"/>
        <v>5400</v>
      </c>
      <c r="H19">
        <f t="shared" ref="H19" si="14">C19-C18</f>
        <v>5894</v>
      </c>
      <c r="I19">
        <f t="shared" ref="I19" si="15">D19-D18</f>
        <v>82</v>
      </c>
      <c r="J19">
        <f t="shared" si="5"/>
        <v>16</v>
      </c>
      <c r="K19" s="5">
        <f t="shared" si="2"/>
        <v>12648.118842390279</v>
      </c>
    </row>
    <row r="20" spans="1:11" x14ac:dyDescent="0.3">
      <c r="A20" t="s">
        <v>13</v>
      </c>
      <c r="B20" s="13">
        <v>43910</v>
      </c>
      <c r="C20">
        <v>19101</v>
      </c>
      <c r="D20">
        <v>244</v>
      </c>
      <c r="E20">
        <v>147</v>
      </c>
      <c r="F20" s="2">
        <f t="shared" si="0"/>
        <v>12200</v>
      </c>
      <c r="G20" s="2">
        <f t="shared" si="1"/>
        <v>7350</v>
      </c>
      <c r="H20">
        <f t="shared" ref="H20:H21" si="16">C20-C19</f>
        <v>5421</v>
      </c>
      <c r="I20">
        <f t="shared" ref="I20:I21" si="17">D20-D19</f>
        <v>44</v>
      </c>
      <c r="J20">
        <f t="shared" si="5"/>
        <v>17</v>
      </c>
      <c r="K20" s="5">
        <f t="shared" si="2"/>
        <v>16943.910318100363</v>
      </c>
    </row>
    <row r="21" spans="1:11" x14ac:dyDescent="0.3">
      <c r="A21" t="s">
        <v>14</v>
      </c>
      <c r="B21" s="13">
        <v>43911</v>
      </c>
      <c r="C21">
        <v>25493</v>
      </c>
      <c r="D21">
        <v>307</v>
      </c>
      <c r="E21">
        <v>171</v>
      </c>
      <c r="F21" s="2">
        <f t="shared" si="0"/>
        <v>15350</v>
      </c>
      <c r="G21" s="2">
        <f t="shared" si="1"/>
        <v>8550</v>
      </c>
      <c r="H21">
        <f t="shared" si="16"/>
        <v>6392</v>
      </c>
      <c r="I21">
        <f t="shared" si="17"/>
        <v>63</v>
      </c>
      <c r="J21">
        <f t="shared" si="5"/>
        <v>18</v>
      </c>
      <c r="K21" s="5">
        <f t="shared" si="2"/>
        <v>22698.719109566147</v>
      </c>
    </row>
    <row r="22" spans="1:11" x14ac:dyDescent="0.3">
      <c r="A22" t="s">
        <v>15</v>
      </c>
      <c r="B22" s="13">
        <v>43912</v>
      </c>
      <c r="C22">
        <v>33276</v>
      </c>
      <c r="D22">
        <v>417</v>
      </c>
      <c r="E22">
        <v>178</v>
      </c>
      <c r="F22" s="2">
        <f t="shared" si="0"/>
        <v>20850</v>
      </c>
      <c r="G22" s="2">
        <f t="shared" si="1"/>
        <v>8900</v>
      </c>
      <c r="H22">
        <f t="shared" ref="H22" si="18">C22-C21</f>
        <v>7783</v>
      </c>
      <c r="I22">
        <f t="shared" ref="I22" si="19">D22-D21</f>
        <v>110</v>
      </c>
      <c r="J22">
        <f t="shared" si="5"/>
        <v>19</v>
      </c>
      <c r="K22" s="5">
        <f t="shared" si="2"/>
        <v>30408.084057467331</v>
      </c>
    </row>
    <row r="23" spans="1:11" x14ac:dyDescent="0.3">
      <c r="A23" t="s">
        <v>9</v>
      </c>
      <c r="B23" s="13">
        <v>43913</v>
      </c>
      <c r="J23">
        <f t="shared" si="5"/>
        <v>20</v>
      </c>
      <c r="K23" s="5">
        <f t="shared" si="2"/>
        <v>40735.848202831541</v>
      </c>
    </row>
    <row r="24" spans="1:11" x14ac:dyDescent="0.3">
      <c r="A24" t="s">
        <v>10</v>
      </c>
      <c r="B24" s="13">
        <v>43914</v>
      </c>
      <c r="J24">
        <f t="shared" si="5"/>
        <v>21</v>
      </c>
      <c r="K24" s="5">
        <f t="shared" si="2"/>
        <v>54571.321417951411</v>
      </c>
    </row>
    <row r="25" spans="1:11" x14ac:dyDescent="0.3">
      <c r="A25" t="s">
        <v>11</v>
      </c>
      <c r="B25" s="13">
        <v>43915</v>
      </c>
      <c r="J25">
        <f t="shared" si="5"/>
        <v>22</v>
      </c>
      <c r="K25" s="5">
        <f t="shared" si="2"/>
        <v>73105.857682726797</v>
      </c>
    </row>
    <row r="26" spans="1:11" x14ac:dyDescent="0.3">
      <c r="A26" t="s">
        <v>12</v>
      </c>
      <c r="B26" s="13">
        <v>43916</v>
      </c>
      <c r="J26">
        <f t="shared" si="5"/>
        <v>23</v>
      </c>
      <c r="K26" s="5">
        <f t="shared" si="2"/>
        <v>97935.440972646495</v>
      </c>
    </row>
    <row r="27" spans="1:11" x14ac:dyDescent="0.3">
      <c r="A27" t="s">
        <v>13</v>
      </c>
      <c r="B27" s="13">
        <v>43917</v>
      </c>
      <c r="J27">
        <f t="shared" si="5"/>
        <v>24</v>
      </c>
      <c r="K27" s="5">
        <f t="shared" si="2"/>
        <v>131198.11329117254</v>
      </c>
    </row>
    <row r="28" spans="1:11" x14ac:dyDescent="0.3">
      <c r="A28" t="s">
        <v>14</v>
      </c>
      <c r="B28" s="13">
        <v>43918</v>
      </c>
      <c r="J28">
        <f t="shared" si="5"/>
        <v>25</v>
      </c>
      <c r="K28" s="5">
        <f t="shared" si="2"/>
        <v>175758.07858945508</v>
      </c>
    </row>
    <row r="29" spans="1:11" x14ac:dyDescent="0.3">
      <c r="A29" t="s">
        <v>15</v>
      </c>
      <c r="B29" s="13">
        <v>43919</v>
      </c>
      <c r="J29">
        <f t="shared" si="5"/>
        <v>26</v>
      </c>
      <c r="K29" s="5">
        <f t="shared" si="2"/>
        <v>235452.33551415344</v>
      </c>
    </row>
    <row r="30" spans="1:11" x14ac:dyDescent="0.3">
      <c r="A30" t="s">
        <v>9</v>
      </c>
      <c r="B30" s="13">
        <v>43920</v>
      </c>
      <c r="J30">
        <f t="shared" si="5"/>
        <v>27</v>
      </c>
      <c r="K30" s="5">
        <f t="shared" si="2"/>
        <v>315421.0761973795</v>
      </c>
    </row>
    <row r="31" spans="1:11" x14ac:dyDescent="0.3">
      <c r="A31" t="s">
        <v>10</v>
      </c>
      <c r="B31" s="13">
        <v>43921</v>
      </c>
      <c r="J31">
        <f t="shared" si="5"/>
        <v>28</v>
      </c>
      <c r="K31" s="5">
        <f t="shared" si="2"/>
        <v>422550.30128394108</v>
      </c>
    </row>
    <row r="32" spans="1:11" x14ac:dyDescent="0.3">
      <c r="A32" t="s">
        <v>11</v>
      </c>
      <c r="B32" s="13">
        <v>43922</v>
      </c>
      <c r="J32">
        <f t="shared" si="5"/>
        <v>29</v>
      </c>
      <c r="K32" s="5">
        <f t="shared" si="2"/>
        <v>566064.76418024604</v>
      </c>
    </row>
    <row r="33" spans="1:11" x14ac:dyDescent="0.3">
      <c r="A33" t="s">
        <v>12</v>
      </c>
      <c r="B33" s="13">
        <v>43923</v>
      </c>
      <c r="J33">
        <f t="shared" si="5"/>
        <v>30</v>
      </c>
      <c r="K33" s="5">
        <f t="shared" si="2"/>
        <v>758322.30215620936</v>
      </c>
    </row>
    <row r="34" spans="1:11" x14ac:dyDescent="0.3">
      <c r="A34" t="s">
        <v>13</v>
      </c>
      <c r="B34" s="13">
        <v>43924</v>
      </c>
      <c r="J34">
        <f t="shared" si="5"/>
        <v>31</v>
      </c>
      <c r="K34" s="5">
        <f t="shared" si="2"/>
        <v>1015877.9530823868</v>
      </c>
    </row>
    <row r="35" spans="1:11" x14ac:dyDescent="0.3">
      <c r="A35" t="s">
        <v>14</v>
      </c>
      <c r="B35" s="13">
        <v>43925</v>
      </c>
      <c r="J35">
        <f t="shared" si="5"/>
        <v>32</v>
      </c>
      <c r="K35" s="5">
        <f t="shared" ref="K35:K66" si="20">M$4*EXP(N$4*J35)</f>
        <v>1360909.4874625946</v>
      </c>
    </row>
    <row r="36" spans="1:11" x14ac:dyDescent="0.3">
      <c r="A36" t="s">
        <v>15</v>
      </c>
      <c r="B36" s="13">
        <v>43926</v>
      </c>
      <c r="J36">
        <f t="shared" si="5"/>
        <v>33</v>
      </c>
      <c r="K36" s="5">
        <f t="shared" si="20"/>
        <v>1823127.1064069455</v>
      </c>
    </row>
    <row r="37" spans="1:11" x14ac:dyDescent="0.3">
      <c r="A37" t="s">
        <v>9</v>
      </c>
      <c r="B37" s="13">
        <v>43927</v>
      </c>
      <c r="J37">
        <f t="shared" si="5"/>
        <v>34</v>
      </c>
      <c r="K37" s="5">
        <f t="shared" si="20"/>
        <v>2442331.7470678678</v>
      </c>
    </row>
    <row r="38" spans="1:11" x14ac:dyDescent="0.3">
      <c r="A38" t="s">
        <v>10</v>
      </c>
      <c r="B38" s="13">
        <v>43928</v>
      </c>
      <c r="J38">
        <f t="shared" si="5"/>
        <v>35</v>
      </c>
      <c r="K38" s="5">
        <f t="shared" si="20"/>
        <v>3271842.2877774565</v>
      </c>
    </row>
    <row r="39" spans="1:11" x14ac:dyDescent="0.3">
      <c r="A39" t="s">
        <v>11</v>
      </c>
      <c r="B39" s="13">
        <v>43929</v>
      </c>
      <c r="J39">
        <f t="shared" si="5"/>
        <v>36</v>
      </c>
      <c r="K39" s="5">
        <f t="shared" si="20"/>
        <v>4383086.7649084078</v>
      </c>
    </row>
    <row r="40" spans="1:11" x14ac:dyDescent="0.3">
      <c r="A40" t="s">
        <v>12</v>
      </c>
      <c r="B40" s="13">
        <v>43930</v>
      </c>
      <c r="J40">
        <f t="shared" si="5"/>
        <v>37</v>
      </c>
      <c r="K40" s="5">
        <f t="shared" si="20"/>
        <v>5871752.9449640783</v>
      </c>
    </row>
    <row r="41" spans="1:11" x14ac:dyDescent="0.3">
      <c r="A41" t="s">
        <v>13</v>
      </c>
      <c r="B41" s="13">
        <v>43931</v>
      </c>
      <c r="J41">
        <f t="shared" si="5"/>
        <v>38</v>
      </c>
      <c r="K41" s="5">
        <f t="shared" si="20"/>
        <v>7866027.8693832317</v>
      </c>
    </row>
    <row r="42" spans="1:11" x14ac:dyDescent="0.3">
      <c r="A42" t="s">
        <v>14</v>
      </c>
      <c r="B42" s="13">
        <v>43932</v>
      </c>
      <c r="J42">
        <f t="shared" si="5"/>
        <v>39</v>
      </c>
      <c r="K42" s="5">
        <f t="shared" si="20"/>
        <v>10537635.868174648</v>
      </c>
    </row>
    <row r="43" spans="1:11" x14ac:dyDescent="0.3">
      <c r="A43" t="s">
        <v>15</v>
      </c>
      <c r="B43" s="13">
        <v>43933</v>
      </c>
      <c r="J43">
        <f t="shared" si="5"/>
        <v>40</v>
      </c>
      <c r="K43" s="5">
        <f t="shared" si="20"/>
        <v>14116625.510881616</v>
      </c>
    </row>
    <row r="44" spans="1:11" x14ac:dyDescent="0.3">
      <c r="A44" t="s">
        <v>9</v>
      </c>
      <c r="B44" s="13">
        <v>43934</v>
      </c>
      <c r="J44">
        <f t="shared" si="5"/>
        <v>41</v>
      </c>
      <c r="K44" s="5">
        <f t="shared" si="20"/>
        <v>18911178.779324546</v>
      </c>
    </row>
    <row r="45" spans="1:11" x14ac:dyDescent="0.3">
      <c r="A45" t="s">
        <v>10</v>
      </c>
      <c r="B45" s="13">
        <v>43935</v>
      </c>
      <c r="J45">
        <f t="shared" si="5"/>
        <v>42</v>
      </c>
      <c r="K45" s="5">
        <f t="shared" si="20"/>
        <v>25334148.203329325</v>
      </c>
    </row>
    <row r="46" spans="1:11" x14ac:dyDescent="0.3">
      <c r="A46" t="s">
        <v>11</v>
      </c>
      <c r="B46" s="13">
        <v>43936</v>
      </c>
      <c r="J46">
        <f t="shared" si="5"/>
        <v>43</v>
      </c>
      <c r="K46" s="5">
        <f t="shared" si="20"/>
        <v>33938607.036487415</v>
      </c>
    </row>
    <row r="47" spans="1:11" x14ac:dyDescent="0.3">
      <c r="A47" t="s">
        <v>12</v>
      </c>
      <c r="B47" s="13">
        <v>43937</v>
      </c>
      <c r="J47">
        <f t="shared" si="5"/>
        <v>44</v>
      </c>
      <c r="K47" s="5">
        <f t="shared" si="20"/>
        <v>45465473.649741426</v>
      </c>
    </row>
    <row r="48" spans="1:11" x14ac:dyDescent="0.3">
      <c r="A48" t="s">
        <v>13</v>
      </c>
      <c r="B48" s="13">
        <v>43938</v>
      </c>
      <c r="J48">
        <f t="shared" si="5"/>
        <v>45</v>
      </c>
      <c r="K48" s="5">
        <f t="shared" si="20"/>
        <v>60907311.015239298</v>
      </c>
    </row>
    <row r="49" spans="1:11" x14ac:dyDescent="0.3">
      <c r="A49" t="s">
        <v>14</v>
      </c>
      <c r="B49" s="13">
        <v>43939</v>
      </c>
      <c r="J49">
        <f>J48+1</f>
        <v>46</v>
      </c>
      <c r="K49" s="5">
        <f t="shared" si="20"/>
        <v>81593794.968155891</v>
      </c>
    </row>
    <row r="50" spans="1:11" x14ac:dyDescent="0.3">
      <c r="A50" t="s">
        <v>15</v>
      </c>
      <c r="B50" s="13">
        <v>43940</v>
      </c>
      <c r="J50">
        <f t="shared" si="5"/>
        <v>47</v>
      </c>
      <c r="K50" s="5">
        <f t="shared" si="20"/>
        <v>109306210.80348961</v>
      </c>
    </row>
    <row r="51" spans="1:11" x14ac:dyDescent="0.3">
      <c r="A51" t="s">
        <v>9</v>
      </c>
      <c r="B51" s="13">
        <v>43941</v>
      </c>
      <c r="J51">
        <f t="shared" si="5"/>
        <v>48</v>
      </c>
      <c r="K51" s="5">
        <f t="shared" si="20"/>
        <v>146430837.35570687</v>
      </c>
    </row>
    <row r="52" spans="1:11" x14ac:dyDescent="0.3">
      <c r="A52" t="s">
        <v>10</v>
      </c>
      <c r="B52" s="13">
        <v>43942</v>
      </c>
      <c r="J52">
        <f t="shared" si="5"/>
        <v>49</v>
      </c>
      <c r="K52" s="5">
        <f t="shared" si="20"/>
        <v>196164426.25791708</v>
      </c>
    </row>
    <row r="53" spans="1:11" x14ac:dyDescent="0.3">
      <c r="A53" t="s">
        <v>11</v>
      </c>
      <c r="B53" s="13">
        <v>43943</v>
      </c>
      <c r="J53">
        <f t="shared" si="5"/>
        <v>50</v>
      </c>
      <c r="K53" s="5">
        <f t="shared" si="20"/>
        <v>262789469.92307162</v>
      </c>
    </row>
    <row r="54" spans="1:11" x14ac:dyDescent="0.3">
      <c r="A54" t="s">
        <v>12</v>
      </c>
      <c r="B54" s="13">
        <v>43944</v>
      </c>
      <c r="J54">
        <f t="shared" si="5"/>
        <v>51</v>
      </c>
      <c r="K54" s="5">
        <f t="shared" si="20"/>
        <v>352042961.20261478</v>
      </c>
    </row>
    <row r="55" spans="1:11" x14ac:dyDescent="0.3">
      <c r="A55" t="s">
        <v>13</v>
      </c>
      <c r="B55" s="13">
        <v>43945</v>
      </c>
      <c r="J55">
        <f t="shared" si="5"/>
        <v>52</v>
      </c>
      <c r="K55" s="5">
        <f t="shared" si="20"/>
        <v>471610398.12054008</v>
      </c>
    </row>
    <row r="56" spans="1:11" x14ac:dyDescent="0.3">
      <c r="A56" t="s">
        <v>14</v>
      </c>
      <c r="B56" s="13">
        <v>43946</v>
      </c>
      <c r="J56">
        <f t="shared" si="5"/>
        <v>53</v>
      </c>
      <c r="K56" s="5">
        <f t="shared" si="20"/>
        <v>631787571.76572323</v>
      </c>
    </row>
    <row r="57" spans="1:11" x14ac:dyDescent="0.3">
      <c r="A57" t="s">
        <v>15</v>
      </c>
      <c r="B57" s="13">
        <v>43947</v>
      </c>
      <c r="J57">
        <f t="shared" si="5"/>
        <v>54</v>
      </c>
      <c r="K57" s="5">
        <f t="shared" si="20"/>
        <v>846367123.00734258</v>
      </c>
    </row>
    <row r="58" spans="1:11" x14ac:dyDescent="0.3">
      <c r="A58" t="s">
        <v>9</v>
      </c>
      <c r="B58" s="13">
        <v>43948</v>
      </c>
      <c r="J58">
        <f t="shared" si="5"/>
        <v>55</v>
      </c>
      <c r="K58" s="5">
        <f t="shared" si="20"/>
        <v>1133826208.2391124</v>
      </c>
    </row>
    <row r="59" spans="1:11" x14ac:dyDescent="0.3">
      <c r="A59" t="s">
        <v>10</v>
      </c>
      <c r="B59" s="13">
        <v>43949</v>
      </c>
      <c r="J59">
        <f t="shared" si="5"/>
        <v>56</v>
      </c>
      <c r="K59" s="5">
        <f t="shared" si="20"/>
        <v>1518917542.4512918</v>
      </c>
    </row>
    <row r="60" spans="1:11" x14ac:dyDescent="0.3">
      <c r="A60" t="s">
        <v>11</v>
      </c>
      <c r="B60" s="13">
        <v>43950</v>
      </c>
      <c r="J60">
        <f t="shared" si="5"/>
        <v>57</v>
      </c>
      <c r="K60" s="5">
        <f t="shared" si="20"/>
        <v>2034800822.2082989</v>
      </c>
    </row>
    <row r="61" spans="1:11" x14ac:dyDescent="0.3">
      <c r="A61" t="s">
        <v>12</v>
      </c>
      <c r="B61" s="13">
        <v>43951</v>
      </c>
      <c r="J61">
        <f t="shared" si="5"/>
        <v>58</v>
      </c>
      <c r="K61" s="5">
        <f t="shared" si="20"/>
        <v>2725898062.4962783</v>
      </c>
    </row>
    <row r="62" spans="1:11" x14ac:dyDescent="0.3">
      <c r="A62" t="s">
        <v>13</v>
      </c>
      <c r="B62" s="13">
        <v>43952</v>
      </c>
      <c r="J62">
        <f t="shared" si="5"/>
        <v>59</v>
      </c>
      <c r="K62" s="5">
        <f t="shared" si="20"/>
        <v>3651718716.6539841</v>
      </c>
    </row>
    <row r="63" spans="1:11" x14ac:dyDescent="0.3">
      <c r="A63" t="s">
        <v>14</v>
      </c>
      <c r="B63" s="13">
        <v>43953</v>
      </c>
      <c r="J63">
        <f t="shared" si="5"/>
        <v>60</v>
      </c>
      <c r="K63" s="5">
        <f t="shared" si="20"/>
        <v>4891983955.3168287</v>
      </c>
    </row>
    <row r="64" spans="1:11" x14ac:dyDescent="0.3">
      <c r="A64" t="s">
        <v>15</v>
      </c>
      <c r="B64" s="13">
        <v>43954</v>
      </c>
      <c r="J64">
        <f t="shared" si="5"/>
        <v>61</v>
      </c>
      <c r="K64" s="5">
        <f t="shared" si="20"/>
        <v>6553491349.1380224</v>
      </c>
    </row>
    <row r="65" spans="1:11" x14ac:dyDescent="0.3">
      <c r="A65" t="s">
        <v>9</v>
      </c>
      <c r="B65" s="13">
        <v>43955</v>
      </c>
      <c r="J65">
        <f t="shared" si="5"/>
        <v>62</v>
      </c>
      <c r="K65" s="5">
        <f t="shared" si="20"/>
        <v>8779311063.8780098</v>
      </c>
    </row>
    <row r="66" spans="1:11" x14ac:dyDescent="0.3">
      <c r="A66" t="s">
        <v>10</v>
      </c>
      <c r="B66" s="13">
        <v>43956</v>
      </c>
      <c r="J66">
        <f t="shared" si="5"/>
        <v>63</v>
      </c>
      <c r="K66" s="5">
        <f t="shared" si="20"/>
        <v>11761105439.846031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Chart</vt:lpstr>
      <vt:lpstr>Screenshots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Pellessier</dc:creator>
  <cp:lastModifiedBy>Richard Pellessier</cp:lastModifiedBy>
  <dcterms:created xsi:type="dcterms:W3CDTF">2020-03-07T00:33:44Z</dcterms:created>
  <dcterms:modified xsi:type="dcterms:W3CDTF">2020-03-23T03:32:01Z</dcterms:modified>
</cp:coreProperties>
</file>