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2" windowWidth="22980" windowHeight="9408" activeTab="2"/>
  </bookViews>
  <sheets>
    <sheet name="1957 normal" sheetId="7" r:id="rId1"/>
    <sheet name="1957 rti" sheetId="10" r:id="rId2"/>
    <sheet name="comparrison" sheetId="11" r:id="rId3"/>
    <sheet name="template" sheetId="5" r:id="rId4"/>
  </sheets>
  <definedNames>
    <definedName name="_2174" localSheetId="2">comparrison!$E$38:$G$87</definedName>
    <definedName name="_2174" localSheetId="3">template!$E$38:$G$87</definedName>
  </definedNames>
  <calcPr calcId="145621"/>
</workbook>
</file>

<file path=xl/calcChain.xml><?xml version="1.0" encoding="utf-8"?>
<calcChain xmlns="http://schemas.openxmlformats.org/spreadsheetml/2006/main">
  <c r="B5" i="11" l="1"/>
  <c r="X33" i="11" l="1"/>
  <c r="Q33" i="11"/>
  <c r="R33" i="11" s="1"/>
  <c r="K33" i="11"/>
  <c r="L33" i="11" s="1"/>
  <c r="E33" i="11"/>
  <c r="F33" i="11" s="1"/>
  <c r="W32" i="11"/>
  <c r="X32" i="11" s="1"/>
  <c r="Q32" i="11"/>
  <c r="R32" i="11" s="1"/>
  <c r="K32" i="11"/>
  <c r="L32" i="11" s="1"/>
  <c r="E32" i="11"/>
  <c r="F32" i="11" s="1"/>
  <c r="X31" i="11"/>
  <c r="Q31" i="11"/>
  <c r="R31" i="11" s="1"/>
  <c r="K31" i="11"/>
  <c r="L31" i="11" s="1"/>
  <c r="E31" i="11"/>
  <c r="F31" i="11" s="1"/>
  <c r="W30" i="11"/>
  <c r="X30" i="11" s="1"/>
  <c r="Q30" i="11"/>
  <c r="R30" i="11" s="1"/>
  <c r="K30" i="11"/>
  <c r="L30" i="11" s="1"/>
  <c r="E30" i="11"/>
  <c r="F30" i="11" s="1"/>
  <c r="X29" i="11"/>
  <c r="Q29" i="11"/>
  <c r="R29" i="11" s="1"/>
  <c r="K29" i="11"/>
  <c r="L29" i="11" s="1"/>
  <c r="E29" i="11"/>
  <c r="F29" i="11" s="1"/>
  <c r="W28" i="11"/>
  <c r="X28" i="11" s="1"/>
  <c r="Q28" i="11"/>
  <c r="R28" i="11" s="1"/>
  <c r="K28" i="11"/>
  <c r="L28" i="11" s="1"/>
  <c r="E28" i="11"/>
  <c r="F28" i="11" s="1"/>
  <c r="X27" i="11"/>
  <c r="Q27" i="11"/>
  <c r="R27" i="11" s="1"/>
  <c r="K27" i="11"/>
  <c r="L27" i="11" s="1"/>
  <c r="E27" i="11"/>
  <c r="F27" i="11" s="1"/>
  <c r="W26" i="11"/>
  <c r="Q26" i="11"/>
  <c r="R26" i="11" s="1"/>
  <c r="K26" i="11"/>
  <c r="E26" i="11"/>
  <c r="F26" i="11" s="1"/>
  <c r="S24" i="11"/>
  <c r="M24" i="11"/>
  <c r="G24" i="11"/>
  <c r="X18" i="11"/>
  <c r="Q18" i="11"/>
  <c r="R18" i="11" s="1"/>
  <c r="K18" i="11"/>
  <c r="L18" i="11" s="1"/>
  <c r="E18" i="11"/>
  <c r="F18" i="11" s="1"/>
  <c r="W17" i="11"/>
  <c r="X17" i="11" s="1"/>
  <c r="Q17" i="11"/>
  <c r="R17" i="11" s="1"/>
  <c r="K17" i="11"/>
  <c r="L17" i="11" s="1"/>
  <c r="E17" i="11"/>
  <c r="F17" i="11" s="1"/>
  <c r="X16" i="11"/>
  <c r="Q16" i="11"/>
  <c r="R16" i="11" s="1"/>
  <c r="K16" i="11"/>
  <c r="L16" i="11" s="1"/>
  <c r="E16" i="11"/>
  <c r="F16" i="11" s="1"/>
  <c r="W15" i="11"/>
  <c r="X15" i="11" s="1"/>
  <c r="Q15" i="11"/>
  <c r="R15" i="11" s="1"/>
  <c r="K15" i="11"/>
  <c r="L15" i="11" s="1"/>
  <c r="E15" i="11"/>
  <c r="F15" i="11" s="1"/>
  <c r="X14" i="11"/>
  <c r="Q14" i="11"/>
  <c r="R14" i="11" s="1"/>
  <c r="K14" i="11"/>
  <c r="L14" i="11" s="1"/>
  <c r="E14" i="11"/>
  <c r="F14" i="11" s="1"/>
  <c r="W13" i="11"/>
  <c r="X13" i="11" s="1"/>
  <c r="Q13" i="11"/>
  <c r="R13" i="11" s="1"/>
  <c r="K13" i="11"/>
  <c r="L13" i="11" s="1"/>
  <c r="E13" i="11"/>
  <c r="F13" i="11" s="1"/>
  <c r="Q12" i="11"/>
  <c r="R12" i="11" s="1"/>
  <c r="K12" i="11"/>
  <c r="L12" i="11" s="1"/>
  <c r="E12" i="11"/>
  <c r="F12" i="11" s="1"/>
  <c r="W11" i="11"/>
  <c r="X11" i="11" s="1"/>
  <c r="Q11" i="11"/>
  <c r="R11" i="11" s="1"/>
  <c r="K11" i="11"/>
  <c r="L11" i="11" s="1"/>
  <c r="E11" i="11"/>
  <c r="S9" i="11"/>
  <c r="M9" i="11"/>
  <c r="G9" i="11"/>
  <c r="W20" i="11" l="1"/>
  <c r="X20" i="11" s="1"/>
  <c r="E20" i="11"/>
  <c r="F20" i="11" s="1"/>
  <c r="F11" i="11"/>
  <c r="X12" i="11"/>
  <c r="K20" i="11"/>
  <c r="L20" i="11" s="1"/>
  <c r="W35" i="11"/>
  <c r="X35" i="11" s="1"/>
  <c r="X26" i="11"/>
  <c r="Q35" i="11"/>
  <c r="R35" i="11" s="1"/>
  <c r="E19" i="11"/>
  <c r="F19" i="11" s="1"/>
  <c r="K34" i="11"/>
  <c r="L34" i="11" s="1"/>
  <c r="Q20" i="11"/>
  <c r="R20" i="11" s="1"/>
  <c r="Q19" i="11"/>
  <c r="R19" i="11" s="1"/>
  <c r="E21" i="11"/>
  <c r="F21" i="11" s="1"/>
  <c r="L26" i="11"/>
  <c r="K35" i="11"/>
  <c r="L35" i="11" s="1"/>
  <c r="W34" i="11"/>
  <c r="X34" i="11" s="1"/>
  <c r="K36" i="11"/>
  <c r="L36" i="11" s="1"/>
  <c r="Q21" i="11"/>
  <c r="R21" i="11" s="1"/>
  <c r="E35" i="11"/>
  <c r="F35" i="11" s="1"/>
  <c r="W36" i="11"/>
  <c r="X36" i="11" s="1"/>
  <c r="K19" i="11"/>
  <c r="L19" i="11" s="1"/>
  <c r="K21" i="11"/>
  <c r="L21" i="11" s="1"/>
  <c r="E34" i="11"/>
  <c r="F34" i="11" s="1"/>
  <c r="Q34" i="11"/>
  <c r="R34" i="11" s="1"/>
  <c r="E36" i="11"/>
  <c r="F36" i="11" s="1"/>
  <c r="Q36" i="11"/>
  <c r="R36" i="11" s="1"/>
  <c r="W19" i="11"/>
  <c r="X19" i="11" s="1"/>
  <c r="W21" i="11"/>
  <c r="X21" i="11" s="1"/>
  <c r="AC33" i="5" l="1"/>
  <c r="AD33" i="5" s="1"/>
  <c r="W33" i="5"/>
  <c r="X33" i="5" s="1"/>
  <c r="Q33" i="5"/>
  <c r="R33" i="5" s="1"/>
  <c r="K33" i="5"/>
  <c r="L33" i="5" s="1"/>
  <c r="E33" i="5"/>
  <c r="F33" i="5" s="1"/>
  <c r="AC32" i="5"/>
  <c r="AD32" i="5" s="1"/>
  <c r="W32" i="5"/>
  <c r="X32" i="5" s="1"/>
  <c r="Q32" i="5"/>
  <c r="R32" i="5" s="1"/>
  <c r="K32" i="5"/>
  <c r="L32" i="5" s="1"/>
  <c r="F32" i="5"/>
  <c r="E32" i="5"/>
  <c r="AC31" i="5"/>
  <c r="AD31" i="5" s="1"/>
  <c r="W31" i="5"/>
  <c r="X31" i="5" s="1"/>
  <c r="Q31" i="5"/>
  <c r="R31" i="5" s="1"/>
  <c r="L31" i="5"/>
  <c r="K31" i="5"/>
  <c r="E31" i="5"/>
  <c r="F31" i="5" s="1"/>
  <c r="AC30" i="5"/>
  <c r="AD30" i="5" s="1"/>
  <c r="W30" i="5"/>
  <c r="X30" i="5" s="1"/>
  <c r="R30" i="5"/>
  <c r="Q30" i="5"/>
  <c r="K30" i="5"/>
  <c r="L30" i="5" s="1"/>
  <c r="E30" i="5"/>
  <c r="F30" i="5" s="1"/>
  <c r="AC29" i="5"/>
  <c r="AD29" i="5" s="1"/>
  <c r="X29" i="5"/>
  <c r="W29" i="5"/>
  <c r="Q29" i="5"/>
  <c r="R29" i="5" s="1"/>
  <c r="K29" i="5"/>
  <c r="L29" i="5" s="1"/>
  <c r="E29" i="5"/>
  <c r="F29" i="5" s="1"/>
  <c r="AC28" i="5"/>
  <c r="AD28" i="5" s="1"/>
  <c r="W28" i="5"/>
  <c r="X28" i="5" s="1"/>
  <c r="Q28" i="5"/>
  <c r="R28" i="5" s="1"/>
  <c r="L28" i="5"/>
  <c r="K28" i="5"/>
  <c r="E28" i="5"/>
  <c r="F28" i="5" s="1"/>
  <c r="AD27" i="5"/>
  <c r="AC27" i="5"/>
  <c r="W27" i="5"/>
  <c r="X27" i="5" s="1"/>
  <c r="Q27" i="5"/>
  <c r="R27" i="5" s="1"/>
  <c r="L27" i="5"/>
  <c r="K27" i="5"/>
  <c r="E27" i="5"/>
  <c r="F27" i="5" s="1"/>
  <c r="AC26" i="5"/>
  <c r="AC36" i="5" s="1"/>
  <c r="AD36" i="5" s="1"/>
  <c r="X26" i="5"/>
  <c r="W26" i="5"/>
  <c r="Q26" i="5"/>
  <c r="R26" i="5" s="1"/>
  <c r="K26" i="5"/>
  <c r="E26" i="5"/>
  <c r="F26" i="5" s="1"/>
  <c r="Y24" i="5"/>
  <c r="S24" i="5"/>
  <c r="M24" i="5"/>
  <c r="G24" i="5"/>
  <c r="AD18" i="5"/>
  <c r="AC18" i="5"/>
  <c r="W18" i="5"/>
  <c r="X18" i="5" s="1"/>
  <c r="Q18" i="5"/>
  <c r="R18" i="5" s="1"/>
  <c r="K18" i="5"/>
  <c r="L18" i="5" s="1"/>
  <c r="E18" i="5"/>
  <c r="F18" i="5" s="1"/>
  <c r="AD17" i="5"/>
  <c r="AC17" i="5"/>
  <c r="W17" i="5"/>
  <c r="X17" i="5" s="1"/>
  <c r="Q17" i="5"/>
  <c r="R17" i="5" s="1"/>
  <c r="L17" i="5"/>
  <c r="K17" i="5"/>
  <c r="E17" i="5"/>
  <c r="F17" i="5" s="1"/>
  <c r="AD16" i="5"/>
  <c r="AC16" i="5"/>
  <c r="W16" i="5"/>
  <c r="X16" i="5" s="1"/>
  <c r="Q16" i="5"/>
  <c r="R16" i="5" s="1"/>
  <c r="K16" i="5"/>
  <c r="L16" i="5" s="1"/>
  <c r="E16" i="5"/>
  <c r="F16" i="5" s="1"/>
  <c r="AD15" i="5"/>
  <c r="AC15" i="5"/>
  <c r="W15" i="5"/>
  <c r="X15" i="5" s="1"/>
  <c r="Q15" i="5"/>
  <c r="R15" i="5" s="1"/>
  <c r="K15" i="5"/>
  <c r="L15" i="5" s="1"/>
  <c r="E15" i="5"/>
  <c r="F15" i="5" s="1"/>
  <c r="AC14" i="5"/>
  <c r="AD14" i="5" s="1"/>
  <c r="W14" i="5"/>
  <c r="X14" i="5" s="1"/>
  <c r="Q14" i="5"/>
  <c r="R14" i="5" s="1"/>
  <c r="K14" i="5"/>
  <c r="L14" i="5" s="1"/>
  <c r="F14" i="5"/>
  <c r="E14" i="5"/>
  <c r="AC13" i="5"/>
  <c r="AD13" i="5" s="1"/>
  <c r="W13" i="5"/>
  <c r="X13" i="5" s="1"/>
  <c r="R13" i="5"/>
  <c r="Q13" i="5"/>
  <c r="K13" i="5"/>
  <c r="L13" i="5" s="1"/>
  <c r="E13" i="5"/>
  <c r="F13" i="5" s="1"/>
  <c r="AC12" i="5"/>
  <c r="AD12" i="5" s="1"/>
  <c r="W12" i="5"/>
  <c r="X12" i="5" s="1"/>
  <c r="R12" i="5"/>
  <c r="Q12" i="5"/>
  <c r="K12" i="5"/>
  <c r="L12" i="5" s="1"/>
  <c r="E12" i="5"/>
  <c r="F12" i="5" s="1"/>
  <c r="AD11" i="5"/>
  <c r="AC11" i="5"/>
  <c r="W11" i="5"/>
  <c r="Q11" i="5"/>
  <c r="K11" i="5"/>
  <c r="E11" i="5"/>
  <c r="Y9" i="5"/>
  <c r="S9" i="5"/>
  <c r="M9" i="5"/>
  <c r="G9" i="5"/>
  <c r="E20" i="5" l="1"/>
  <c r="F20" i="5" s="1"/>
  <c r="E36" i="5"/>
  <c r="F36" i="5" s="1"/>
  <c r="K35" i="5"/>
  <c r="L35" i="5" s="1"/>
  <c r="L26" i="5"/>
  <c r="Q36" i="5"/>
  <c r="R36" i="5" s="1"/>
  <c r="W35" i="5"/>
  <c r="X35" i="5" s="1"/>
  <c r="AD26" i="5"/>
  <c r="AC20" i="5"/>
  <c r="AD20" i="5" s="1"/>
  <c r="W21" i="5"/>
  <c r="X21" i="5" s="1"/>
  <c r="X11" i="5"/>
  <c r="Q20" i="5"/>
  <c r="R20" i="5" s="1"/>
  <c r="R11" i="5"/>
  <c r="K21" i="5"/>
  <c r="L21" i="5" s="1"/>
  <c r="L11" i="5"/>
  <c r="F11" i="5"/>
  <c r="E19" i="5"/>
  <c r="F19" i="5" s="1"/>
  <c r="Q19" i="5"/>
  <c r="R19" i="5" s="1"/>
  <c r="AC19" i="5"/>
  <c r="AD19" i="5" s="1"/>
  <c r="K20" i="5"/>
  <c r="L20" i="5" s="1"/>
  <c r="W20" i="5"/>
  <c r="X20" i="5" s="1"/>
  <c r="E21" i="5"/>
  <c r="F21" i="5" s="1"/>
  <c r="Q21" i="5"/>
  <c r="R21" i="5" s="1"/>
  <c r="AC21" i="5"/>
  <c r="AD21" i="5" s="1"/>
  <c r="K34" i="5"/>
  <c r="L34" i="5" s="1"/>
  <c r="W34" i="5"/>
  <c r="X34" i="5" s="1"/>
  <c r="E35" i="5"/>
  <c r="F35" i="5" s="1"/>
  <c r="Q35" i="5"/>
  <c r="R35" i="5" s="1"/>
  <c r="AC35" i="5"/>
  <c r="AD35" i="5" s="1"/>
  <c r="K36" i="5"/>
  <c r="L36" i="5" s="1"/>
  <c r="W36" i="5"/>
  <c r="X36" i="5" s="1"/>
  <c r="K19" i="5"/>
  <c r="L19" i="5" s="1"/>
  <c r="W19" i="5"/>
  <c r="X19" i="5" s="1"/>
  <c r="E34" i="5"/>
  <c r="F34" i="5" s="1"/>
  <c r="Q34" i="5"/>
  <c r="R34" i="5" s="1"/>
  <c r="AC34" i="5"/>
  <c r="AD34" i="5" s="1"/>
</calcChain>
</file>

<file path=xl/connections.xml><?xml version="1.0" encoding="utf-8"?>
<connections xmlns="http://schemas.openxmlformats.org/spreadsheetml/2006/main">
  <connection id="1" name="21742111111121" type="6" refreshedVersion="4" background="1" saveData="1">
    <textPr codePage="437" sourceFile="C:\Users\Abuleybel\Desktop\cal data\2174.log" comma="1">
      <textFields count="3">
        <textField/>
        <textField/>
        <textField/>
      </textFields>
    </textPr>
  </connection>
  <connection id="2" name="217421111111211" type="6" refreshedVersion="4" background="1" saveData="1">
    <textPr codePage="437" sourceFile="C:\Users\Abuleybel\Desktop\cal data\2174.log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<sst xmlns="http://schemas.openxmlformats.org/spreadsheetml/2006/main" count="154" uniqueCount="21">
  <si>
    <t>White glove results</t>
  </si>
  <si>
    <t>Error limit</t>
  </si>
  <si>
    <t>RMS limit</t>
  </si>
  <si>
    <t>Max-Min limit</t>
  </si>
  <si>
    <t>Std dev limit</t>
  </si>
  <si>
    <t>level</t>
  </si>
  <si>
    <t>Inverted</t>
  </si>
  <si>
    <t>GATR</t>
  </si>
  <si>
    <t>pitch</t>
  </si>
  <si>
    <t>Roll</t>
  </si>
  <si>
    <t>Yaw</t>
  </si>
  <si>
    <t>Error</t>
  </si>
  <si>
    <t>RMS</t>
  </si>
  <si>
    <t>Max - Min</t>
  </si>
  <si>
    <t>Std dev</t>
  </si>
  <si>
    <t>Right after cal</t>
  </si>
  <si>
    <t>Loosened and reseated (not taken out of SW)</t>
  </si>
  <si>
    <t>GEDC-6E 04000xxxx</t>
  </si>
  <si>
    <t>Normal cal WG</t>
  </si>
  <si>
    <t>RTI board WG</t>
  </si>
  <si>
    <t>AHRS-M1 04000xxxx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</si>
</sst>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0" fillId="33" borderId="10" xfId="0" applyFill="1" applyBorder="1"/>
    <xf numFmtId="0" fontId="0" fillId="0" borderId="10" xfId="0" applyBorder="1"/>
    <xf numFmtId="0" fontId="0" fillId="0" borderId="10" xfId="0" applyFill="1" applyBorder="1"/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0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marker>
            <c:symbol val="none"/>
          </c:marker>
          <c:xVal>
            <c:numRef>
              <c:f>comparrison!$A$11:$A$18</c:f>
              <c:numCache>
                <c:formatCode>General</c:formatCode>
                <c:ptCount val="8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  <c:pt idx="5">
                  <c:v>225</c:v>
                </c:pt>
                <c:pt idx="6">
                  <c:v>270</c:v>
                </c:pt>
                <c:pt idx="7">
                  <c:v>315</c:v>
                </c:pt>
              </c:numCache>
            </c:numRef>
          </c:xVal>
          <c:yVal>
            <c:numRef>
              <c:f>comparrison!$E$26:$E$33</c:f>
              <c:numCache>
                <c:formatCode>General</c:formatCode>
                <c:ptCount val="8"/>
                <c:pt idx="0">
                  <c:v>-0.25750000000000001</c:v>
                </c:pt>
                <c:pt idx="1">
                  <c:v>0.10740299999999792</c:v>
                </c:pt>
                <c:pt idx="2">
                  <c:v>0.69510699999999304</c:v>
                </c:pt>
                <c:pt idx="3">
                  <c:v>1.2075649999999882</c:v>
                </c:pt>
                <c:pt idx="4">
                  <c:v>1.4721680000000106</c:v>
                </c:pt>
                <c:pt idx="5">
                  <c:v>1.3284610000000043</c:v>
                </c:pt>
                <c:pt idx="6">
                  <c:v>0.71792599999997719</c:v>
                </c:pt>
                <c:pt idx="7">
                  <c:v>2.4322999999981221E-2</c:v>
                </c:pt>
              </c:numCache>
            </c:numRef>
          </c:yVal>
          <c:smooth val="0"/>
        </c:ser>
        <c:ser>
          <c:idx val="0"/>
          <c:order val="0"/>
          <c:marker>
            <c:symbol val="none"/>
          </c:marker>
          <c:xVal>
            <c:numRef>
              <c:f>comparrison!$A$11:$A$18</c:f>
              <c:numCache>
                <c:formatCode>General</c:formatCode>
                <c:ptCount val="8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  <c:pt idx="5">
                  <c:v>225</c:v>
                </c:pt>
                <c:pt idx="6">
                  <c:v>270</c:v>
                </c:pt>
                <c:pt idx="7">
                  <c:v>315</c:v>
                </c:pt>
              </c:numCache>
            </c:numRef>
          </c:xVal>
          <c:yVal>
            <c:numRef>
              <c:f>comparrison!$E$11:$E$18</c:f>
              <c:numCache>
                <c:formatCode>General</c:formatCode>
                <c:ptCount val="8"/>
                <c:pt idx="0">
                  <c:v>-4.0365999999999999E-2</c:v>
                </c:pt>
                <c:pt idx="1">
                  <c:v>0.15565899999999999</c:v>
                </c:pt>
                <c:pt idx="2">
                  <c:v>9.4063000000005559E-2</c:v>
                </c:pt>
                <c:pt idx="3">
                  <c:v>-0.3206480000000056</c:v>
                </c:pt>
                <c:pt idx="4">
                  <c:v>-0.50839199999998641</c:v>
                </c:pt>
                <c:pt idx="5">
                  <c:v>-0.46672100000000682</c:v>
                </c:pt>
                <c:pt idx="6">
                  <c:v>-0.30712899999997489</c:v>
                </c:pt>
                <c:pt idx="7">
                  <c:v>-0.15600599999999076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51360"/>
        <c:axId val="119952896"/>
      </c:scatterChart>
      <c:valAx>
        <c:axId val="119951360"/>
        <c:scaling>
          <c:orientation val="minMax"/>
          <c:max val="36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19952896"/>
        <c:crosses val="autoZero"/>
        <c:crossBetween val="midCat"/>
        <c:majorUnit val="90"/>
        <c:minorUnit val="45"/>
      </c:valAx>
      <c:valAx>
        <c:axId val="119952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951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marker>
            <c:symbol val="none"/>
          </c:marker>
          <c:xVal>
            <c:numRef>
              <c:f>comparrison!$A$11:$A$18</c:f>
              <c:numCache>
                <c:formatCode>General</c:formatCode>
                <c:ptCount val="8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  <c:pt idx="5">
                  <c:v>225</c:v>
                </c:pt>
                <c:pt idx="6">
                  <c:v>270</c:v>
                </c:pt>
                <c:pt idx="7">
                  <c:v>315</c:v>
                </c:pt>
              </c:numCache>
            </c:numRef>
          </c:xVal>
          <c:yVal>
            <c:numRef>
              <c:f>comparrison!$K$26:$K$33</c:f>
              <c:numCache>
                <c:formatCode>General</c:formatCode>
                <c:ptCount val="8"/>
                <c:pt idx="0">
                  <c:v>-0.172292</c:v>
                </c:pt>
                <c:pt idx="1">
                  <c:v>5.2444000000001267E-2</c:v>
                </c:pt>
                <c:pt idx="2">
                  <c:v>0.4928510000000017</c:v>
                </c:pt>
                <c:pt idx="3">
                  <c:v>0.87300099999998793</c:v>
                </c:pt>
                <c:pt idx="4">
                  <c:v>1.1005250000000046</c:v>
                </c:pt>
                <c:pt idx="5">
                  <c:v>1.0576780000000099</c:v>
                </c:pt>
                <c:pt idx="6">
                  <c:v>0.66073599999998578</c:v>
                </c:pt>
                <c:pt idx="7">
                  <c:v>8.9293999999995322E-2</c:v>
                </c:pt>
              </c:numCache>
            </c:numRef>
          </c:yVal>
          <c:smooth val="0"/>
        </c:ser>
        <c:ser>
          <c:idx val="0"/>
          <c:order val="0"/>
          <c:marker>
            <c:symbol val="none"/>
          </c:marker>
          <c:xVal>
            <c:numRef>
              <c:f>comparrison!$A$11:$A$18</c:f>
              <c:numCache>
                <c:formatCode>General</c:formatCode>
                <c:ptCount val="8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  <c:pt idx="5">
                  <c:v>225</c:v>
                </c:pt>
                <c:pt idx="6">
                  <c:v>270</c:v>
                </c:pt>
                <c:pt idx="7">
                  <c:v>315</c:v>
                </c:pt>
              </c:numCache>
            </c:numRef>
          </c:xVal>
          <c:yVal>
            <c:numRef>
              <c:f>comparrison!$K$11:$K$18</c:f>
              <c:numCache>
                <c:formatCode>General</c:formatCode>
                <c:ptCount val="8"/>
                <c:pt idx="0">
                  <c:v>7.7950000000000005E-2</c:v>
                </c:pt>
                <c:pt idx="1">
                  <c:v>0.1031460000000024</c:v>
                </c:pt>
                <c:pt idx="2">
                  <c:v>-0.17629999999999768</c:v>
                </c:pt>
                <c:pt idx="3">
                  <c:v>-0.60038800000000947</c:v>
                </c:pt>
                <c:pt idx="4">
                  <c:v>-0.7520900000000097</c:v>
                </c:pt>
                <c:pt idx="5">
                  <c:v>-0.610352000000006</c:v>
                </c:pt>
                <c:pt idx="6">
                  <c:v>-0.23318499999999176</c:v>
                </c:pt>
                <c:pt idx="7">
                  <c:v>-7.766700000001947E-2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65568"/>
        <c:axId val="119967104"/>
      </c:scatterChart>
      <c:valAx>
        <c:axId val="119965568"/>
        <c:scaling>
          <c:orientation val="minMax"/>
          <c:max val="36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19967104"/>
        <c:crosses val="autoZero"/>
        <c:crossBetween val="midCat"/>
        <c:majorUnit val="90"/>
        <c:minorUnit val="45"/>
      </c:valAx>
      <c:valAx>
        <c:axId val="119967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9655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marker>
            <c:symbol val="none"/>
          </c:marker>
          <c:xVal>
            <c:numRef>
              <c:f>comparrison!$A$11:$A$18</c:f>
              <c:numCache>
                <c:formatCode>General</c:formatCode>
                <c:ptCount val="8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  <c:pt idx="5">
                  <c:v>225</c:v>
                </c:pt>
                <c:pt idx="6">
                  <c:v>270</c:v>
                </c:pt>
                <c:pt idx="7">
                  <c:v>315</c:v>
                </c:pt>
              </c:numCache>
            </c:numRef>
          </c:xVal>
          <c:yVal>
            <c:numRef>
              <c:f>comparrison!$Q$26:$Q$33</c:f>
              <c:numCache>
                <c:formatCode>General</c:formatCode>
                <c:ptCount val="8"/>
                <c:pt idx="0">
                  <c:v>0.19941400000000001</c:v>
                </c:pt>
                <c:pt idx="1">
                  <c:v>0.35299299999999789</c:v>
                </c:pt>
                <c:pt idx="2">
                  <c:v>0.81061599999999601</c:v>
                </c:pt>
                <c:pt idx="3">
                  <c:v>1.0240330000000029</c:v>
                </c:pt>
                <c:pt idx="4">
                  <c:v>1.1692349999999863</c:v>
                </c:pt>
                <c:pt idx="5">
                  <c:v>0.94291699999999423</c:v>
                </c:pt>
                <c:pt idx="6">
                  <c:v>0.58737200000001621</c:v>
                </c:pt>
                <c:pt idx="7">
                  <c:v>0.14004499999998643</c:v>
                </c:pt>
              </c:numCache>
            </c:numRef>
          </c:yVal>
          <c:smooth val="0"/>
        </c:ser>
        <c:ser>
          <c:idx val="0"/>
          <c:order val="0"/>
          <c:marker>
            <c:symbol val="none"/>
          </c:marker>
          <c:xVal>
            <c:numRef>
              <c:f>comparrison!$A$11:$A$18</c:f>
              <c:numCache>
                <c:formatCode>General</c:formatCode>
                <c:ptCount val="8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  <c:pt idx="5">
                  <c:v>225</c:v>
                </c:pt>
                <c:pt idx="6">
                  <c:v>270</c:v>
                </c:pt>
                <c:pt idx="7">
                  <c:v>315</c:v>
                </c:pt>
              </c:numCache>
            </c:numRef>
          </c:xVal>
          <c:yVal>
            <c:numRef>
              <c:f>comparrison!$Q$11:$Q$18</c:f>
              <c:numCache>
                <c:formatCode>General</c:formatCode>
                <c:ptCount val="8"/>
                <c:pt idx="0">
                  <c:v>-0.16506499999999999</c:v>
                </c:pt>
                <c:pt idx="1">
                  <c:v>0.12361099999999681</c:v>
                </c:pt>
                <c:pt idx="2">
                  <c:v>0.27618400000000065</c:v>
                </c:pt>
                <c:pt idx="3">
                  <c:v>0.12696800000000508</c:v>
                </c:pt>
                <c:pt idx="4">
                  <c:v>-0.16879299999999375</c:v>
                </c:pt>
                <c:pt idx="5">
                  <c:v>-0.39653000000001271</c:v>
                </c:pt>
                <c:pt idx="6">
                  <c:v>-0.62008700000001227</c:v>
                </c:pt>
                <c:pt idx="7">
                  <c:v>-0.4955749999999739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266752"/>
        <c:axId val="120268288"/>
      </c:scatterChart>
      <c:valAx>
        <c:axId val="120266752"/>
        <c:scaling>
          <c:orientation val="minMax"/>
          <c:max val="36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20268288"/>
        <c:crosses val="autoZero"/>
        <c:crossBetween val="midCat"/>
        <c:majorUnit val="90"/>
        <c:minorUnit val="45"/>
      </c:valAx>
      <c:valAx>
        <c:axId val="12026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2667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marker>
            <c:symbol val="none"/>
          </c:marker>
          <c:xVal>
            <c:numRef>
              <c:f>comparrison!$A$11:$A$18</c:f>
              <c:numCache>
                <c:formatCode>General</c:formatCode>
                <c:ptCount val="8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  <c:pt idx="5">
                  <c:v>225</c:v>
                </c:pt>
                <c:pt idx="6">
                  <c:v>270</c:v>
                </c:pt>
                <c:pt idx="7">
                  <c:v>315</c:v>
                </c:pt>
              </c:numCache>
            </c:numRef>
          </c:xVal>
          <c:yVal>
            <c:numRef>
              <c:f>comparrison!$W$26:$W$33</c:f>
              <c:numCache>
                <c:formatCode>General</c:formatCode>
                <c:ptCount val="8"/>
                <c:pt idx="0">
                  <c:v>0.49321999999999999</c:v>
                </c:pt>
                <c:pt idx="1">
                  <c:v>0</c:v>
                </c:pt>
                <c:pt idx="2">
                  <c:v>1.3405690000000021</c:v>
                </c:pt>
                <c:pt idx="3">
                  <c:v>0</c:v>
                </c:pt>
                <c:pt idx="4">
                  <c:v>1.8217930000000138</c:v>
                </c:pt>
                <c:pt idx="5">
                  <c:v>0</c:v>
                </c:pt>
                <c:pt idx="6">
                  <c:v>0.74322499999999536</c:v>
                </c:pt>
                <c:pt idx="7">
                  <c:v>0</c:v>
                </c:pt>
              </c:numCache>
            </c:numRef>
          </c:yVal>
          <c:smooth val="0"/>
        </c:ser>
        <c:ser>
          <c:idx val="0"/>
          <c:order val="0"/>
          <c:marker>
            <c:symbol val="none"/>
          </c:marker>
          <c:xVal>
            <c:numRef>
              <c:f>comparrison!$A$11:$A$18</c:f>
              <c:numCache>
                <c:formatCode>General</c:formatCode>
                <c:ptCount val="8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  <c:pt idx="5">
                  <c:v>225</c:v>
                </c:pt>
                <c:pt idx="6">
                  <c:v>270</c:v>
                </c:pt>
                <c:pt idx="7">
                  <c:v>315</c:v>
                </c:pt>
              </c:numCache>
            </c:numRef>
          </c:xVal>
          <c:yVal>
            <c:numRef>
              <c:f>comparrison!$W$11:$W$18</c:f>
              <c:numCache>
                <c:formatCode>General</c:formatCode>
                <c:ptCount val="8"/>
                <c:pt idx="0">
                  <c:v>0.24369399999999999</c:v>
                </c:pt>
                <c:pt idx="1">
                  <c:v>0</c:v>
                </c:pt>
                <c:pt idx="2">
                  <c:v>-0.19368000000000052</c:v>
                </c:pt>
                <c:pt idx="3">
                  <c:v>0</c:v>
                </c:pt>
                <c:pt idx="4">
                  <c:v>0.23739599999998973</c:v>
                </c:pt>
                <c:pt idx="5">
                  <c:v>0</c:v>
                </c:pt>
                <c:pt idx="6">
                  <c:v>0.48934900000000425</c:v>
                </c:pt>
                <c:pt idx="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05536"/>
        <c:axId val="120307072"/>
      </c:scatterChart>
      <c:valAx>
        <c:axId val="120305536"/>
        <c:scaling>
          <c:orientation val="minMax"/>
          <c:max val="36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20307072"/>
        <c:crosses val="autoZero"/>
        <c:crossBetween val="midCat"/>
        <c:majorUnit val="90"/>
        <c:minorUnit val="45"/>
      </c:valAx>
      <c:valAx>
        <c:axId val="120307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305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marker>
            <c:symbol val="none"/>
          </c:marker>
          <c:xVal>
            <c:numRef>
              <c:f>comparrison!$A$11:$A$18</c:f>
              <c:numCache>
                <c:formatCode>General</c:formatCode>
                <c:ptCount val="8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  <c:pt idx="5">
                  <c:v>225</c:v>
                </c:pt>
                <c:pt idx="6">
                  <c:v>270</c:v>
                </c:pt>
                <c:pt idx="7">
                  <c:v>315</c:v>
                </c:pt>
              </c:numCache>
            </c:numRef>
          </c:xVal>
          <c:yVal>
            <c:numRef>
              <c:f>comparrison!$B$26:$B$33</c:f>
              <c:numCache>
                <c:formatCode>General</c:formatCode>
                <c:ptCount val="8"/>
                <c:pt idx="0">
                  <c:v>0.10402500000000001</c:v>
                </c:pt>
                <c:pt idx="1">
                  <c:v>0.16108800000000001</c:v>
                </c:pt>
                <c:pt idx="2">
                  <c:v>0.25423499999999999</c:v>
                </c:pt>
                <c:pt idx="3">
                  <c:v>0.316056</c:v>
                </c:pt>
                <c:pt idx="4">
                  <c:v>0.32034299999999999</c:v>
                </c:pt>
                <c:pt idx="5">
                  <c:v>0.26316600000000001</c:v>
                </c:pt>
                <c:pt idx="6">
                  <c:v>0.17380599999999999</c:v>
                </c:pt>
                <c:pt idx="7">
                  <c:v>8.4066000000000002E-2</c:v>
                </c:pt>
              </c:numCache>
            </c:numRef>
          </c:yVal>
          <c:smooth val="0"/>
        </c:ser>
        <c:ser>
          <c:idx val="0"/>
          <c:order val="0"/>
          <c:marker>
            <c:symbol val="none"/>
          </c:marker>
          <c:xVal>
            <c:numRef>
              <c:f>comparrison!$A$11:$A$18</c:f>
              <c:numCache>
                <c:formatCode>General</c:formatCode>
                <c:ptCount val="8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  <c:pt idx="5">
                  <c:v>225</c:v>
                </c:pt>
                <c:pt idx="6">
                  <c:v>270</c:v>
                </c:pt>
                <c:pt idx="7">
                  <c:v>315</c:v>
                </c:pt>
              </c:numCache>
            </c:numRef>
          </c:xVal>
          <c:yVal>
            <c:numRef>
              <c:f>comparrison!$B$11:$B$18</c:f>
              <c:numCache>
                <c:formatCode>General</c:formatCode>
                <c:ptCount val="8"/>
                <c:pt idx="0">
                  <c:v>5.0775000000000001E-2</c:v>
                </c:pt>
                <c:pt idx="1">
                  <c:v>0.10184600000000001</c:v>
                </c:pt>
                <c:pt idx="2">
                  <c:v>0.19178999999999999</c:v>
                </c:pt>
                <c:pt idx="3">
                  <c:v>0.25132500000000002</c:v>
                </c:pt>
                <c:pt idx="4">
                  <c:v>0.26062800000000003</c:v>
                </c:pt>
                <c:pt idx="5">
                  <c:v>0.19628399999999999</c:v>
                </c:pt>
                <c:pt idx="6">
                  <c:v>0.111536</c:v>
                </c:pt>
                <c:pt idx="7">
                  <c:v>2.4497999999999999E-2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42688"/>
        <c:axId val="119844224"/>
      </c:scatterChart>
      <c:valAx>
        <c:axId val="119842688"/>
        <c:scaling>
          <c:orientation val="minMax"/>
          <c:max val="36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19844224"/>
        <c:crosses val="autoZero"/>
        <c:crossBetween val="midCat"/>
        <c:majorUnit val="90"/>
        <c:minorUnit val="45"/>
      </c:valAx>
      <c:valAx>
        <c:axId val="119844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8426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marker>
            <c:symbol val="none"/>
          </c:marker>
          <c:xVal>
            <c:numRef>
              <c:f>comparrison!$A$11:$A$18</c:f>
              <c:numCache>
                <c:formatCode>General</c:formatCode>
                <c:ptCount val="8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  <c:pt idx="5">
                  <c:v>225</c:v>
                </c:pt>
                <c:pt idx="6">
                  <c:v>270</c:v>
                </c:pt>
                <c:pt idx="7">
                  <c:v>315</c:v>
                </c:pt>
              </c:numCache>
            </c:numRef>
          </c:xVal>
          <c:yVal>
            <c:numRef>
              <c:f>comparrison!$C$26:$C$33</c:f>
              <c:numCache>
                <c:formatCode>General</c:formatCode>
                <c:ptCount val="8"/>
                <c:pt idx="0">
                  <c:v>-0.16286800000000001</c:v>
                </c:pt>
                <c:pt idx="1">
                  <c:v>-0.22975000000000001</c:v>
                </c:pt>
                <c:pt idx="2">
                  <c:v>-0.24833</c:v>
                </c:pt>
                <c:pt idx="3">
                  <c:v>-0.182616</c:v>
                </c:pt>
                <c:pt idx="4">
                  <c:v>-7.8088000000000005E-2</c:v>
                </c:pt>
                <c:pt idx="5">
                  <c:v>-1.382E-3</c:v>
                </c:pt>
                <c:pt idx="6">
                  <c:v>2.0599999999999999E-4</c:v>
                </c:pt>
                <c:pt idx="7">
                  <c:v>-6.5214999999999995E-2</c:v>
                </c:pt>
              </c:numCache>
            </c:numRef>
          </c:yVal>
          <c:smooth val="0"/>
        </c:ser>
        <c:ser>
          <c:idx val="0"/>
          <c:order val="0"/>
          <c:marker>
            <c:symbol val="none"/>
          </c:marker>
          <c:xVal>
            <c:numRef>
              <c:f>comparrison!$A$11:$A$18</c:f>
              <c:numCache>
                <c:formatCode>General</c:formatCode>
                <c:ptCount val="8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  <c:pt idx="5">
                  <c:v>225</c:v>
                </c:pt>
                <c:pt idx="6">
                  <c:v>270</c:v>
                </c:pt>
                <c:pt idx="7">
                  <c:v>315</c:v>
                </c:pt>
              </c:numCache>
            </c:numRef>
          </c:xVal>
          <c:yVal>
            <c:numRef>
              <c:f>comparrison!$C$11:$C$18</c:f>
              <c:numCache>
                <c:formatCode>General</c:formatCode>
                <c:ptCount val="8"/>
                <c:pt idx="0">
                  <c:v>-0.141267</c:v>
                </c:pt>
                <c:pt idx="1">
                  <c:v>-0.21026600000000001</c:v>
                </c:pt>
                <c:pt idx="2">
                  <c:v>-0.213225</c:v>
                </c:pt>
                <c:pt idx="3">
                  <c:v>-0.15734000000000001</c:v>
                </c:pt>
                <c:pt idx="4">
                  <c:v>-5.9582999999999997E-2</c:v>
                </c:pt>
                <c:pt idx="5">
                  <c:v>1.8211999999999999E-2</c:v>
                </c:pt>
                <c:pt idx="6">
                  <c:v>1.341E-2</c:v>
                </c:pt>
                <c:pt idx="7">
                  <c:v>-4.3915999999999997E-2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16896"/>
        <c:axId val="120018432"/>
      </c:scatterChart>
      <c:valAx>
        <c:axId val="120016896"/>
        <c:scaling>
          <c:orientation val="minMax"/>
          <c:max val="36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20018432"/>
        <c:crosses val="autoZero"/>
        <c:crossBetween val="midCat"/>
        <c:majorUnit val="90"/>
        <c:minorUnit val="45"/>
      </c:valAx>
      <c:valAx>
        <c:axId val="120018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0168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marker>
            <c:symbol val="none"/>
          </c:marker>
          <c:xVal>
            <c:numRef>
              <c:f>template!$A$11:$A$18</c:f>
              <c:numCache>
                <c:formatCode>General</c:formatCode>
                <c:ptCount val="8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  <c:pt idx="5">
                  <c:v>225</c:v>
                </c:pt>
                <c:pt idx="6">
                  <c:v>270</c:v>
                </c:pt>
                <c:pt idx="7">
                  <c:v>315</c:v>
                </c:pt>
              </c:numCache>
            </c:numRef>
          </c:xVal>
          <c:yVal>
            <c:numRef>
              <c:f>template!$E$26:$E$33</c:f>
              <c:numCache>
                <c:formatCode>General</c:formatCode>
                <c:ptCount val="8"/>
                <c:pt idx="0">
                  <c:v>0</c:v>
                </c:pt>
                <c:pt idx="1">
                  <c:v>-45</c:v>
                </c:pt>
                <c:pt idx="2">
                  <c:v>-90</c:v>
                </c:pt>
                <c:pt idx="3">
                  <c:v>-135</c:v>
                </c:pt>
                <c:pt idx="4">
                  <c:v>-180</c:v>
                </c:pt>
                <c:pt idx="5">
                  <c:v>-225</c:v>
                </c:pt>
                <c:pt idx="6">
                  <c:v>-270</c:v>
                </c:pt>
                <c:pt idx="7">
                  <c:v>-315</c:v>
                </c:pt>
              </c:numCache>
            </c:numRef>
          </c:yVal>
          <c:smooth val="0"/>
        </c:ser>
        <c:ser>
          <c:idx val="0"/>
          <c:order val="0"/>
          <c:marker>
            <c:symbol val="none"/>
          </c:marker>
          <c:xVal>
            <c:numRef>
              <c:f>template!$A$11:$A$18</c:f>
              <c:numCache>
                <c:formatCode>General</c:formatCode>
                <c:ptCount val="8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  <c:pt idx="5">
                  <c:v>225</c:v>
                </c:pt>
                <c:pt idx="6">
                  <c:v>270</c:v>
                </c:pt>
                <c:pt idx="7">
                  <c:v>315</c:v>
                </c:pt>
              </c:numCache>
            </c:numRef>
          </c:xVal>
          <c:yVal>
            <c:numRef>
              <c:f>template!$E$11:$E$18</c:f>
              <c:numCache>
                <c:formatCode>General</c:formatCode>
                <c:ptCount val="8"/>
                <c:pt idx="0">
                  <c:v>0</c:v>
                </c:pt>
                <c:pt idx="1">
                  <c:v>-45</c:v>
                </c:pt>
                <c:pt idx="2">
                  <c:v>-90</c:v>
                </c:pt>
                <c:pt idx="3">
                  <c:v>-135</c:v>
                </c:pt>
                <c:pt idx="4">
                  <c:v>-180</c:v>
                </c:pt>
                <c:pt idx="5">
                  <c:v>-225</c:v>
                </c:pt>
                <c:pt idx="6">
                  <c:v>-270</c:v>
                </c:pt>
                <c:pt idx="7">
                  <c:v>-315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06560"/>
        <c:axId val="119137024"/>
      </c:scatterChart>
      <c:valAx>
        <c:axId val="119106560"/>
        <c:scaling>
          <c:orientation val="minMax"/>
          <c:max val="36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19137024"/>
        <c:crosses val="autoZero"/>
        <c:crossBetween val="midCat"/>
        <c:majorUnit val="90"/>
        <c:minorUnit val="45"/>
      </c:valAx>
      <c:valAx>
        <c:axId val="119137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1065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marker>
            <c:symbol val="none"/>
          </c:marker>
          <c:xVal>
            <c:numRef>
              <c:f>template!$A$11:$A$18</c:f>
              <c:numCache>
                <c:formatCode>General</c:formatCode>
                <c:ptCount val="8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  <c:pt idx="5">
                  <c:v>225</c:v>
                </c:pt>
                <c:pt idx="6">
                  <c:v>270</c:v>
                </c:pt>
                <c:pt idx="7">
                  <c:v>315</c:v>
                </c:pt>
              </c:numCache>
            </c:numRef>
          </c:xVal>
          <c:yVal>
            <c:numRef>
              <c:f>template!$K$26:$K$33</c:f>
              <c:numCache>
                <c:formatCode>General</c:formatCode>
                <c:ptCount val="8"/>
                <c:pt idx="0">
                  <c:v>0</c:v>
                </c:pt>
                <c:pt idx="1">
                  <c:v>-45</c:v>
                </c:pt>
                <c:pt idx="2">
                  <c:v>-90</c:v>
                </c:pt>
                <c:pt idx="3">
                  <c:v>-135</c:v>
                </c:pt>
                <c:pt idx="4">
                  <c:v>-180</c:v>
                </c:pt>
                <c:pt idx="5">
                  <c:v>-225</c:v>
                </c:pt>
                <c:pt idx="6">
                  <c:v>-270</c:v>
                </c:pt>
                <c:pt idx="7">
                  <c:v>-315</c:v>
                </c:pt>
              </c:numCache>
            </c:numRef>
          </c:yVal>
          <c:smooth val="0"/>
        </c:ser>
        <c:ser>
          <c:idx val="0"/>
          <c:order val="0"/>
          <c:marker>
            <c:symbol val="none"/>
          </c:marker>
          <c:xVal>
            <c:numRef>
              <c:f>template!$A$11:$A$18</c:f>
              <c:numCache>
                <c:formatCode>General</c:formatCode>
                <c:ptCount val="8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  <c:pt idx="5">
                  <c:v>225</c:v>
                </c:pt>
                <c:pt idx="6">
                  <c:v>270</c:v>
                </c:pt>
                <c:pt idx="7">
                  <c:v>315</c:v>
                </c:pt>
              </c:numCache>
            </c:numRef>
          </c:xVal>
          <c:yVal>
            <c:numRef>
              <c:f>template!$K$11:$K$18</c:f>
              <c:numCache>
                <c:formatCode>General</c:formatCode>
                <c:ptCount val="8"/>
                <c:pt idx="0">
                  <c:v>0</c:v>
                </c:pt>
                <c:pt idx="1">
                  <c:v>-45</c:v>
                </c:pt>
                <c:pt idx="2">
                  <c:v>-90</c:v>
                </c:pt>
                <c:pt idx="3">
                  <c:v>-135</c:v>
                </c:pt>
                <c:pt idx="4">
                  <c:v>-180</c:v>
                </c:pt>
                <c:pt idx="5">
                  <c:v>-225</c:v>
                </c:pt>
                <c:pt idx="6">
                  <c:v>-270</c:v>
                </c:pt>
                <c:pt idx="7">
                  <c:v>-315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75392"/>
        <c:axId val="120076928"/>
      </c:scatterChart>
      <c:valAx>
        <c:axId val="120075392"/>
        <c:scaling>
          <c:orientation val="minMax"/>
          <c:max val="36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20076928"/>
        <c:crosses val="autoZero"/>
        <c:crossBetween val="midCat"/>
        <c:majorUnit val="90"/>
        <c:minorUnit val="45"/>
      </c:valAx>
      <c:valAx>
        <c:axId val="120076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0753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marker>
            <c:symbol val="none"/>
          </c:marker>
          <c:xVal>
            <c:numRef>
              <c:f>template!$A$11:$A$18</c:f>
              <c:numCache>
                <c:formatCode>General</c:formatCode>
                <c:ptCount val="8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  <c:pt idx="5">
                  <c:v>225</c:v>
                </c:pt>
                <c:pt idx="6">
                  <c:v>270</c:v>
                </c:pt>
                <c:pt idx="7">
                  <c:v>315</c:v>
                </c:pt>
              </c:numCache>
            </c:numRef>
          </c:xVal>
          <c:yVal>
            <c:numRef>
              <c:f>template!$Q$26:$Q$33</c:f>
              <c:numCache>
                <c:formatCode>General</c:formatCode>
                <c:ptCount val="8"/>
                <c:pt idx="0">
                  <c:v>0</c:v>
                </c:pt>
                <c:pt idx="1">
                  <c:v>-45</c:v>
                </c:pt>
                <c:pt idx="2">
                  <c:v>-90</c:v>
                </c:pt>
                <c:pt idx="3">
                  <c:v>-135</c:v>
                </c:pt>
                <c:pt idx="4">
                  <c:v>-180</c:v>
                </c:pt>
                <c:pt idx="5">
                  <c:v>-225</c:v>
                </c:pt>
                <c:pt idx="6">
                  <c:v>-270</c:v>
                </c:pt>
                <c:pt idx="7">
                  <c:v>-315</c:v>
                </c:pt>
              </c:numCache>
            </c:numRef>
          </c:yVal>
          <c:smooth val="0"/>
        </c:ser>
        <c:ser>
          <c:idx val="0"/>
          <c:order val="0"/>
          <c:marker>
            <c:symbol val="none"/>
          </c:marker>
          <c:xVal>
            <c:numRef>
              <c:f>template!$A$11:$A$18</c:f>
              <c:numCache>
                <c:formatCode>General</c:formatCode>
                <c:ptCount val="8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  <c:pt idx="5">
                  <c:v>225</c:v>
                </c:pt>
                <c:pt idx="6">
                  <c:v>270</c:v>
                </c:pt>
                <c:pt idx="7">
                  <c:v>315</c:v>
                </c:pt>
              </c:numCache>
            </c:numRef>
          </c:xVal>
          <c:yVal>
            <c:numRef>
              <c:f>template!$Q$11:$Q$18</c:f>
              <c:numCache>
                <c:formatCode>General</c:formatCode>
                <c:ptCount val="8"/>
                <c:pt idx="0">
                  <c:v>0</c:v>
                </c:pt>
                <c:pt idx="1">
                  <c:v>-45</c:v>
                </c:pt>
                <c:pt idx="2">
                  <c:v>-90</c:v>
                </c:pt>
                <c:pt idx="3">
                  <c:v>-135</c:v>
                </c:pt>
                <c:pt idx="4">
                  <c:v>-180</c:v>
                </c:pt>
                <c:pt idx="5">
                  <c:v>-225</c:v>
                </c:pt>
                <c:pt idx="6">
                  <c:v>-270</c:v>
                </c:pt>
                <c:pt idx="7">
                  <c:v>-315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05984"/>
        <c:axId val="120120064"/>
      </c:scatterChart>
      <c:valAx>
        <c:axId val="120105984"/>
        <c:scaling>
          <c:orientation val="minMax"/>
          <c:max val="36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20120064"/>
        <c:crosses val="autoZero"/>
        <c:crossBetween val="midCat"/>
        <c:majorUnit val="90"/>
        <c:minorUnit val="45"/>
      </c:valAx>
      <c:valAx>
        <c:axId val="120120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1059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marker>
            <c:symbol val="none"/>
          </c:marker>
          <c:xVal>
            <c:numRef>
              <c:f>template!$A$11:$A$18</c:f>
              <c:numCache>
                <c:formatCode>General</c:formatCode>
                <c:ptCount val="8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  <c:pt idx="5">
                  <c:v>225</c:v>
                </c:pt>
                <c:pt idx="6">
                  <c:v>270</c:v>
                </c:pt>
                <c:pt idx="7">
                  <c:v>315</c:v>
                </c:pt>
              </c:numCache>
            </c:numRef>
          </c:xVal>
          <c:yVal>
            <c:numRef>
              <c:f>template!$W$26:$W$33</c:f>
              <c:numCache>
                <c:formatCode>General</c:formatCode>
                <c:ptCount val="8"/>
                <c:pt idx="0">
                  <c:v>0</c:v>
                </c:pt>
                <c:pt idx="1">
                  <c:v>-45</c:v>
                </c:pt>
                <c:pt idx="2">
                  <c:v>-90</c:v>
                </c:pt>
                <c:pt idx="3">
                  <c:v>-135</c:v>
                </c:pt>
                <c:pt idx="4">
                  <c:v>-180</c:v>
                </c:pt>
                <c:pt idx="5">
                  <c:v>-225</c:v>
                </c:pt>
                <c:pt idx="6">
                  <c:v>-270</c:v>
                </c:pt>
                <c:pt idx="7">
                  <c:v>-315</c:v>
                </c:pt>
              </c:numCache>
            </c:numRef>
          </c:yVal>
          <c:smooth val="0"/>
        </c:ser>
        <c:ser>
          <c:idx val="0"/>
          <c:order val="0"/>
          <c:marker>
            <c:symbol val="none"/>
          </c:marker>
          <c:xVal>
            <c:numRef>
              <c:f>template!$A$11:$A$18</c:f>
              <c:numCache>
                <c:formatCode>General</c:formatCode>
                <c:ptCount val="8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  <c:pt idx="5">
                  <c:v>225</c:v>
                </c:pt>
                <c:pt idx="6">
                  <c:v>270</c:v>
                </c:pt>
                <c:pt idx="7">
                  <c:v>315</c:v>
                </c:pt>
              </c:numCache>
            </c:numRef>
          </c:xVal>
          <c:yVal>
            <c:numRef>
              <c:f>template!$W$11:$W$18</c:f>
              <c:numCache>
                <c:formatCode>General</c:formatCode>
                <c:ptCount val="8"/>
                <c:pt idx="0">
                  <c:v>0</c:v>
                </c:pt>
                <c:pt idx="1">
                  <c:v>-45</c:v>
                </c:pt>
                <c:pt idx="2">
                  <c:v>-90</c:v>
                </c:pt>
                <c:pt idx="3">
                  <c:v>-135</c:v>
                </c:pt>
                <c:pt idx="4">
                  <c:v>-180</c:v>
                </c:pt>
                <c:pt idx="5">
                  <c:v>-225</c:v>
                </c:pt>
                <c:pt idx="6">
                  <c:v>-270</c:v>
                </c:pt>
                <c:pt idx="7">
                  <c:v>-315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53792"/>
        <c:axId val="119155328"/>
      </c:scatterChart>
      <c:valAx>
        <c:axId val="119153792"/>
        <c:scaling>
          <c:orientation val="minMax"/>
          <c:max val="36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19155328"/>
        <c:crosses val="autoZero"/>
        <c:crossBetween val="midCat"/>
        <c:majorUnit val="90"/>
        <c:minorUnit val="45"/>
      </c:valAx>
      <c:valAx>
        <c:axId val="119155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1537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marker>
            <c:symbol val="none"/>
          </c:marker>
          <c:xVal>
            <c:numRef>
              <c:f>template!$A$11:$A$18</c:f>
              <c:numCache>
                <c:formatCode>General</c:formatCode>
                <c:ptCount val="8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  <c:pt idx="5">
                  <c:v>225</c:v>
                </c:pt>
                <c:pt idx="6">
                  <c:v>270</c:v>
                </c:pt>
                <c:pt idx="7">
                  <c:v>315</c:v>
                </c:pt>
              </c:numCache>
            </c:numRef>
          </c:xVal>
          <c:yVal>
            <c:numRef>
              <c:f>template!$AC$26:$AC$33</c:f>
              <c:numCache>
                <c:formatCode>General</c:formatCode>
                <c:ptCount val="8"/>
                <c:pt idx="0">
                  <c:v>0</c:v>
                </c:pt>
                <c:pt idx="1">
                  <c:v>-45</c:v>
                </c:pt>
                <c:pt idx="2">
                  <c:v>-90</c:v>
                </c:pt>
                <c:pt idx="3">
                  <c:v>-135</c:v>
                </c:pt>
                <c:pt idx="4">
                  <c:v>-180</c:v>
                </c:pt>
                <c:pt idx="5">
                  <c:v>-225</c:v>
                </c:pt>
                <c:pt idx="6">
                  <c:v>-270</c:v>
                </c:pt>
                <c:pt idx="7">
                  <c:v>-315</c:v>
                </c:pt>
              </c:numCache>
            </c:numRef>
          </c:yVal>
          <c:smooth val="0"/>
        </c:ser>
        <c:ser>
          <c:idx val="0"/>
          <c:order val="0"/>
          <c:marker>
            <c:symbol val="none"/>
          </c:marker>
          <c:xVal>
            <c:numRef>
              <c:f>template!$A$11:$A$18</c:f>
              <c:numCache>
                <c:formatCode>General</c:formatCode>
                <c:ptCount val="8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  <c:pt idx="5">
                  <c:v>225</c:v>
                </c:pt>
                <c:pt idx="6">
                  <c:v>270</c:v>
                </c:pt>
                <c:pt idx="7">
                  <c:v>315</c:v>
                </c:pt>
              </c:numCache>
            </c:numRef>
          </c:xVal>
          <c:yVal>
            <c:numRef>
              <c:f>template!$AC$11:$AC$18</c:f>
              <c:numCache>
                <c:formatCode>General</c:formatCode>
                <c:ptCount val="8"/>
                <c:pt idx="0">
                  <c:v>0</c:v>
                </c:pt>
                <c:pt idx="1">
                  <c:v>-45</c:v>
                </c:pt>
                <c:pt idx="2">
                  <c:v>-90</c:v>
                </c:pt>
                <c:pt idx="3">
                  <c:v>-135</c:v>
                </c:pt>
                <c:pt idx="4">
                  <c:v>-180</c:v>
                </c:pt>
                <c:pt idx="5">
                  <c:v>-225</c:v>
                </c:pt>
                <c:pt idx="6">
                  <c:v>-270</c:v>
                </c:pt>
                <c:pt idx="7">
                  <c:v>-315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76192"/>
        <c:axId val="119182080"/>
      </c:scatterChart>
      <c:valAx>
        <c:axId val="119176192"/>
        <c:scaling>
          <c:orientation val="minMax"/>
          <c:max val="36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19182080"/>
        <c:crosses val="autoZero"/>
        <c:crossBetween val="midCat"/>
        <c:majorUnit val="90"/>
        <c:minorUnit val="45"/>
      </c:valAx>
      <c:valAx>
        <c:axId val="119182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1761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29689</xdr:colOff>
      <xdr:row>36</xdr:row>
      <xdr:rowOff>145473</xdr:rowOff>
    </xdr:from>
    <xdr:to>
      <xdr:col>5</xdr:col>
      <xdr:colOff>511629</xdr:colOff>
      <xdr:row>52</xdr:row>
      <xdr:rowOff>6927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37</xdr:row>
      <xdr:rowOff>0</xdr:rowOff>
    </xdr:from>
    <xdr:to>
      <xdr:col>11</xdr:col>
      <xdr:colOff>449282</xdr:colOff>
      <xdr:row>52</xdr:row>
      <xdr:rowOff>46511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37</xdr:row>
      <xdr:rowOff>0</xdr:rowOff>
    </xdr:from>
    <xdr:to>
      <xdr:col>17</xdr:col>
      <xdr:colOff>481940</xdr:colOff>
      <xdr:row>52</xdr:row>
      <xdr:rowOff>46511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37</xdr:row>
      <xdr:rowOff>0</xdr:rowOff>
    </xdr:from>
    <xdr:to>
      <xdr:col>23</xdr:col>
      <xdr:colOff>481940</xdr:colOff>
      <xdr:row>52</xdr:row>
      <xdr:rowOff>46511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53</xdr:row>
      <xdr:rowOff>0</xdr:rowOff>
    </xdr:from>
    <xdr:to>
      <xdr:col>5</xdr:col>
      <xdr:colOff>481940</xdr:colOff>
      <xdr:row>68</xdr:row>
      <xdr:rowOff>41564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69</xdr:row>
      <xdr:rowOff>0</xdr:rowOff>
    </xdr:from>
    <xdr:to>
      <xdr:col>5</xdr:col>
      <xdr:colOff>481940</xdr:colOff>
      <xdr:row>84</xdr:row>
      <xdr:rowOff>41563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29689</xdr:colOff>
      <xdr:row>36</xdr:row>
      <xdr:rowOff>145473</xdr:rowOff>
    </xdr:from>
    <xdr:to>
      <xdr:col>5</xdr:col>
      <xdr:colOff>511629</xdr:colOff>
      <xdr:row>52</xdr:row>
      <xdr:rowOff>6927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37</xdr:row>
      <xdr:rowOff>0</xdr:rowOff>
    </xdr:from>
    <xdr:to>
      <xdr:col>11</xdr:col>
      <xdr:colOff>449282</xdr:colOff>
      <xdr:row>52</xdr:row>
      <xdr:rowOff>46511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37</xdr:row>
      <xdr:rowOff>0</xdr:rowOff>
    </xdr:from>
    <xdr:to>
      <xdr:col>17</xdr:col>
      <xdr:colOff>481940</xdr:colOff>
      <xdr:row>52</xdr:row>
      <xdr:rowOff>46511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37</xdr:row>
      <xdr:rowOff>0</xdr:rowOff>
    </xdr:from>
    <xdr:to>
      <xdr:col>23</xdr:col>
      <xdr:colOff>481940</xdr:colOff>
      <xdr:row>52</xdr:row>
      <xdr:rowOff>46511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0</xdr:colOff>
      <xdr:row>37</xdr:row>
      <xdr:rowOff>0</xdr:rowOff>
    </xdr:from>
    <xdr:to>
      <xdr:col>29</xdr:col>
      <xdr:colOff>471054</xdr:colOff>
      <xdr:row>52</xdr:row>
      <xdr:rowOff>46511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2174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17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7" workbookViewId="0">
      <selection activeCell="A31" sqref="A31:C31"/>
    </sheetView>
  </sheetViews>
  <sheetFormatPr defaultRowHeight="14.4" x14ac:dyDescent="0.3"/>
  <sheetData>
    <row r="1" spans="1:3" x14ac:dyDescent="0.3">
      <c r="A1">
        <v>5.0775000000000001E-2</v>
      </c>
      <c r="B1">
        <v>-0.141267</v>
      </c>
      <c r="C1">
        <v>-4.0365999999999999E-2</v>
      </c>
    </row>
    <row r="2" spans="1:3" x14ac:dyDescent="0.3">
      <c r="A2">
        <v>0.10184600000000001</v>
      </c>
      <c r="B2">
        <v>-0.21026600000000001</v>
      </c>
      <c r="C2">
        <v>45.155659</v>
      </c>
    </row>
    <row r="3" spans="1:3" x14ac:dyDescent="0.3">
      <c r="A3">
        <v>0.19178999999999999</v>
      </c>
      <c r="B3">
        <v>-0.213225</v>
      </c>
      <c r="C3">
        <v>90.094063000000006</v>
      </c>
    </row>
    <row r="4" spans="1:3" x14ac:dyDescent="0.3">
      <c r="A4">
        <v>0.25132500000000002</v>
      </c>
      <c r="B4">
        <v>-0.15734000000000001</v>
      </c>
      <c r="C4">
        <v>134.67935199999999</v>
      </c>
    </row>
    <row r="5" spans="1:3" x14ac:dyDescent="0.3">
      <c r="A5">
        <v>0.26062800000000003</v>
      </c>
      <c r="B5">
        <v>-5.9582999999999997E-2</v>
      </c>
      <c r="C5">
        <v>179.49160800000001</v>
      </c>
    </row>
    <row r="6" spans="1:3" x14ac:dyDescent="0.3">
      <c r="A6">
        <v>0.19628399999999999</v>
      </c>
      <c r="B6">
        <v>1.8211999999999999E-2</v>
      </c>
      <c r="C6">
        <v>224.53327899999999</v>
      </c>
    </row>
    <row r="7" spans="1:3" x14ac:dyDescent="0.3">
      <c r="A7">
        <v>0.111536</v>
      </c>
      <c r="B7">
        <v>1.341E-2</v>
      </c>
      <c r="C7">
        <v>269.69287100000003</v>
      </c>
    </row>
    <row r="8" spans="1:3" x14ac:dyDescent="0.3">
      <c r="A8">
        <v>2.4497999999999999E-2</v>
      </c>
      <c r="B8">
        <v>-4.3915999999999997E-2</v>
      </c>
      <c r="C8">
        <v>314.84399400000001</v>
      </c>
    </row>
    <row r="10" spans="1:3" x14ac:dyDescent="0.3">
      <c r="A10">
        <v>44.962502000000001</v>
      </c>
      <c r="B10">
        <v>-0.31254300000000002</v>
      </c>
      <c r="C10">
        <v>7.7950000000000005E-2</v>
      </c>
    </row>
    <row r="11" spans="1:3" x14ac:dyDescent="0.3">
      <c r="A11">
        <v>45.038997999999999</v>
      </c>
      <c r="B11">
        <v>-0.410972</v>
      </c>
      <c r="C11">
        <v>45.103146000000002</v>
      </c>
    </row>
    <row r="12" spans="1:3" x14ac:dyDescent="0.3">
      <c r="A12">
        <v>45.151268000000002</v>
      </c>
      <c r="B12">
        <v>-0.42366900000000002</v>
      </c>
      <c r="C12">
        <v>89.823700000000002</v>
      </c>
    </row>
    <row r="13" spans="1:3" x14ac:dyDescent="0.3">
      <c r="A13">
        <v>45.243996000000003</v>
      </c>
      <c r="B13">
        <v>-0.32538099999999998</v>
      </c>
      <c r="C13">
        <v>134.39961199999999</v>
      </c>
    </row>
    <row r="14" spans="1:3" x14ac:dyDescent="0.3">
      <c r="A14">
        <v>45.244414999999996</v>
      </c>
      <c r="B14">
        <v>-0.20478099999999999</v>
      </c>
      <c r="C14">
        <v>179.24790999999999</v>
      </c>
    </row>
    <row r="15" spans="1:3" x14ac:dyDescent="0.3">
      <c r="A15">
        <v>45.178341000000003</v>
      </c>
      <c r="B15">
        <v>-9.5639000000000002E-2</v>
      </c>
      <c r="C15">
        <v>224.38964799999999</v>
      </c>
    </row>
    <row r="16" spans="1:3" x14ac:dyDescent="0.3">
      <c r="A16">
        <v>45.053356000000001</v>
      </c>
      <c r="B16">
        <v>-9.3269000000000005E-2</v>
      </c>
      <c r="C16">
        <v>269.76681500000001</v>
      </c>
    </row>
    <row r="17" spans="1:3" x14ac:dyDescent="0.3">
      <c r="A17">
        <v>44.964649000000001</v>
      </c>
      <c r="B17">
        <v>-0.18276400000000001</v>
      </c>
      <c r="C17">
        <v>314.92233299999998</v>
      </c>
    </row>
    <row r="19" spans="1:3" x14ac:dyDescent="0.3">
      <c r="A19">
        <v>-44.915061999999999</v>
      </c>
      <c r="B19">
        <v>-2.5028999999999999E-2</v>
      </c>
      <c r="C19">
        <v>-0.16506499999999999</v>
      </c>
    </row>
    <row r="20" spans="1:3" x14ac:dyDescent="0.3">
      <c r="A20">
        <v>-44.867573</v>
      </c>
      <c r="B20">
        <v>-0.113193</v>
      </c>
      <c r="C20">
        <v>45.123610999999997</v>
      </c>
    </row>
    <row r="21" spans="1:3" x14ac:dyDescent="0.3">
      <c r="A21">
        <v>-44.779361999999999</v>
      </c>
      <c r="B21">
        <v>-0.12508</v>
      </c>
      <c r="C21">
        <v>90.276184000000001</v>
      </c>
    </row>
    <row r="22" spans="1:3" x14ac:dyDescent="0.3">
      <c r="A22">
        <v>-44.711182000000001</v>
      </c>
      <c r="B22">
        <v>-3.805E-2</v>
      </c>
      <c r="C22">
        <v>135.12696800000001</v>
      </c>
    </row>
    <row r="23" spans="1:3" x14ac:dyDescent="0.3">
      <c r="A23">
        <v>-44.714359000000002</v>
      </c>
      <c r="B23">
        <v>7.6670000000000002E-2</v>
      </c>
      <c r="C23">
        <v>179.83120700000001</v>
      </c>
    </row>
    <row r="24" spans="1:3" x14ac:dyDescent="0.3">
      <c r="A24">
        <v>-44.751244</v>
      </c>
      <c r="B24">
        <v>0.16664699999999999</v>
      </c>
      <c r="C24">
        <v>224.60346999999999</v>
      </c>
    </row>
    <row r="25" spans="1:3" x14ac:dyDescent="0.3">
      <c r="A25">
        <v>-44.849533000000001</v>
      </c>
      <c r="B25">
        <v>0.17971500000000001</v>
      </c>
      <c r="C25">
        <v>269.37991299999999</v>
      </c>
    </row>
    <row r="26" spans="1:3" x14ac:dyDescent="0.3">
      <c r="A26">
        <v>-44.914710999999997</v>
      </c>
      <c r="B26">
        <v>9.9228999999999998E-2</v>
      </c>
      <c r="C26">
        <v>314.50442500000003</v>
      </c>
    </row>
    <row r="28" spans="1:3" x14ac:dyDescent="0.3">
      <c r="A28">
        <v>-7.9369999999999996E-2</v>
      </c>
      <c r="B28">
        <v>179.79724100000001</v>
      </c>
      <c r="C28">
        <v>89.806319999999999</v>
      </c>
    </row>
    <row r="29" spans="1:3" x14ac:dyDescent="0.3">
      <c r="A29">
        <v>-0.20557300000000001</v>
      </c>
      <c r="B29">
        <v>179.86462399999999</v>
      </c>
      <c r="C29">
        <v>0.24369399999999999</v>
      </c>
    </row>
    <row r="30" spans="1:3" x14ac:dyDescent="0.3">
      <c r="A30">
        <v>-0.15024199999999999</v>
      </c>
      <c r="B30">
        <v>180.03568999999999</v>
      </c>
      <c r="C30">
        <v>270.489349</v>
      </c>
    </row>
    <row r="31" spans="1:3" x14ac:dyDescent="0.3">
      <c r="A31">
        <v>-8.8859999999999998E-3</v>
      </c>
      <c r="B31">
        <v>179.95872499999999</v>
      </c>
      <c r="C31">
        <v>180.23739599999999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7" workbookViewId="0">
      <selection activeCell="A31" sqref="A31:C31"/>
    </sheetView>
  </sheetViews>
  <sheetFormatPr defaultRowHeight="14.4" x14ac:dyDescent="0.3"/>
  <sheetData>
    <row r="1" spans="1:3" x14ac:dyDescent="0.3">
      <c r="A1">
        <v>0.10402500000000001</v>
      </c>
      <c r="B1">
        <v>-0.16286800000000001</v>
      </c>
      <c r="C1">
        <v>-0.25750000000000001</v>
      </c>
    </row>
    <row r="2" spans="1:3" x14ac:dyDescent="0.3">
      <c r="A2">
        <v>0.16108800000000001</v>
      </c>
      <c r="B2">
        <v>-0.22975000000000001</v>
      </c>
      <c r="C2">
        <v>45.107402999999998</v>
      </c>
    </row>
    <row r="3" spans="1:3" x14ac:dyDescent="0.3">
      <c r="A3">
        <v>0.25423499999999999</v>
      </c>
      <c r="B3">
        <v>-0.24833</v>
      </c>
      <c r="C3">
        <v>90.695106999999993</v>
      </c>
    </row>
    <row r="4" spans="1:3" x14ac:dyDescent="0.3">
      <c r="A4">
        <v>0.316056</v>
      </c>
      <c r="B4">
        <v>-0.182616</v>
      </c>
      <c r="C4">
        <v>136.20756499999999</v>
      </c>
    </row>
    <row r="5" spans="1:3" x14ac:dyDescent="0.3">
      <c r="A5">
        <v>0.32034299999999999</v>
      </c>
      <c r="B5">
        <v>-7.8088000000000005E-2</v>
      </c>
      <c r="C5">
        <v>181.47216800000001</v>
      </c>
    </row>
    <row r="6" spans="1:3" x14ac:dyDescent="0.3">
      <c r="A6">
        <v>0.26316600000000001</v>
      </c>
      <c r="B6">
        <v>-1.382E-3</v>
      </c>
      <c r="C6">
        <v>226.328461</v>
      </c>
    </row>
    <row r="7" spans="1:3" x14ac:dyDescent="0.3">
      <c r="A7">
        <v>0.17380599999999999</v>
      </c>
      <c r="B7">
        <v>2.0599999999999999E-4</v>
      </c>
      <c r="C7">
        <v>270.71792599999998</v>
      </c>
    </row>
    <row r="8" spans="1:3" x14ac:dyDescent="0.3">
      <c r="A8">
        <v>8.4066000000000002E-2</v>
      </c>
      <c r="B8">
        <v>-6.5214999999999995E-2</v>
      </c>
      <c r="C8">
        <v>315.02432299999998</v>
      </c>
    </row>
    <row r="10" spans="1:3" x14ac:dyDescent="0.3">
      <c r="A10">
        <v>45.030242999999999</v>
      </c>
      <c r="B10">
        <v>-0.374311</v>
      </c>
      <c r="C10">
        <v>-0.172292</v>
      </c>
    </row>
    <row r="11" spans="1:3" x14ac:dyDescent="0.3">
      <c r="A11">
        <v>45.098446000000003</v>
      </c>
      <c r="B11">
        <v>-0.46123799999999998</v>
      </c>
      <c r="C11">
        <v>45.052444000000001</v>
      </c>
    </row>
    <row r="12" spans="1:3" x14ac:dyDescent="0.3">
      <c r="A12">
        <v>45.212318000000003</v>
      </c>
      <c r="B12">
        <v>-0.48131000000000002</v>
      </c>
      <c r="C12">
        <v>90.492851000000002</v>
      </c>
    </row>
    <row r="13" spans="1:3" x14ac:dyDescent="0.3">
      <c r="A13">
        <v>45.298274999999997</v>
      </c>
      <c r="B13">
        <v>-0.394484</v>
      </c>
      <c r="C13">
        <v>135.87300099999999</v>
      </c>
    </row>
    <row r="14" spans="1:3" x14ac:dyDescent="0.3">
      <c r="A14">
        <v>45.295918</v>
      </c>
      <c r="B14">
        <v>-0.25803700000000002</v>
      </c>
      <c r="C14">
        <v>181.100525</v>
      </c>
    </row>
    <row r="15" spans="1:3" x14ac:dyDescent="0.3">
      <c r="A15">
        <v>45.243935</v>
      </c>
      <c r="B15">
        <v>-0.15183099999999999</v>
      </c>
      <c r="C15">
        <v>226.05767800000001</v>
      </c>
    </row>
    <row r="16" spans="1:3" x14ac:dyDescent="0.3">
      <c r="A16">
        <v>45.121203999999999</v>
      </c>
      <c r="B16">
        <v>-0.16217000000000001</v>
      </c>
      <c r="C16">
        <v>270.66073599999999</v>
      </c>
    </row>
    <row r="17" spans="1:3" x14ac:dyDescent="0.3">
      <c r="A17">
        <v>45.025509</v>
      </c>
      <c r="B17">
        <v>-0.249505</v>
      </c>
      <c r="C17">
        <v>315.089294</v>
      </c>
    </row>
    <row r="19" spans="1:3" x14ac:dyDescent="0.3">
      <c r="A19">
        <v>-44.875179000000003</v>
      </c>
      <c r="B19">
        <v>-4.0812000000000001E-2</v>
      </c>
      <c r="C19">
        <v>0.19941400000000001</v>
      </c>
    </row>
    <row r="20" spans="1:3" x14ac:dyDescent="0.3">
      <c r="A20">
        <v>-44.818435999999998</v>
      </c>
      <c r="B20">
        <v>-0.12687599999999999</v>
      </c>
      <c r="C20">
        <v>45.352992999999998</v>
      </c>
    </row>
    <row r="21" spans="1:3" x14ac:dyDescent="0.3">
      <c r="A21">
        <v>-44.730614000000003</v>
      </c>
      <c r="B21">
        <v>-0.13880100000000001</v>
      </c>
      <c r="C21">
        <v>90.810615999999996</v>
      </c>
    </row>
    <row r="22" spans="1:3" x14ac:dyDescent="0.3">
      <c r="A22">
        <v>-44.660091000000001</v>
      </c>
      <c r="B22">
        <v>-4.6391000000000002E-2</v>
      </c>
      <c r="C22">
        <v>136.024033</v>
      </c>
    </row>
    <row r="23" spans="1:3" x14ac:dyDescent="0.3">
      <c r="A23">
        <v>-44.663124000000003</v>
      </c>
      <c r="B23">
        <v>7.9654000000000003E-2</v>
      </c>
      <c r="C23">
        <v>181.16923499999999</v>
      </c>
    </row>
    <row r="24" spans="1:3" x14ac:dyDescent="0.3">
      <c r="A24">
        <v>-44.706470000000003</v>
      </c>
      <c r="B24">
        <v>0.16934399999999999</v>
      </c>
      <c r="C24">
        <v>225.94291699999999</v>
      </c>
    </row>
    <row r="25" spans="1:3" x14ac:dyDescent="0.3">
      <c r="A25">
        <v>-44.804386000000001</v>
      </c>
      <c r="B25">
        <v>0.161632</v>
      </c>
      <c r="C25">
        <v>270.58737200000002</v>
      </c>
    </row>
    <row r="26" spans="1:3" x14ac:dyDescent="0.3">
      <c r="A26">
        <v>-44.868309000000004</v>
      </c>
      <c r="B26">
        <v>9.2704999999999996E-2</v>
      </c>
      <c r="C26">
        <v>315.14004499999999</v>
      </c>
    </row>
    <row r="28" spans="1:3" x14ac:dyDescent="0.3">
      <c r="A28">
        <v>-9.9250000000000005E-2</v>
      </c>
      <c r="B28">
        <v>179.752869</v>
      </c>
      <c r="C28">
        <v>91.340569000000002</v>
      </c>
    </row>
    <row r="29" spans="1:3" x14ac:dyDescent="0.3">
      <c r="A29">
        <v>-0.224888</v>
      </c>
      <c r="B29">
        <v>179.81779499999999</v>
      </c>
      <c r="C29">
        <v>0.49321999999999999</v>
      </c>
    </row>
    <row r="30" spans="1:3" x14ac:dyDescent="0.3">
      <c r="A30">
        <v>-0.167217</v>
      </c>
      <c r="B30">
        <v>179.97894299999999</v>
      </c>
      <c r="C30">
        <v>270.743225</v>
      </c>
    </row>
    <row r="31" spans="1:3" x14ac:dyDescent="0.3">
      <c r="A31">
        <v>-3.4044999999999999E-2</v>
      </c>
      <c r="B31">
        <v>179.893066</v>
      </c>
      <c r="C31">
        <v>181.82179300000001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zoomScale="55" zoomScaleNormal="55" workbookViewId="0">
      <selection activeCell="B5" sqref="B5"/>
    </sheetView>
  </sheetViews>
  <sheetFormatPr defaultRowHeight="14.4" x14ac:dyDescent="0.3"/>
  <cols>
    <col min="1" max="1" width="15.88671875" customWidth="1"/>
    <col min="5" max="5" width="9" customWidth="1"/>
    <col min="6" max="6" width="8.77734375" style="2" customWidth="1"/>
    <col min="7" max="7" width="16" customWidth="1"/>
    <col min="8" max="10" width="9" customWidth="1"/>
    <col min="13" max="13" width="16" customWidth="1"/>
    <col min="19" max="19" width="16" customWidth="1"/>
  </cols>
  <sheetData>
    <row r="1" spans="1:25" ht="15.6" x14ac:dyDescent="0.3">
      <c r="A1" s="1" t="s">
        <v>0</v>
      </c>
    </row>
    <row r="2" spans="1:25" ht="15.6" x14ac:dyDescent="0.3">
      <c r="A2" s="1"/>
    </row>
    <row r="3" spans="1:25" ht="15.6" x14ac:dyDescent="0.3">
      <c r="A3" s="1" t="s">
        <v>1</v>
      </c>
      <c r="B3">
        <v>1.5</v>
      </c>
    </row>
    <row r="4" spans="1:25" ht="15.6" x14ac:dyDescent="0.3">
      <c r="A4" s="1" t="s">
        <v>2</v>
      </c>
      <c r="B4">
        <v>1</v>
      </c>
    </row>
    <row r="5" spans="1:25" ht="15.6" x14ac:dyDescent="0.3">
      <c r="A5" s="1" t="s">
        <v>3</v>
      </c>
      <c r="B5">
        <f>B3*2</f>
        <v>3</v>
      </c>
    </row>
    <row r="6" spans="1:25" ht="15.6" x14ac:dyDescent="0.3">
      <c r="A6" s="1" t="s">
        <v>4</v>
      </c>
      <c r="B6">
        <v>1</v>
      </c>
    </row>
    <row r="7" spans="1:25" ht="15.6" x14ac:dyDescent="0.3">
      <c r="A7" s="1"/>
    </row>
    <row r="8" spans="1:25" ht="15.6" x14ac:dyDescent="0.3">
      <c r="A8" s="1" t="s">
        <v>18</v>
      </c>
    </row>
    <row r="9" spans="1:25" ht="14.4" customHeight="1" x14ac:dyDescent="0.3">
      <c r="A9" s="9" t="s">
        <v>20</v>
      </c>
      <c r="B9" s="10" t="s">
        <v>5</v>
      </c>
      <c r="C9" s="10"/>
      <c r="D9" s="10"/>
      <c r="E9" s="10"/>
      <c r="G9" s="9" t="str">
        <f>$A9</f>
        <v>AHRS-M1 04000xxxx</v>
      </c>
      <c r="H9" s="6">
        <v>45</v>
      </c>
      <c r="I9" s="7"/>
      <c r="J9" s="7"/>
      <c r="K9" s="8"/>
      <c r="M9" s="9" t="str">
        <f>$A9</f>
        <v>AHRS-M1 04000xxxx</v>
      </c>
      <c r="N9" s="6">
        <v>-45</v>
      </c>
      <c r="O9" s="7"/>
      <c r="P9" s="7"/>
      <c r="Q9" s="8"/>
      <c r="S9" s="9" t="str">
        <f>$A9</f>
        <v>AHRS-M1 04000xxxx</v>
      </c>
      <c r="T9" s="6" t="s">
        <v>6</v>
      </c>
      <c r="U9" s="7"/>
      <c r="V9" s="7"/>
      <c r="W9" s="8"/>
    </row>
    <row r="10" spans="1:25" x14ac:dyDescent="0.3">
      <c r="A10" s="9"/>
      <c r="B10" s="3" t="s">
        <v>8</v>
      </c>
      <c r="C10" s="3" t="s">
        <v>9</v>
      </c>
      <c r="D10" s="3" t="s">
        <v>10</v>
      </c>
      <c r="E10" s="3" t="s">
        <v>11</v>
      </c>
      <c r="G10" s="9"/>
      <c r="H10" s="3" t="s">
        <v>8</v>
      </c>
      <c r="I10" s="3" t="s">
        <v>9</v>
      </c>
      <c r="J10" s="3" t="s">
        <v>10</v>
      </c>
      <c r="K10" s="3" t="s">
        <v>11</v>
      </c>
      <c r="M10" s="9"/>
      <c r="N10" s="3" t="s">
        <v>8</v>
      </c>
      <c r="O10" s="3" t="s">
        <v>9</v>
      </c>
      <c r="P10" s="3" t="s">
        <v>10</v>
      </c>
      <c r="Q10" s="3" t="s">
        <v>11</v>
      </c>
      <c r="S10" s="9"/>
      <c r="T10" s="3" t="s">
        <v>8</v>
      </c>
      <c r="U10" s="3" t="s">
        <v>9</v>
      </c>
      <c r="V10" s="3" t="s">
        <v>10</v>
      </c>
      <c r="W10" s="3" t="s">
        <v>11</v>
      </c>
    </row>
    <row r="11" spans="1:25" x14ac:dyDescent="0.3">
      <c r="A11" s="3">
        <v>0</v>
      </c>
      <c r="B11" s="4">
        <v>5.0775000000000001E-2</v>
      </c>
      <c r="C11" s="4">
        <v>-0.141267</v>
      </c>
      <c r="D11" s="4">
        <v>-4.0365999999999999E-2</v>
      </c>
      <c r="E11" s="4">
        <f>IF(D11 &lt; 10, D11-0, D11-360)</f>
        <v>-4.0365999999999999E-2</v>
      </c>
      <c r="F11" s="2" t="str">
        <f t="shared" ref="F11:F18" si="0">IF(ABS(E11)&lt;=$B$3,"Pass","Fail")</f>
        <v>Pass</v>
      </c>
      <c r="G11" s="3">
        <v>0</v>
      </c>
      <c r="H11" s="4">
        <v>44.962502000000001</v>
      </c>
      <c r="I11" s="4">
        <v>-0.31254300000000002</v>
      </c>
      <c r="J11" s="4">
        <v>7.7950000000000005E-2</v>
      </c>
      <c r="K11" s="4">
        <f>IF(J11 &lt; 10, J11-0, J11-360)</f>
        <v>7.7950000000000005E-2</v>
      </c>
      <c r="L11" s="2" t="str">
        <f t="shared" ref="L11:L18" si="1">IF(ABS(K11)&lt;=$B$3,"Pass","Fail")</f>
        <v>Pass</v>
      </c>
      <c r="M11" s="3">
        <v>0</v>
      </c>
      <c r="N11" s="4">
        <v>-44.915061999999999</v>
      </c>
      <c r="O11" s="4">
        <v>-2.5028999999999999E-2</v>
      </c>
      <c r="P11" s="4">
        <v>-0.16506499999999999</v>
      </c>
      <c r="Q11" s="4">
        <f>IF(P11 &lt; 10, P11-0, P11-360)</f>
        <v>-0.16506499999999999</v>
      </c>
      <c r="R11" s="2" t="str">
        <f t="shared" ref="R11:R18" si="2">IF(ABS(Q11)&lt;=$B$3,"Pass","Fail")</f>
        <v>Pass</v>
      </c>
      <c r="S11" s="3">
        <v>0</v>
      </c>
      <c r="T11">
        <v>-0.20557300000000001</v>
      </c>
      <c r="U11">
        <v>179.86462399999999</v>
      </c>
      <c r="V11">
        <v>0.24369399999999999</v>
      </c>
      <c r="W11" s="4">
        <f>IF(V11 &lt; 10, V11-0, V11-360)</f>
        <v>0.24369399999999999</v>
      </c>
      <c r="X11" s="2" t="str">
        <f t="shared" ref="X11:X18" si="3">IF(ABS(W11)&lt;=$B$3,"Pass","Fail")</f>
        <v>Pass</v>
      </c>
      <c r="Y11" s="2"/>
    </row>
    <row r="12" spans="1:25" x14ac:dyDescent="0.3">
      <c r="A12" s="3">
        <v>45</v>
      </c>
      <c r="B12" s="4">
        <v>0.10184600000000001</v>
      </c>
      <c r="C12" s="4">
        <v>-0.21026600000000001</v>
      </c>
      <c r="D12" s="4">
        <v>45.155659</v>
      </c>
      <c r="E12" s="4">
        <f t="shared" ref="E12:E18" si="4">D12-A12</f>
        <v>0.15565899999999999</v>
      </c>
      <c r="F12" s="2" t="str">
        <f t="shared" si="0"/>
        <v>Pass</v>
      </c>
      <c r="G12" s="3">
        <v>45</v>
      </c>
      <c r="H12" s="4">
        <v>45.038997999999999</v>
      </c>
      <c r="I12" s="4">
        <v>-0.410972</v>
      </c>
      <c r="J12" s="4">
        <v>45.103146000000002</v>
      </c>
      <c r="K12" s="4">
        <f t="shared" ref="K12:K18" si="5">J12-G12</f>
        <v>0.1031460000000024</v>
      </c>
      <c r="L12" s="2" t="str">
        <f t="shared" si="1"/>
        <v>Pass</v>
      </c>
      <c r="M12" s="3">
        <v>45</v>
      </c>
      <c r="N12" s="4">
        <v>-44.867573</v>
      </c>
      <c r="O12" s="4">
        <v>-0.113193</v>
      </c>
      <c r="P12" s="4">
        <v>45.123610999999997</v>
      </c>
      <c r="Q12" s="4">
        <f t="shared" ref="Q12:Q18" si="6">P12-M12</f>
        <v>0.12361099999999681</v>
      </c>
      <c r="R12" s="2" t="str">
        <f t="shared" si="2"/>
        <v>Pass</v>
      </c>
      <c r="S12" s="3">
        <v>45</v>
      </c>
      <c r="T12" s="4"/>
      <c r="U12" s="4"/>
      <c r="V12" s="4"/>
      <c r="W12" s="4">
        <v>0</v>
      </c>
      <c r="X12" s="2" t="str">
        <f t="shared" si="3"/>
        <v>Pass</v>
      </c>
      <c r="Y12" s="2"/>
    </row>
    <row r="13" spans="1:25" x14ac:dyDescent="0.3">
      <c r="A13" s="3">
        <v>90</v>
      </c>
      <c r="B13" s="4">
        <v>0.19178999999999999</v>
      </c>
      <c r="C13" s="4">
        <v>-0.213225</v>
      </c>
      <c r="D13" s="4">
        <v>90.094063000000006</v>
      </c>
      <c r="E13" s="4">
        <f t="shared" si="4"/>
        <v>9.4063000000005559E-2</v>
      </c>
      <c r="F13" s="2" t="str">
        <f t="shared" si="0"/>
        <v>Pass</v>
      </c>
      <c r="G13" s="3">
        <v>90</v>
      </c>
      <c r="H13" s="4">
        <v>45.151268000000002</v>
      </c>
      <c r="I13" s="4">
        <v>-0.42366900000000002</v>
      </c>
      <c r="J13" s="4">
        <v>89.823700000000002</v>
      </c>
      <c r="K13" s="4">
        <f t="shared" si="5"/>
        <v>-0.17629999999999768</v>
      </c>
      <c r="L13" s="2" t="str">
        <f t="shared" si="1"/>
        <v>Pass</v>
      </c>
      <c r="M13" s="3">
        <v>90</v>
      </c>
      <c r="N13" s="4">
        <v>-44.779361999999999</v>
      </c>
      <c r="O13" s="4">
        <v>-0.12508</v>
      </c>
      <c r="P13" s="4">
        <v>90.276184000000001</v>
      </c>
      <c r="Q13" s="4">
        <f t="shared" si="6"/>
        <v>0.27618400000000065</v>
      </c>
      <c r="R13" s="2" t="str">
        <f t="shared" si="2"/>
        <v>Pass</v>
      </c>
      <c r="S13" s="3">
        <v>90</v>
      </c>
      <c r="T13">
        <v>-7.9369999999999996E-2</v>
      </c>
      <c r="U13">
        <v>179.79724100000001</v>
      </c>
      <c r="V13">
        <v>89.806319999999999</v>
      </c>
      <c r="W13" s="4">
        <f t="shared" ref="W13:W17" si="7">V13-S13</f>
        <v>-0.19368000000000052</v>
      </c>
      <c r="X13" s="2" t="str">
        <f t="shared" si="3"/>
        <v>Pass</v>
      </c>
      <c r="Y13" s="2"/>
    </row>
    <row r="14" spans="1:25" x14ac:dyDescent="0.3">
      <c r="A14" s="3">
        <v>135</v>
      </c>
      <c r="B14" s="4">
        <v>0.25132500000000002</v>
      </c>
      <c r="C14" s="4">
        <v>-0.15734000000000001</v>
      </c>
      <c r="D14" s="4">
        <v>134.67935199999999</v>
      </c>
      <c r="E14" s="4">
        <f t="shared" si="4"/>
        <v>-0.3206480000000056</v>
      </c>
      <c r="F14" s="2" t="str">
        <f t="shared" si="0"/>
        <v>Pass</v>
      </c>
      <c r="G14" s="3">
        <v>135</v>
      </c>
      <c r="H14" s="4">
        <v>45.243996000000003</v>
      </c>
      <c r="I14" s="4">
        <v>-0.32538099999999998</v>
      </c>
      <c r="J14" s="4">
        <v>134.39961199999999</v>
      </c>
      <c r="K14" s="4">
        <f t="shared" si="5"/>
        <v>-0.60038800000000947</v>
      </c>
      <c r="L14" s="2" t="str">
        <f t="shared" si="1"/>
        <v>Pass</v>
      </c>
      <c r="M14" s="3">
        <v>135</v>
      </c>
      <c r="N14" s="4">
        <v>-44.711182000000001</v>
      </c>
      <c r="O14" s="4">
        <v>-3.805E-2</v>
      </c>
      <c r="P14" s="4">
        <v>135.12696800000001</v>
      </c>
      <c r="Q14" s="4">
        <f t="shared" si="6"/>
        <v>0.12696800000000508</v>
      </c>
      <c r="R14" s="2" t="str">
        <f t="shared" si="2"/>
        <v>Pass</v>
      </c>
      <c r="S14" s="3">
        <v>135</v>
      </c>
      <c r="T14" s="4"/>
      <c r="U14" s="4"/>
      <c r="V14" s="4"/>
      <c r="W14" s="4">
        <v>0</v>
      </c>
      <c r="X14" s="2" t="str">
        <f t="shared" si="3"/>
        <v>Pass</v>
      </c>
      <c r="Y14" s="2"/>
    </row>
    <row r="15" spans="1:25" x14ac:dyDescent="0.3">
      <c r="A15" s="3">
        <v>180</v>
      </c>
      <c r="B15" s="4">
        <v>0.26062800000000003</v>
      </c>
      <c r="C15" s="4">
        <v>-5.9582999999999997E-2</v>
      </c>
      <c r="D15" s="4">
        <v>179.49160800000001</v>
      </c>
      <c r="E15" s="4">
        <f t="shared" si="4"/>
        <v>-0.50839199999998641</v>
      </c>
      <c r="F15" s="2" t="str">
        <f t="shared" si="0"/>
        <v>Pass</v>
      </c>
      <c r="G15" s="3">
        <v>180</v>
      </c>
      <c r="H15" s="4">
        <v>45.244414999999996</v>
      </c>
      <c r="I15" s="4">
        <v>-0.20478099999999999</v>
      </c>
      <c r="J15" s="4">
        <v>179.24790999999999</v>
      </c>
      <c r="K15" s="4">
        <f t="shared" si="5"/>
        <v>-0.7520900000000097</v>
      </c>
      <c r="L15" s="2" t="str">
        <f t="shared" si="1"/>
        <v>Pass</v>
      </c>
      <c r="M15" s="3">
        <v>180</v>
      </c>
      <c r="N15" s="4">
        <v>-44.714359000000002</v>
      </c>
      <c r="O15" s="4">
        <v>7.6670000000000002E-2</v>
      </c>
      <c r="P15" s="4">
        <v>179.83120700000001</v>
      </c>
      <c r="Q15" s="4">
        <f t="shared" si="6"/>
        <v>-0.16879299999999375</v>
      </c>
      <c r="R15" s="2" t="str">
        <f t="shared" si="2"/>
        <v>Pass</v>
      </c>
      <c r="S15" s="3">
        <v>180</v>
      </c>
      <c r="T15">
        <v>-8.8859999999999998E-3</v>
      </c>
      <c r="U15">
        <v>179.95872499999999</v>
      </c>
      <c r="V15">
        <v>180.23739599999999</v>
      </c>
      <c r="W15" s="4">
        <f t="shared" si="7"/>
        <v>0.23739599999998973</v>
      </c>
      <c r="X15" s="2" t="str">
        <f t="shared" si="3"/>
        <v>Pass</v>
      </c>
      <c r="Y15" s="2"/>
    </row>
    <row r="16" spans="1:25" x14ac:dyDescent="0.3">
      <c r="A16" s="3">
        <v>225</v>
      </c>
      <c r="B16" s="4">
        <v>0.19628399999999999</v>
      </c>
      <c r="C16" s="4">
        <v>1.8211999999999999E-2</v>
      </c>
      <c r="D16" s="4">
        <v>224.53327899999999</v>
      </c>
      <c r="E16" s="4">
        <f t="shared" si="4"/>
        <v>-0.46672100000000682</v>
      </c>
      <c r="F16" s="2" t="str">
        <f t="shared" si="0"/>
        <v>Pass</v>
      </c>
      <c r="G16" s="3">
        <v>225</v>
      </c>
      <c r="H16" s="4">
        <v>45.178341000000003</v>
      </c>
      <c r="I16" s="4">
        <v>-9.5639000000000002E-2</v>
      </c>
      <c r="J16" s="4">
        <v>224.38964799999999</v>
      </c>
      <c r="K16" s="4">
        <f t="shared" si="5"/>
        <v>-0.610352000000006</v>
      </c>
      <c r="L16" s="2" t="str">
        <f t="shared" si="1"/>
        <v>Pass</v>
      </c>
      <c r="M16" s="3">
        <v>225</v>
      </c>
      <c r="N16" s="4">
        <v>-44.751244</v>
      </c>
      <c r="O16" s="4">
        <v>0.16664699999999999</v>
      </c>
      <c r="P16" s="4">
        <v>224.60346999999999</v>
      </c>
      <c r="Q16" s="4">
        <f t="shared" si="6"/>
        <v>-0.39653000000001271</v>
      </c>
      <c r="R16" s="2" t="str">
        <f t="shared" si="2"/>
        <v>Pass</v>
      </c>
      <c r="S16" s="3">
        <v>225</v>
      </c>
      <c r="T16" s="4"/>
      <c r="U16" s="4"/>
      <c r="V16" s="4"/>
      <c r="W16" s="4">
        <v>0</v>
      </c>
      <c r="X16" s="2" t="str">
        <f t="shared" si="3"/>
        <v>Pass</v>
      </c>
      <c r="Y16" s="2"/>
    </row>
    <row r="17" spans="1:25" x14ac:dyDescent="0.3">
      <c r="A17" s="3">
        <v>270</v>
      </c>
      <c r="B17" s="4">
        <v>0.111536</v>
      </c>
      <c r="C17" s="4">
        <v>1.341E-2</v>
      </c>
      <c r="D17" s="4">
        <v>269.69287100000003</v>
      </c>
      <c r="E17" s="4">
        <f t="shared" si="4"/>
        <v>-0.30712899999997489</v>
      </c>
      <c r="F17" s="2" t="str">
        <f t="shared" si="0"/>
        <v>Pass</v>
      </c>
      <c r="G17" s="3">
        <v>270</v>
      </c>
      <c r="H17" s="4">
        <v>45.053356000000001</v>
      </c>
      <c r="I17" s="4">
        <v>-9.3269000000000005E-2</v>
      </c>
      <c r="J17" s="4">
        <v>269.76681500000001</v>
      </c>
      <c r="K17" s="4">
        <f t="shared" si="5"/>
        <v>-0.23318499999999176</v>
      </c>
      <c r="L17" s="2" t="str">
        <f t="shared" si="1"/>
        <v>Pass</v>
      </c>
      <c r="M17" s="3">
        <v>270</v>
      </c>
      <c r="N17" s="4">
        <v>-44.849533000000001</v>
      </c>
      <c r="O17" s="4">
        <v>0.17971500000000001</v>
      </c>
      <c r="P17" s="4">
        <v>269.37991299999999</v>
      </c>
      <c r="Q17" s="4">
        <f t="shared" si="6"/>
        <v>-0.62008700000001227</v>
      </c>
      <c r="R17" s="2" t="str">
        <f t="shared" si="2"/>
        <v>Pass</v>
      </c>
      <c r="S17" s="3">
        <v>270</v>
      </c>
      <c r="T17">
        <v>-0.15024199999999999</v>
      </c>
      <c r="U17">
        <v>180.03568999999999</v>
      </c>
      <c r="V17">
        <v>270.489349</v>
      </c>
      <c r="W17" s="4">
        <f t="shared" si="7"/>
        <v>0.48934900000000425</v>
      </c>
      <c r="X17" s="2" t="str">
        <f t="shared" si="3"/>
        <v>Pass</v>
      </c>
      <c r="Y17" s="2"/>
    </row>
    <row r="18" spans="1:25" x14ac:dyDescent="0.3">
      <c r="A18" s="3">
        <v>315</v>
      </c>
      <c r="B18" s="4">
        <v>2.4497999999999999E-2</v>
      </c>
      <c r="C18" s="4">
        <v>-4.3915999999999997E-2</v>
      </c>
      <c r="D18" s="4">
        <v>314.84399400000001</v>
      </c>
      <c r="E18" s="4">
        <f t="shared" si="4"/>
        <v>-0.15600599999999076</v>
      </c>
      <c r="F18" s="2" t="str">
        <f t="shared" si="0"/>
        <v>Pass</v>
      </c>
      <c r="G18" s="3">
        <v>315</v>
      </c>
      <c r="H18" s="4">
        <v>44.964649000000001</v>
      </c>
      <c r="I18" s="4">
        <v>-0.18276400000000001</v>
      </c>
      <c r="J18" s="4">
        <v>314.92233299999998</v>
      </c>
      <c r="K18" s="4">
        <f t="shared" si="5"/>
        <v>-7.766700000001947E-2</v>
      </c>
      <c r="L18" s="2" t="str">
        <f t="shared" si="1"/>
        <v>Pass</v>
      </c>
      <c r="M18" s="3">
        <v>315</v>
      </c>
      <c r="N18" s="4">
        <v>-44.914710999999997</v>
      </c>
      <c r="O18" s="4">
        <v>9.9228999999999998E-2</v>
      </c>
      <c r="P18" s="4">
        <v>314.50442500000003</v>
      </c>
      <c r="Q18" s="4">
        <f t="shared" si="6"/>
        <v>-0.4955749999999739</v>
      </c>
      <c r="R18" s="2" t="str">
        <f t="shared" si="2"/>
        <v>Pass</v>
      </c>
      <c r="S18" s="3">
        <v>315</v>
      </c>
      <c r="T18" s="4"/>
      <c r="U18" s="4"/>
      <c r="V18" s="4"/>
      <c r="W18" s="4">
        <v>0</v>
      </c>
      <c r="X18" s="2" t="str">
        <f t="shared" si="3"/>
        <v>Pass</v>
      </c>
      <c r="Y18" s="2"/>
    </row>
    <row r="19" spans="1:25" x14ac:dyDescent="0.3">
      <c r="A19" s="3" t="s">
        <v>12</v>
      </c>
      <c r="B19" s="4"/>
      <c r="C19" s="4"/>
      <c r="D19" s="4"/>
      <c r="E19" s="4">
        <f>SQRT(SUMSQ(E11:E18)/COUNTA(E11:E18))</f>
        <v>0.30258865194599976</v>
      </c>
      <c r="F19" s="2" t="str">
        <f>IF(ABS(E19)&lt;=$B$4,"Pass","Fail")</f>
        <v>Pass</v>
      </c>
      <c r="G19" s="3" t="s">
        <v>12</v>
      </c>
      <c r="H19" s="4"/>
      <c r="I19" s="4"/>
      <c r="J19" s="4"/>
      <c r="K19" s="4">
        <f>SQRT(SUMSQ(K11:K18)/COUNTA(K11:K18))</f>
        <v>0.41935055137051391</v>
      </c>
      <c r="L19" s="2" t="str">
        <f>IF(ABS(K19)&lt;=$B$4,"Pass","Fail")</f>
        <v>Pass</v>
      </c>
      <c r="M19" s="3" t="s">
        <v>12</v>
      </c>
      <c r="N19" s="4"/>
      <c r="O19" s="4"/>
      <c r="P19" s="4"/>
      <c r="Q19" s="4">
        <f>SQRT(SUMSQ(Q11:Q18)/COUNTA(Q11:Q18))</f>
        <v>0.3447379791901739</v>
      </c>
      <c r="R19" s="2" t="str">
        <f>IF(ABS(Q19)&lt;=$B$4,"Pass","Fail")</f>
        <v>Pass</v>
      </c>
      <c r="S19" s="3" t="s">
        <v>12</v>
      </c>
      <c r="T19" s="4"/>
      <c r="U19" s="4"/>
      <c r="V19" s="4"/>
      <c r="W19" s="4">
        <f>SQRT(SUMSQ(W11:W18)/COUNTA(W11:W18))</f>
        <v>0.2215620716224348</v>
      </c>
      <c r="X19" s="2" t="str">
        <f>IF(ABS(W19)&lt;=$B$4,"Pass","Fail")</f>
        <v>Pass</v>
      </c>
      <c r="Y19" s="2"/>
    </row>
    <row r="20" spans="1:25" x14ac:dyDescent="0.3">
      <c r="A20" s="3" t="s">
        <v>13</v>
      </c>
      <c r="B20" s="4"/>
      <c r="C20" s="4"/>
      <c r="D20" s="4"/>
      <c r="E20" s="5">
        <f xml:space="preserve"> ( ABS(MIN(E11:E18)) + MAX(E11:E18))</f>
        <v>0.6640509999999864</v>
      </c>
      <c r="F20" s="2" t="str">
        <f>IF(ABS(E20)&lt;=$B$5,"Pass","Fail")</f>
        <v>Pass</v>
      </c>
      <c r="G20" s="3" t="s">
        <v>13</v>
      </c>
      <c r="H20" s="4"/>
      <c r="I20" s="4"/>
      <c r="J20" s="4"/>
      <c r="K20" s="5">
        <f xml:space="preserve"> ( ABS(MIN(K11:K18)) + MAX(K11:K18))</f>
        <v>0.8552360000000121</v>
      </c>
      <c r="L20" s="2" t="str">
        <f>IF(ABS(K20)&lt;=$B$5,"Pass","Fail")</f>
        <v>Pass</v>
      </c>
      <c r="M20" s="3" t="s">
        <v>13</v>
      </c>
      <c r="N20" s="4"/>
      <c r="O20" s="4"/>
      <c r="P20" s="4"/>
      <c r="Q20" s="5">
        <f xml:space="preserve"> ( ABS(MIN(Q11:Q18)) + MAX(Q11:Q18))</f>
        <v>0.89627100000001292</v>
      </c>
      <c r="R20" s="2" t="str">
        <f>IF(ABS(Q20)&lt;=$B$5,"Pass","Fail")</f>
        <v>Pass</v>
      </c>
      <c r="S20" s="3" t="s">
        <v>13</v>
      </c>
      <c r="T20" s="4"/>
      <c r="U20" s="4"/>
      <c r="V20" s="4"/>
      <c r="W20" s="5">
        <f xml:space="preserve"> ( ABS(MIN(W11:W18)) + MAX(W11:W18))</f>
        <v>0.68302900000000477</v>
      </c>
      <c r="X20" s="2" t="str">
        <f>IF(ABS(W20)&lt;=$B$5,"Pass","Fail")</f>
        <v>Pass</v>
      </c>
      <c r="Y20" s="2"/>
    </row>
    <row r="21" spans="1:25" x14ac:dyDescent="0.3">
      <c r="A21" s="3" t="s">
        <v>14</v>
      </c>
      <c r="B21" s="4"/>
      <c r="C21" s="4"/>
      <c r="D21" s="4"/>
      <c r="E21" s="5">
        <f>STDEV(E11:E18)</f>
        <v>0.24852273878201478</v>
      </c>
      <c r="F21" s="2" t="str">
        <f>IF(ABS(E21)&lt;=$B$6,"Pass","Fail")</f>
        <v>Pass</v>
      </c>
      <c r="G21" s="3" t="s">
        <v>14</v>
      </c>
      <c r="H21" s="4"/>
      <c r="I21" s="4"/>
      <c r="J21" s="4"/>
      <c r="K21" s="5">
        <f>STDEV(K11:K18)</f>
        <v>0.33022905889127369</v>
      </c>
      <c r="L21" s="2" t="str">
        <f>IF(ABS(K21)&lt;=$B$6,"Pass","Fail")</f>
        <v>Pass</v>
      </c>
      <c r="M21" s="3" t="s">
        <v>14</v>
      </c>
      <c r="N21" s="4"/>
      <c r="O21" s="4"/>
      <c r="P21" s="4"/>
      <c r="Q21" s="5">
        <f>STDEV(Q11:Q18)</f>
        <v>0.32363767678043837</v>
      </c>
      <c r="R21" s="2" t="str">
        <f>IF(ABS(Q21)&lt;=$B$6,"Pass","Fail")</f>
        <v>Pass</v>
      </c>
      <c r="S21" s="3" t="s">
        <v>14</v>
      </c>
      <c r="T21" s="4"/>
      <c r="U21" s="4"/>
      <c r="V21" s="4"/>
      <c r="W21" s="5">
        <f>STDEV(W11:W18)</f>
        <v>0.21290463815751465</v>
      </c>
      <c r="X21" s="2" t="str">
        <f>IF(ABS(W21)&lt;=$B$6,"Pass","Fail")</f>
        <v>Pass</v>
      </c>
      <c r="Y21" s="2"/>
    </row>
    <row r="23" spans="1:25" ht="15.6" x14ac:dyDescent="0.3">
      <c r="A23" s="1" t="s">
        <v>19</v>
      </c>
    </row>
    <row r="24" spans="1:25" ht="14.4" customHeight="1" x14ac:dyDescent="0.3">
      <c r="A24" s="9" t="s">
        <v>20</v>
      </c>
      <c r="B24" s="10" t="s">
        <v>5</v>
      </c>
      <c r="C24" s="10"/>
      <c r="D24" s="10"/>
      <c r="E24" s="10"/>
      <c r="G24" s="9" t="str">
        <f>$A24</f>
        <v>AHRS-M1 04000xxxx</v>
      </c>
      <c r="H24" s="6">
        <v>45</v>
      </c>
      <c r="I24" s="7"/>
      <c r="J24" s="7"/>
      <c r="K24" s="8"/>
      <c r="M24" s="9" t="str">
        <f>$A24</f>
        <v>AHRS-M1 04000xxxx</v>
      </c>
      <c r="N24" s="6">
        <v>-45</v>
      </c>
      <c r="O24" s="7"/>
      <c r="P24" s="7"/>
      <c r="Q24" s="8"/>
      <c r="S24" s="9" t="str">
        <f>$A24</f>
        <v>AHRS-M1 04000xxxx</v>
      </c>
      <c r="T24" s="6" t="s">
        <v>6</v>
      </c>
      <c r="U24" s="7"/>
      <c r="V24" s="7"/>
      <c r="W24" s="8"/>
    </row>
    <row r="25" spans="1:25" x14ac:dyDescent="0.3">
      <c r="A25" s="9"/>
      <c r="B25" s="3" t="s">
        <v>8</v>
      </c>
      <c r="C25" s="3" t="s">
        <v>9</v>
      </c>
      <c r="D25" s="3" t="s">
        <v>10</v>
      </c>
      <c r="E25" s="3" t="s">
        <v>11</v>
      </c>
      <c r="G25" s="9"/>
      <c r="H25" s="3" t="s">
        <v>8</v>
      </c>
      <c r="I25" s="3" t="s">
        <v>9</v>
      </c>
      <c r="J25" s="3" t="s">
        <v>10</v>
      </c>
      <c r="K25" s="3" t="s">
        <v>11</v>
      </c>
      <c r="M25" s="9"/>
      <c r="N25" s="3" t="s">
        <v>8</v>
      </c>
      <c r="O25" s="3" t="s">
        <v>9</v>
      </c>
      <c r="P25" s="3" t="s">
        <v>10</v>
      </c>
      <c r="Q25" s="3" t="s">
        <v>11</v>
      </c>
      <c r="S25" s="9"/>
      <c r="T25" s="3" t="s">
        <v>8</v>
      </c>
      <c r="U25" s="3" t="s">
        <v>9</v>
      </c>
      <c r="V25" s="3" t="s">
        <v>10</v>
      </c>
      <c r="W25" s="3" t="s">
        <v>11</v>
      </c>
    </row>
    <row r="26" spans="1:25" x14ac:dyDescent="0.3">
      <c r="A26" s="3">
        <v>0</v>
      </c>
      <c r="B26" s="4">
        <v>0.10402500000000001</v>
      </c>
      <c r="C26" s="4">
        <v>-0.16286800000000001</v>
      </c>
      <c r="D26" s="4">
        <v>-0.25750000000000001</v>
      </c>
      <c r="E26" s="4">
        <f>IF(D26 &lt; 10, D26-0, D26-360)</f>
        <v>-0.25750000000000001</v>
      </c>
      <c r="F26" s="2" t="str">
        <f t="shared" ref="F26:F33" si="8">IF(ABS(E26)&lt;=$B$3,"Pass","Fail")</f>
        <v>Pass</v>
      </c>
      <c r="G26" s="3">
        <v>0</v>
      </c>
      <c r="H26" s="4">
        <v>45.030242999999999</v>
      </c>
      <c r="I26" s="4">
        <v>-0.374311</v>
      </c>
      <c r="J26" s="4">
        <v>-0.172292</v>
      </c>
      <c r="K26" s="4">
        <f>IF(J26 &lt; 10, J26-0, J26-360)</f>
        <v>-0.172292</v>
      </c>
      <c r="L26" s="2" t="str">
        <f t="shared" ref="L26:L33" si="9">IF(ABS(K26)&lt;=$B$3,"Pass","Fail")</f>
        <v>Pass</v>
      </c>
      <c r="M26" s="3">
        <v>0</v>
      </c>
      <c r="N26" s="4">
        <v>-44.875179000000003</v>
      </c>
      <c r="O26" s="4">
        <v>-4.0812000000000001E-2</v>
      </c>
      <c r="P26" s="4">
        <v>0.19941400000000001</v>
      </c>
      <c r="Q26" s="4">
        <f>IF(P26 &lt; 10, P26-0, P26-360)</f>
        <v>0.19941400000000001</v>
      </c>
      <c r="R26" s="2" t="str">
        <f t="shared" ref="R26:R33" si="10">IF(ABS(Q26)&lt;=$B$3,"Pass","Fail")</f>
        <v>Pass</v>
      </c>
      <c r="S26" s="3">
        <v>0</v>
      </c>
      <c r="T26" s="4">
        <v>-0.224888</v>
      </c>
      <c r="U26" s="4">
        <v>179.81779499999999</v>
      </c>
      <c r="V26" s="4">
        <v>0.49321999999999999</v>
      </c>
      <c r="W26" s="4">
        <f>IF(V26 &lt; 10, V26-0, V26-360)</f>
        <v>0.49321999999999999</v>
      </c>
      <c r="X26" s="2" t="str">
        <f t="shared" ref="X26:X33" si="11">IF(ABS(W26)&lt;=$B$3,"Pass","Fail")</f>
        <v>Pass</v>
      </c>
      <c r="Y26" s="2"/>
    </row>
    <row r="27" spans="1:25" x14ac:dyDescent="0.3">
      <c r="A27" s="3">
        <v>45</v>
      </c>
      <c r="B27" s="4">
        <v>0.16108800000000001</v>
      </c>
      <c r="C27" s="4">
        <v>-0.22975000000000001</v>
      </c>
      <c r="D27" s="4">
        <v>45.107402999999998</v>
      </c>
      <c r="E27" s="4">
        <f t="shared" ref="E27:E33" si="12">D27-A27</f>
        <v>0.10740299999999792</v>
      </c>
      <c r="F27" s="2" t="str">
        <f t="shared" si="8"/>
        <v>Pass</v>
      </c>
      <c r="G27" s="3">
        <v>45</v>
      </c>
      <c r="H27" s="4">
        <v>45.098446000000003</v>
      </c>
      <c r="I27" s="4">
        <v>-0.46123799999999998</v>
      </c>
      <c r="J27" s="4">
        <v>45.052444000000001</v>
      </c>
      <c r="K27" s="4">
        <f t="shared" ref="K27:K33" si="13">J27-G27</f>
        <v>5.2444000000001267E-2</v>
      </c>
      <c r="L27" s="2" t="str">
        <f t="shared" si="9"/>
        <v>Pass</v>
      </c>
      <c r="M27" s="3">
        <v>45</v>
      </c>
      <c r="N27" s="4">
        <v>-44.818435999999998</v>
      </c>
      <c r="O27" s="4">
        <v>-0.12687599999999999</v>
      </c>
      <c r="P27" s="4">
        <v>45.352992999999998</v>
      </c>
      <c r="Q27" s="4">
        <f t="shared" ref="Q27:Q33" si="14">P27-M27</f>
        <v>0.35299299999999789</v>
      </c>
      <c r="R27" s="2" t="str">
        <f t="shared" si="10"/>
        <v>Pass</v>
      </c>
      <c r="S27" s="3">
        <v>45</v>
      </c>
      <c r="T27" s="4"/>
      <c r="U27" s="4"/>
      <c r="V27" s="4"/>
      <c r="W27" s="4">
        <v>0</v>
      </c>
      <c r="X27" s="2" t="str">
        <f t="shared" si="11"/>
        <v>Pass</v>
      </c>
      <c r="Y27" s="2"/>
    </row>
    <row r="28" spans="1:25" x14ac:dyDescent="0.3">
      <c r="A28" s="3">
        <v>90</v>
      </c>
      <c r="B28" s="4">
        <v>0.25423499999999999</v>
      </c>
      <c r="C28" s="4">
        <v>-0.24833</v>
      </c>
      <c r="D28" s="4">
        <v>90.695106999999993</v>
      </c>
      <c r="E28" s="4">
        <f t="shared" si="12"/>
        <v>0.69510699999999304</v>
      </c>
      <c r="F28" s="2" t="str">
        <f t="shared" si="8"/>
        <v>Pass</v>
      </c>
      <c r="G28" s="3">
        <v>90</v>
      </c>
      <c r="H28" s="4">
        <v>45.212318000000003</v>
      </c>
      <c r="I28" s="4">
        <v>-0.48131000000000002</v>
      </c>
      <c r="J28" s="4">
        <v>90.492851000000002</v>
      </c>
      <c r="K28" s="4">
        <f t="shared" si="13"/>
        <v>0.4928510000000017</v>
      </c>
      <c r="L28" s="2" t="str">
        <f t="shared" si="9"/>
        <v>Pass</v>
      </c>
      <c r="M28" s="3">
        <v>90</v>
      </c>
      <c r="N28" s="4">
        <v>-44.730614000000003</v>
      </c>
      <c r="O28" s="4">
        <v>-0.13880100000000001</v>
      </c>
      <c r="P28" s="4">
        <v>90.810615999999996</v>
      </c>
      <c r="Q28" s="4">
        <f t="shared" si="14"/>
        <v>0.81061599999999601</v>
      </c>
      <c r="R28" s="2" t="str">
        <f t="shared" si="10"/>
        <v>Pass</v>
      </c>
      <c r="S28" s="3">
        <v>90</v>
      </c>
      <c r="T28" s="4">
        <v>-9.9250000000000005E-2</v>
      </c>
      <c r="U28" s="4">
        <v>179.752869</v>
      </c>
      <c r="V28" s="4">
        <v>91.340569000000002</v>
      </c>
      <c r="W28" s="4">
        <f t="shared" ref="W28:W32" si="15">V28-S28</f>
        <v>1.3405690000000021</v>
      </c>
      <c r="X28" s="2" t="str">
        <f t="shared" si="11"/>
        <v>Pass</v>
      </c>
      <c r="Y28" s="2"/>
    </row>
    <row r="29" spans="1:25" x14ac:dyDescent="0.3">
      <c r="A29" s="3">
        <v>135</v>
      </c>
      <c r="B29" s="4">
        <v>0.316056</v>
      </c>
      <c r="C29" s="4">
        <v>-0.182616</v>
      </c>
      <c r="D29" s="4">
        <v>136.20756499999999</v>
      </c>
      <c r="E29" s="4">
        <f t="shared" si="12"/>
        <v>1.2075649999999882</v>
      </c>
      <c r="F29" s="2" t="str">
        <f t="shared" si="8"/>
        <v>Pass</v>
      </c>
      <c r="G29" s="3">
        <v>135</v>
      </c>
      <c r="H29" s="4">
        <v>45.298274999999997</v>
      </c>
      <c r="I29" s="4">
        <v>-0.394484</v>
      </c>
      <c r="J29" s="4">
        <v>135.87300099999999</v>
      </c>
      <c r="K29" s="4">
        <f t="shared" si="13"/>
        <v>0.87300099999998793</v>
      </c>
      <c r="L29" s="2" t="str">
        <f t="shared" si="9"/>
        <v>Pass</v>
      </c>
      <c r="M29" s="3">
        <v>135</v>
      </c>
      <c r="N29" s="4">
        <v>-44.660091000000001</v>
      </c>
      <c r="O29" s="4">
        <v>-4.6391000000000002E-2</v>
      </c>
      <c r="P29" s="4">
        <v>136.024033</v>
      </c>
      <c r="Q29" s="4">
        <f t="shared" si="14"/>
        <v>1.0240330000000029</v>
      </c>
      <c r="R29" s="2" t="str">
        <f t="shared" si="10"/>
        <v>Pass</v>
      </c>
      <c r="S29" s="3">
        <v>135</v>
      </c>
      <c r="T29" s="4"/>
      <c r="U29" s="4"/>
      <c r="V29" s="4"/>
      <c r="W29" s="4">
        <v>0</v>
      </c>
      <c r="X29" s="2" t="str">
        <f t="shared" si="11"/>
        <v>Pass</v>
      </c>
      <c r="Y29" s="2"/>
    </row>
    <row r="30" spans="1:25" x14ac:dyDescent="0.3">
      <c r="A30" s="3">
        <v>180</v>
      </c>
      <c r="B30" s="4">
        <v>0.32034299999999999</v>
      </c>
      <c r="C30" s="4">
        <v>-7.8088000000000005E-2</v>
      </c>
      <c r="D30" s="4">
        <v>181.47216800000001</v>
      </c>
      <c r="E30" s="4">
        <f t="shared" si="12"/>
        <v>1.4721680000000106</v>
      </c>
      <c r="F30" s="2" t="str">
        <f t="shared" si="8"/>
        <v>Pass</v>
      </c>
      <c r="G30" s="3">
        <v>180</v>
      </c>
      <c r="H30" s="4">
        <v>45.295918</v>
      </c>
      <c r="I30" s="4">
        <v>-0.25803700000000002</v>
      </c>
      <c r="J30" s="4">
        <v>181.100525</v>
      </c>
      <c r="K30" s="4">
        <f t="shared" si="13"/>
        <v>1.1005250000000046</v>
      </c>
      <c r="L30" s="2" t="str">
        <f t="shared" si="9"/>
        <v>Pass</v>
      </c>
      <c r="M30" s="3">
        <v>180</v>
      </c>
      <c r="N30" s="4">
        <v>-44.663124000000003</v>
      </c>
      <c r="O30" s="4">
        <v>7.9654000000000003E-2</v>
      </c>
      <c r="P30" s="4">
        <v>181.16923499999999</v>
      </c>
      <c r="Q30" s="4">
        <f t="shared" si="14"/>
        <v>1.1692349999999863</v>
      </c>
      <c r="R30" s="2" t="str">
        <f t="shared" si="10"/>
        <v>Pass</v>
      </c>
      <c r="S30" s="3">
        <v>180</v>
      </c>
      <c r="T30" s="4">
        <v>-3.4044999999999999E-2</v>
      </c>
      <c r="U30" s="4">
        <v>179.893066</v>
      </c>
      <c r="V30" s="4">
        <v>181.82179300000001</v>
      </c>
      <c r="W30" s="4">
        <f t="shared" si="15"/>
        <v>1.8217930000000138</v>
      </c>
      <c r="X30" s="2" t="str">
        <f t="shared" si="11"/>
        <v>Fail</v>
      </c>
      <c r="Y30" s="2"/>
    </row>
    <row r="31" spans="1:25" x14ac:dyDescent="0.3">
      <c r="A31" s="3">
        <v>225</v>
      </c>
      <c r="B31" s="4">
        <v>0.26316600000000001</v>
      </c>
      <c r="C31" s="4">
        <v>-1.382E-3</v>
      </c>
      <c r="D31" s="4">
        <v>226.328461</v>
      </c>
      <c r="E31" s="4">
        <f t="shared" si="12"/>
        <v>1.3284610000000043</v>
      </c>
      <c r="F31" s="2" t="str">
        <f t="shared" si="8"/>
        <v>Pass</v>
      </c>
      <c r="G31" s="3">
        <v>225</v>
      </c>
      <c r="H31" s="4">
        <v>45.243935</v>
      </c>
      <c r="I31" s="4">
        <v>-0.15183099999999999</v>
      </c>
      <c r="J31" s="4">
        <v>226.05767800000001</v>
      </c>
      <c r="K31" s="4">
        <f t="shared" si="13"/>
        <v>1.0576780000000099</v>
      </c>
      <c r="L31" s="2" t="str">
        <f t="shared" si="9"/>
        <v>Pass</v>
      </c>
      <c r="M31" s="3">
        <v>225</v>
      </c>
      <c r="N31" s="4">
        <v>-44.706470000000003</v>
      </c>
      <c r="O31" s="4">
        <v>0.16934399999999999</v>
      </c>
      <c r="P31" s="4">
        <v>225.94291699999999</v>
      </c>
      <c r="Q31" s="4">
        <f t="shared" si="14"/>
        <v>0.94291699999999423</v>
      </c>
      <c r="R31" s="2" t="str">
        <f t="shared" si="10"/>
        <v>Pass</v>
      </c>
      <c r="S31" s="3">
        <v>225</v>
      </c>
      <c r="T31" s="4"/>
      <c r="U31" s="4"/>
      <c r="V31" s="4"/>
      <c r="W31" s="4">
        <v>0</v>
      </c>
      <c r="X31" s="2" t="str">
        <f t="shared" si="11"/>
        <v>Pass</v>
      </c>
      <c r="Y31" s="2"/>
    </row>
    <row r="32" spans="1:25" x14ac:dyDescent="0.3">
      <c r="A32" s="3">
        <v>270</v>
      </c>
      <c r="B32" s="4">
        <v>0.17380599999999999</v>
      </c>
      <c r="C32" s="4">
        <v>2.0599999999999999E-4</v>
      </c>
      <c r="D32" s="4">
        <v>270.71792599999998</v>
      </c>
      <c r="E32" s="4">
        <f t="shared" si="12"/>
        <v>0.71792599999997719</v>
      </c>
      <c r="F32" s="2" t="str">
        <f t="shared" si="8"/>
        <v>Pass</v>
      </c>
      <c r="G32" s="3">
        <v>270</v>
      </c>
      <c r="H32" s="4">
        <v>45.121203999999999</v>
      </c>
      <c r="I32" s="4">
        <v>-0.16217000000000001</v>
      </c>
      <c r="J32" s="4">
        <v>270.66073599999999</v>
      </c>
      <c r="K32" s="4">
        <f t="shared" si="13"/>
        <v>0.66073599999998578</v>
      </c>
      <c r="L32" s="2" t="str">
        <f t="shared" si="9"/>
        <v>Pass</v>
      </c>
      <c r="M32" s="3">
        <v>270</v>
      </c>
      <c r="N32" s="4">
        <v>-44.804386000000001</v>
      </c>
      <c r="O32" s="4">
        <v>0.161632</v>
      </c>
      <c r="P32" s="4">
        <v>270.58737200000002</v>
      </c>
      <c r="Q32" s="4">
        <f t="shared" si="14"/>
        <v>0.58737200000001621</v>
      </c>
      <c r="R32" s="2" t="str">
        <f t="shared" si="10"/>
        <v>Pass</v>
      </c>
      <c r="S32" s="3">
        <v>270</v>
      </c>
      <c r="T32" s="4">
        <v>-0.167217</v>
      </c>
      <c r="U32" s="4">
        <v>179.97894299999999</v>
      </c>
      <c r="V32" s="4">
        <v>270.743225</v>
      </c>
      <c r="W32" s="4">
        <f t="shared" si="15"/>
        <v>0.74322499999999536</v>
      </c>
      <c r="X32" s="2" t="str">
        <f t="shared" si="11"/>
        <v>Pass</v>
      </c>
      <c r="Y32" s="2"/>
    </row>
    <row r="33" spans="1:25" x14ac:dyDescent="0.3">
      <c r="A33" s="3">
        <v>315</v>
      </c>
      <c r="B33" s="4">
        <v>8.4066000000000002E-2</v>
      </c>
      <c r="C33" s="4">
        <v>-6.5214999999999995E-2</v>
      </c>
      <c r="D33" s="4">
        <v>315.02432299999998</v>
      </c>
      <c r="E33" s="4">
        <f t="shared" si="12"/>
        <v>2.4322999999981221E-2</v>
      </c>
      <c r="F33" s="2" t="str">
        <f t="shared" si="8"/>
        <v>Pass</v>
      </c>
      <c r="G33" s="3">
        <v>315</v>
      </c>
      <c r="H33" s="4">
        <v>45.025509</v>
      </c>
      <c r="I33" s="4">
        <v>-0.249505</v>
      </c>
      <c r="J33" s="4">
        <v>315.089294</v>
      </c>
      <c r="K33" s="4">
        <f t="shared" si="13"/>
        <v>8.9293999999995322E-2</v>
      </c>
      <c r="L33" s="2" t="str">
        <f t="shared" si="9"/>
        <v>Pass</v>
      </c>
      <c r="M33" s="3">
        <v>315</v>
      </c>
      <c r="N33" s="4">
        <v>-44.868309000000004</v>
      </c>
      <c r="O33" s="4">
        <v>9.2704999999999996E-2</v>
      </c>
      <c r="P33" s="4">
        <v>315.14004499999999</v>
      </c>
      <c r="Q33" s="4">
        <f t="shared" si="14"/>
        <v>0.14004499999998643</v>
      </c>
      <c r="R33" s="2" t="str">
        <f t="shared" si="10"/>
        <v>Pass</v>
      </c>
      <c r="S33" s="3">
        <v>315</v>
      </c>
      <c r="T33" s="4"/>
      <c r="U33" s="4"/>
      <c r="V33" s="4"/>
      <c r="W33" s="4">
        <v>0</v>
      </c>
      <c r="X33" s="2" t="str">
        <f t="shared" si="11"/>
        <v>Pass</v>
      </c>
      <c r="Y33" s="2"/>
    </row>
    <row r="34" spans="1:25" x14ac:dyDescent="0.3">
      <c r="A34" s="3" t="s">
        <v>12</v>
      </c>
      <c r="B34" s="4"/>
      <c r="C34" s="4"/>
      <c r="D34" s="4"/>
      <c r="E34" s="4">
        <f>SQRT(SUMSQ(E26:E33)/COUNTA(E26:E33))</f>
        <v>0.89911937636451889</v>
      </c>
      <c r="F34" s="2" t="str">
        <f>IF(ABS(E34)&lt;=$B$4,"Pass","Fail")</f>
        <v>Pass</v>
      </c>
      <c r="G34" s="3" t="s">
        <v>12</v>
      </c>
      <c r="H34" s="4"/>
      <c r="I34" s="4"/>
      <c r="J34" s="4"/>
      <c r="K34" s="4">
        <f>SQRT(SUMSQ(K26:K33)/COUNTA(K26:K33))</f>
        <v>0.69027632764377345</v>
      </c>
      <c r="L34" s="2" t="str">
        <f>IF(ABS(K34)&lt;=$B$4,"Pass","Fail")</f>
        <v>Pass</v>
      </c>
      <c r="M34" s="3" t="s">
        <v>12</v>
      </c>
      <c r="N34" s="4"/>
      <c r="O34" s="4"/>
      <c r="P34" s="4"/>
      <c r="Q34" s="4">
        <f>SQRT(SUMSQ(Q26:Q33)/COUNTA(Q26:Q33))</f>
        <v>0.74924406141398359</v>
      </c>
      <c r="R34" s="2" t="str">
        <f>IF(ABS(Q34)&lt;=$B$4,"Pass","Fail")</f>
        <v>Pass</v>
      </c>
      <c r="S34" s="3" t="s">
        <v>12</v>
      </c>
      <c r="T34" s="4"/>
      <c r="U34" s="4"/>
      <c r="V34" s="4"/>
      <c r="W34" s="4">
        <f>SQRT(SUMSQ(W26:W33)/COUNTA(W26:W33))</f>
        <v>0.85962959666031813</v>
      </c>
      <c r="X34" s="2" t="str">
        <f>IF(ABS(W34)&lt;=$B$4,"Pass","Fail")</f>
        <v>Pass</v>
      </c>
      <c r="Y34" s="2"/>
    </row>
    <row r="35" spans="1:25" x14ac:dyDescent="0.3">
      <c r="A35" s="3" t="s">
        <v>13</v>
      </c>
      <c r="B35" s="4"/>
      <c r="C35" s="4"/>
      <c r="D35" s="4"/>
      <c r="E35" s="5">
        <f xml:space="preserve"> ( ABS(MIN(E26:E33)) + MAX(E26:E33))</f>
        <v>1.7296680000000106</v>
      </c>
      <c r="F35" s="2" t="str">
        <f>IF(ABS(E35)&lt;=$B$5,"Pass","Fail")</f>
        <v>Pass</v>
      </c>
      <c r="G35" s="3" t="s">
        <v>13</v>
      </c>
      <c r="H35" s="4"/>
      <c r="I35" s="4"/>
      <c r="J35" s="4"/>
      <c r="K35" s="5">
        <f xml:space="preserve"> ( ABS(MIN(K26:K33)) + MAX(K26:K33))</f>
        <v>1.2728170000000048</v>
      </c>
      <c r="L35" s="2" t="str">
        <f>IF(ABS(K35)&lt;=$B$5,"Pass","Fail")</f>
        <v>Pass</v>
      </c>
      <c r="M35" s="3" t="s">
        <v>13</v>
      </c>
      <c r="N35" s="4"/>
      <c r="O35" s="4"/>
      <c r="P35" s="4"/>
      <c r="Q35" s="5">
        <f xml:space="preserve"> ( ABS(MIN(Q26:Q33)) + MAX(Q26:Q33))</f>
        <v>1.3092799999999727</v>
      </c>
      <c r="R35" s="2" t="str">
        <f>IF(ABS(Q35)&lt;=$B$5,"Pass","Fail")</f>
        <v>Pass</v>
      </c>
      <c r="S35" s="3" t="s">
        <v>13</v>
      </c>
      <c r="T35" s="4"/>
      <c r="U35" s="4"/>
      <c r="V35" s="4"/>
      <c r="W35" s="5">
        <f xml:space="preserve"> ( ABS(MIN(W26:W33)) + MAX(W26:W33))</f>
        <v>1.8217930000000138</v>
      </c>
      <c r="X35" s="2" t="str">
        <f>IF(ABS(W35)&lt;=$B$5,"Pass","Fail")</f>
        <v>Pass</v>
      </c>
      <c r="Y35" s="2"/>
    </row>
    <row r="36" spans="1:25" x14ac:dyDescent="0.3">
      <c r="A36" s="3" t="s">
        <v>14</v>
      </c>
      <c r="B36" s="4"/>
      <c r="C36" s="4"/>
      <c r="D36" s="4"/>
      <c r="E36" s="5">
        <f>STDEV(E26:E33)</f>
        <v>0.65050501417106787</v>
      </c>
      <c r="F36" s="2" t="str">
        <f>IF(ABS(E36)&lt;=$B$6,"Pass","Fail")</f>
        <v>Pass</v>
      </c>
      <c r="G36" s="3" t="s">
        <v>14</v>
      </c>
      <c r="H36" s="4"/>
      <c r="I36" s="4"/>
      <c r="J36" s="4"/>
      <c r="K36" s="5">
        <f>STDEV(K26:K33)</f>
        <v>0.48618641876222768</v>
      </c>
      <c r="L36" s="2" t="str">
        <f>IF(ABS(K36)&lt;=$B$6,"Pass","Fail")</f>
        <v>Pass</v>
      </c>
      <c r="M36" s="3" t="s">
        <v>14</v>
      </c>
      <c r="N36" s="4"/>
      <c r="O36" s="4"/>
      <c r="P36" s="4"/>
      <c r="Q36" s="5">
        <f>STDEV(Q26:Q33)</f>
        <v>0.39210643547472651</v>
      </c>
      <c r="R36" s="2" t="str">
        <f>IF(ABS(Q36)&lt;=$B$6,"Pass","Fail")</f>
        <v>Pass</v>
      </c>
      <c r="S36" s="3" t="s">
        <v>14</v>
      </c>
      <c r="T36" s="4"/>
      <c r="U36" s="4"/>
      <c r="V36" s="4"/>
      <c r="W36" s="5">
        <f>STDEV(W26:W33)</f>
        <v>0.70640098585606181</v>
      </c>
      <c r="X36" s="2" t="str">
        <f>IF(ABS(W36)&lt;=$B$6,"Pass","Fail")</f>
        <v>Pass</v>
      </c>
      <c r="Y36" s="2"/>
    </row>
  </sheetData>
  <mergeCells count="16">
    <mergeCell ref="S24:S25"/>
    <mergeCell ref="T24:W24"/>
    <mergeCell ref="S9:S10"/>
    <mergeCell ref="T9:W9"/>
    <mergeCell ref="N24:Q24"/>
    <mergeCell ref="A9:A10"/>
    <mergeCell ref="B9:E9"/>
    <mergeCell ref="G9:G10"/>
    <mergeCell ref="H9:K9"/>
    <mergeCell ref="M9:M10"/>
    <mergeCell ref="N9:Q9"/>
    <mergeCell ref="A24:A25"/>
    <mergeCell ref="B24:E24"/>
    <mergeCell ref="G24:G25"/>
    <mergeCell ref="H24:K24"/>
    <mergeCell ref="M24:M25"/>
  </mergeCells>
  <conditionalFormatting sqref="Y21">
    <cfRule type="expression" dxfId="79" priority="39">
      <formula>#REF!="Fail"</formula>
    </cfRule>
    <cfRule type="expression" dxfId="78" priority="40">
      <formula>#REF!="Pass"</formula>
    </cfRule>
  </conditionalFormatting>
  <conditionalFormatting sqref="F11:F21">
    <cfRule type="expression" dxfId="77" priority="37">
      <formula>F11="Fail"</formula>
    </cfRule>
    <cfRule type="expression" dxfId="76" priority="38">
      <formula>F11="Pass"</formula>
    </cfRule>
  </conditionalFormatting>
  <conditionalFormatting sqref="L11:L18">
    <cfRule type="expression" dxfId="75" priority="35">
      <formula>L11="Fail"</formula>
    </cfRule>
    <cfRule type="expression" dxfId="74" priority="36">
      <formula>L11="Pass"</formula>
    </cfRule>
  </conditionalFormatting>
  <conditionalFormatting sqref="R11:R18">
    <cfRule type="expression" dxfId="73" priority="33">
      <formula>R11="Fail"</formula>
    </cfRule>
    <cfRule type="expression" dxfId="72" priority="34">
      <formula>R11="Pass"</formula>
    </cfRule>
  </conditionalFormatting>
  <conditionalFormatting sqref="X11:X18">
    <cfRule type="expression" dxfId="71" priority="31">
      <formula>X11="Fail"</formula>
    </cfRule>
    <cfRule type="expression" dxfId="70" priority="32">
      <formula>X11="Pass"</formula>
    </cfRule>
  </conditionalFormatting>
  <conditionalFormatting sqref="L19:L21">
    <cfRule type="expression" dxfId="67" priority="27">
      <formula>L19="Fail"</formula>
    </cfRule>
    <cfRule type="expression" dxfId="66" priority="28">
      <formula>L19="Pass"</formula>
    </cfRule>
  </conditionalFormatting>
  <conditionalFormatting sqref="R19:R21">
    <cfRule type="expression" dxfId="65" priority="25">
      <formula>R19="Fail"</formula>
    </cfRule>
    <cfRule type="expression" dxfId="64" priority="26">
      <formula>R19="Pass"</formula>
    </cfRule>
  </conditionalFormatting>
  <conditionalFormatting sqref="X19:X21">
    <cfRule type="expression" dxfId="63" priority="23">
      <formula>X19="Fail"</formula>
    </cfRule>
    <cfRule type="expression" dxfId="62" priority="24">
      <formula>X19="Pass"</formula>
    </cfRule>
  </conditionalFormatting>
  <conditionalFormatting sqref="Y36">
    <cfRule type="expression" dxfId="59" priority="19">
      <formula>#REF!="Fail"</formula>
    </cfRule>
    <cfRule type="expression" dxfId="58" priority="20">
      <formula>#REF!="Pass"</formula>
    </cfRule>
  </conditionalFormatting>
  <conditionalFormatting sqref="F26:F36">
    <cfRule type="expression" dxfId="57" priority="17">
      <formula>F26="Fail"</formula>
    </cfRule>
    <cfRule type="expression" dxfId="56" priority="18">
      <formula>F26="Pass"</formula>
    </cfRule>
  </conditionalFormatting>
  <conditionalFormatting sqref="L26:L33">
    <cfRule type="expression" dxfId="55" priority="15">
      <formula>L26="Fail"</formula>
    </cfRule>
    <cfRule type="expression" dxfId="54" priority="16">
      <formula>L26="Pass"</formula>
    </cfRule>
  </conditionalFormatting>
  <conditionalFormatting sqref="R26:R33">
    <cfRule type="expression" dxfId="53" priority="13">
      <formula>R26="Fail"</formula>
    </cfRule>
    <cfRule type="expression" dxfId="52" priority="14">
      <formula>R26="Pass"</formula>
    </cfRule>
  </conditionalFormatting>
  <conditionalFormatting sqref="X26:X33">
    <cfRule type="expression" dxfId="51" priority="11">
      <formula>X26="Fail"</formula>
    </cfRule>
    <cfRule type="expression" dxfId="50" priority="12">
      <formula>X26="Pass"</formula>
    </cfRule>
  </conditionalFormatting>
  <conditionalFormatting sqref="L34:L36">
    <cfRule type="expression" dxfId="47" priority="7">
      <formula>L34="Fail"</formula>
    </cfRule>
    <cfRule type="expression" dxfId="46" priority="8">
      <formula>L34="Pass"</formula>
    </cfRule>
  </conditionalFormatting>
  <conditionalFormatting sqref="R34:R36">
    <cfRule type="expression" dxfId="45" priority="5">
      <formula>R34="Fail"</formula>
    </cfRule>
    <cfRule type="expression" dxfId="44" priority="6">
      <formula>R34="Pass"</formula>
    </cfRule>
  </conditionalFormatting>
  <conditionalFormatting sqref="X34:X36">
    <cfRule type="expression" dxfId="43" priority="3">
      <formula>X34="Fail"</formula>
    </cfRule>
    <cfRule type="expression" dxfId="42" priority="4">
      <formula>X34="Pass"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zoomScale="55" zoomScaleNormal="55" workbookViewId="0">
      <selection activeCell="A26" sqref="A26"/>
    </sheetView>
  </sheetViews>
  <sheetFormatPr defaultRowHeight="14.4" x14ac:dyDescent="0.3"/>
  <cols>
    <col min="1" max="1" width="15.88671875" customWidth="1"/>
    <col min="5" max="5" width="9" customWidth="1"/>
    <col min="6" max="6" width="8.77734375" style="2" customWidth="1"/>
    <col min="7" max="7" width="16" customWidth="1"/>
    <col min="8" max="10" width="9" customWidth="1"/>
    <col min="13" max="13" width="16" customWidth="1"/>
    <col min="19" max="19" width="16" customWidth="1"/>
    <col min="25" max="25" width="16.21875" customWidth="1"/>
  </cols>
  <sheetData>
    <row r="1" spans="1:31" ht="15.6" x14ac:dyDescent="0.3">
      <c r="A1" s="1" t="s">
        <v>0</v>
      </c>
    </row>
    <row r="2" spans="1:31" ht="15.6" x14ac:dyDescent="0.3">
      <c r="A2" s="1"/>
    </row>
    <row r="3" spans="1:31" ht="15.6" x14ac:dyDescent="0.3">
      <c r="A3" s="1" t="s">
        <v>1</v>
      </c>
      <c r="B3">
        <v>0.64</v>
      </c>
    </row>
    <row r="4" spans="1:31" ht="15.6" x14ac:dyDescent="0.3">
      <c r="A4" s="1" t="s">
        <v>2</v>
      </c>
      <c r="B4">
        <v>0.34</v>
      </c>
    </row>
    <row r="5" spans="1:31" ht="15.6" x14ac:dyDescent="0.3">
      <c r="A5" s="1" t="s">
        <v>3</v>
      </c>
      <c r="B5">
        <v>1</v>
      </c>
    </row>
    <row r="6" spans="1:31" ht="15.6" x14ac:dyDescent="0.3">
      <c r="A6" s="1" t="s">
        <v>4</v>
      </c>
      <c r="B6">
        <v>0.3</v>
      </c>
    </row>
    <row r="7" spans="1:31" ht="15.6" x14ac:dyDescent="0.3">
      <c r="A7" s="1"/>
    </row>
    <row r="8" spans="1:31" ht="15.6" x14ac:dyDescent="0.3">
      <c r="A8" s="1" t="s">
        <v>15</v>
      </c>
    </row>
    <row r="9" spans="1:31" ht="14.4" customHeight="1" x14ac:dyDescent="0.3">
      <c r="A9" s="9" t="s">
        <v>17</v>
      </c>
      <c r="B9" s="10" t="s">
        <v>5</v>
      </c>
      <c r="C9" s="10"/>
      <c r="D9" s="10"/>
      <c r="E9" s="10"/>
      <c r="G9" s="9" t="str">
        <f>$A9</f>
        <v>GEDC-6E 04000xxxx</v>
      </c>
      <c r="H9" s="6">
        <v>45</v>
      </c>
      <c r="I9" s="7"/>
      <c r="J9" s="7"/>
      <c r="K9" s="8"/>
      <c r="M9" s="9" t="str">
        <f>$A9</f>
        <v>GEDC-6E 04000xxxx</v>
      </c>
      <c r="N9" s="6">
        <v>-45</v>
      </c>
      <c r="O9" s="7"/>
      <c r="P9" s="7"/>
      <c r="Q9" s="8"/>
      <c r="S9" s="9" t="str">
        <f>$A9</f>
        <v>GEDC-6E 04000xxxx</v>
      </c>
      <c r="T9" s="6" t="s">
        <v>6</v>
      </c>
      <c r="U9" s="7"/>
      <c r="V9" s="7"/>
      <c r="W9" s="8"/>
      <c r="Y9" s="9" t="str">
        <f>$A9</f>
        <v>GEDC-6E 04000xxxx</v>
      </c>
      <c r="Z9" s="6" t="s">
        <v>7</v>
      </c>
      <c r="AA9" s="7"/>
      <c r="AB9" s="7"/>
      <c r="AC9" s="8"/>
    </row>
    <row r="10" spans="1:31" x14ac:dyDescent="0.3">
      <c r="A10" s="9"/>
      <c r="B10" s="3" t="s">
        <v>8</v>
      </c>
      <c r="C10" s="3" t="s">
        <v>9</v>
      </c>
      <c r="D10" s="3" t="s">
        <v>10</v>
      </c>
      <c r="E10" s="3" t="s">
        <v>11</v>
      </c>
      <c r="G10" s="9"/>
      <c r="H10" s="3" t="s">
        <v>8</v>
      </c>
      <c r="I10" s="3" t="s">
        <v>9</v>
      </c>
      <c r="J10" s="3" t="s">
        <v>10</v>
      </c>
      <c r="K10" s="3" t="s">
        <v>11</v>
      </c>
      <c r="M10" s="9"/>
      <c r="N10" s="3" t="s">
        <v>8</v>
      </c>
      <c r="O10" s="3" t="s">
        <v>9</v>
      </c>
      <c r="P10" s="3" t="s">
        <v>10</v>
      </c>
      <c r="Q10" s="3" t="s">
        <v>11</v>
      </c>
      <c r="S10" s="9"/>
      <c r="T10" s="3" t="s">
        <v>8</v>
      </c>
      <c r="U10" s="3" t="s">
        <v>9</v>
      </c>
      <c r="V10" s="3" t="s">
        <v>10</v>
      </c>
      <c r="W10" s="3" t="s">
        <v>11</v>
      </c>
      <c r="Y10" s="9"/>
      <c r="Z10" s="3" t="s">
        <v>8</v>
      </c>
      <c r="AA10" s="3" t="s">
        <v>9</v>
      </c>
      <c r="AB10" s="3" t="s">
        <v>10</v>
      </c>
      <c r="AC10" s="3" t="s">
        <v>11</v>
      </c>
    </row>
    <row r="11" spans="1:31" x14ac:dyDescent="0.3">
      <c r="A11" s="3">
        <v>0</v>
      </c>
      <c r="B11" s="4"/>
      <c r="C11" s="4"/>
      <c r="D11" s="4"/>
      <c r="E11" s="4">
        <f>IF(D11 &lt; 10, D11-0, D11-360)</f>
        <v>0</v>
      </c>
      <c r="F11" s="2" t="str">
        <f t="shared" ref="F11:F18" si="0">IF(ABS(E11)&lt;=$B$3,"Pass","Fail")</f>
        <v>Pass</v>
      </c>
      <c r="G11" s="3">
        <v>0</v>
      </c>
      <c r="H11" s="4"/>
      <c r="I11" s="4"/>
      <c r="J11" s="4"/>
      <c r="K11" s="4">
        <f>IF(J11 &lt; 10, J11-0, J11-360)</f>
        <v>0</v>
      </c>
      <c r="L11" s="2" t="str">
        <f t="shared" ref="L11:L18" si="1">IF(ABS(K11)&lt;=$B$3,"Pass","Fail")</f>
        <v>Pass</v>
      </c>
      <c r="M11" s="3">
        <v>0</v>
      </c>
      <c r="N11" s="4"/>
      <c r="O11" s="4"/>
      <c r="P11" s="4"/>
      <c r="Q11" s="4">
        <f>IF(P11 &lt; 10, P11-0, P11-360)</f>
        <v>0</v>
      </c>
      <c r="R11" s="2" t="str">
        <f t="shared" ref="R11:R18" si="2">IF(ABS(Q11)&lt;=$B$3,"Pass","Fail")</f>
        <v>Pass</v>
      </c>
      <c r="S11" s="3">
        <v>0</v>
      </c>
      <c r="T11" s="4"/>
      <c r="U11" s="4"/>
      <c r="V11" s="4"/>
      <c r="W11" s="4">
        <f>IF(V11 &lt; 10, V11-0, V11-360)</f>
        <v>0</v>
      </c>
      <c r="X11" s="2" t="str">
        <f t="shared" ref="X11:X18" si="3">IF(ABS(W11)&lt;=$B$3,"Pass","Fail")</f>
        <v>Pass</v>
      </c>
      <c r="Y11" s="3">
        <v>0</v>
      </c>
      <c r="Z11" s="4"/>
      <c r="AA11" s="4"/>
      <c r="AB11" s="4"/>
      <c r="AC11" s="4">
        <f>IF(AB11 &lt; 10, AB11-0, AB11-360)</f>
        <v>0</v>
      </c>
      <c r="AD11" s="2" t="str">
        <f t="shared" ref="AD11:AD18" si="4">IF(ABS(AC11)&lt;=$B$3,"Pass","Fail")</f>
        <v>Pass</v>
      </c>
      <c r="AE11" s="2"/>
    </row>
    <row r="12" spans="1:31" x14ac:dyDescent="0.3">
      <c r="A12" s="3">
        <v>45</v>
      </c>
      <c r="B12" s="4"/>
      <c r="C12" s="4"/>
      <c r="D12" s="4"/>
      <c r="E12" s="4">
        <f t="shared" ref="E12:E18" si="5">D12-A12</f>
        <v>-45</v>
      </c>
      <c r="F12" s="2" t="str">
        <f t="shared" si="0"/>
        <v>Fail</v>
      </c>
      <c r="G12" s="3">
        <v>45</v>
      </c>
      <c r="H12" s="4"/>
      <c r="I12" s="4"/>
      <c r="J12" s="4"/>
      <c r="K12" s="4">
        <f t="shared" ref="K12:K18" si="6">J12-G12</f>
        <v>-45</v>
      </c>
      <c r="L12" s="2" t="str">
        <f t="shared" si="1"/>
        <v>Fail</v>
      </c>
      <c r="M12" s="3">
        <v>45</v>
      </c>
      <c r="N12" s="4"/>
      <c r="O12" s="4"/>
      <c r="P12" s="4"/>
      <c r="Q12" s="4">
        <f t="shared" ref="Q12:Q18" si="7">P12-M12</f>
        <v>-45</v>
      </c>
      <c r="R12" s="2" t="str">
        <f t="shared" si="2"/>
        <v>Fail</v>
      </c>
      <c r="S12" s="3">
        <v>45</v>
      </c>
      <c r="T12" s="4"/>
      <c r="U12" s="4"/>
      <c r="V12" s="4"/>
      <c r="W12" s="4">
        <f t="shared" ref="W12:W18" si="8">V12-S12</f>
        <v>-45</v>
      </c>
      <c r="X12" s="2" t="str">
        <f t="shared" si="3"/>
        <v>Fail</v>
      </c>
      <c r="Y12" s="3">
        <v>45</v>
      </c>
      <c r="Z12" s="4"/>
      <c r="AA12" s="4"/>
      <c r="AB12" s="4"/>
      <c r="AC12" s="4">
        <f t="shared" ref="AC12:AC18" si="9">AB12-Y12</f>
        <v>-45</v>
      </c>
      <c r="AD12" s="2" t="str">
        <f t="shared" si="4"/>
        <v>Fail</v>
      </c>
      <c r="AE12" s="2"/>
    </row>
    <row r="13" spans="1:31" x14ac:dyDescent="0.3">
      <c r="A13" s="3">
        <v>90</v>
      </c>
      <c r="B13" s="4"/>
      <c r="C13" s="4"/>
      <c r="D13" s="4"/>
      <c r="E13" s="4">
        <f t="shared" si="5"/>
        <v>-90</v>
      </c>
      <c r="F13" s="2" t="str">
        <f t="shared" si="0"/>
        <v>Fail</v>
      </c>
      <c r="G13" s="3">
        <v>90</v>
      </c>
      <c r="H13" s="4"/>
      <c r="I13" s="4"/>
      <c r="J13" s="4"/>
      <c r="K13" s="4">
        <f t="shared" si="6"/>
        <v>-90</v>
      </c>
      <c r="L13" s="2" t="str">
        <f t="shared" si="1"/>
        <v>Fail</v>
      </c>
      <c r="M13" s="3">
        <v>90</v>
      </c>
      <c r="N13" s="4"/>
      <c r="O13" s="4"/>
      <c r="P13" s="4"/>
      <c r="Q13" s="4">
        <f t="shared" si="7"/>
        <v>-90</v>
      </c>
      <c r="R13" s="2" t="str">
        <f t="shared" si="2"/>
        <v>Fail</v>
      </c>
      <c r="S13" s="3">
        <v>90</v>
      </c>
      <c r="T13" s="4"/>
      <c r="U13" s="4"/>
      <c r="V13" s="4"/>
      <c r="W13" s="4">
        <f t="shared" si="8"/>
        <v>-90</v>
      </c>
      <c r="X13" s="2" t="str">
        <f t="shared" si="3"/>
        <v>Fail</v>
      </c>
      <c r="Y13" s="3">
        <v>90</v>
      </c>
      <c r="Z13" s="4"/>
      <c r="AA13" s="4"/>
      <c r="AB13" s="4"/>
      <c r="AC13" s="4">
        <f t="shared" si="9"/>
        <v>-90</v>
      </c>
      <c r="AD13" s="2" t="str">
        <f t="shared" si="4"/>
        <v>Fail</v>
      </c>
      <c r="AE13" s="2"/>
    </row>
    <row r="14" spans="1:31" x14ac:dyDescent="0.3">
      <c r="A14" s="3">
        <v>135</v>
      </c>
      <c r="B14" s="4"/>
      <c r="C14" s="4"/>
      <c r="D14" s="4"/>
      <c r="E14" s="4">
        <f t="shared" si="5"/>
        <v>-135</v>
      </c>
      <c r="F14" s="2" t="str">
        <f t="shared" si="0"/>
        <v>Fail</v>
      </c>
      <c r="G14" s="3">
        <v>135</v>
      </c>
      <c r="H14" s="4"/>
      <c r="I14" s="4"/>
      <c r="J14" s="4"/>
      <c r="K14" s="4">
        <f t="shared" si="6"/>
        <v>-135</v>
      </c>
      <c r="L14" s="2" t="str">
        <f t="shared" si="1"/>
        <v>Fail</v>
      </c>
      <c r="M14" s="3">
        <v>135</v>
      </c>
      <c r="N14" s="4"/>
      <c r="O14" s="4"/>
      <c r="P14" s="4"/>
      <c r="Q14" s="4">
        <f t="shared" si="7"/>
        <v>-135</v>
      </c>
      <c r="R14" s="2" t="str">
        <f t="shared" si="2"/>
        <v>Fail</v>
      </c>
      <c r="S14" s="3">
        <v>135</v>
      </c>
      <c r="T14" s="4"/>
      <c r="U14" s="4"/>
      <c r="V14" s="4"/>
      <c r="W14" s="4">
        <f t="shared" si="8"/>
        <v>-135</v>
      </c>
      <c r="X14" s="2" t="str">
        <f t="shared" si="3"/>
        <v>Fail</v>
      </c>
      <c r="Y14" s="3">
        <v>135</v>
      </c>
      <c r="Z14" s="4"/>
      <c r="AA14" s="4"/>
      <c r="AB14" s="4"/>
      <c r="AC14" s="4">
        <f t="shared" si="9"/>
        <v>-135</v>
      </c>
      <c r="AD14" s="2" t="str">
        <f t="shared" si="4"/>
        <v>Fail</v>
      </c>
      <c r="AE14" s="2"/>
    </row>
    <row r="15" spans="1:31" x14ac:dyDescent="0.3">
      <c r="A15" s="3">
        <v>180</v>
      </c>
      <c r="B15" s="4"/>
      <c r="C15" s="4"/>
      <c r="D15" s="4"/>
      <c r="E15" s="4">
        <f t="shared" si="5"/>
        <v>-180</v>
      </c>
      <c r="F15" s="2" t="str">
        <f t="shared" si="0"/>
        <v>Fail</v>
      </c>
      <c r="G15" s="3">
        <v>180</v>
      </c>
      <c r="H15" s="4"/>
      <c r="I15" s="4"/>
      <c r="J15" s="4"/>
      <c r="K15" s="4">
        <f t="shared" si="6"/>
        <v>-180</v>
      </c>
      <c r="L15" s="2" t="str">
        <f t="shared" si="1"/>
        <v>Fail</v>
      </c>
      <c r="M15" s="3">
        <v>180</v>
      </c>
      <c r="N15" s="4"/>
      <c r="O15" s="4"/>
      <c r="P15" s="4"/>
      <c r="Q15" s="4">
        <f t="shared" si="7"/>
        <v>-180</v>
      </c>
      <c r="R15" s="2" t="str">
        <f t="shared" si="2"/>
        <v>Fail</v>
      </c>
      <c r="S15" s="3">
        <v>180</v>
      </c>
      <c r="T15" s="4"/>
      <c r="U15" s="4"/>
      <c r="V15" s="4"/>
      <c r="W15" s="4">
        <f t="shared" si="8"/>
        <v>-180</v>
      </c>
      <c r="X15" s="2" t="str">
        <f t="shared" si="3"/>
        <v>Fail</v>
      </c>
      <c r="Y15" s="3">
        <v>180</v>
      </c>
      <c r="Z15" s="4"/>
      <c r="AA15" s="4"/>
      <c r="AB15" s="4"/>
      <c r="AC15" s="4">
        <f t="shared" si="9"/>
        <v>-180</v>
      </c>
      <c r="AD15" s="2" t="str">
        <f t="shared" si="4"/>
        <v>Fail</v>
      </c>
      <c r="AE15" s="2"/>
    </row>
    <row r="16" spans="1:31" x14ac:dyDescent="0.3">
      <c r="A16" s="3">
        <v>225</v>
      </c>
      <c r="B16" s="4"/>
      <c r="C16" s="4"/>
      <c r="D16" s="4"/>
      <c r="E16" s="4">
        <f t="shared" si="5"/>
        <v>-225</v>
      </c>
      <c r="F16" s="2" t="str">
        <f t="shared" si="0"/>
        <v>Fail</v>
      </c>
      <c r="G16" s="3">
        <v>225</v>
      </c>
      <c r="H16" s="4"/>
      <c r="I16" s="4"/>
      <c r="J16" s="4"/>
      <c r="K16" s="4">
        <f t="shared" si="6"/>
        <v>-225</v>
      </c>
      <c r="L16" s="2" t="str">
        <f t="shared" si="1"/>
        <v>Fail</v>
      </c>
      <c r="M16" s="3">
        <v>225</v>
      </c>
      <c r="N16" s="4"/>
      <c r="O16" s="4"/>
      <c r="P16" s="4"/>
      <c r="Q16" s="4">
        <f t="shared" si="7"/>
        <v>-225</v>
      </c>
      <c r="R16" s="2" t="str">
        <f t="shared" si="2"/>
        <v>Fail</v>
      </c>
      <c r="S16" s="3">
        <v>225</v>
      </c>
      <c r="T16" s="4"/>
      <c r="U16" s="4"/>
      <c r="V16" s="4"/>
      <c r="W16" s="4">
        <f t="shared" si="8"/>
        <v>-225</v>
      </c>
      <c r="X16" s="2" t="str">
        <f t="shared" si="3"/>
        <v>Fail</v>
      </c>
      <c r="Y16" s="3">
        <v>225</v>
      </c>
      <c r="Z16" s="4"/>
      <c r="AA16" s="4"/>
      <c r="AB16" s="4"/>
      <c r="AC16" s="4">
        <f t="shared" si="9"/>
        <v>-225</v>
      </c>
      <c r="AD16" s="2" t="str">
        <f t="shared" si="4"/>
        <v>Fail</v>
      </c>
      <c r="AE16" s="2"/>
    </row>
    <row r="17" spans="1:31" x14ac:dyDescent="0.3">
      <c r="A17" s="3">
        <v>270</v>
      </c>
      <c r="B17" s="4"/>
      <c r="C17" s="4"/>
      <c r="D17" s="4"/>
      <c r="E17" s="4">
        <f t="shared" si="5"/>
        <v>-270</v>
      </c>
      <c r="F17" s="2" t="str">
        <f t="shared" si="0"/>
        <v>Fail</v>
      </c>
      <c r="G17" s="3">
        <v>270</v>
      </c>
      <c r="H17" s="4"/>
      <c r="I17" s="4"/>
      <c r="J17" s="4"/>
      <c r="K17" s="4">
        <f t="shared" si="6"/>
        <v>-270</v>
      </c>
      <c r="L17" s="2" t="str">
        <f t="shared" si="1"/>
        <v>Fail</v>
      </c>
      <c r="M17" s="3">
        <v>270</v>
      </c>
      <c r="N17" s="4"/>
      <c r="O17" s="4"/>
      <c r="P17" s="4"/>
      <c r="Q17" s="4">
        <f t="shared" si="7"/>
        <v>-270</v>
      </c>
      <c r="R17" s="2" t="str">
        <f t="shared" si="2"/>
        <v>Fail</v>
      </c>
      <c r="S17" s="3">
        <v>270</v>
      </c>
      <c r="T17" s="4"/>
      <c r="U17" s="4"/>
      <c r="V17" s="4"/>
      <c r="W17" s="4">
        <f t="shared" si="8"/>
        <v>-270</v>
      </c>
      <c r="X17" s="2" t="str">
        <f t="shared" si="3"/>
        <v>Fail</v>
      </c>
      <c r="Y17" s="3">
        <v>270</v>
      </c>
      <c r="Z17" s="4"/>
      <c r="AA17" s="4"/>
      <c r="AB17" s="4"/>
      <c r="AC17" s="4">
        <f t="shared" si="9"/>
        <v>-270</v>
      </c>
      <c r="AD17" s="2" t="str">
        <f t="shared" si="4"/>
        <v>Fail</v>
      </c>
      <c r="AE17" s="2"/>
    </row>
    <row r="18" spans="1:31" x14ac:dyDescent="0.3">
      <c r="A18" s="3">
        <v>315</v>
      </c>
      <c r="B18" s="4"/>
      <c r="C18" s="4"/>
      <c r="D18" s="4"/>
      <c r="E18" s="4">
        <f t="shared" si="5"/>
        <v>-315</v>
      </c>
      <c r="F18" s="2" t="str">
        <f t="shared" si="0"/>
        <v>Fail</v>
      </c>
      <c r="G18" s="3">
        <v>315</v>
      </c>
      <c r="H18" s="4"/>
      <c r="I18" s="4"/>
      <c r="J18" s="4"/>
      <c r="K18" s="4">
        <f t="shared" si="6"/>
        <v>-315</v>
      </c>
      <c r="L18" s="2" t="str">
        <f t="shared" si="1"/>
        <v>Fail</v>
      </c>
      <c r="M18" s="3">
        <v>315</v>
      </c>
      <c r="N18" s="4"/>
      <c r="O18" s="4"/>
      <c r="P18" s="4"/>
      <c r="Q18" s="4">
        <f t="shared" si="7"/>
        <v>-315</v>
      </c>
      <c r="R18" s="2" t="str">
        <f t="shared" si="2"/>
        <v>Fail</v>
      </c>
      <c r="S18" s="3">
        <v>315</v>
      </c>
      <c r="T18" s="4"/>
      <c r="U18" s="4"/>
      <c r="V18" s="4"/>
      <c r="W18" s="4">
        <f t="shared" si="8"/>
        <v>-315</v>
      </c>
      <c r="X18" s="2" t="str">
        <f t="shared" si="3"/>
        <v>Fail</v>
      </c>
      <c r="Y18" s="3">
        <v>315</v>
      </c>
      <c r="Z18" s="4"/>
      <c r="AA18" s="4"/>
      <c r="AB18" s="4"/>
      <c r="AC18" s="4">
        <f t="shared" si="9"/>
        <v>-315</v>
      </c>
      <c r="AD18" s="2" t="str">
        <f t="shared" si="4"/>
        <v>Fail</v>
      </c>
      <c r="AE18" s="2"/>
    </row>
    <row r="19" spans="1:31" x14ac:dyDescent="0.3">
      <c r="A19" s="3" t="s">
        <v>12</v>
      </c>
      <c r="B19" s="4"/>
      <c r="C19" s="4"/>
      <c r="D19" s="4"/>
      <c r="E19" s="4">
        <f>SQRT(SUMSQ(E11:E18)/COUNTA(E11:E18))</f>
        <v>188.248505970167</v>
      </c>
      <c r="F19" s="2" t="str">
        <f>IF(ABS(E19)&lt;=$B$4,"Pass","Fail")</f>
        <v>Fail</v>
      </c>
      <c r="G19" s="3" t="s">
        <v>12</v>
      </c>
      <c r="H19" s="4"/>
      <c r="I19" s="4"/>
      <c r="J19" s="4"/>
      <c r="K19" s="4">
        <f>SQRT(SUMSQ(K11:K18)/COUNTA(K11:K18))</f>
        <v>188.248505970167</v>
      </c>
      <c r="L19" s="2" t="str">
        <f>IF(ABS(K19)&lt;=$B$4,"Pass","Fail")</f>
        <v>Fail</v>
      </c>
      <c r="M19" s="3" t="s">
        <v>12</v>
      </c>
      <c r="N19" s="4"/>
      <c r="O19" s="4"/>
      <c r="P19" s="4"/>
      <c r="Q19" s="4">
        <f>SQRT(SUMSQ(Q11:Q18)/COUNTA(Q11:Q18))</f>
        <v>188.248505970167</v>
      </c>
      <c r="R19" s="2" t="str">
        <f>IF(ABS(Q19)&lt;=$B$4,"Pass","Fail")</f>
        <v>Fail</v>
      </c>
      <c r="S19" s="3" t="s">
        <v>12</v>
      </c>
      <c r="T19" s="4"/>
      <c r="U19" s="4"/>
      <c r="V19" s="4"/>
      <c r="W19" s="4">
        <f>SQRT(SUMSQ(W11:W18)/COUNTA(W11:W18))</f>
        <v>188.248505970167</v>
      </c>
      <c r="X19" s="2" t="str">
        <f>IF(ABS(W19)&lt;=$B$4,"Pass","Fail")</f>
        <v>Fail</v>
      </c>
      <c r="Y19" s="3" t="s">
        <v>12</v>
      </c>
      <c r="Z19" s="4"/>
      <c r="AA19" s="4"/>
      <c r="AB19" s="4"/>
      <c r="AC19" s="4">
        <f>SQRT(SUMSQ(AC11:AC18)/COUNTA(AC11:AC18))</f>
        <v>188.248505970167</v>
      </c>
      <c r="AD19" s="2" t="str">
        <f>IF(ABS(AC19)&lt;=$B$4,"Pass","Fail")</f>
        <v>Fail</v>
      </c>
      <c r="AE19" s="2"/>
    </row>
    <row r="20" spans="1:31" x14ac:dyDescent="0.3">
      <c r="A20" s="3" t="s">
        <v>13</v>
      </c>
      <c r="B20" s="4"/>
      <c r="C20" s="4"/>
      <c r="D20" s="4"/>
      <c r="E20" s="5">
        <f xml:space="preserve"> ( ABS(MIN(E11:E18)) + MAX(E11:E18))</f>
        <v>315</v>
      </c>
      <c r="F20" s="2" t="str">
        <f>IF(ABS(E20)&lt;=$B$5,"Pass","Fail")</f>
        <v>Fail</v>
      </c>
      <c r="G20" s="3" t="s">
        <v>13</v>
      </c>
      <c r="H20" s="4"/>
      <c r="I20" s="4"/>
      <c r="J20" s="4"/>
      <c r="K20" s="5">
        <f xml:space="preserve"> ( ABS(MIN(K11:K18)) + MAX(K11:K18))</f>
        <v>315</v>
      </c>
      <c r="L20" s="2" t="str">
        <f>IF(ABS(K20)&lt;=$B$5,"Pass","Fail")</f>
        <v>Fail</v>
      </c>
      <c r="M20" s="3" t="s">
        <v>13</v>
      </c>
      <c r="N20" s="4"/>
      <c r="O20" s="4"/>
      <c r="P20" s="4"/>
      <c r="Q20" s="5">
        <f xml:space="preserve"> ( ABS(MIN(Q11:Q18)) + MAX(Q11:Q18))</f>
        <v>315</v>
      </c>
      <c r="R20" s="2" t="str">
        <f>IF(ABS(Q20)&lt;=$B$5,"Pass","Fail")</f>
        <v>Fail</v>
      </c>
      <c r="S20" s="3" t="s">
        <v>13</v>
      </c>
      <c r="T20" s="4"/>
      <c r="U20" s="4"/>
      <c r="V20" s="4"/>
      <c r="W20" s="5">
        <f xml:space="preserve"> ( ABS(MIN(W11:W18)) + MAX(W11:W18))</f>
        <v>315</v>
      </c>
      <c r="X20" s="2" t="str">
        <f>IF(ABS(W20)&lt;=$B$5,"Pass","Fail")</f>
        <v>Fail</v>
      </c>
      <c r="Y20" s="3" t="s">
        <v>13</v>
      </c>
      <c r="Z20" s="4"/>
      <c r="AA20" s="4"/>
      <c r="AB20" s="4"/>
      <c r="AC20" s="5">
        <f xml:space="preserve"> ( ABS(MIN(AC11:AC18)) + MAX(AC11:AC18))</f>
        <v>315</v>
      </c>
      <c r="AD20" s="2" t="str">
        <f>IF(ABS(AC20)&lt;=$B$5,"Pass","Fail")</f>
        <v>Fail</v>
      </c>
      <c r="AE20" s="2"/>
    </row>
    <row r="21" spans="1:31" x14ac:dyDescent="0.3">
      <c r="A21" s="3" t="s">
        <v>14</v>
      </c>
      <c r="B21" s="4"/>
      <c r="C21" s="4"/>
      <c r="D21" s="4"/>
      <c r="E21" s="5">
        <f>STDEV(E11:E18)</f>
        <v>110.22703842524301</v>
      </c>
      <c r="F21" s="2" t="str">
        <f>IF(ABS(E21)&lt;=$B$6,"Pass","Fail")</f>
        <v>Fail</v>
      </c>
      <c r="G21" s="3" t="s">
        <v>14</v>
      </c>
      <c r="H21" s="4"/>
      <c r="I21" s="4"/>
      <c r="J21" s="4"/>
      <c r="K21" s="5">
        <f>STDEV(K11:K18)</f>
        <v>110.22703842524301</v>
      </c>
      <c r="L21" s="2" t="str">
        <f>IF(ABS(K21)&lt;=$B$6,"Pass","Fail")</f>
        <v>Fail</v>
      </c>
      <c r="M21" s="3" t="s">
        <v>14</v>
      </c>
      <c r="N21" s="4"/>
      <c r="O21" s="4"/>
      <c r="P21" s="4"/>
      <c r="Q21" s="5">
        <f>STDEV(Q11:Q18)</f>
        <v>110.22703842524301</v>
      </c>
      <c r="R21" s="2" t="str">
        <f>IF(ABS(Q21)&lt;=$B$6,"Pass","Fail")</f>
        <v>Fail</v>
      </c>
      <c r="S21" s="3" t="s">
        <v>14</v>
      </c>
      <c r="T21" s="4"/>
      <c r="U21" s="4"/>
      <c r="V21" s="4"/>
      <c r="W21" s="5">
        <f>STDEV(W11:W18)</f>
        <v>110.22703842524301</v>
      </c>
      <c r="X21" s="2" t="str">
        <f>IF(ABS(W21)&lt;=$B$6,"Pass","Fail")</f>
        <v>Fail</v>
      </c>
      <c r="Y21" s="3" t="s">
        <v>14</v>
      </c>
      <c r="Z21" s="4"/>
      <c r="AA21" s="4"/>
      <c r="AB21" s="4"/>
      <c r="AC21" s="5">
        <f>STDEV(AC11:AC18)</f>
        <v>110.22703842524301</v>
      </c>
      <c r="AD21" s="2" t="str">
        <f>IF(ABS(AC21)&lt;=$B$6,"Pass","Fail")</f>
        <v>Fail</v>
      </c>
      <c r="AE21" s="2"/>
    </row>
    <row r="23" spans="1:31" ht="15.6" x14ac:dyDescent="0.3">
      <c r="A23" s="1" t="s">
        <v>16</v>
      </c>
    </row>
    <row r="24" spans="1:31" ht="14.4" customHeight="1" x14ac:dyDescent="0.3">
      <c r="A24" s="9" t="s">
        <v>17</v>
      </c>
      <c r="B24" s="10" t="s">
        <v>5</v>
      </c>
      <c r="C24" s="10"/>
      <c r="D24" s="10"/>
      <c r="E24" s="10"/>
      <c r="G24" s="9" t="str">
        <f>$A24</f>
        <v>GEDC-6E 04000xxxx</v>
      </c>
      <c r="H24" s="6">
        <v>45</v>
      </c>
      <c r="I24" s="7"/>
      <c r="J24" s="7"/>
      <c r="K24" s="8"/>
      <c r="M24" s="9" t="str">
        <f>$A24</f>
        <v>GEDC-6E 04000xxxx</v>
      </c>
      <c r="N24" s="6">
        <v>-45</v>
      </c>
      <c r="O24" s="7"/>
      <c r="P24" s="7"/>
      <c r="Q24" s="8"/>
      <c r="S24" s="9" t="str">
        <f>$A24</f>
        <v>GEDC-6E 04000xxxx</v>
      </c>
      <c r="T24" s="6" t="s">
        <v>6</v>
      </c>
      <c r="U24" s="7"/>
      <c r="V24" s="7"/>
      <c r="W24" s="8"/>
      <c r="Y24" s="9" t="str">
        <f>$A24</f>
        <v>GEDC-6E 04000xxxx</v>
      </c>
      <c r="Z24" s="6" t="s">
        <v>7</v>
      </c>
      <c r="AA24" s="7"/>
      <c r="AB24" s="7"/>
      <c r="AC24" s="8"/>
    </row>
    <row r="25" spans="1:31" x14ac:dyDescent="0.3">
      <c r="A25" s="9"/>
      <c r="B25" s="3" t="s">
        <v>8</v>
      </c>
      <c r="C25" s="3" t="s">
        <v>9</v>
      </c>
      <c r="D25" s="3" t="s">
        <v>10</v>
      </c>
      <c r="E25" s="3" t="s">
        <v>11</v>
      </c>
      <c r="G25" s="9"/>
      <c r="H25" s="3" t="s">
        <v>8</v>
      </c>
      <c r="I25" s="3" t="s">
        <v>9</v>
      </c>
      <c r="J25" s="3" t="s">
        <v>10</v>
      </c>
      <c r="K25" s="3" t="s">
        <v>11</v>
      </c>
      <c r="M25" s="9"/>
      <c r="N25" s="3" t="s">
        <v>8</v>
      </c>
      <c r="O25" s="3" t="s">
        <v>9</v>
      </c>
      <c r="P25" s="3" t="s">
        <v>10</v>
      </c>
      <c r="Q25" s="3" t="s">
        <v>11</v>
      </c>
      <c r="S25" s="9"/>
      <c r="T25" s="3" t="s">
        <v>8</v>
      </c>
      <c r="U25" s="3" t="s">
        <v>9</v>
      </c>
      <c r="V25" s="3" t="s">
        <v>10</v>
      </c>
      <c r="W25" s="3" t="s">
        <v>11</v>
      </c>
      <c r="Y25" s="9"/>
      <c r="Z25" s="3" t="s">
        <v>8</v>
      </c>
      <c r="AA25" s="3" t="s">
        <v>9</v>
      </c>
      <c r="AB25" s="3" t="s">
        <v>10</v>
      </c>
      <c r="AC25" s="3" t="s">
        <v>11</v>
      </c>
    </row>
    <row r="26" spans="1:31" x14ac:dyDescent="0.3">
      <c r="A26" s="3">
        <v>0</v>
      </c>
      <c r="B26" s="4"/>
      <c r="C26" s="4"/>
      <c r="D26" s="4"/>
      <c r="E26" s="4">
        <f>IF(D26 &lt; 10, D26-0, D26-360)</f>
        <v>0</v>
      </c>
      <c r="F26" s="2" t="str">
        <f t="shared" ref="F26:F33" si="10">IF(ABS(E26)&lt;=$B$3,"Pass","Fail")</f>
        <v>Pass</v>
      </c>
      <c r="G26" s="3">
        <v>0</v>
      </c>
      <c r="H26" s="4"/>
      <c r="I26" s="4"/>
      <c r="J26" s="4"/>
      <c r="K26" s="4">
        <f>IF(J26 &lt; 10, J26-0, J26-360)</f>
        <v>0</v>
      </c>
      <c r="L26" s="2" t="str">
        <f t="shared" ref="L26:L33" si="11">IF(ABS(K26)&lt;=$B$3,"Pass","Fail")</f>
        <v>Pass</v>
      </c>
      <c r="M26" s="3">
        <v>0</v>
      </c>
      <c r="N26" s="4"/>
      <c r="O26" s="4"/>
      <c r="P26" s="4"/>
      <c r="Q26" s="4">
        <f>IF(P26 &lt; 10, P26-0, P26-360)</f>
        <v>0</v>
      </c>
      <c r="R26" s="2" t="str">
        <f t="shared" ref="R26:R33" si="12">IF(ABS(Q26)&lt;=$B$3,"Pass","Fail")</f>
        <v>Pass</v>
      </c>
      <c r="S26" s="3">
        <v>0</v>
      </c>
      <c r="T26" s="4"/>
      <c r="U26" s="4"/>
      <c r="V26" s="4"/>
      <c r="W26" s="4">
        <f>IF(V26 &lt; 10, V26-0, V26-360)</f>
        <v>0</v>
      </c>
      <c r="X26" s="2" t="str">
        <f t="shared" ref="X26:X33" si="13">IF(ABS(W26)&lt;=$B$3,"Pass","Fail")</f>
        <v>Pass</v>
      </c>
      <c r="Y26" s="3">
        <v>0</v>
      </c>
      <c r="Z26" s="4"/>
      <c r="AA26" s="4"/>
      <c r="AB26" s="4"/>
      <c r="AC26" s="4">
        <f>IF(AB26 &lt; 10, AB26-0, AB26-360)</f>
        <v>0</v>
      </c>
      <c r="AD26" s="2" t="str">
        <f t="shared" ref="AD26:AD33" si="14">IF(ABS(AC26)&lt;=$B$3,"Pass","Fail")</f>
        <v>Pass</v>
      </c>
      <c r="AE26" s="2"/>
    </row>
    <row r="27" spans="1:31" x14ac:dyDescent="0.3">
      <c r="A27" s="3">
        <v>45</v>
      </c>
      <c r="B27" s="4"/>
      <c r="C27" s="4"/>
      <c r="D27" s="4"/>
      <c r="E27" s="4">
        <f t="shared" ref="E27:E33" si="15">D27-A27</f>
        <v>-45</v>
      </c>
      <c r="F27" s="2" t="str">
        <f t="shared" si="10"/>
        <v>Fail</v>
      </c>
      <c r="G27" s="3">
        <v>45</v>
      </c>
      <c r="H27" s="4"/>
      <c r="I27" s="4"/>
      <c r="J27" s="4"/>
      <c r="K27" s="4">
        <f t="shared" ref="K27:K33" si="16">J27-G27</f>
        <v>-45</v>
      </c>
      <c r="L27" s="2" t="str">
        <f t="shared" si="11"/>
        <v>Fail</v>
      </c>
      <c r="M27" s="3">
        <v>45</v>
      </c>
      <c r="N27" s="4"/>
      <c r="O27" s="4"/>
      <c r="P27" s="4"/>
      <c r="Q27" s="4">
        <f t="shared" ref="Q27:Q33" si="17">P27-M27</f>
        <v>-45</v>
      </c>
      <c r="R27" s="2" t="str">
        <f t="shared" si="12"/>
        <v>Fail</v>
      </c>
      <c r="S27" s="3">
        <v>45</v>
      </c>
      <c r="T27" s="4"/>
      <c r="U27" s="4"/>
      <c r="V27" s="4"/>
      <c r="W27" s="4">
        <f t="shared" ref="W27:W33" si="18">V27-S27</f>
        <v>-45</v>
      </c>
      <c r="X27" s="2" t="str">
        <f t="shared" si="13"/>
        <v>Fail</v>
      </c>
      <c r="Y27" s="3">
        <v>45</v>
      </c>
      <c r="Z27" s="4"/>
      <c r="AA27" s="4"/>
      <c r="AB27" s="4"/>
      <c r="AC27" s="4">
        <f t="shared" ref="AC27:AC33" si="19">AB27-Y27</f>
        <v>-45</v>
      </c>
      <c r="AD27" s="2" t="str">
        <f t="shared" si="14"/>
        <v>Fail</v>
      </c>
      <c r="AE27" s="2"/>
    </row>
    <row r="28" spans="1:31" x14ac:dyDescent="0.3">
      <c r="A28" s="3">
        <v>90</v>
      </c>
      <c r="B28" s="4"/>
      <c r="C28" s="4"/>
      <c r="D28" s="4"/>
      <c r="E28" s="4">
        <f t="shared" si="15"/>
        <v>-90</v>
      </c>
      <c r="F28" s="2" t="str">
        <f t="shared" si="10"/>
        <v>Fail</v>
      </c>
      <c r="G28" s="3">
        <v>90</v>
      </c>
      <c r="H28" s="4"/>
      <c r="I28" s="4"/>
      <c r="J28" s="4"/>
      <c r="K28" s="4">
        <f t="shared" si="16"/>
        <v>-90</v>
      </c>
      <c r="L28" s="2" t="str">
        <f t="shared" si="11"/>
        <v>Fail</v>
      </c>
      <c r="M28" s="3">
        <v>90</v>
      </c>
      <c r="N28" s="4"/>
      <c r="O28" s="4"/>
      <c r="P28" s="4"/>
      <c r="Q28" s="4">
        <f t="shared" si="17"/>
        <v>-90</v>
      </c>
      <c r="R28" s="2" t="str">
        <f t="shared" si="12"/>
        <v>Fail</v>
      </c>
      <c r="S28" s="3">
        <v>90</v>
      </c>
      <c r="T28" s="4"/>
      <c r="U28" s="4"/>
      <c r="V28" s="4"/>
      <c r="W28" s="4">
        <f t="shared" si="18"/>
        <v>-90</v>
      </c>
      <c r="X28" s="2" t="str">
        <f t="shared" si="13"/>
        <v>Fail</v>
      </c>
      <c r="Y28" s="3">
        <v>90</v>
      </c>
      <c r="Z28" s="4"/>
      <c r="AA28" s="4"/>
      <c r="AB28" s="4"/>
      <c r="AC28" s="4">
        <f t="shared" si="19"/>
        <v>-90</v>
      </c>
      <c r="AD28" s="2" t="str">
        <f t="shared" si="14"/>
        <v>Fail</v>
      </c>
      <c r="AE28" s="2"/>
    </row>
    <row r="29" spans="1:31" x14ac:dyDescent="0.3">
      <c r="A29" s="3">
        <v>135</v>
      </c>
      <c r="B29" s="4"/>
      <c r="C29" s="4"/>
      <c r="D29" s="4"/>
      <c r="E29" s="4">
        <f t="shared" si="15"/>
        <v>-135</v>
      </c>
      <c r="F29" s="2" t="str">
        <f t="shared" si="10"/>
        <v>Fail</v>
      </c>
      <c r="G29" s="3">
        <v>135</v>
      </c>
      <c r="H29" s="4"/>
      <c r="I29" s="4"/>
      <c r="J29" s="4"/>
      <c r="K29" s="4">
        <f t="shared" si="16"/>
        <v>-135</v>
      </c>
      <c r="L29" s="2" t="str">
        <f t="shared" si="11"/>
        <v>Fail</v>
      </c>
      <c r="M29" s="3">
        <v>135</v>
      </c>
      <c r="N29" s="4"/>
      <c r="O29" s="4"/>
      <c r="P29" s="4"/>
      <c r="Q29" s="4">
        <f t="shared" si="17"/>
        <v>-135</v>
      </c>
      <c r="R29" s="2" t="str">
        <f t="shared" si="12"/>
        <v>Fail</v>
      </c>
      <c r="S29" s="3">
        <v>135</v>
      </c>
      <c r="T29" s="4"/>
      <c r="U29" s="4"/>
      <c r="V29" s="4"/>
      <c r="W29" s="4">
        <f t="shared" si="18"/>
        <v>-135</v>
      </c>
      <c r="X29" s="2" t="str">
        <f t="shared" si="13"/>
        <v>Fail</v>
      </c>
      <c r="Y29" s="3">
        <v>135</v>
      </c>
      <c r="Z29" s="4"/>
      <c r="AA29" s="4"/>
      <c r="AB29" s="4"/>
      <c r="AC29" s="4">
        <f t="shared" si="19"/>
        <v>-135</v>
      </c>
      <c r="AD29" s="2" t="str">
        <f t="shared" si="14"/>
        <v>Fail</v>
      </c>
      <c r="AE29" s="2"/>
    </row>
    <row r="30" spans="1:31" x14ac:dyDescent="0.3">
      <c r="A30" s="3">
        <v>180</v>
      </c>
      <c r="B30" s="4"/>
      <c r="C30" s="4"/>
      <c r="D30" s="4"/>
      <c r="E30" s="4">
        <f t="shared" si="15"/>
        <v>-180</v>
      </c>
      <c r="F30" s="2" t="str">
        <f t="shared" si="10"/>
        <v>Fail</v>
      </c>
      <c r="G30" s="3">
        <v>180</v>
      </c>
      <c r="H30" s="4"/>
      <c r="I30" s="4"/>
      <c r="J30" s="4"/>
      <c r="K30" s="4">
        <f t="shared" si="16"/>
        <v>-180</v>
      </c>
      <c r="L30" s="2" t="str">
        <f t="shared" si="11"/>
        <v>Fail</v>
      </c>
      <c r="M30" s="3">
        <v>180</v>
      </c>
      <c r="N30" s="4"/>
      <c r="O30" s="4"/>
      <c r="P30" s="4"/>
      <c r="Q30" s="4">
        <f t="shared" si="17"/>
        <v>-180</v>
      </c>
      <c r="R30" s="2" t="str">
        <f t="shared" si="12"/>
        <v>Fail</v>
      </c>
      <c r="S30" s="3">
        <v>180</v>
      </c>
      <c r="T30" s="4"/>
      <c r="U30" s="4"/>
      <c r="V30" s="4"/>
      <c r="W30" s="4">
        <f t="shared" si="18"/>
        <v>-180</v>
      </c>
      <c r="X30" s="2" t="str">
        <f t="shared" si="13"/>
        <v>Fail</v>
      </c>
      <c r="Y30" s="3">
        <v>180</v>
      </c>
      <c r="Z30" s="4"/>
      <c r="AA30" s="4"/>
      <c r="AB30" s="4"/>
      <c r="AC30" s="4">
        <f t="shared" si="19"/>
        <v>-180</v>
      </c>
      <c r="AD30" s="2" t="str">
        <f t="shared" si="14"/>
        <v>Fail</v>
      </c>
      <c r="AE30" s="2"/>
    </row>
    <row r="31" spans="1:31" x14ac:dyDescent="0.3">
      <c r="A31" s="3">
        <v>225</v>
      </c>
      <c r="B31" s="4"/>
      <c r="C31" s="4"/>
      <c r="D31" s="4"/>
      <c r="E31" s="4">
        <f t="shared" si="15"/>
        <v>-225</v>
      </c>
      <c r="F31" s="2" t="str">
        <f t="shared" si="10"/>
        <v>Fail</v>
      </c>
      <c r="G31" s="3">
        <v>225</v>
      </c>
      <c r="H31" s="4"/>
      <c r="I31" s="4"/>
      <c r="J31" s="4"/>
      <c r="K31" s="4">
        <f t="shared" si="16"/>
        <v>-225</v>
      </c>
      <c r="L31" s="2" t="str">
        <f t="shared" si="11"/>
        <v>Fail</v>
      </c>
      <c r="M31" s="3">
        <v>225</v>
      </c>
      <c r="N31" s="4"/>
      <c r="O31" s="4"/>
      <c r="P31" s="4"/>
      <c r="Q31" s="4">
        <f t="shared" si="17"/>
        <v>-225</v>
      </c>
      <c r="R31" s="2" t="str">
        <f t="shared" si="12"/>
        <v>Fail</v>
      </c>
      <c r="S31" s="3">
        <v>225</v>
      </c>
      <c r="T31" s="4"/>
      <c r="U31" s="4"/>
      <c r="V31" s="4"/>
      <c r="W31" s="4">
        <f t="shared" si="18"/>
        <v>-225</v>
      </c>
      <c r="X31" s="2" t="str">
        <f t="shared" si="13"/>
        <v>Fail</v>
      </c>
      <c r="Y31" s="3">
        <v>225</v>
      </c>
      <c r="Z31" s="4"/>
      <c r="AA31" s="4"/>
      <c r="AB31" s="4"/>
      <c r="AC31" s="4">
        <f t="shared" si="19"/>
        <v>-225</v>
      </c>
      <c r="AD31" s="2" t="str">
        <f t="shared" si="14"/>
        <v>Fail</v>
      </c>
      <c r="AE31" s="2"/>
    </row>
    <row r="32" spans="1:31" x14ac:dyDescent="0.3">
      <c r="A32" s="3">
        <v>270</v>
      </c>
      <c r="B32" s="4"/>
      <c r="C32" s="4"/>
      <c r="D32" s="4"/>
      <c r="E32" s="4">
        <f t="shared" si="15"/>
        <v>-270</v>
      </c>
      <c r="F32" s="2" t="str">
        <f t="shared" si="10"/>
        <v>Fail</v>
      </c>
      <c r="G32" s="3">
        <v>270</v>
      </c>
      <c r="H32" s="4"/>
      <c r="I32" s="4"/>
      <c r="J32" s="4"/>
      <c r="K32" s="4">
        <f t="shared" si="16"/>
        <v>-270</v>
      </c>
      <c r="L32" s="2" t="str">
        <f t="shared" si="11"/>
        <v>Fail</v>
      </c>
      <c r="M32" s="3">
        <v>270</v>
      </c>
      <c r="N32" s="4"/>
      <c r="O32" s="4"/>
      <c r="P32" s="4"/>
      <c r="Q32" s="4">
        <f t="shared" si="17"/>
        <v>-270</v>
      </c>
      <c r="R32" s="2" t="str">
        <f t="shared" si="12"/>
        <v>Fail</v>
      </c>
      <c r="S32" s="3">
        <v>270</v>
      </c>
      <c r="T32" s="4"/>
      <c r="U32" s="4"/>
      <c r="V32" s="4"/>
      <c r="W32" s="4">
        <f t="shared" si="18"/>
        <v>-270</v>
      </c>
      <c r="X32" s="2" t="str">
        <f t="shared" si="13"/>
        <v>Fail</v>
      </c>
      <c r="Y32" s="3">
        <v>270</v>
      </c>
      <c r="Z32" s="4"/>
      <c r="AA32" s="4"/>
      <c r="AB32" s="4"/>
      <c r="AC32" s="4">
        <f t="shared" si="19"/>
        <v>-270</v>
      </c>
      <c r="AD32" s="2" t="str">
        <f t="shared" si="14"/>
        <v>Fail</v>
      </c>
      <c r="AE32" s="2"/>
    </row>
    <row r="33" spans="1:31" x14ac:dyDescent="0.3">
      <c r="A33" s="3">
        <v>315</v>
      </c>
      <c r="B33" s="4"/>
      <c r="C33" s="4"/>
      <c r="D33" s="4"/>
      <c r="E33" s="4">
        <f t="shared" si="15"/>
        <v>-315</v>
      </c>
      <c r="F33" s="2" t="str">
        <f t="shared" si="10"/>
        <v>Fail</v>
      </c>
      <c r="G33" s="3">
        <v>315</v>
      </c>
      <c r="H33" s="4"/>
      <c r="I33" s="4"/>
      <c r="J33" s="4"/>
      <c r="K33" s="4">
        <f t="shared" si="16"/>
        <v>-315</v>
      </c>
      <c r="L33" s="2" t="str">
        <f t="shared" si="11"/>
        <v>Fail</v>
      </c>
      <c r="M33" s="3">
        <v>315</v>
      </c>
      <c r="N33" s="4"/>
      <c r="O33" s="4"/>
      <c r="P33" s="4"/>
      <c r="Q33" s="4">
        <f t="shared" si="17"/>
        <v>-315</v>
      </c>
      <c r="R33" s="2" t="str">
        <f t="shared" si="12"/>
        <v>Fail</v>
      </c>
      <c r="S33" s="3">
        <v>315</v>
      </c>
      <c r="T33" s="4"/>
      <c r="U33" s="4"/>
      <c r="V33" s="4"/>
      <c r="W33" s="4">
        <f t="shared" si="18"/>
        <v>-315</v>
      </c>
      <c r="X33" s="2" t="str">
        <f t="shared" si="13"/>
        <v>Fail</v>
      </c>
      <c r="Y33" s="3">
        <v>315</v>
      </c>
      <c r="Z33" s="4"/>
      <c r="AA33" s="4"/>
      <c r="AB33" s="4"/>
      <c r="AC33" s="4">
        <f t="shared" si="19"/>
        <v>-315</v>
      </c>
      <c r="AD33" s="2" t="str">
        <f t="shared" si="14"/>
        <v>Fail</v>
      </c>
      <c r="AE33" s="2"/>
    </row>
    <row r="34" spans="1:31" x14ac:dyDescent="0.3">
      <c r="A34" s="3" t="s">
        <v>12</v>
      </c>
      <c r="B34" s="4"/>
      <c r="C34" s="4"/>
      <c r="D34" s="4"/>
      <c r="E34" s="4">
        <f>SQRT(SUMSQ(E26:E33)/COUNTA(E26:E33))</f>
        <v>188.248505970167</v>
      </c>
      <c r="F34" s="2" t="str">
        <f>IF(ABS(E34)&lt;=$B$4,"Pass","Fail")</f>
        <v>Fail</v>
      </c>
      <c r="G34" s="3" t="s">
        <v>12</v>
      </c>
      <c r="H34" s="4"/>
      <c r="I34" s="4"/>
      <c r="J34" s="4"/>
      <c r="K34" s="4">
        <f>SQRT(SUMSQ(K26:K33)/COUNTA(K26:K33))</f>
        <v>188.248505970167</v>
      </c>
      <c r="L34" s="2" t="str">
        <f>IF(ABS(K34)&lt;=$B$4,"Pass","Fail")</f>
        <v>Fail</v>
      </c>
      <c r="M34" s="3" t="s">
        <v>12</v>
      </c>
      <c r="N34" s="4"/>
      <c r="O34" s="4"/>
      <c r="P34" s="4"/>
      <c r="Q34" s="4">
        <f>SQRT(SUMSQ(Q26:Q33)/COUNTA(Q26:Q33))</f>
        <v>188.248505970167</v>
      </c>
      <c r="R34" s="2" t="str">
        <f>IF(ABS(Q34)&lt;=$B$4,"Pass","Fail")</f>
        <v>Fail</v>
      </c>
      <c r="S34" s="3" t="s">
        <v>12</v>
      </c>
      <c r="T34" s="4"/>
      <c r="U34" s="4"/>
      <c r="V34" s="4"/>
      <c r="W34" s="4">
        <f>SQRT(SUMSQ(W26:W33)/COUNTA(W26:W33))</f>
        <v>188.248505970167</v>
      </c>
      <c r="X34" s="2" t="str">
        <f>IF(ABS(W34)&lt;=$B$4,"Pass","Fail")</f>
        <v>Fail</v>
      </c>
      <c r="Y34" s="3" t="s">
        <v>12</v>
      </c>
      <c r="Z34" s="4"/>
      <c r="AA34" s="4"/>
      <c r="AB34" s="4"/>
      <c r="AC34" s="4">
        <f>SQRT(SUMSQ(AC26:AC33)/COUNTA(AC26:AC33))</f>
        <v>188.248505970167</v>
      </c>
      <c r="AD34" s="2" t="str">
        <f>IF(ABS(AC34)&lt;=$B$4,"Pass","Fail")</f>
        <v>Fail</v>
      </c>
      <c r="AE34" s="2"/>
    </row>
    <row r="35" spans="1:31" x14ac:dyDescent="0.3">
      <c r="A35" s="3" t="s">
        <v>13</v>
      </c>
      <c r="B35" s="4"/>
      <c r="C35" s="4"/>
      <c r="D35" s="4"/>
      <c r="E35" s="5">
        <f xml:space="preserve"> ( ABS(MIN(E26:E33)) + MAX(E26:E33))</f>
        <v>315</v>
      </c>
      <c r="F35" s="2" t="str">
        <f>IF(ABS(E35)&lt;=$B$5,"Pass","Fail")</f>
        <v>Fail</v>
      </c>
      <c r="G35" s="3" t="s">
        <v>13</v>
      </c>
      <c r="H35" s="4"/>
      <c r="I35" s="4"/>
      <c r="J35" s="4"/>
      <c r="K35" s="5">
        <f xml:space="preserve"> ( ABS(MIN(K26:K33)) + MAX(K26:K33))</f>
        <v>315</v>
      </c>
      <c r="L35" s="2" t="str">
        <f>IF(ABS(K35)&lt;=$B$5,"Pass","Fail")</f>
        <v>Fail</v>
      </c>
      <c r="M35" s="3" t="s">
        <v>13</v>
      </c>
      <c r="N35" s="4"/>
      <c r="O35" s="4"/>
      <c r="P35" s="4"/>
      <c r="Q35" s="5">
        <f xml:space="preserve"> ( ABS(MIN(Q26:Q33)) + MAX(Q26:Q33))</f>
        <v>315</v>
      </c>
      <c r="R35" s="2" t="str">
        <f>IF(ABS(Q35)&lt;=$B$5,"Pass","Fail")</f>
        <v>Fail</v>
      </c>
      <c r="S35" s="3" t="s">
        <v>13</v>
      </c>
      <c r="T35" s="4"/>
      <c r="U35" s="4"/>
      <c r="V35" s="4"/>
      <c r="W35" s="5">
        <f xml:space="preserve"> ( ABS(MIN(W26:W33)) + MAX(W26:W33))</f>
        <v>315</v>
      </c>
      <c r="X35" s="2" t="str">
        <f>IF(ABS(W35)&lt;=$B$5,"Pass","Fail")</f>
        <v>Fail</v>
      </c>
      <c r="Y35" s="3" t="s">
        <v>13</v>
      </c>
      <c r="Z35" s="4"/>
      <c r="AA35" s="4"/>
      <c r="AB35" s="4"/>
      <c r="AC35" s="5">
        <f xml:space="preserve"> ( ABS(MIN(AC26:AC33)) + MAX(AC26:AC33))</f>
        <v>315</v>
      </c>
      <c r="AD35" s="2" t="str">
        <f>IF(ABS(AC35)&lt;=$B$5,"Pass","Fail")</f>
        <v>Fail</v>
      </c>
      <c r="AE35" s="2"/>
    </row>
    <row r="36" spans="1:31" x14ac:dyDescent="0.3">
      <c r="A36" s="3" t="s">
        <v>14</v>
      </c>
      <c r="B36" s="4"/>
      <c r="C36" s="4"/>
      <c r="D36" s="4"/>
      <c r="E36" s="5">
        <f>STDEV(E26:E33)</f>
        <v>110.22703842524301</v>
      </c>
      <c r="F36" s="2" t="str">
        <f>IF(ABS(E36)&lt;=$B$6,"Pass","Fail")</f>
        <v>Fail</v>
      </c>
      <c r="G36" s="3" t="s">
        <v>14</v>
      </c>
      <c r="H36" s="4"/>
      <c r="I36" s="4"/>
      <c r="J36" s="4"/>
      <c r="K36" s="5">
        <f>STDEV(K26:K33)</f>
        <v>110.22703842524301</v>
      </c>
      <c r="L36" s="2" t="str">
        <f>IF(ABS(K36)&lt;=$B$6,"Pass","Fail")</f>
        <v>Fail</v>
      </c>
      <c r="M36" s="3" t="s">
        <v>14</v>
      </c>
      <c r="N36" s="4"/>
      <c r="O36" s="4"/>
      <c r="P36" s="4"/>
      <c r="Q36" s="5">
        <f>STDEV(Q26:Q33)</f>
        <v>110.22703842524301</v>
      </c>
      <c r="R36" s="2" t="str">
        <f>IF(ABS(Q36)&lt;=$B$6,"Pass","Fail")</f>
        <v>Fail</v>
      </c>
      <c r="S36" s="3" t="s">
        <v>14</v>
      </c>
      <c r="T36" s="4"/>
      <c r="U36" s="4"/>
      <c r="V36" s="4"/>
      <c r="W36" s="5">
        <f>STDEV(W26:W33)</f>
        <v>110.22703842524301</v>
      </c>
      <c r="X36" s="2" t="str">
        <f>IF(ABS(W36)&lt;=$B$6,"Pass","Fail")</f>
        <v>Fail</v>
      </c>
      <c r="Y36" s="3" t="s">
        <v>14</v>
      </c>
      <c r="Z36" s="4"/>
      <c r="AA36" s="4"/>
      <c r="AB36" s="4"/>
      <c r="AC36" s="5">
        <f>STDEV(AC26:AC33)</f>
        <v>110.22703842524301</v>
      </c>
      <c r="AD36" s="2" t="str">
        <f>IF(ABS(AC36)&lt;=$B$6,"Pass","Fail")</f>
        <v>Fail</v>
      </c>
      <c r="AE36" s="2"/>
    </row>
  </sheetData>
  <mergeCells count="20">
    <mergeCell ref="N24:Q24"/>
    <mergeCell ref="A9:A10"/>
    <mergeCell ref="B9:E9"/>
    <mergeCell ref="G9:G10"/>
    <mergeCell ref="H9:K9"/>
    <mergeCell ref="M9:M10"/>
    <mergeCell ref="N9:Q9"/>
    <mergeCell ref="A24:A25"/>
    <mergeCell ref="B24:E24"/>
    <mergeCell ref="G24:G25"/>
    <mergeCell ref="H24:K24"/>
    <mergeCell ref="M24:M25"/>
    <mergeCell ref="S24:S25"/>
    <mergeCell ref="T24:W24"/>
    <mergeCell ref="Y24:Y25"/>
    <mergeCell ref="Z24:AC24"/>
    <mergeCell ref="S9:S10"/>
    <mergeCell ref="T9:W9"/>
    <mergeCell ref="Y9:Y10"/>
    <mergeCell ref="Z9:AC9"/>
  </mergeCells>
  <conditionalFormatting sqref="AE21">
    <cfRule type="expression" dxfId="39" priority="39">
      <formula>#REF!="Fail"</formula>
    </cfRule>
    <cfRule type="expression" dxfId="38" priority="40">
      <formula>#REF!="Pass"</formula>
    </cfRule>
  </conditionalFormatting>
  <conditionalFormatting sqref="F11:F21">
    <cfRule type="expression" dxfId="37" priority="37">
      <formula>F11="Fail"</formula>
    </cfRule>
    <cfRule type="expression" dxfId="36" priority="38">
      <formula>F11="Pass"</formula>
    </cfRule>
  </conditionalFormatting>
  <conditionalFormatting sqref="L11:L18">
    <cfRule type="expression" dxfId="35" priority="35">
      <formula>L11="Fail"</formula>
    </cfRule>
    <cfRule type="expression" dxfId="34" priority="36">
      <formula>L11="Pass"</formula>
    </cfRule>
  </conditionalFormatting>
  <conditionalFormatting sqref="R11:R18">
    <cfRule type="expression" dxfId="33" priority="33">
      <formula>R11="Fail"</formula>
    </cfRule>
    <cfRule type="expression" dxfId="32" priority="34">
      <formula>R11="Pass"</formula>
    </cfRule>
  </conditionalFormatting>
  <conditionalFormatting sqref="X11:X18">
    <cfRule type="expression" dxfId="31" priority="31">
      <formula>X11="Fail"</formula>
    </cfRule>
    <cfRule type="expression" dxfId="30" priority="32">
      <formula>X11="Pass"</formula>
    </cfRule>
  </conditionalFormatting>
  <conditionalFormatting sqref="AD11:AD18">
    <cfRule type="expression" dxfId="29" priority="29">
      <formula>AD11="Fail"</formula>
    </cfRule>
    <cfRule type="expression" dxfId="28" priority="30">
      <formula>AD11="Pass"</formula>
    </cfRule>
  </conditionalFormatting>
  <conditionalFormatting sqref="L19:L21">
    <cfRule type="expression" dxfId="27" priority="27">
      <formula>L19="Fail"</formula>
    </cfRule>
    <cfRule type="expression" dxfId="26" priority="28">
      <formula>L19="Pass"</formula>
    </cfRule>
  </conditionalFormatting>
  <conditionalFormatting sqref="R19:R21">
    <cfRule type="expression" dxfId="25" priority="25">
      <formula>R19="Fail"</formula>
    </cfRule>
    <cfRule type="expression" dxfId="24" priority="26">
      <formula>R19="Pass"</formula>
    </cfRule>
  </conditionalFormatting>
  <conditionalFormatting sqref="X19:X21">
    <cfRule type="expression" dxfId="23" priority="23">
      <formula>X19="Fail"</formula>
    </cfRule>
    <cfRule type="expression" dxfId="22" priority="24">
      <formula>X19="Pass"</formula>
    </cfRule>
  </conditionalFormatting>
  <conditionalFormatting sqref="AD19:AD21">
    <cfRule type="expression" dxfId="21" priority="21">
      <formula>AD19="Fail"</formula>
    </cfRule>
    <cfRule type="expression" dxfId="20" priority="22">
      <formula>AD19="Pass"</formula>
    </cfRule>
  </conditionalFormatting>
  <conditionalFormatting sqref="AE36">
    <cfRule type="expression" dxfId="19" priority="19">
      <formula>#REF!="Fail"</formula>
    </cfRule>
    <cfRule type="expression" dxfId="18" priority="20">
      <formula>#REF!="Pass"</formula>
    </cfRule>
  </conditionalFormatting>
  <conditionalFormatting sqref="F26:F36">
    <cfRule type="expression" dxfId="17" priority="17">
      <formula>F26="Fail"</formula>
    </cfRule>
    <cfRule type="expression" dxfId="16" priority="18">
      <formula>F26="Pass"</formula>
    </cfRule>
  </conditionalFormatting>
  <conditionalFormatting sqref="L26:L33">
    <cfRule type="expression" dxfId="15" priority="15">
      <formula>L26="Fail"</formula>
    </cfRule>
    <cfRule type="expression" dxfId="14" priority="16">
      <formula>L26="Pass"</formula>
    </cfRule>
  </conditionalFormatting>
  <conditionalFormatting sqref="R26:R33">
    <cfRule type="expression" dxfId="13" priority="13">
      <formula>R26="Fail"</formula>
    </cfRule>
    <cfRule type="expression" dxfId="12" priority="14">
      <formula>R26="Pass"</formula>
    </cfRule>
  </conditionalFormatting>
  <conditionalFormatting sqref="X26:X33">
    <cfRule type="expression" dxfId="11" priority="11">
      <formula>X26="Fail"</formula>
    </cfRule>
    <cfRule type="expression" dxfId="10" priority="12">
      <formula>X26="Pass"</formula>
    </cfRule>
  </conditionalFormatting>
  <conditionalFormatting sqref="AD26:AD33">
    <cfRule type="expression" dxfId="9" priority="9">
      <formula>AD26="Fail"</formula>
    </cfRule>
    <cfRule type="expression" dxfId="8" priority="10">
      <formula>AD26="Pass"</formula>
    </cfRule>
  </conditionalFormatting>
  <conditionalFormatting sqref="L34:L36">
    <cfRule type="expression" dxfId="7" priority="7">
      <formula>L34="Fail"</formula>
    </cfRule>
    <cfRule type="expression" dxfId="6" priority="8">
      <formula>L34="Pass"</formula>
    </cfRule>
  </conditionalFormatting>
  <conditionalFormatting sqref="R34:R36">
    <cfRule type="expression" dxfId="5" priority="5">
      <formula>R34="Fail"</formula>
    </cfRule>
    <cfRule type="expression" dxfId="4" priority="6">
      <formula>R34="Pass"</formula>
    </cfRule>
  </conditionalFormatting>
  <conditionalFormatting sqref="X34:X36">
    <cfRule type="expression" dxfId="3" priority="3">
      <formula>X34="Fail"</formula>
    </cfRule>
    <cfRule type="expression" dxfId="2" priority="4">
      <formula>X34="Pass"</formula>
    </cfRule>
  </conditionalFormatting>
  <conditionalFormatting sqref="AD34:AD36">
    <cfRule type="expression" dxfId="1" priority="1">
      <formula>AD34="Fail"</formula>
    </cfRule>
    <cfRule type="expression" dxfId="0" priority="2">
      <formula>AD34="Pass"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1957 normal</vt:lpstr>
      <vt:lpstr>1957 rti</vt:lpstr>
      <vt:lpstr>comparrison</vt:lpstr>
      <vt:lpstr>template</vt:lpstr>
      <vt:lpstr>comparrison!_2174</vt:lpstr>
      <vt:lpstr>template!_2174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Casservik</dc:creator>
  <cp:lastModifiedBy>Richard Stephen Wheatley</cp:lastModifiedBy>
  <dcterms:created xsi:type="dcterms:W3CDTF">2014-05-21T19:38:18Z</dcterms:created>
  <dcterms:modified xsi:type="dcterms:W3CDTF">2017-02-21T13:03:33Z</dcterms:modified>
</cp:coreProperties>
</file>